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Tableau" sheetId="7" r:id="rId1"/>
    <sheet name="Activistes and bank" sheetId="6" r:id="rId2"/>
    <sheet name="Datas" sheetId="2" r:id="rId3"/>
    <sheet name="Balance" sheetId="3" r:id="rId4"/>
    <sheet name="Départements" sheetId="8" r:id="rId5"/>
    <sheet name="Transferts" sheetId="1" state="hidden" r:id="rId6"/>
  </sheets>
  <definedNames>
    <definedName name="_xlnm._FilterDatabase" localSheetId="2" hidden="1">Datas!$A$12:$N$794</definedName>
    <definedName name="_xlnm._FilterDatabase" localSheetId="5" hidden="1">Transferts!$A$12:$IV$898</definedName>
  </definedNames>
  <calcPr calcId="124519"/>
  <pivotCaches>
    <pivotCache cacheId="1" r:id="rId7"/>
  </pivotCaches>
</workbook>
</file>

<file path=xl/calcChain.xml><?xml version="1.0" encoding="utf-8"?>
<calcChain xmlns="http://schemas.openxmlformats.org/spreadsheetml/2006/main">
  <c r="C7" i="8"/>
  <c r="I13" i="2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I577" s="1"/>
  <c r="I578" s="1"/>
  <c r="I579" s="1"/>
  <c r="I580" s="1"/>
  <c r="I581" s="1"/>
  <c r="I582" s="1"/>
  <c r="I583" s="1"/>
  <c r="I584" s="1"/>
  <c r="I585" s="1"/>
  <c r="I586" s="1"/>
  <c r="I587" s="1"/>
  <c r="I588" s="1"/>
  <c r="I589" s="1"/>
  <c r="I590" s="1"/>
  <c r="I591" s="1"/>
  <c r="I592" s="1"/>
  <c r="I593" s="1"/>
  <c r="I594" s="1"/>
  <c r="I595" s="1"/>
  <c r="I596" s="1"/>
  <c r="I597" s="1"/>
  <c r="I598" s="1"/>
  <c r="I599" s="1"/>
  <c r="I600" s="1"/>
  <c r="I601" s="1"/>
  <c r="I602" s="1"/>
  <c r="I603" s="1"/>
  <c r="I604" s="1"/>
  <c r="I605" s="1"/>
  <c r="I606" s="1"/>
  <c r="I607" s="1"/>
  <c r="I608" s="1"/>
  <c r="I609" s="1"/>
  <c r="I610" s="1"/>
  <c r="I611" s="1"/>
  <c r="I612" s="1"/>
  <c r="I613" s="1"/>
  <c r="I614" s="1"/>
  <c r="I615" s="1"/>
  <c r="I616" s="1"/>
  <c r="I617" s="1"/>
  <c r="I618" s="1"/>
  <c r="I619" s="1"/>
  <c r="I620" s="1"/>
  <c r="I621" s="1"/>
  <c r="I622" s="1"/>
  <c r="I623" s="1"/>
  <c r="I624" s="1"/>
  <c r="I625" s="1"/>
  <c r="I626" s="1"/>
  <c r="I627" s="1"/>
  <c r="I628" s="1"/>
  <c r="I629" s="1"/>
  <c r="I630" s="1"/>
  <c r="I631" s="1"/>
  <c r="I632" s="1"/>
  <c r="I633" s="1"/>
  <c r="I634" s="1"/>
  <c r="I635" s="1"/>
  <c r="I636" s="1"/>
  <c r="I637" s="1"/>
  <c r="I638" s="1"/>
  <c r="I639" s="1"/>
  <c r="I640" s="1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I742" s="1"/>
  <c r="I743" s="1"/>
  <c r="I744" s="1"/>
  <c r="I745" s="1"/>
  <c r="I746" s="1"/>
  <c r="I747" s="1"/>
  <c r="I748" s="1"/>
  <c r="I749" s="1"/>
  <c r="I750" s="1"/>
  <c r="I751" s="1"/>
  <c r="I752" s="1"/>
  <c r="I753" s="1"/>
  <c r="I754" s="1"/>
  <c r="I755" s="1"/>
  <c r="I756" s="1"/>
  <c r="I757" s="1"/>
  <c r="I758" s="1"/>
  <c r="I759" s="1"/>
  <c r="I760" s="1"/>
  <c r="I761" s="1"/>
  <c r="I762" s="1"/>
  <c r="I763" s="1"/>
  <c r="I764" s="1"/>
  <c r="I765" s="1"/>
  <c r="I766" s="1"/>
  <c r="I767" s="1"/>
  <c r="I768" s="1"/>
  <c r="I769" s="1"/>
  <c r="I770" s="1"/>
  <c r="I771" s="1"/>
  <c r="I772" s="1"/>
  <c r="I773" s="1"/>
  <c r="I774" s="1"/>
  <c r="I775" s="1"/>
  <c r="I776" s="1"/>
  <c r="I777" s="1"/>
  <c r="I778" s="1"/>
  <c r="I779" s="1"/>
  <c r="I780" s="1"/>
  <c r="I781" s="1"/>
  <c r="I782" s="1"/>
  <c r="I783" s="1"/>
  <c r="I784" s="1"/>
  <c r="I785" s="1"/>
  <c r="I786" s="1"/>
  <c r="I787" s="1"/>
  <c r="I788" s="1"/>
  <c r="I789" s="1"/>
  <c r="I790" s="1"/>
  <c r="I791" s="1"/>
  <c r="I792" s="1"/>
  <c r="I793" s="1"/>
  <c r="I794" s="1"/>
  <c r="C7" i="6"/>
  <c r="G706" i="2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14"/>
  <c r="G13"/>
  <c r="N29" i="3"/>
  <c r="N19"/>
  <c r="K29"/>
  <c r="D29" i="6"/>
  <c r="D28"/>
  <c r="D27"/>
  <c r="D26"/>
  <c r="D25"/>
  <c r="D24"/>
  <c r="D23"/>
  <c r="D22"/>
  <c r="D21"/>
  <c r="D20"/>
  <c r="D19"/>
  <c r="D18"/>
  <c r="D17"/>
  <c r="D16"/>
  <c r="D15"/>
  <c r="D14"/>
  <c r="D13"/>
  <c r="D12"/>
  <c r="K26" i="3" l="1"/>
  <c r="N26" s="1"/>
  <c r="K27"/>
  <c r="N27" s="1"/>
  <c r="K9"/>
  <c r="N9" s="1"/>
  <c r="K10"/>
  <c r="N10" s="1"/>
  <c r="K11"/>
  <c r="K12"/>
  <c r="K13"/>
  <c r="N13" s="1"/>
  <c r="K14"/>
  <c r="K15"/>
  <c r="N15" s="1"/>
  <c r="K16"/>
  <c r="K17"/>
  <c r="N17" s="1"/>
  <c r="K18"/>
  <c r="N18" s="1"/>
  <c r="K19"/>
  <c r="K20"/>
  <c r="N20" s="1"/>
  <c r="K21"/>
  <c r="N21" s="1"/>
  <c r="K22"/>
  <c r="K23"/>
  <c r="N23" s="1"/>
  <c r="K24"/>
  <c r="K25"/>
  <c r="N25" s="1"/>
  <c r="N14"/>
  <c r="N22"/>
  <c r="K8"/>
  <c r="N8" s="1"/>
  <c r="D30"/>
  <c r="C34" s="1"/>
  <c r="E30"/>
  <c r="F30"/>
  <c r="G30"/>
  <c r="H30"/>
  <c r="I30"/>
  <c r="J30"/>
  <c r="D34" s="1"/>
  <c r="C30"/>
  <c r="B34" s="1"/>
  <c r="C6" i="2"/>
  <c r="D6" s="1"/>
  <c r="C5"/>
  <c r="D5" s="1"/>
  <c r="N24" i="3"/>
  <c r="N16"/>
  <c r="N12"/>
  <c r="N11"/>
  <c r="K30" l="1"/>
  <c r="N30" s="1"/>
  <c r="C7" i="2"/>
  <c r="D7" s="1"/>
  <c r="F34" i="3"/>
  <c r="C6" i="1" l="1"/>
  <c r="C5"/>
  <c r="D5" s="1"/>
  <c r="C7" l="1"/>
  <c r="D7" s="1"/>
  <c r="D6"/>
</calcChain>
</file>

<file path=xl/sharedStrings.xml><?xml version="1.0" encoding="utf-8"?>
<sst xmlns="http://schemas.openxmlformats.org/spreadsheetml/2006/main" count="7122" uniqueCount="691">
  <si>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</si>
  <si>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</si>
  <si>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</si>
  <si>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</si>
  <si>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</si>
  <si>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</si>
  <si>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</si>
  <si>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National currency</t>
  </si>
  <si>
    <t>FCFA</t>
  </si>
  <si>
    <t>Exchange rate used</t>
  </si>
  <si>
    <t>1 USD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</si>
  <si>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</si>
  <si>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</si>
  <si>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</si>
  <si>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</si>
  <si>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</si>
  <si>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</si>
  <si>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Spent in $</t>
  </si>
  <si>
    <t>Exchange rate $</t>
  </si>
  <si>
    <t>Balance</t>
  </si>
  <si>
    <t>Name</t>
  </si>
  <si>
    <t>Receipt</t>
  </si>
  <si>
    <t>Donor</t>
  </si>
  <si>
    <t>Country</t>
  </si>
  <si>
    <t>Contrôle</t>
  </si>
  <si>
    <t>COMPTABILITE PALF- Août 2018</t>
  </si>
  <si>
    <t>Relevé</t>
  </si>
  <si>
    <t>AGIOS DU 30/06/18 AU 31/07/18</t>
  </si>
  <si>
    <t>EAGLE-USFWS</t>
  </si>
  <si>
    <t>FRAIS S/VIRT EMIS</t>
  </si>
  <si>
    <t>FRAIS RET.DEPLACE Chq n°03593820</t>
  </si>
  <si>
    <t>Mavy, RETRAIT ESPECES CHEQUE N° 03593820 pour appro caisse PALF</t>
  </si>
  <si>
    <t>Honoraires de consultation IT87-Juillet 2018/CHQ N 03593818</t>
  </si>
  <si>
    <t>Wildcat</t>
  </si>
  <si>
    <t>FRAIS RET.DEPLACE Chq n°03593818</t>
  </si>
  <si>
    <t>Honoraires de consultation I55s-Juillet 2018/CHQ N 03593819</t>
  </si>
  <si>
    <t>FRAIS RET.DEPLACE Chq n°03593819</t>
  </si>
  <si>
    <t>Salaire du mois de Juillet 2018-Dieudonné IBOUANGA/CHQ N 03593816</t>
  </si>
  <si>
    <t>FRAIS RET.DEPLACE Chq n°03593816</t>
  </si>
  <si>
    <t>FRAIS VIRT PERMANENT</t>
  </si>
  <si>
    <t>Salaire du mois de Juin 2018-Bley Quercy BEMY PENDANGOYI/CHQ N 03593791</t>
  </si>
  <si>
    <t>FRAIS RET.DEPLACE Chq n°03593791</t>
  </si>
  <si>
    <t>Salaire du mois de Juillet 2018-Jack Bénisson MALONGA MERSY/CHQ N 03593812</t>
  </si>
  <si>
    <t>FRAIS RET.DEPLACE Chq n°03593812</t>
  </si>
  <si>
    <t>Maitre Séverin BIYOUDI MIAKASSISSA contrat d'engagement d'avaocat du 20 juillet 2018  /CHQ N 03593810</t>
  </si>
  <si>
    <t>FRAIS RET.DEPLACE Chq n°03593810</t>
  </si>
  <si>
    <t>Salaire du mois de Juillet 2018-Bley Quercy BEMY PENDANGOYI/CHQ N 03593821</t>
  </si>
  <si>
    <t>FRAIS RET.DEPLACE Chq n°03593821</t>
  </si>
  <si>
    <t>Maitre Séverin BIYOUDI MIAKASSISSA pour solde du contrat d'engagement d'avaocat du 23 Avril 2018  /CHQ N 03593822</t>
  </si>
  <si>
    <t>FRAIS RET.DEPLACE Chq n°03593822</t>
  </si>
  <si>
    <t>Maitre Séverin BIYOUDI MIAKASSISSA pour solde du contrat d'engagement d'avaocat du 02 mai 2018  /CHQ N 03593824</t>
  </si>
  <si>
    <t>FRAIS RET.DEPLACE Chq n°03593824</t>
  </si>
  <si>
    <t>FRAIS RET.DEPLACE Chq n°03593823</t>
  </si>
  <si>
    <t>Mavy, RETRAIT ESPECES CHEQUE N° 03593823 pour appro caisse PALF</t>
  </si>
  <si>
    <t>Virement Grant Wildcat</t>
  </si>
  <si>
    <t>Maitre Audrey MALONGA MBOKO pour solde contrat d'engagement d'avaocat du 16 mai 2018  /CHQ N 03593825</t>
  </si>
  <si>
    <t>FRAIS RET.DEPLACE Chq n°03593825</t>
  </si>
  <si>
    <t>Reglement facture Congo Telecom-Juin 2018/CHQ n°03593826</t>
  </si>
  <si>
    <t>Reglement facture Congo Telecom-Juillet 2018/CHQ n°03593826</t>
  </si>
  <si>
    <t>COTISATION WEB BANK</t>
  </si>
  <si>
    <t>FRAIS RET.DEPLACE Chq n°03593827</t>
  </si>
  <si>
    <t>Mavy, RETRAIT ESPECES CHEQUE N° 03593827 pour appro caisse PALF</t>
  </si>
  <si>
    <t>Reglement facture bonus medias portant sur les audiences des trafiquants des pointes d'ivoire, les 23 et 24 Août 2018, aux TGI de OUESSO et DOLISIE/CHQ 3593828</t>
  </si>
  <si>
    <t>FRAIS RET.DEPLACE Chq n°03593828</t>
  </si>
  <si>
    <t>Facture BUROTOP IRIS pour achat: 02 cartons de Rame papier,02 Classeurs, 02 Paquets de chemises cartonnées et sous chemises, 02 paquets d'enveloppes A4 et A5 et une cartouche d'encre RICOH SP311LE/ CHQ 3593829</t>
  </si>
  <si>
    <t>Ordre de virement</t>
  </si>
  <si>
    <t>Virement salaire Août 2018-Mésange</t>
  </si>
  <si>
    <t>Virement salaire Août 2018-Evariste</t>
  </si>
  <si>
    <t>Virement salaire Août 2018-i73x</t>
  </si>
  <si>
    <t>Virement salaire Août 2018-Herick</t>
  </si>
  <si>
    <t>Virement salaire Août 2018-Mavy</t>
  </si>
  <si>
    <t>Honoraires de consultation IT87-Août 2018/CHQ N 03593834</t>
  </si>
  <si>
    <t>FRAIS RET.DEPLACE Chq n°03593834</t>
  </si>
  <si>
    <t>Salaire du mois d'Août 2018-Crépin Evariste IBOUILI-IBOUILI/CHQ N 03593831</t>
  </si>
  <si>
    <t>FRAIS RET.DEPLACE Chq n°03593831</t>
  </si>
  <si>
    <t>Salaire du mois d'Août 2018-Bley Quercy BEMY PENDANGOYI/CHQ N 03593832</t>
  </si>
  <si>
    <t>FRAIS RET.DEPLACE Chq n°03593832</t>
  </si>
  <si>
    <t>Honoraires de consultation I23c-Août 2018/CHQ N 03593835</t>
  </si>
  <si>
    <t>FRAIS RET.DEPLACE Chq n°03593835</t>
  </si>
  <si>
    <t>BCI</t>
  </si>
  <si>
    <t>Bank fees</t>
  </si>
  <si>
    <t>Office</t>
  </si>
  <si>
    <t>Transfert</t>
  </si>
  <si>
    <t>Personnel</t>
  </si>
  <si>
    <t>Investigations</t>
  </si>
  <si>
    <t>Legal</t>
  </si>
  <si>
    <t>Lawyer fees</t>
  </si>
  <si>
    <t>Internet</t>
  </si>
  <si>
    <t>Bonus</t>
  </si>
  <si>
    <t>Media</t>
  </si>
  <si>
    <t>Office materials</t>
  </si>
  <si>
    <t>Management</t>
  </si>
  <si>
    <t xml:space="preserve">Mavy </t>
  </si>
  <si>
    <t>Bley</t>
  </si>
  <si>
    <t xml:space="preserve">Oui </t>
  </si>
  <si>
    <t>CONGO</t>
  </si>
  <si>
    <t>Taxi à BZV: Bureau-Cabinet de Me Severin pour lui remettre les frais de mission pour IMPFONDO</t>
  </si>
  <si>
    <t>Transport</t>
  </si>
  <si>
    <t>Décharge</t>
  </si>
  <si>
    <t>ɣ</t>
  </si>
  <si>
    <t>Frais de mission IMPFONDO- Me Séverin BIYOUDI MIAKASSISSA</t>
  </si>
  <si>
    <t>o</t>
  </si>
  <si>
    <t xml:space="preserve">Taxi à BZV: Domicile-Cabinet de maitre MALONGA pour lui remettre les frais de mission pour le voyage d'impfondo </t>
  </si>
  <si>
    <t>Frais de mission IMPFONDO- Me Audrey MALONGA MBOKO</t>
  </si>
  <si>
    <t xml:space="preserve">Taxi à BZV: Domicile-Aeroport pour le voyage d'Impfondo </t>
  </si>
  <si>
    <t>Taxi à Impfondo: Aeroport-Hôtel de residence de Me Severin, Me Malonga et moi</t>
  </si>
  <si>
    <t>Taxi moto à impfondo: Hôtel-Restaurant /Me  Severin , Me Malonga et moi</t>
  </si>
  <si>
    <t xml:space="preserve">Taxi moto à impfondo : Hôtel-Agence Air Congo /Me Severin, Malonga et moi </t>
  </si>
  <si>
    <t>Taxi moto à impfondo: Agence Air Congo-DDEF</t>
  </si>
  <si>
    <t>Taxi moto à Impfondo: DDEF-TGI pour présenter les cilivilités au PR et President</t>
  </si>
  <si>
    <t>Taxi moto à impfondo: TGI-Maison d'arrêt pour la visite geôle</t>
  </si>
  <si>
    <t xml:space="preserve">Ration des prévenus à Impfondo </t>
  </si>
  <si>
    <t>Jail visit</t>
  </si>
  <si>
    <t>Taxi moto à impfondo: Maison d'arrêt-Restaurant-Hôtel</t>
  </si>
  <si>
    <t xml:space="preserve">Taxi moto à impfondo: Hôtel-Maison d'arrêt </t>
  </si>
  <si>
    <t xml:space="preserve">Ration des prévenus à impfondo </t>
  </si>
  <si>
    <t>Taxi moto impfondo: Maison d'arrêt-Restaurant-Hôtel</t>
  </si>
  <si>
    <t xml:space="preserve">Taxi moto à impfondo: Hôtel-Agence Air Congo </t>
  </si>
  <si>
    <t>Taxi moto à impfondo: DDEF-TGI</t>
  </si>
  <si>
    <t>Taxi moto à impfondo: TGI-Hôtel de residence de Me Malonga et Me Severin</t>
  </si>
  <si>
    <t>Taxi moto à impfondo: Hôtel-Agence Charden Farell /Aller et retour</t>
  </si>
  <si>
    <t>Complement frais de mission IMPFONDO- Me Severin BIYOUDI MIAKASSISSA</t>
  </si>
  <si>
    <t>Complement frais de mission IMPFONDO-Me Audrey MALONGA MBOKO</t>
  </si>
  <si>
    <t xml:space="preserve">Taxi moto à impfondo: Hôtel-Maison d'arrêt/ aller et retour </t>
  </si>
  <si>
    <t xml:space="preserve">Taxi moto à impfondo: Hôtel-Aeroport pour payer mon billet de lundi /aller et retour </t>
  </si>
  <si>
    <t xml:space="preserve">Taxi moto à impfondo: Restaurant-Hôtel /aller et retour </t>
  </si>
  <si>
    <t xml:space="preserve">Taxi moto à Impfondo: Hôtel-Agence Air Congo pour le retrait de reçus de maitre Malonga, Severin et moi /aller et retour </t>
  </si>
  <si>
    <t>Ration des prévenus à impfondo</t>
  </si>
  <si>
    <t xml:space="preserve">Paiement frais d'hôtel à impfondo du 13-20 Août 2018 soit 07 jours </t>
  </si>
  <si>
    <t xml:space="preserve">Travel  subsistence </t>
  </si>
  <si>
    <t>Food Allowance à Impfondo du 13-20 Août 2018</t>
  </si>
  <si>
    <t>Flight</t>
  </si>
  <si>
    <t>Taxi moto à impfondo: Hôtel-Aeroport pour le voyage</t>
  </si>
  <si>
    <t>Achat timbres pour le billet d'Avion IMPFONDO-BZV (un 500 et l'autre 1000)</t>
  </si>
  <si>
    <t>Travel expenses</t>
  </si>
  <si>
    <t>Taxi à BZV: Aeroport-Bureau</t>
  </si>
  <si>
    <t>Taxi à BZV: Bureau-Domicile</t>
  </si>
  <si>
    <t>Mavy</t>
  </si>
  <si>
    <t>Crépin</t>
  </si>
  <si>
    <t>Taxi à BZV: Bureau-Case De gaule pour répérage de l'hôtel envue de l'opération annulée par la suite</t>
  </si>
  <si>
    <t>Taxi à BZV: case De gaule-Bureau</t>
  </si>
  <si>
    <t>Taxi à BZV: Bureau-Marché total pour le retrait des historiques téléphoniques du cas AMBETON auprès du chef faune d'Owando</t>
  </si>
  <si>
    <t>Taxi à BZV: Marché Total-Bureau</t>
  </si>
  <si>
    <t>OUI</t>
  </si>
  <si>
    <t>Taxi à BZV: Domicile-Agence Odyssée de Bifouiti</t>
  </si>
  <si>
    <t>Achat Billet Loudima-Sibiti</t>
  </si>
  <si>
    <t>Taxi moto à SIBITI: Gare routière -Maison d'arrêt</t>
  </si>
  <si>
    <t>Taxi moto à SIBITI: Maison d'arrêt-Hôtel</t>
  </si>
  <si>
    <t>Taxi moto à SIBITI: Hôtel-Restaurant</t>
  </si>
  <si>
    <t>Taxi moto à SIBITI: Restaurant-Hôtel</t>
  </si>
  <si>
    <t>Paiement frais d'hôtel 01 Nuitée à Sibiti du 14 au 15/08/2018</t>
  </si>
  <si>
    <t>Ration des prévenus à SIBITI</t>
  </si>
  <si>
    <t>Taxi moto à SIBITI: Hôtel-Gare routière sibiti</t>
  </si>
  <si>
    <t>Food Allowance du 14/08/2018 à SIBITI</t>
  </si>
  <si>
    <t>Achat Billet Sibiti-Dolisie</t>
  </si>
  <si>
    <t xml:space="preserve">Taxi à Dolisie: Gare routière -Hôtel </t>
  </si>
  <si>
    <t>Taxi à Dolisie: Hôtel-Restaurant</t>
  </si>
  <si>
    <t>Taxi à Dolisie: Restaurant-Hôtel</t>
  </si>
  <si>
    <t xml:space="preserve">Taxi à Dolisie: Hôtel-Cour d'Appel </t>
  </si>
  <si>
    <t>Taxi à Dolisie: Cour d'Appel-Hôtel</t>
  </si>
  <si>
    <t>Taxi à Dolisie: Hôtel-Agence Trans Route</t>
  </si>
  <si>
    <t>Taxi à Dolisie: Agence Trans Route-Agence Trans Afrique</t>
  </si>
  <si>
    <t>Taxi à Dolisie: Agence Trans Afrique-Hôtel</t>
  </si>
  <si>
    <t>Taxi à Dolisie: Hôtel-GCF</t>
  </si>
  <si>
    <t>Taxi à Dolisie: GCF-Restaurant</t>
  </si>
  <si>
    <t>Paiement frais d'hôtel 02 Nuitées à Dolisie du 15 au 17/08/2018</t>
  </si>
  <si>
    <t>Food Allowance du 15 au 17/08/2018 à Dolisie</t>
  </si>
  <si>
    <t>Achat Billet Dolisie-Brazzaville</t>
  </si>
  <si>
    <t>Taxi à Dolisie: Hôtel-Agence Trans Afrique</t>
  </si>
  <si>
    <t>Taxi à BZV: Agence Trans Afrique de Mouhoumi-Domicile</t>
  </si>
  <si>
    <t>Jack-Bénisson</t>
  </si>
  <si>
    <t>Achat billet BZV-OUESSO</t>
  </si>
  <si>
    <t>190806002018--4</t>
  </si>
  <si>
    <t>Taxi à BZV: Domicile-Agence Océan du Nord à destination de Ouesso</t>
  </si>
  <si>
    <t>Taxi à Ouesso: Agence Océan du Nord-Hôtel</t>
  </si>
  <si>
    <t>Taxi à Ouesso: Hôtel-Restaurant</t>
  </si>
  <si>
    <t>Taxi à Ouesso: Restaurant-Hôtel</t>
  </si>
  <si>
    <t>Taxi à Ouesso: Hôtel-Résidence (Bureau PALF) Ouesso</t>
  </si>
  <si>
    <t>Taxi à Ouesso: Résidence Ouesso-Atelier de Menuiserie</t>
  </si>
  <si>
    <t>Taxi à Ouesso: Atelier de Menuiserie-Hôtel</t>
  </si>
  <si>
    <t>Taxi  à Ouesso: Hôtel-Restaurant</t>
  </si>
  <si>
    <t>Taxi à Ouesso: Hôtel-Agence MTN</t>
  </si>
  <si>
    <t>Taxi à Ouesso: Agence MTN-Restaurant</t>
  </si>
  <si>
    <t>Taxi à Ouesso: Restaurant-Agence MTN</t>
  </si>
  <si>
    <t>Taxi à Ouesso: Agence MTN-Hôtel</t>
  </si>
  <si>
    <t>Taxi à Ouesso: Résidence Bureau PALF-Hôtel</t>
  </si>
  <si>
    <t xml:space="preserve">Taxi à Ouesso: Hôtel-Résidence (Bureau PALF) </t>
  </si>
  <si>
    <t>Taxi à Ouesso: Hôtel-Agence Charden Farell</t>
  </si>
  <si>
    <t>Taxi à Ouesso: Agence Charden Farell-Hôtel</t>
  </si>
  <si>
    <t>Taxi à Ouesso: Agence MTN-Résidence PALF</t>
  </si>
  <si>
    <t>Taxi à Ouesso: Hôtel-TGI de Ouesso</t>
  </si>
  <si>
    <t>Taxi à Ouesso: TGI de Ouesso-Hôtel</t>
  </si>
  <si>
    <t>Taxi à Ouesso: Hôtel-DDEF-SAN</t>
  </si>
  <si>
    <t xml:space="preserve">Taxi à Ouesso: DDEF-SAN-TGI </t>
  </si>
  <si>
    <t>Taxi à Ouesso: TGI-DDEF-SAN</t>
  </si>
  <si>
    <t>Taxi à Ouesso: DDEF-SAN-Hôtel</t>
  </si>
  <si>
    <t>Taxi à Ouesso: Résidence-Hôtel</t>
  </si>
  <si>
    <t>Taxi à Ouesso: DDEF-SAN-TGI (avec un agent EF)</t>
  </si>
  <si>
    <t xml:space="preserve">Taxi à Ouesso: TGI -Résidence PALF </t>
  </si>
  <si>
    <t>Taxi à Ouesso: Hôtel-Résidence PALF</t>
  </si>
  <si>
    <t>Taxi à Ouesso: Résidence-Atelier de menuisierie (avec matelas pour redimensionnement)</t>
  </si>
  <si>
    <t>Taxi à Ouesso: Atelier de menuiserie-Hôtel</t>
  </si>
  <si>
    <t xml:space="preserve">Taxi à Ouesso: Hôtel-TGI </t>
  </si>
  <si>
    <t xml:space="preserve">Taxi à Ouesso: TGI -DDEF-SAN </t>
  </si>
  <si>
    <t>Taxi à Ouesso: TGI -Hôtel</t>
  </si>
  <si>
    <t>Taxi à Ouesso: Hôtel-Tridom II</t>
  </si>
  <si>
    <t>Taxi à Ouesso: Domicile d'Eric-Hôtel</t>
  </si>
  <si>
    <t>Taxi à Ouesso: Hôtel-atelier de menuiserie</t>
  </si>
  <si>
    <t>Taxi à Ouesso: Atelier de menuiserie-Résidence (avec menuisier et matelas)</t>
  </si>
  <si>
    <t>Taxi à Ouesso: Tridom II-Hôtel</t>
  </si>
  <si>
    <t>Taxi à Ouesso:  Hôtel-Restaurant</t>
  </si>
  <si>
    <t>Frais d'hôtel mission 19 nuitées à Ouesso du 19 Août au 07 Septembre 2018</t>
  </si>
  <si>
    <t>Food allowance  à Ouesso du 19 au 31 Août 2018</t>
  </si>
  <si>
    <t>Achat produits pharmaceutiques en mission à OUESSO-Grippe et paludisme</t>
  </si>
  <si>
    <t>Team Building</t>
  </si>
  <si>
    <t>Bonus du mois de juin 2018-Bley Quercy BEMY PENDANGOYI</t>
  </si>
  <si>
    <t>i73x</t>
  </si>
  <si>
    <t>i55s</t>
  </si>
  <si>
    <t>Recharge crédit MTN</t>
  </si>
  <si>
    <t>Telephone</t>
  </si>
  <si>
    <t>Recharge crédit AIRTEL</t>
  </si>
  <si>
    <t>It87</t>
  </si>
  <si>
    <t>Hérick</t>
  </si>
  <si>
    <t>I73x</t>
  </si>
  <si>
    <t>it87</t>
  </si>
  <si>
    <t>Frais de mission OUESSO du 08 au 10 Août 2018/Me MALONGA MBOKO</t>
  </si>
  <si>
    <t>Jospin</t>
  </si>
  <si>
    <t>Achat billet BZV-OUESSO/Me MALONGA MBOKO Audrey</t>
  </si>
  <si>
    <t>Bonus du mois de Juillet 2018/Mésange CIGNAS</t>
  </si>
  <si>
    <t>Bonus de responsabilité du mois de Juillet 2018/Mésange CIGNAS</t>
  </si>
  <si>
    <t>Bonus adjointe à la coordination Mésange CIGNAS /Juillet 2018</t>
  </si>
  <si>
    <t>Bonus du mois de Juillet 2018/Gaudet MALANDA</t>
  </si>
  <si>
    <t>Bonus du mois de Juillet 2018/Bley Quercy BEMY PENDANGOYI</t>
  </si>
  <si>
    <t>Bonus du mois de Juillet 2018/Crépin IBOUILI</t>
  </si>
  <si>
    <t>Bonus du mois de Juillet 2018/Dalia OYONTSIO</t>
  </si>
  <si>
    <t>Bonus du mois de Juillet 2018/Jack Bénisson</t>
  </si>
  <si>
    <t>Mésange</t>
  </si>
  <si>
    <t>108/GCF</t>
  </si>
  <si>
    <t>Frais de transfert à Hérick/OUESSO</t>
  </si>
  <si>
    <t>Transfer fees</t>
  </si>
  <si>
    <t>Taxi Bureau-BCI</t>
  </si>
  <si>
    <t>Taxi domicile- Bureau/ Verifier les locaux</t>
  </si>
  <si>
    <t>120806002018--8</t>
  </si>
  <si>
    <t>Bonus du mois de Juillet 2018/ Hérick TCHICAYA</t>
  </si>
  <si>
    <t>Bonus de Responsabilité du mois de Juillet 2018/ Hérick TCHICAYA</t>
  </si>
  <si>
    <t>Dieudonné</t>
  </si>
  <si>
    <t>Achat carnet de reçu- Bureau PALF</t>
  </si>
  <si>
    <t>Achat billet BZV-EWO/Dieudonné</t>
  </si>
  <si>
    <t>Achat billet BZV-Dolisie/IBOUILI Crépin</t>
  </si>
  <si>
    <t>Jack Bénisson</t>
  </si>
  <si>
    <t>71/GCF</t>
  </si>
  <si>
    <t>Frais de transfert à Bley/IMPFONDO</t>
  </si>
  <si>
    <t>72/GCF</t>
  </si>
  <si>
    <t>Frais de transfert à Dieudonné/EWO</t>
  </si>
  <si>
    <t>73/GCF</t>
  </si>
  <si>
    <t>Frais de transfert à Crépin/Dolisie</t>
  </si>
  <si>
    <t>Evariste</t>
  </si>
  <si>
    <t>Bonus du mois de juillet 2018/ Evariste LELOUSSI</t>
  </si>
  <si>
    <t>96/GCF</t>
  </si>
  <si>
    <t>Dalia</t>
  </si>
  <si>
    <t>i23c</t>
  </si>
  <si>
    <t>79/GCF</t>
  </si>
  <si>
    <t>80/GCF</t>
  </si>
  <si>
    <t>Frais de transfert à Jack Bénisson/OUESSO</t>
  </si>
  <si>
    <t>Achat Paquet de carnets de reçus</t>
  </si>
  <si>
    <t>Achat Billet BZV-DOLISIE/Jospin</t>
  </si>
  <si>
    <t>220807002018--62</t>
  </si>
  <si>
    <t>Frais de mission Dolisie Me MALONGA MBOKO Audrey</t>
  </si>
  <si>
    <t>Achat billet BZV-DOLISIE/Me MALONGA MBOKO Audrey</t>
  </si>
  <si>
    <t>230807002018--52</t>
  </si>
  <si>
    <t>27/GCF</t>
  </si>
  <si>
    <t>28/GCF</t>
  </si>
  <si>
    <t>29/GCF</t>
  </si>
  <si>
    <t>Frais de transfert à Jospin/DOLISIE</t>
  </si>
  <si>
    <t>Taxi Bureau-Marché Total/Achat téléphone Perrine</t>
  </si>
  <si>
    <t>Taxi Bureau-Marché Total/changer le téléphone SAMSUNG de Perrine</t>
  </si>
  <si>
    <t>18/GCF</t>
  </si>
  <si>
    <t>Frais de transfert à i23c/Nkayi</t>
  </si>
  <si>
    <t>Taxi  Bureau-BCI-ONEMO-Bureau</t>
  </si>
  <si>
    <t>20/GCF</t>
  </si>
  <si>
    <t>41/GCF</t>
  </si>
  <si>
    <t>Taxi: Bureau-parquet pour suivi courrier/ Parquet-MEF voir le conseiller juridique</t>
  </si>
  <si>
    <t>Taxi: MEF-bueau</t>
  </si>
  <si>
    <t>Taxi: Bureau-parquet cour suprême pour suivi courriers/ aller-retour</t>
  </si>
  <si>
    <t>Légal</t>
  </si>
  <si>
    <t>Perrine</t>
  </si>
  <si>
    <t>Taxi: bureau-agence charden farell pour faire le transfert à Dieudonné/ aller-retour</t>
  </si>
  <si>
    <t xml:space="preserve">Taxi bureau &gt; MinEF </t>
  </si>
  <si>
    <t xml:space="preserve">management </t>
  </si>
  <si>
    <t>Perrine Odier</t>
  </si>
  <si>
    <t xml:space="preserve">Taxi bureau &gt; Palais Justice &gt; Min Justice &gt; Bureau </t>
  </si>
  <si>
    <t xml:space="preserve">Taxi bureau &gt; Espace Mamaty pour interview &gt; Bureau </t>
  </si>
  <si>
    <t>oui</t>
  </si>
  <si>
    <t xml:space="preserve">Taxi à BZV: domicile-Agence Océan du Nord pour le voyage à destination d'Ewo </t>
  </si>
  <si>
    <t>Decharge</t>
  </si>
  <si>
    <t>Taxi moto à Ewo: Agence océan du nod -hôtel.</t>
  </si>
  <si>
    <t>Taxi moto à Ewo: hôtel-restaurant.</t>
  </si>
  <si>
    <t>Taxi moto à Ewo: restaurant-hôtel</t>
  </si>
  <si>
    <t>Taxi moto à Ewo: hôtel-TGI pour rencontrer le procureur au sujet du rapport d'appel du cas Céléo.</t>
  </si>
  <si>
    <t>Taxi moto à Ewo: TGI-restaurant</t>
  </si>
  <si>
    <t>Taxi moto à Ewo: hôtel-TGI pour aller photographier les scellés</t>
  </si>
  <si>
    <t>Taxi moto à Ewo: TGI-Hôtel</t>
  </si>
  <si>
    <t>Taxi moto à Ewo: hôtel-TGI rencontrer le procureur au sujet de son rapport d'appel</t>
  </si>
  <si>
    <t>Taxi moto à Ewo: Restaurant-hôtel</t>
  </si>
  <si>
    <t>Taxi moto à Ewo: hôtel-restaurant</t>
  </si>
  <si>
    <t>Taxi moto à Ewo:  restaurant-hôtel</t>
  </si>
  <si>
    <t>Taxi moto à Ewo: hôtel-TGI rencontrer le PR.</t>
  </si>
  <si>
    <t>Taxi moto à Ewo: TGI-DDEF pour materialiser la procedure.</t>
  </si>
  <si>
    <t>Taxi moto à Ewo: DDEF-restaurant</t>
  </si>
  <si>
    <t>Taxi moto à Ewo:  restaurant-agence charden Farell pour le retrait de l'argent</t>
  </si>
  <si>
    <t>Taxi moto à Ewo: agence Charden Farell-hôtel</t>
  </si>
  <si>
    <t>Taxi moto à Ewo: hôtel-DDEF au sujet de la procedure.</t>
  </si>
  <si>
    <t>Taxi moto à Ewo: DDEF-secretariat pour la materialisation de la procedure</t>
  </si>
  <si>
    <t>Impression de l'ordre de mission prolongé</t>
  </si>
  <si>
    <t>Taxi moto à Ewo: Hôtel-restaurant</t>
  </si>
  <si>
    <t>Taxi moto à Ewo: Hôtel-secretariat pour la suite de la saisie de la procedure</t>
  </si>
  <si>
    <t>legal</t>
  </si>
  <si>
    <t>Taxi moto à Ewo: secretariat-hôtel apres interruption de la saisie par l'operateur pour les raison spirituelles.</t>
  </si>
  <si>
    <t>Taxi moto à Ewo: hôtel-secretariat pour la reprise de la saisie</t>
  </si>
  <si>
    <t>Taxi à Ewo: restaurant- hôtel</t>
  </si>
  <si>
    <t>Taxi moto à Ewo: hôtel-secretariat pour la suite de la saisie de la procedure.</t>
  </si>
  <si>
    <t>Taxi moto à Ewo: secretariat- gendarmerie pour aller faire signer les PV d'audition aux contrevenants avec le chef faune.</t>
  </si>
  <si>
    <t>Taxi moto à Ewo: gendarmerie-secretariat pour la photocopie de la procrdure.</t>
  </si>
  <si>
    <t>Taxi moto à Ewo: secretariat-DDEF pour rencontrer le SAF pour aller déposer la procedure au parquet.</t>
  </si>
  <si>
    <t>Taxi moto à Ewo: DDEF-charden farell</t>
  </si>
  <si>
    <t>Taxi moto à Ewo: Agence charden farell-gendarmerie pour effectuer la visite geôle</t>
  </si>
  <si>
    <t>Ration des prévenus à Ewo</t>
  </si>
  <si>
    <t>Jail Visit</t>
  </si>
  <si>
    <t>Taxi moto à Ewo: gendarmerie-restaurant</t>
  </si>
  <si>
    <t>Taxi moto à Ewo: hôtel -DDEF pour rencontrer le SAF</t>
  </si>
  <si>
    <t>Taxi moto à Ewo: DDEF-TGI pour le dépôt de la procedure au parquet avec le SAF</t>
  </si>
  <si>
    <t>Taxi moto à Ewo: TGI-hôtel</t>
  </si>
  <si>
    <t>Taxi moto à Ewo: hôtel-cyber café pour la mise à jour du fichier comptable</t>
  </si>
  <si>
    <t>Paiement frais d'hôtel pour 10 nuitées à Ewo du 14 au 24 aout 2018</t>
  </si>
  <si>
    <t>Food allowance du 14  au 24 Août 2018</t>
  </si>
  <si>
    <t>Taxi moto à Ewo: secrétariat-hôtel</t>
  </si>
  <si>
    <t>Taxi moto à Ewo: hôtel-gendarmerie pour effectuer la visite geôle(apres l'envoie du fichier comptable le soir).</t>
  </si>
  <si>
    <t>Taxi moto à Ewo: hôtel-agence charden Farell pour le retrait du transfert.</t>
  </si>
  <si>
    <t>Taxi moto à Ewo: Charden Farell-hôtel</t>
  </si>
  <si>
    <t>Taxi moto à Ewo: hôtel-Restaurant</t>
  </si>
  <si>
    <t>Taxi moto à Ewo: hôtel-TGI pour assister a l'audience de l'affaire Péa Romain et consorst.</t>
  </si>
  <si>
    <t>Taxi moto à Ewo: TGI-DDEF pour consigner un agent devant assister à l'audience.</t>
  </si>
  <si>
    <t>Taxi moto à Ewo: DDEF-TGI pour assister à l'audience.</t>
  </si>
  <si>
    <t>Taxi moto à Ewo: retaurant-hôtel</t>
  </si>
  <si>
    <t>Taxi moto à Ewo: hôtel-TGI pour le retrait de la procedure de la gendarmerie aupres du procureur.</t>
  </si>
  <si>
    <t>Taxi moto à Ewo: TGI-secretariat pour la photocopie de la procedure.</t>
  </si>
  <si>
    <t>Impression de l'ordre de mission et photocopie de la procedure.</t>
  </si>
  <si>
    <t>Taxi moto à Ewo: secrétariat-TGI pour remettre la procedure au PR apres la photocopie</t>
  </si>
  <si>
    <t>Taxi moto à Ewo:  TGI-Hôtel</t>
  </si>
  <si>
    <t>Food allowance missionEwo du 25 au 29 Août 2018</t>
  </si>
  <si>
    <t>Paiment frais d'hôtel 05 Cinq nuitées à Ewo du 24 au 29 Août 2018</t>
  </si>
  <si>
    <t>Taxi moto à Ewo: hôtel-gare routière à destination d'Owando.</t>
  </si>
  <si>
    <t>Achat Billet Ewo-Owando</t>
  </si>
  <si>
    <t>Taxi moto à Owando: gare routière-hôtel</t>
  </si>
  <si>
    <t>Taxi moto à Owando: hôtel-maison d'arrêt et commissariat pour effectuer la visite geôle</t>
  </si>
  <si>
    <t>Ration des prévenus à Owando</t>
  </si>
  <si>
    <t>Taxi moto à Owando: commissariat-restaurant</t>
  </si>
  <si>
    <t>Taxi moto à Owando: restaurant-hôtel</t>
  </si>
  <si>
    <t>Taxi moto à Owando: hôtel-maison d'arrêt pour l'obtention de la copie de l'ordonnance de la sortie de KONGA Daniel pour les raisons de santé.</t>
  </si>
  <si>
    <t>Taxi moto à Owando: maison d'arrêt-hôtel</t>
  </si>
  <si>
    <t>Taxi moto à Owando: hôtel-TGI pour rencontrer le juge d'application des peines(JAP) pour verifier l'ordonnance de la sortie de Konga Daniel dont le DG de la MA ne m'a pas produit la copie</t>
  </si>
  <si>
    <t>Taxi moto à Owando: TGI-secrétariat pour la photocopie de l'ordonnance de la permission de KONGA Daniel</t>
  </si>
  <si>
    <t>Taxi moto à Owando:secrétariat-TGI pour remettre l'ordonnance au greffier en chef apres la photocopie</t>
  </si>
  <si>
    <t>Taxi moto à Owando: TGI-agence Charden Farell pour le retrait de l'argent.</t>
  </si>
  <si>
    <t>Achat billet Owando-Brazzaville</t>
  </si>
  <si>
    <t>Taxi moto à Owando: agence océan du nord-restaurant</t>
  </si>
  <si>
    <t>Taxi moto à Owando: restaurant-maison d'arrêt pour effectuer la visite geôle</t>
  </si>
  <si>
    <t>Taxi moto à Owando: Hôtel-gare routière à destination de Brazzaville</t>
  </si>
  <si>
    <t>Paiement frais d'hôtel à Owando du 29 au 31 Août 2018</t>
  </si>
  <si>
    <t>Food allowance à Owando du 30 au 31 Août 2018</t>
  </si>
  <si>
    <t>Taxi à BZV: agence océan du Nord de Mikalou-Bureau</t>
  </si>
  <si>
    <t>Oui</t>
  </si>
  <si>
    <t>Taxi à BZV: Bureau PALF-ES TV</t>
  </si>
  <si>
    <t>Taxi à BZV: ES TV-Radio Rurale</t>
  </si>
  <si>
    <t>Taxi à BZV: Radio Rurale-TOP TV</t>
  </si>
  <si>
    <t>Taxi à BZV: TOP TV-Radio Liberté</t>
  </si>
  <si>
    <t>Taxi à BZV: Radio Liberté-Bureau PALF</t>
  </si>
  <si>
    <t>Taxi à BZV: Bureau PALF-Ministère de l'Economie Forestière</t>
  </si>
  <si>
    <t>Taxi à BZV: Ministère de l'Economie Forestière-Banque BCI</t>
  </si>
  <si>
    <t>Taxi à BZV: Banque BCI-Vox.cg</t>
  </si>
  <si>
    <t>Taxi à BZV: Vox.cg-ES TV</t>
  </si>
  <si>
    <t>Taxi à BZV: Radio Liberté-times.cd</t>
  </si>
  <si>
    <t>Taxi à BZV: times.cd-groupecongomedias</t>
  </si>
  <si>
    <t>Taxi à BZV: Groupecongomedias-Bureau PALF</t>
  </si>
  <si>
    <t>Taxi à BZV: Bureau PALF-Radio Rurale</t>
  </si>
  <si>
    <t>Taxi à BZV: Radio Rurale-ES TV</t>
  </si>
  <si>
    <t>Taxi à BZV: ES TV-TOP TV</t>
  </si>
  <si>
    <t>Taxi à BZV: TOP TV-Bureau PALF</t>
  </si>
  <si>
    <t>Taxi à BZV: Bureau PALF-TOP TV</t>
  </si>
  <si>
    <t>Taxi à BZV: TOP TV-ES TV</t>
  </si>
  <si>
    <t>Taxi à BZV: Radio Rurale-Bureau  PALF</t>
  </si>
  <si>
    <t>Taxi à BZV: bureau-Moukondo-Moungali-Bureau (rencontrer les cibles Abdou et Semé)</t>
  </si>
  <si>
    <t>Taxi à BZV: bureau-Moukondo-Ouenze (rencontrer i55s pour recuperer le téléphone)</t>
  </si>
  <si>
    <t>Taxi à BZV: bureau-Talangai-Bureau (achat billet mission Nkayi)</t>
  </si>
  <si>
    <t xml:space="preserve">Achat billet Brazzaville-Nkayi </t>
  </si>
  <si>
    <t>Taxi à BZV: Ouenze-Gare trans Afrique Mikalou (départ pour Nkayi)</t>
  </si>
  <si>
    <t>Taxi à Nkayi: gare-Hôtel (recherche de l'hôtel)</t>
  </si>
  <si>
    <t>Taxi à Nkayi: hôtel-Marché RN-Grand marché (rencontrer la cible)</t>
  </si>
  <si>
    <t>Taxi grand marché-Gare Sibiti-Hôpital de base-hôtel (rencontrer les cibles)</t>
  </si>
  <si>
    <t>Achat boisson (rencontre avec une cible venant de PNR)</t>
  </si>
  <si>
    <t>Trust building</t>
  </si>
  <si>
    <t>Taxi Hôtel-Marché RN-Gare Sibiti (rencontre avec la cible Matiti)</t>
  </si>
  <si>
    <t>Achat repas et transport (rencontre avec la cible Matiti)</t>
  </si>
  <si>
    <t>Taxi Gare Sibiti-Chez Hervé-Gare de Loudima (rencontre et prospection)</t>
  </si>
  <si>
    <t>Taxi Gare Loudima-Marché hôpital de base-Hôtel (prospection)</t>
  </si>
  <si>
    <t>Taxi hôtel-Vers RN-Chez la 2eme cible (rencontre avec la 2eme cible)</t>
  </si>
  <si>
    <t>Taxi de chez la 2eme cible-Vers RN-hôtel (retour à l'hôtel après discussion)</t>
  </si>
  <si>
    <t>Taxi hôtel-Gare sibiti-RN (propsection vers les gares routières)</t>
  </si>
  <si>
    <t>Taxi RN-grand marché-Chez la cible Hervé (rencontre avec les cibles)</t>
  </si>
  <si>
    <t>Taxi de chez Hervé-Marché Hôpital-Hôtel (retour à l'hôtel)</t>
  </si>
  <si>
    <t>Taxi hôtel-Marché RN Nkayi-Boko Songo (prospection sur terrain)</t>
  </si>
  <si>
    <t>Taxi Boko Songo-Grand marché-Chez Hervé (retour à Nkayi et rencontre avec la cible)</t>
  </si>
  <si>
    <t>Taxi chez Hervé-Marché Hôpital-Hôtel (retour à l'hôtel)</t>
  </si>
  <si>
    <t>Taxi hôtel-Chez la cible Matiti-Hôtel (rencontre avec la cible)</t>
  </si>
  <si>
    <t>Taxi hôtel-Marché RN-Dépôt de gaz (prospection sur terrain)</t>
  </si>
  <si>
    <t>Taxi dépôt de Gaz-gare Nkayi-marché Hôpital (extension prospection)</t>
  </si>
  <si>
    <t>Taxi marché hôpital-Agence Charden farell-Hôtel (récupération transfert)</t>
  </si>
  <si>
    <t>Taxi Hôtel-vers RN-Hôtel (rencontre avec la cible pour information)</t>
  </si>
  <si>
    <t>Achat boisson (rencontre avec la cible)</t>
  </si>
  <si>
    <t>Taxi hôtel-Grand marché-Chez la cible (avoir la suite de sa discussion avec son frère)</t>
  </si>
  <si>
    <t>Taxi de chez la cible-Marché RN-gare Loudima (rencontre avec Hervé et prospection)</t>
  </si>
  <si>
    <t>Taxi Gare Loudima-Marché hôpital de base-Gare Sibiti (prospection)</t>
  </si>
  <si>
    <t>Taxi Sibiti-Océan du nord-Express Mélodie (faire la réservation pour Brazzaville)</t>
  </si>
  <si>
    <t>Taxi Express Melodie-Gare PN-Hôtel (retour à l'hôtel)</t>
  </si>
  <si>
    <t>Paiement frais d'Hôtel 06 nuitées du  23 au 29 Août 2018 (cfr mission Nkayi)</t>
  </si>
  <si>
    <t>n</t>
  </si>
  <si>
    <t>Taxi hôtel-Gare routière de Nkayi (retour à Brazzaville)</t>
  </si>
  <si>
    <t>Achat billet Nkayi-Brazzaville (retour à Brazzaville)</t>
  </si>
  <si>
    <t>Taxi Moukondo-Ouenze (arrivé à Brazzaville)</t>
  </si>
  <si>
    <t>Food allowance mission Nkayi du 23 au 29 Août 2018</t>
  </si>
  <si>
    <t>Taxi Bureau-Talangaï-Bureau (achat billet pour la mission à PNR)</t>
  </si>
  <si>
    <t>Taxi à BZV: Bureau Agence de voyage Océan du Nord-Bureau</t>
  </si>
  <si>
    <t>I73X</t>
  </si>
  <si>
    <t>decharge</t>
  </si>
  <si>
    <t>Achat Billet Brazzaville -Dolisie</t>
  </si>
  <si>
    <t>030807002018--58</t>
  </si>
  <si>
    <t>Taxi à BZV: Agence Océan du Nord- Bureau</t>
  </si>
  <si>
    <t>Taxi à BZV: Domicile -Agence Océan du Nord Bacongo</t>
  </si>
  <si>
    <t xml:space="preserve">Taxi à Dolisie: Gare routière Dolisie-Hôtel </t>
  </si>
  <si>
    <t>Paiement frais d'hôtel 01-Nuitée à Dolisie le 03 Août 2018</t>
  </si>
  <si>
    <t>Taxi à Dolisie: Hôtel - Gare routière</t>
  </si>
  <si>
    <t>Achat billet Dolisie -Mossendjo</t>
  </si>
  <si>
    <t>Taxi à Mossendjo: Gare routière- Hôtel</t>
  </si>
  <si>
    <t>Taxi à Mossendjo: Hôtel -Marché banda</t>
  </si>
  <si>
    <t>Taxi à Mossendjo: Marché Banda -Hôtel</t>
  </si>
  <si>
    <t xml:space="preserve">Taxi à Mossendjo: Hôtel -grand marché </t>
  </si>
  <si>
    <t>Taxi à Mossendjo: Marché de mossendjo-marché de Banda</t>
  </si>
  <si>
    <t>Taxi à Mossendjo: Marché de Banda -Quartier 08 chez Django</t>
  </si>
  <si>
    <t>Taxi à Mossendjo:  quartier 08 chez Django - marché du carrefour</t>
  </si>
  <si>
    <t xml:space="preserve">Taxi à Mossendjo: Marché du carrefour-Hôtel </t>
  </si>
  <si>
    <t>Taxi à Mossendjo: Hôtel- Marché de Banda</t>
  </si>
  <si>
    <t xml:space="preserve">Taxi à Mossendjo: Marché de Banda -Gare CFCO </t>
  </si>
  <si>
    <t>Txi à Mossendjo: Gare de CFCO - Agence Charden Farell</t>
  </si>
  <si>
    <t>Taxi à Mossendjo: Agence Charden farell -marché de Banda</t>
  </si>
  <si>
    <t xml:space="preserve">Taxi à Mossendjo: Marché de Banda -Hôtel </t>
  </si>
  <si>
    <t>Taxi à Mossendjo: Hôtel -Marché de Banda</t>
  </si>
  <si>
    <t>Taxi à Mossendjo: Gare CFCO - Gare routière</t>
  </si>
  <si>
    <t xml:space="preserve">Taxi à Mossendjo: Gare routière- Hôtel </t>
  </si>
  <si>
    <t xml:space="preserve">Taxi à Mossendjo: Hôtel -gare routière </t>
  </si>
  <si>
    <t xml:space="preserve">Paiement frais d'hôtel 04 Nuitées- du 04 au 08 Août 2018 à Mossendjo </t>
  </si>
  <si>
    <t>Achat Billet Mossendjo -Dolisie</t>
  </si>
  <si>
    <t>Taxi à Dolisie: Hôtel -Gare routière Trans route</t>
  </si>
  <si>
    <t>Achat Billet Dolisie- Brazzaville</t>
  </si>
  <si>
    <t xml:space="preserve">Taxi à Dolisie: Gare routière Trans route- Hôtel </t>
  </si>
  <si>
    <t>Paiement frais d'hôtel 01-Nuitée à Dolisie du 08 au 09 Août 2018</t>
  </si>
  <si>
    <t>Taxi à BZV: Gare routière Trans route -Bureau</t>
  </si>
  <si>
    <t>Taxi à BZV: Bureau- Domicile/retour de la mission de Dolisie-Mossendjo</t>
  </si>
  <si>
    <t>Food allowance de I73X en mission du 03 au 09 Août 2018</t>
  </si>
  <si>
    <t xml:space="preserve">Taxi à BZV: Bureau - Mikalou </t>
  </si>
  <si>
    <t xml:space="preserve">Taxi à BZV: Mikalou -Bureau </t>
  </si>
  <si>
    <t>Taxi à BZV: Bureau -Bacongo pour répérage des hôtels en vue d'une opération</t>
  </si>
  <si>
    <t xml:space="preserve">Taxi à BZV: Bacongo -Bureau </t>
  </si>
  <si>
    <t xml:space="preserve">Taxi à BZV: domicile -gare routière </t>
  </si>
  <si>
    <t>ɤ</t>
  </si>
  <si>
    <t>Achat billet BZV-Dolisie</t>
  </si>
  <si>
    <t xml:space="preserve">Taxi à Dolisie: gare routière - hôtel </t>
  </si>
  <si>
    <t>Paiement frais d'hôtel 01 nuitée à dolisie du 03 au 04 Août 2018</t>
  </si>
  <si>
    <t>Achat Billet dolisie - Mossendjo</t>
  </si>
  <si>
    <t xml:space="preserve">Transport dans la ville de Mossendjo pour prospection </t>
  </si>
  <si>
    <t xml:space="preserve">Achat boisson et nourriture pour la cible </t>
  </si>
  <si>
    <t>Trust Building</t>
  </si>
  <si>
    <t>Taxi moto à Mossendjo: Hôtel - Gare routière</t>
  </si>
  <si>
    <t>Paiement frais d'hôtel 04 nuitées à Mossendjo du 04 au 08 Août 2018</t>
  </si>
  <si>
    <t>Taxi moto à Mossendjo: hôtel- gare routière</t>
  </si>
  <si>
    <t xml:space="preserve">Achat Billet Mossendjo - Dolisie </t>
  </si>
  <si>
    <t xml:space="preserve">Taxi à Dolisie: gare routière- Hôtel </t>
  </si>
  <si>
    <t xml:space="preserve">Taxi à Dolisie:  hôtel -  gare routère  - Hôtel </t>
  </si>
  <si>
    <t xml:space="preserve">Achat Billet Dolisie - Brazzaville </t>
  </si>
  <si>
    <t>Paiement frais d'hôtel 01 nuitée à dolisie DU 08 au 09 Août 2018</t>
  </si>
  <si>
    <t xml:space="preserve">Taxi à Dolisie: Hôtel- Gare routière  </t>
  </si>
  <si>
    <t xml:space="preserve">Taxi à BZV: gare routière - bureau </t>
  </si>
  <si>
    <t>Food allowance mission Dolisie- Mossendjo du 03 au 09 Août 2018</t>
  </si>
  <si>
    <t>Taxi à BZV: domicile-bureau</t>
  </si>
  <si>
    <t>Food allowance pendant la pause</t>
  </si>
  <si>
    <t>Taxi à BZV: bureau-domicile</t>
  </si>
  <si>
    <t>Taxi  à BZV: domicile-bureau</t>
  </si>
  <si>
    <t>Taxi à BZV: bureau -Agence Océan du nord pour l'achat du billet de Maître Severin pour Impfondo</t>
  </si>
  <si>
    <t>Taxi à BZV: Agence Océan du Nord -Bureau</t>
  </si>
  <si>
    <t>Taxi à BZV: bureau-aeroport pour renseignements aupres de la société AIR CONGO conçernant le programme des vols à destination d'Impfondo</t>
  </si>
  <si>
    <t>Taxi à BZV: Aeroport- bureau</t>
  </si>
  <si>
    <t>Taxi à BZV: bureau-aeroport pour l'achat des billets de Bley et maître Severin pour Impfondo à la société AIR CONGO</t>
  </si>
  <si>
    <t>Taxi à BZV: aeroport-agence océan du nord pour l'annulation du billet de maître Severin pour Impfondo</t>
  </si>
  <si>
    <t>Taxi à BZV: océan du nord-bureau</t>
  </si>
  <si>
    <t>Taxi à BZV: bureau-aeroport pour le retrait des factures des billets achétés aupres de AIRCONGO</t>
  </si>
  <si>
    <t>Taxi à BZV: aeroport-bureau</t>
  </si>
  <si>
    <t>Taxi à BZV: bureau-océan du nord pour acheter les billets de Crépin et Dieudonné pour la mission d'Ewo et Sibiti-Dolisie</t>
  </si>
  <si>
    <t>Taxi océan du nord-bureau</t>
  </si>
  <si>
    <t>Taxi bureau-domicile</t>
  </si>
  <si>
    <t>Taxi domicile-bureau</t>
  </si>
  <si>
    <t>Taxi bureau-océan du nord, faire la réservation de Jack bénisson pour Ouesso le dimanche</t>
  </si>
  <si>
    <t>Taxi bureau-Maison d'arrêt de brazzaville pour la visite geôle</t>
  </si>
  <si>
    <t>Taxi Maison d'arrêt- bureau</t>
  </si>
  <si>
    <t>Taxi domicile-agence Océan du nord</t>
  </si>
  <si>
    <t>Taxi à Dolisie: hôtel-DDEF</t>
  </si>
  <si>
    <t>Taxi à Dolisie: DDEF-Hôtel</t>
  </si>
  <si>
    <t>Taxi à Dolisie: hôtel-hôtel de residence de maitre Malonga</t>
  </si>
  <si>
    <t>Taxi à Dolisie: hôtel de maitre Malonga- mon hôtel de residence</t>
  </si>
  <si>
    <t>Taxi à Dolisie: hôtel- TGI</t>
  </si>
  <si>
    <t>Taxi à Dolisie: TGI- Agence Charden farell recupérer les fonds envoyés par Mavy</t>
  </si>
  <si>
    <t>Taxi à Dolisie: Agence Charden farell-agence de voyage pour acheter mon billet retour</t>
  </si>
  <si>
    <t>Taxi à Dolisie: agence de voyage Afrique Trans Express-hôtel</t>
  </si>
  <si>
    <t>Paiement frais d'hôtel à Dolisie pour 03 Nuitées du 22 au 25 Août 2018</t>
  </si>
  <si>
    <t>Achat Billet dolisie-Brazzaville</t>
  </si>
  <si>
    <t>Taxi à BZV: agence Trans afrique express-domicile</t>
  </si>
  <si>
    <t>Taxi bureau-marché moungali pour l'achat d'un chargeur complet plus un câble d'ordinateur acer</t>
  </si>
  <si>
    <t>Achat chargeur complet ordinateur plus câble</t>
  </si>
  <si>
    <t>Taxi marché moungali-bureau</t>
  </si>
  <si>
    <t>Stone</t>
  </si>
  <si>
    <t>Taxi domicile-Bureau</t>
  </si>
  <si>
    <t>Taxi bureau aeroport acheter le billet de maitre MALONGA pour Imfondo</t>
  </si>
  <si>
    <t>Taxi aeroport -bureau</t>
  </si>
  <si>
    <t xml:space="preserve">Taxi bureau-aeroport pour l'achat du billet de maitre Malonga </t>
  </si>
  <si>
    <t>Taxi aeroport-Agence Océan du Nord Angola libre pour l'achat du billet deJospin</t>
  </si>
  <si>
    <t>Taxi Agence Océan du Nord Angola libre- Bureau</t>
  </si>
  <si>
    <t>Taxi bureau-Agence océan du nord acheter le billet de Maitre Malonga</t>
  </si>
  <si>
    <t>Taxi Agence océan du nord-bureau</t>
  </si>
  <si>
    <t xml:space="preserve">Taxi bureau- cabinet de maitre Malonga pour lui remettre le budget de voyage </t>
  </si>
  <si>
    <t>Taxi cabinet de Maitre Malonga-bureau Palf</t>
  </si>
  <si>
    <t>Taxi Bureau-Domicile</t>
  </si>
  <si>
    <t>Transfert des frais de l'acte d'appel du cas Moussa Luc au greffier du TGI de Sibiti par Charden Farell</t>
  </si>
  <si>
    <t>Court fees</t>
  </si>
  <si>
    <t>97/GCF</t>
  </si>
  <si>
    <t>Taxi bureau-agence océan du nord</t>
  </si>
  <si>
    <t>Taxi-agence océan du nord-bureau</t>
  </si>
  <si>
    <t>Taxi bureau-aéroport</t>
  </si>
  <si>
    <t>Taxi aéroport-bureau</t>
  </si>
  <si>
    <t>Ration des prévenus à la Maison d'arrêt de Brazzaville</t>
  </si>
  <si>
    <t>IT87</t>
  </si>
  <si>
    <t>Taxi bureau - Moungali pour l'achat du billet BZV-Oyo</t>
  </si>
  <si>
    <t xml:space="preserve">Achat du billet BZV-Oyo pour mission </t>
  </si>
  <si>
    <t>050806002018--5</t>
  </si>
  <si>
    <t xml:space="preserve">Taxi Moungali - bureau retour pour l'achat du billet </t>
  </si>
  <si>
    <t>Taxi domicile - Ocean du nord talangai pour mission d'Oyo</t>
  </si>
  <si>
    <t xml:space="preserve">Taxi océan du nord Oyo - hôtel </t>
  </si>
  <si>
    <t>Taxi Hôtel - Av Okoyo pour rendez vous avec une cible</t>
  </si>
  <si>
    <t>Achat boisson et nourriture au restaurant-bar lors de la rencontre avec la cible</t>
  </si>
  <si>
    <t xml:space="preserve">Taxi av.Okoyo - hôtel </t>
  </si>
  <si>
    <t>Taxi hôtel - Marché d'oyo pour investigation</t>
  </si>
  <si>
    <t>Taxi marché - av.Edith Lucie mission d'investigation</t>
  </si>
  <si>
    <t>Taxi av.Edith Lucie - av.Okoyo Marcel pour rendez vous avec une cible</t>
  </si>
  <si>
    <t>Achat boisson et nourriture lors du rendez vous avec une cible</t>
  </si>
  <si>
    <t>Taxi av.Okoyo - Agence Charden Farell pour le retrait du budget</t>
  </si>
  <si>
    <t>Taxi Agence charden farell - hôtel</t>
  </si>
  <si>
    <t>Taxi hôtel - Mucodec marché pour rendez vous avec la cible</t>
  </si>
  <si>
    <t>Achat boisson lors de la rencontre avec la cible</t>
  </si>
  <si>
    <t>Taxi mucodec - hôtel mission d'investigation Oyo</t>
  </si>
  <si>
    <t>Taxi hôtel - gare routière d'oyo</t>
  </si>
  <si>
    <t>Taxi gare routière oyo - ecole meddy chance pour rencontre avec la cible</t>
  </si>
  <si>
    <t>Achat boisson lors de la rencontre  avec la cible et son ami</t>
  </si>
  <si>
    <t>Taxi meddy chance - av.patrice nguesso chez la cible</t>
  </si>
  <si>
    <t>Taxi av.patrice nguesso - stade de ouesso pour investigation</t>
  </si>
  <si>
    <t>Taxi stade - ocean du nord - hôtel</t>
  </si>
  <si>
    <t>Achat du billet ocean du nord oyo-brazzaville</t>
  </si>
  <si>
    <t>080806002018--25</t>
  </si>
  <si>
    <t>Paiement frais d'hôtel mission d'oyo pour 03 nuitées du 05 au 08/08/2018</t>
  </si>
  <si>
    <t>Food Allowance mission d'oyo du 05 au 08/08/2018</t>
  </si>
  <si>
    <t>Taxi talangai liberté - bureau retour de mission</t>
  </si>
  <si>
    <t>Taxi bureau - domicile retour de mission d'oyo</t>
  </si>
  <si>
    <t xml:space="preserve">Taxi à BZV : domicile - agence océan du nord pour aller à Ouesso </t>
  </si>
  <si>
    <t>Herick</t>
  </si>
  <si>
    <t xml:space="preserve">Décharge </t>
  </si>
  <si>
    <t>Billet BZV - Ouesso pour aller prendre part à l'atelier sur le renforcement des capacités des OPJ</t>
  </si>
  <si>
    <t xml:space="preserve">Taxi à Ouesso : gare routière  - hôtel </t>
  </si>
  <si>
    <t xml:space="preserve">Taxi à Ouesso : Hôtel - restaurant - hôtel </t>
  </si>
  <si>
    <t xml:space="preserve">Taxi à Ouesso : hôtel - lieu d'organisation de l'atelier sur le renforcement des capacités des OPJ - hôtel </t>
  </si>
  <si>
    <t xml:space="preserve">Taxi à Ouesso : hôtel - restaurant - hôtel </t>
  </si>
  <si>
    <t xml:space="preserve">Taxi à Ouesso : hôtel - lieu du déroulement de l'atelier - hôtel </t>
  </si>
  <si>
    <t>Taxi à Ouesso : hôtel - Maison d'arrêt (visite geôle )</t>
  </si>
  <si>
    <t xml:space="preserve">Ration des prévenus à Ouesso </t>
  </si>
  <si>
    <t xml:space="preserve">Taxi à Ouesso : Maison d'arrêt - restaurant - hôtel </t>
  </si>
  <si>
    <t xml:space="preserve">Taxi à Ouesso le soir: hôtel restaurant - hôtel </t>
  </si>
  <si>
    <t>Taxi à Ouesso : hôtel - maison d'arrêt  (visite geôle )</t>
  </si>
  <si>
    <t xml:space="preserve">Taxi à Ouesso : maison d'arrêt - restaurant - hôtel </t>
  </si>
  <si>
    <t xml:space="preserve">Taxi à Ouesso : hôtel - résidence Palf pour prendre les clés auprès de Corneille </t>
  </si>
  <si>
    <t xml:space="preserve">Taxi à Ouesso : résidence Palf - agence mtn pour vérifier les relevés téléphoniques du cas Loukahou  </t>
  </si>
  <si>
    <t xml:space="preserve">Taxi à Ouesso : Agence mtn - tribunal en vue de faire établir l'expédition du cas du chinois </t>
  </si>
  <si>
    <t xml:space="preserve">Taxi à Ouesso : tribunal - agence charden farell, retirer l'argent envoyé par Mavy </t>
  </si>
  <si>
    <t xml:space="preserve">Transfert </t>
  </si>
  <si>
    <t xml:space="preserve">Taxi à Ouesso : agence charden farell- tribunal pour négocier le montant de l'expédition avec le greffier  </t>
  </si>
  <si>
    <t xml:space="preserve">Taxi à Ouesso : Tribunal - restaurant - hôtel </t>
  </si>
  <si>
    <t xml:space="preserve">Taxi à Ouesso : hôtel - tribunal pour échanger avec le Président et le Procureur au sujet des affaires en cours et les visites à la maison d'arrêt </t>
  </si>
  <si>
    <t xml:space="preserve">Taxi à Ouesso : tribunal - restaurant - hôtel </t>
  </si>
  <si>
    <t xml:space="preserve">Taxi à Ouesso : Hôtel - tribunal pour suivre le cas Serlio </t>
  </si>
  <si>
    <t xml:space="preserve">Taxi à Ouesso : Tribunal - agence mtn pour les relevés téléphoniques cas Loukahou </t>
  </si>
  <si>
    <t xml:space="preserve">Taxi à Ouesso: Agence mtn - aéroport pour rechercher l'atelier du menuisier ayant fabriqué le garde linge  (lieu mal indiqué par celui-ci) - atelier du menuisier enfin trouvé dans un autre quartier </t>
  </si>
  <si>
    <t xml:space="preserve">Taxi à Ouesso : Atelier du menuisier - résidence palf avec le meuble </t>
  </si>
  <si>
    <t xml:space="preserve">Taxi à Ouesso : résidence palf - restaurant - hôtel </t>
  </si>
  <si>
    <t>Taxi à Ouesso : Hôtel - Tribunal pour assister à l'audience du cas Abdou</t>
  </si>
  <si>
    <t>Taxi à Ouesso : tribunal - océan du nord pour achat billet retour</t>
  </si>
  <si>
    <t>Taxi à Ouesso : Océan du nord - agence charden farell retirer les fonds envoyés par May</t>
  </si>
  <si>
    <t xml:space="preserve">Taxi à Ouesso : agence Charden farell - restaurant - hôtel </t>
  </si>
  <si>
    <t>Achat Billet Ouesso - BZV</t>
  </si>
  <si>
    <t>100805002018--20</t>
  </si>
  <si>
    <t>Paiement frais d'hôtel -Nuitées à Ouesso du 01 au 10 août 2018</t>
  </si>
  <si>
    <t>Food allowance à Ouesso du 01 au 10 août  2018</t>
  </si>
  <si>
    <t>Taxi à Ouesso : Hôtel - gare routière pour rentrer à BZV</t>
  </si>
  <si>
    <t xml:space="preserve">Taxi à BZV: Gare routière - domicile revenant de Ouesso </t>
  </si>
  <si>
    <t xml:space="preserve">Taxi à BZV: domicile - bureau- domicile pour déposer les pièces comptables et la clé de Ouesso </t>
  </si>
  <si>
    <t>Bonus du mois de juillet 2018 /Mavy MALELA</t>
  </si>
  <si>
    <t>Bonus du mois de Juillet 2018/Jospin KAYA</t>
  </si>
  <si>
    <t>Achat billet d'avion BZV-IMPFONDO pour Me MALONGA MBOKO Audrey</t>
  </si>
  <si>
    <t>Achat billet d'avion BZV-IMPFONDO pour Me Séverin BIYOUDI MIAKASSISSA</t>
  </si>
  <si>
    <t>Achat billet d'avion IMPFONDO-BZV/Me MALONGA MBOKO Audrey</t>
  </si>
  <si>
    <t>Facture pour redimensionnement des matelas et toile moustiquaire pour la résidence PALF-OUESSO</t>
  </si>
  <si>
    <t>Services</t>
  </si>
  <si>
    <t>Carte de credit MTN durant la mission d'oyo</t>
  </si>
  <si>
    <t>Frais de transfert au greffier du TGI de SIBITI/pour l'acte d'appel du cas Moussa Luc- par Charden Farell</t>
  </si>
  <si>
    <t>Achat boisson (rencontre avec les cibles )</t>
  </si>
  <si>
    <t xml:space="preserve">Achat Repas et boisson pour la cible </t>
  </si>
  <si>
    <t xml:space="preserve">Achat Repas et Boisson pour la cible </t>
  </si>
  <si>
    <t xml:space="preserve">Achat Boisson pour les cibles </t>
  </si>
  <si>
    <t xml:space="preserve">Mésange </t>
  </si>
  <si>
    <t xml:space="preserve">IT87  </t>
  </si>
  <si>
    <t xml:space="preserve">I23C </t>
  </si>
  <si>
    <t>Taxi Bureau-Agence Océan du Nord pour achat du Billet BZV-PNR</t>
  </si>
  <si>
    <t>Achat billet Trans Afrique BZV-PNR pour mission de PNR</t>
  </si>
  <si>
    <t>Taxi agence océan du Nord Talangai-Bureau</t>
  </si>
  <si>
    <t>Pénalités relatives à l'annulation du billet BZV-IMPFONDO/Me BIYOUDI  MIAKASSISSA Severin</t>
  </si>
  <si>
    <t>Paiement frais d'hôtel à IMPfondo /Me BIYOUDI MIAKASSISSA Séverin</t>
  </si>
  <si>
    <t>Prestation Août 2018/ Odile FIELO la Ménagere</t>
  </si>
  <si>
    <t>Food allowance mission Dolisie du 22 au 25 juillet 2018</t>
  </si>
  <si>
    <t xml:space="preserve">Interview pour le poste d'enquêteur- lieu public café et thé  pour occuper la place au restaurant Mamati/Perrine, Mésange et IT87 </t>
  </si>
  <si>
    <t>Impression et photocopie de la procedure du cas PEA Romain et consorts (ODZALA)</t>
  </si>
  <si>
    <t>Achat billet d'avion BZV-IMPFONDO pour Bley Quercy BEMY PENDANGOYI</t>
  </si>
  <si>
    <t>Achat Billet d'avion Impfondo-Brazzaville /Bley Quercy BEMY PENDANGOYI</t>
  </si>
  <si>
    <t>Achat timbres pour le billet d'avion IMPFONDO-BZV/Me MALONGA MBOKO Audrey</t>
  </si>
  <si>
    <t>Achat timbre pour le billet d'avion IMPFONDO-BZV/Me MALONGA MBOKO Audrey</t>
  </si>
  <si>
    <t>Monnaie de tenue de compte: XAF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</si>
  <si>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</si>
  <si>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</si>
  <si>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</si>
  <si>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Balance au          01 Juillet 2018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</si>
  <si>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</si>
  <si>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</si>
  <si>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</si>
  <si>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</si>
  <si>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</si>
  <si>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</si>
  <si>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</si>
  <si>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</si>
  <si>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</si>
  <si>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E8</t>
  </si>
  <si>
    <t>Evariste LELOUSSI</t>
  </si>
  <si>
    <t>E4</t>
  </si>
  <si>
    <t>Hérick TCHICAYA</t>
  </si>
  <si>
    <t>HI92</t>
  </si>
  <si>
    <t>Mavy MALELA</t>
  </si>
  <si>
    <t>Mésange CIGNAS*</t>
  </si>
  <si>
    <t>Perrine ODIER</t>
  </si>
  <si>
    <t>Sven</t>
  </si>
  <si>
    <t>Banque</t>
  </si>
  <si>
    <t>BCI-PALF</t>
  </si>
  <si>
    <t>TOTAUX</t>
  </si>
  <si>
    <t>BALANCE CAISSES ET BANQUE AU 31 AOUT 2018</t>
  </si>
  <si>
    <t>Août</t>
  </si>
  <si>
    <t>Balance au 31 Août 2018</t>
  </si>
  <si>
    <t>Balance au 1er Août + montant reçu en Août- dépenses faites en Août- transferts extérieurs = Balance au 31 Août 2018</t>
  </si>
  <si>
    <t>Étiquettes de lignes</t>
  </si>
  <si>
    <t>(vide)</t>
  </si>
  <si>
    <t>Total général</t>
  </si>
  <si>
    <t>Valeurs</t>
  </si>
  <si>
    <t>Somme de Received</t>
  </si>
  <si>
    <t xml:space="preserve">Somme de Spent in national currency </t>
  </si>
  <si>
    <t>Food allowance mission PNR pour 05 jours</t>
  </si>
  <si>
    <t>TRANSFERTS PALF- Août 2018</t>
  </si>
  <si>
    <t>Salaire de juillet 2018- Perrine ODIER</t>
  </si>
  <si>
    <t>Étiquettes de colonnes</t>
  </si>
  <si>
    <t>RAPPORT FINANCIER PALF-AOUT 2018</t>
  </si>
  <si>
    <t>Somme de Spent in $</t>
  </si>
  <si>
    <t>Dépenses par département PALF-AOUT 2018</t>
  </si>
  <si>
    <t>Sommaire Grant-Dépenses  Caisses &amp; banque PALF-AOUT 2018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</si>
</sst>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#,##0.00\ [$FCFA-2C0C]"/>
    <numFmt numFmtId="167" formatCode="[$-409]d\-mmm\-yy;@"/>
    <numFmt numFmtId="168" formatCode="_-* #,##0\ _€_-;\-* #,##0\ _€_-;_-* &quot;-&quot;??\ _€_-;_-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rgb="FF00B0F0"/>
      <name val="Arial Narrow"/>
      <family val="2"/>
    </font>
    <font>
      <sz val="10"/>
      <color rgb="FF0070C0"/>
      <name val="Arial Narrow"/>
      <family val="2"/>
    </font>
    <font>
      <sz val="11"/>
      <color indexed="8"/>
      <name val="Calibri"/>
      <family val="2"/>
    </font>
    <font>
      <sz val="11"/>
      <color rgb="FF0070C0"/>
      <name val="Arial Narrow"/>
      <family val="2"/>
    </font>
    <font>
      <sz val="12"/>
      <color rgb="FF0070C0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name val="Arial Narrow"/>
      <family val="2"/>
    </font>
    <font>
      <sz val="10"/>
      <color rgb="FF00B050"/>
      <name val="Arial Narrow"/>
      <family val="2"/>
    </font>
    <font>
      <b/>
      <sz val="10"/>
      <color rgb="FF00B050"/>
      <name val="Arial Narrow"/>
      <family val="2"/>
    </font>
    <font>
      <sz val="11"/>
      <color rgb="FF00B050"/>
      <name val="Arial Narrow"/>
      <family val="2"/>
    </font>
    <font>
      <sz val="9"/>
      <color rgb="FF00B050"/>
      <name val="Arial Narrow"/>
      <family val="2"/>
    </font>
    <font>
      <sz val="12"/>
      <color rgb="FF00B050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lightGray">
        <fgColor theme="4" tint="-0.24994659260841701"/>
        <bgColor theme="8" tint="-0.2499465926084170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61">
    <xf numFmtId="0" fontId="0" fillId="0" borderId="0" xfId="0"/>
    <xf numFmtId="0" fontId="2" fillId="2" borderId="0" xfId="0" applyFont="1" applyFill="1" applyAlignment="1">
      <alignment horizontal="left" indent="35"/>
    </xf>
    <xf numFmtId="0" fontId="3" fillId="3" borderId="0" xfId="0" applyFont="1" applyFill="1" applyBorder="1" applyAlignment="1"/>
    <xf numFmtId="164" fontId="3" fillId="3" borderId="0" xfId="1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1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4" borderId="1" xfId="0" applyNumberFormat="1" applyFont="1" applyFill="1" applyBorder="1" applyAlignment="1">
      <alignment horizontal="left"/>
    </xf>
    <xf numFmtId="164" fontId="5" fillId="0" borderId="1" xfId="1" applyNumberFormat="1" applyFont="1" applyFill="1" applyBorder="1"/>
    <xf numFmtId="164" fontId="4" fillId="0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8" fillId="0" borderId="0" xfId="0" applyFont="1" applyFill="1" applyBorder="1"/>
    <xf numFmtId="0" fontId="9" fillId="0" borderId="0" xfId="0" applyFont="1" applyFill="1" applyBorder="1"/>
    <xf numFmtId="167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164" fontId="5" fillId="3" borderId="0" xfId="1" applyNumberFormat="1" applyFont="1" applyFill="1" applyBorder="1"/>
    <xf numFmtId="0" fontId="5" fillId="5" borderId="0" xfId="0" applyFont="1" applyFill="1" applyBorder="1"/>
    <xf numFmtId="0" fontId="11" fillId="0" borderId="0" xfId="0" applyFont="1" applyFill="1"/>
    <xf numFmtId="0" fontId="11" fillId="0" borderId="0" xfId="0" applyFont="1"/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4" fillId="0" borderId="0" xfId="0" applyFont="1"/>
    <xf numFmtId="164" fontId="4" fillId="0" borderId="0" xfId="1" applyNumberFormat="1" applyFont="1"/>
    <xf numFmtId="0" fontId="15" fillId="0" borderId="0" xfId="0" applyFont="1"/>
    <xf numFmtId="165" fontId="16" fillId="4" borderId="1" xfId="1" applyNumberFormat="1" applyFont="1" applyFill="1" applyBorder="1" applyAlignment="1">
      <alignment horizontal="right"/>
    </xf>
    <xf numFmtId="164" fontId="15" fillId="0" borderId="0" xfId="1" applyNumberFormat="1" applyFont="1"/>
    <xf numFmtId="0" fontId="15" fillId="0" borderId="1" xfId="0" applyFont="1" applyBorder="1"/>
    <xf numFmtId="166" fontId="4" fillId="0" borderId="1" xfId="0" applyNumberFormat="1" applyFont="1" applyBorder="1"/>
    <xf numFmtId="0" fontId="11" fillId="0" borderId="0" xfId="0" applyFont="1" applyAlignment="1">
      <alignment vertical="center"/>
    </xf>
    <xf numFmtId="0" fontId="17" fillId="0" borderId="0" xfId="0" applyFont="1"/>
    <xf numFmtId="0" fontId="12" fillId="0" borderId="0" xfId="0" applyFont="1" applyFill="1"/>
    <xf numFmtId="164" fontId="7" fillId="0" borderId="0" xfId="1" applyNumberFormat="1" applyFont="1" applyFill="1" applyBorder="1"/>
    <xf numFmtId="164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/>
    <xf numFmtId="15" fontId="7" fillId="0" borderId="0" xfId="0" applyNumberFormat="1" applyFont="1" applyFill="1" applyBorder="1" applyAlignment="1">
      <alignment horizontal="right"/>
    </xf>
    <xf numFmtId="164" fontId="18" fillId="0" borderId="0" xfId="1" applyNumberFormat="1" applyFont="1" applyFill="1" applyBorder="1"/>
    <xf numFmtId="0" fontId="18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11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/>
    <xf numFmtId="164" fontId="7" fillId="0" borderId="0" xfId="1" applyNumberFormat="1" applyFont="1" applyFill="1" applyBorder="1" applyAlignment="1">
      <alignment horizontal="left"/>
    </xf>
    <xf numFmtId="0" fontId="7" fillId="0" borderId="0" xfId="2" applyFont="1" applyFill="1" applyBorder="1"/>
    <xf numFmtId="3" fontId="7" fillId="0" borderId="0" xfId="0" applyNumberFormat="1" applyFont="1" applyFill="1" applyBorder="1"/>
    <xf numFmtId="168" fontId="7" fillId="0" borderId="0" xfId="0" applyNumberFormat="1" applyFont="1" applyFill="1" applyBorder="1"/>
    <xf numFmtId="0" fontId="11" fillId="6" borderId="0" xfId="0" applyFont="1" applyFill="1"/>
    <xf numFmtId="164" fontId="11" fillId="6" borderId="0" xfId="1" applyNumberFormat="1" applyFont="1" applyFill="1"/>
    <xf numFmtId="15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4" fontId="19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/>
    <xf numFmtId="164" fontId="20" fillId="0" borderId="0" xfId="1" applyNumberFormat="1" applyFont="1" applyFill="1" applyBorder="1"/>
    <xf numFmtId="0" fontId="19" fillId="0" borderId="0" xfId="0" applyFont="1" applyFill="1" applyBorder="1" applyAlignment="1"/>
    <xf numFmtId="0" fontId="21" fillId="0" borderId="0" xfId="0" applyFont="1"/>
    <xf numFmtId="164" fontId="19" fillId="0" borderId="0" xfId="1" applyNumberFormat="1" applyFont="1" applyFill="1" applyBorder="1" applyAlignment="1">
      <alignment horizontal="left"/>
    </xf>
    <xf numFmtId="0" fontId="22" fillId="0" borderId="0" xfId="0" applyFont="1"/>
    <xf numFmtId="11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4" fontId="19" fillId="0" borderId="0" xfId="1" applyNumberFormat="1" applyFont="1" applyFill="1" applyBorder="1" applyAlignment="1">
      <alignment vertical="center"/>
    </xf>
    <xf numFmtId="164" fontId="19" fillId="0" borderId="0" xfId="1" applyNumberFormat="1" applyFont="1" applyFill="1" applyBorder="1" applyAlignment="1" applyProtection="1"/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19" fillId="0" borderId="0" xfId="0" applyNumberFormat="1" applyFont="1" applyFill="1" applyBorder="1"/>
    <xf numFmtId="3" fontId="19" fillId="0" borderId="0" xfId="0" applyNumberFormat="1" applyFont="1" applyFill="1" applyBorder="1"/>
    <xf numFmtId="164" fontId="19" fillId="0" borderId="0" xfId="1" applyNumberFormat="1" applyFont="1" applyFill="1" applyBorder="1" applyAlignment="1"/>
    <xf numFmtId="0" fontId="19" fillId="0" borderId="0" xfId="2" applyFont="1" applyFill="1" applyBorder="1"/>
    <xf numFmtId="0" fontId="23" fillId="0" borderId="0" xfId="0" applyFont="1" applyFill="1"/>
    <xf numFmtId="168" fontId="19" fillId="0" borderId="0" xfId="0" applyNumberFormat="1" applyFont="1" applyFill="1" applyBorder="1"/>
    <xf numFmtId="0" fontId="21" fillId="0" borderId="0" xfId="0" applyFont="1" applyAlignment="1"/>
    <xf numFmtId="164" fontId="13" fillId="0" borderId="0" xfId="1" applyNumberFormat="1" applyFont="1"/>
    <xf numFmtId="0" fontId="2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64" fontId="4" fillId="0" borderId="0" xfId="1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4" fillId="10" borderId="7" xfId="1" applyNumberFormat="1" applyFont="1" applyFill="1" applyBorder="1" applyAlignment="1">
      <alignment horizontal="center" vertical="center"/>
    </xf>
    <xf numFmtId="0" fontId="27" fillId="10" borderId="8" xfId="0" applyFont="1" applyFill="1" applyBorder="1"/>
    <xf numFmtId="164" fontId="4" fillId="10" borderId="8" xfId="1" applyNumberFormat="1" applyFont="1" applyFill="1" applyBorder="1"/>
    <xf numFmtId="164" fontId="4" fillId="10" borderId="8" xfId="0" applyNumberFormat="1" applyFont="1" applyFill="1" applyBorder="1"/>
    <xf numFmtId="164" fontId="4" fillId="10" borderId="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0" borderId="1" xfId="1" applyNumberFormat="1" applyFont="1" applyFill="1" applyBorder="1" applyAlignment="1">
      <alignment horizontal="center" vertical="center"/>
    </xf>
    <xf numFmtId="164" fontId="28" fillId="0" borderId="6" xfId="1" applyNumberFormat="1" applyFont="1" applyFill="1" applyBorder="1" applyAlignment="1">
      <alignment horizontal="left" vertical="center"/>
    </xf>
    <xf numFmtId="164" fontId="4" fillId="0" borderId="6" xfId="1" applyNumberFormat="1" applyFont="1" applyBorder="1"/>
    <xf numFmtId="164" fontId="28" fillId="0" borderId="6" xfId="1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29" fillId="7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4" fillId="0" borderId="1" xfId="1" applyNumberFormat="1" applyFont="1" applyBorder="1"/>
    <xf numFmtId="164" fontId="4" fillId="0" borderId="1" xfId="1" applyNumberFormat="1" applyFont="1" applyFill="1" applyBorder="1"/>
    <xf numFmtId="164" fontId="4" fillId="0" borderId="10" xfId="1" applyNumberFormat="1" applyFont="1" applyBorder="1"/>
    <xf numFmtId="0" fontId="4" fillId="0" borderId="5" xfId="0" applyFont="1" applyFill="1" applyBorder="1"/>
    <xf numFmtId="164" fontId="4" fillId="0" borderId="2" xfId="1" applyNumberFormat="1" applyFont="1" applyBorder="1"/>
    <xf numFmtId="164" fontId="4" fillId="0" borderId="2" xfId="1" applyNumberFormat="1" applyFont="1" applyFill="1" applyBorder="1"/>
    <xf numFmtId="164" fontId="29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9" xfId="0" applyFont="1" applyFill="1" applyBorder="1"/>
    <xf numFmtId="164" fontId="5" fillId="0" borderId="1" xfId="1" applyNumberFormat="1" applyFont="1" applyBorder="1"/>
    <xf numFmtId="164" fontId="5" fillId="0" borderId="11" xfId="1" applyNumberFormat="1" applyFont="1" applyFill="1" applyBorder="1"/>
    <xf numFmtId="164" fontId="29" fillId="7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164" fontId="5" fillId="0" borderId="12" xfId="0" applyNumberFormat="1" applyFont="1" applyFill="1" applyBorder="1"/>
    <xf numFmtId="164" fontId="5" fillId="0" borderId="13" xfId="1" applyNumberFormat="1" applyFont="1" applyFill="1" applyBorder="1"/>
    <xf numFmtId="164" fontId="30" fillId="0" borderId="13" xfId="1" applyNumberFormat="1" applyFont="1" applyFill="1" applyBorder="1"/>
    <xf numFmtId="164" fontId="30" fillId="0" borderId="13" xfId="0" applyNumberFormat="1" applyFont="1" applyFill="1" applyBorder="1"/>
    <xf numFmtId="44" fontId="5" fillId="0" borderId="0" xfId="0" applyNumberFormat="1" applyFont="1" applyFill="1" applyBorder="1"/>
    <xf numFmtId="164" fontId="0" fillId="0" borderId="0" xfId="1" applyNumberFormat="1" applyFont="1"/>
    <xf numFmtId="164" fontId="0" fillId="0" borderId="0" xfId="1" pivotButton="1" applyNumberFormat="1" applyFont="1"/>
    <xf numFmtId="164" fontId="0" fillId="0" borderId="0" xfId="1" applyNumberFormat="1" applyFont="1" applyAlignment="1">
      <alignment horizontal="left"/>
    </xf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43" fontId="31" fillId="4" borderId="0" xfId="1" applyNumberFormat="1" applyFont="1" applyFill="1" applyBorder="1" applyAlignment="1">
      <alignment horizontal="left"/>
    </xf>
    <xf numFmtId="43" fontId="31" fillId="4" borderId="0" xfId="1" applyFont="1" applyFill="1" applyBorder="1"/>
    <xf numFmtId="164" fontId="0" fillId="0" borderId="0" xfId="0" applyNumberFormat="1" applyAlignment="1">
      <alignment horizontal="left" indent="1"/>
    </xf>
    <xf numFmtId="164" fontId="32" fillId="0" borderId="0" xfId="1" applyNumberFormat="1" applyFont="1"/>
    <xf numFmtId="164" fontId="33" fillId="0" borderId="0" xfId="1" applyNumberFormat="1" applyFont="1"/>
    <xf numFmtId="43" fontId="0" fillId="4" borderId="0" xfId="0" applyNumberFormat="1" applyFill="1"/>
    <xf numFmtId="164" fontId="24" fillId="13" borderId="0" xfId="0" applyNumberFormat="1" applyFont="1" applyFill="1"/>
    <xf numFmtId="0" fontId="0" fillId="0" borderId="1" xfId="0" applyBorder="1"/>
    <xf numFmtId="166" fontId="36" fillId="0" borderId="1" xfId="0" applyNumberFormat="1" applyFont="1" applyBorder="1"/>
    <xf numFmtId="43" fontId="36" fillId="4" borderId="0" xfId="1" applyFont="1" applyFill="1" applyBorder="1"/>
    <xf numFmtId="164" fontId="24" fillId="13" borderId="14" xfId="0" applyNumberFormat="1" applyFont="1" applyFill="1" applyBorder="1"/>
    <xf numFmtId="43" fontId="37" fillId="14" borderId="0" xfId="1" applyFont="1" applyFill="1" applyBorder="1"/>
    <xf numFmtId="43" fontId="0" fillId="14" borderId="0" xfId="0" applyNumberFormat="1" applyFill="1"/>
    <xf numFmtId="164" fontId="34" fillId="11" borderId="0" xfId="1" applyNumberFormat="1" applyFont="1" applyFill="1" applyAlignment="1">
      <alignment horizontal="center"/>
    </xf>
    <xf numFmtId="164" fontId="35" fillId="12" borderId="0" xfId="1" applyNumberFormat="1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17" fontId="5" fillId="0" borderId="7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67" fontId="26" fillId="0" borderId="2" xfId="0" applyNumberFormat="1" applyFont="1" applyFill="1" applyBorder="1" applyAlignment="1">
      <alignment horizontal="center" vertical="center"/>
    </xf>
    <xf numFmtId="167" fontId="26" fillId="0" borderId="6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164" fontId="26" fillId="0" borderId="2" xfId="1" applyNumberFormat="1" applyFont="1" applyFill="1" applyBorder="1" applyAlignment="1">
      <alignment horizontal="center" vertical="center" wrapText="1"/>
    </xf>
    <xf numFmtId="164" fontId="26" fillId="0" borderId="6" xfId="1" applyNumberFormat="1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6">
    <dxf>
      <fill>
        <patternFill>
          <bgColor theme="8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355.159598726852" createdVersion="3" refreshedVersion="3" minRefreshableVersion="3" recordCount="782">
  <cacheSource type="worksheet">
    <worksheetSource ref="A12:N794" sheet="Datas"/>
  </cacheSource>
  <cacheFields count="14">
    <cacheField name="Date" numFmtId="15">
      <sharedItems containsSemiMixedTypes="0" containsNonDate="0" containsDate="1" containsString="0" minDate="2018-08-01T00:00:00" maxDate="2018-09-01T00:00:00"/>
    </cacheField>
    <cacheField name="Details" numFmtId="0">
      <sharedItems/>
    </cacheField>
    <cacheField name="Type de dépenses" numFmtId="0">
      <sharedItems containsBlank="1" count="19">
        <s v="Bank fees"/>
        <s v="Personnel"/>
        <s v="Lawyer fees"/>
        <s v="Transport"/>
        <s v="Court fees"/>
        <s v="Transfer fees"/>
        <s v="Bonus"/>
        <s v="Telephone"/>
        <s v="Travel  subsistence "/>
        <s v="Trust building"/>
        <s v="Jail visit"/>
        <s v="Flight"/>
        <s v="Travel expenses"/>
        <s v="Office materials"/>
        <m/>
        <s v="Internet"/>
        <s v="Services"/>
        <s v="Transport " u="1"/>
        <s v="Travel subistence" u="1"/>
      </sharedItems>
    </cacheField>
    <cacheField name="Departement" numFmtId="0">
      <sharedItems containsBlank="1" count="8">
        <s v="Office"/>
        <s v="Investigations"/>
        <s v="Legal"/>
        <s v="Management"/>
        <m/>
        <s v="Media"/>
        <s v="Team Building"/>
        <s v="management " u="1"/>
      </sharedItems>
    </cacheField>
    <cacheField name="Received" numFmtId="164">
      <sharedItems containsString="0" containsBlank="1" containsNumber="1" containsInteger="1" minValue="11052068" maxValue="11052068"/>
    </cacheField>
    <cacheField name="Spent in national currency " numFmtId="164">
      <sharedItems containsString="0" containsBlank="1" containsNumber="1" containsInteger="1" minValue="250" maxValue="450000" count="82">
        <n v="14582"/>
        <n v="8347"/>
        <n v="3401"/>
        <n v="180000"/>
        <n v="230000"/>
        <n v="166755"/>
        <n v="1189"/>
        <n v="193600"/>
        <n v="125000"/>
        <n v="1000"/>
        <n v="10000"/>
        <n v="400"/>
        <n v="15000"/>
        <n v="500"/>
        <n v="300000"/>
        <n v="100000"/>
        <n v="1500"/>
        <n v="2000"/>
        <n v="7500"/>
        <n v="4000"/>
        <n v="3500"/>
        <n v="7000"/>
        <n v="700"/>
        <n v="3000"/>
        <n v="5000"/>
        <n v="2500"/>
        <n v="250"/>
        <n v="81000"/>
        <n v="6500"/>
        <n v="4600"/>
        <n v="1700"/>
        <n v="60000"/>
        <n v="1400"/>
        <n v="45000"/>
        <n v="40000"/>
        <n v="20000"/>
        <n v="18000"/>
        <n v="12000"/>
        <n v="2400"/>
        <n v="70000"/>
        <n v="12500"/>
        <n v="150000"/>
        <n v="55000"/>
        <n v="135000"/>
        <m/>
        <n v="300"/>
        <n v="13000"/>
        <n v="9000"/>
        <n v="30000"/>
        <n v="7280"/>
        <n v="1600"/>
        <n v="52000"/>
        <n v="50000"/>
        <n v="75000"/>
        <n v="105000"/>
        <n v="80000"/>
        <n v="3600"/>
        <n v="375000"/>
        <n v="89175"/>
        <n v="66881"/>
        <n v="6504"/>
        <n v="4080"/>
        <n v="8000"/>
        <n v="14000"/>
        <n v="240000"/>
        <n v="2800"/>
        <n v="1200"/>
        <n v="110000"/>
        <n v="6000"/>
        <n v="179250"/>
        <n v="450000"/>
        <n v="140000"/>
        <n v="96800"/>
        <n v="385939"/>
        <n v="72000"/>
        <n v="220000"/>
        <n v="2700"/>
        <n v="90000"/>
        <n v="250000"/>
        <n v="285000"/>
        <n v="130000"/>
        <n v="5225"/>
      </sharedItems>
    </cacheField>
    <cacheField name="Spent in $" numFmtId="43">
      <sharedItems containsSemiMixedTypes="0" containsString="0" containsNumber="1" minValue="0" maxValue="801.70603043276094"/>
    </cacheField>
    <cacheField name="Exchange rate $" numFmtId="43">
      <sharedItems containsSemiMixedTypes="0" containsString="0" containsNumber="1" minValue="561.303" maxValue="561.303"/>
    </cacheField>
    <cacheField name="Balance" numFmtId="0">
      <sharedItems containsNonDate="0" containsString="0" containsBlank="1"/>
    </cacheField>
    <cacheField name="Name" numFmtId="0">
      <sharedItems count="17">
        <s v="BCI"/>
        <s v="Jospin"/>
        <s v="Dalia"/>
        <s v="Herick"/>
        <s v="Stone"/>
        <s v="Mavy"/>
        <s v="I73X"/>
        <s v="i55s"/>
        <s v="IT87"/>
        <s v="Mésange"/>
        <s v="Bley"/>
        <s v="Crépin"/>
        <s v="Dieudonné"/>
        <s v="i23c"/>
        <s v="Jack-Bénisson"/>
        <s v="Evariste"/>
        <s v="Perrine Odier"/>
      </sharedItems>
    </cacheField>
    <cacheField name="Receipt" numFmtId="0">
      <sharedItems containsMixedTypes="1" containsNumber="1" containsInteger="1" minValue="1" maxValue="140806002018"/>
    </cacheField>
    <cacheField name="Donor" numFmtId="0">
      <sharedItems count="2">
        <s v="EAGLE-USFWS"/>
        <s v="Wildcat"/>
      </sharedItems>
    </cacheField>
    <cacheField name="Country" numFmtId="0">
      <sharedItems/>
    </cacheField>
    <cacheField name="Contrôl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2">
  <r>
    <d v="2018-08-01T00:00:00"/>
    <s v="AGIOS DU 30/06/18 AU 31/07/18"/>
    <x v="0"/>
    <x v="0"/>
    <m/>
    <x v="0"/>
    <n v="25.978838523934488"/>
    <n v="561.303"/>
    <m/>
    <x v="0"/>
    <s v="Relevé"/>
    <x v="0"/>
    <s v="CONGO"/>
    <s v="o"/>
  </r>
  <r>
    <d v="2018-08-01T00:00:00"/>
    <s v="FRAIS S/VIRT EMIS"/>
    <x v="0"/>
    <x v="0"/>
    <m/>
    <x v="1"/>
    <n v="14.870756080049457"/>
    <n v="561.303"/>
    <m/>
    <x v="0"/>
    <s v="Relevé"/>
    <x v="0"/>
    <s v="CONGO"/>
    <s v="o"/>
  </r>
  <r>
    <d v="2018-08-01T00:00:00"/>
    <s v="FRAIS RET.DEPLACE Chq n°03593820"/>
    <x v="0"/>
    <x v="0"/>
    <m/>
    <x v="2"/>
    <n v="6.0591160211151553"/>
    <n v="561.303"/>
    <m/>
    <x v="0"/>
    <n v="3593820"/>
    <x v="0"/>
    <s v="CONGO"/>
    <s v="o"/>
  </r>
  <r>
    <d v="2018-08-01T00:00:00"/>
    <s v="Honoraires de consultation IT87-Juillet 2018/CHQ N 03593818"/>
    <x v="1"/>
    <x v="1"/>
    <m/>
    <x v="3"/>
    <n v="320.68241217310435"/>
    <n v="561.303"/>
    <m/>
    <x v="0"/>
    <n v="3593818"/>
    <x v="1"/>
    <s v="CONGO"/>
    <s v="o"/>
  </r>
  <r>
    <d v="2018-08-01T00:00:00"/>
    <s v="FRAIS RET.DEPLACE Chq n°03593818"/>
    <x v="0"/>
    <x v="0"/>
    <m/>
    <x v="2"/>
    <n v="6.0591160211151553"/>
    <n v="561.303"/>
    <m/>
    <x v="0"/>
    <n v="3593818"/>
    <x v="0"/>
    <s v="CONGO"/>
    <s v="o"/>
  </r>
  <r>
    <d v="2018-08-01T00:00:00"/>
    <s v="Honoraires de consultation I55s-Juillet 2018/CHQ N 03593819"/>
    <x v="1"/>
    <x v="1"/>
    <m/>
    <x v="4"/>
    <n v="409.76085999896668"/>
    <n v="561.303"/>
    <m/>
    <x v="0"/>
    <n v="3593819"/>
    <x v="1"/>
    <s v="CONGO"/>
    <s v="o"/>
  </r>
  <r>
    <d v="2018-08-01T00:00:00"/>
    <s v="FRAIS RET.DEPLACE Chq n°03593819"/>
    <x v="0"/>
    <x v="0"/>
    <m/>
    <x v="2"/>
    <n v="6.0591160211151553"/>
    <n v="561.303"/>
    <m/>
    <x v="0"/>
    <n v="3593819"/>
    <x v="0"/>
    <s v="CONGO"/>
    <s v="o"/>
  </r>
  <r>
    <d v="2018-08-01T00:00:00"/>
    <s v="Salaire du mois de Juillet 2018-Dieudonné IBOUANGA/CHQ N 03593816"/>
    <x v="1"/>
    <x v="2"/>
    <m/>
    <x v="5"/>
    <n v="297.08553134403343"/>
    <n v="561.303"/>
    <m/>
    <x v="0"/>
    <n v="3593816"/>
    <x v="0"/>
    <s v="CONGO"/>
    <s v="o"/>
  </r>
  <r>
    <d v="2018-08-01T00:00:00"/>
    <s v="FRAIS RET.DEPLACE Chq n°03593816"/>
    <x v="0"/>
    <x v="0"/>
    <m/>
    <x v="2"/>
    <n v="6.0591160211151553"/>
    <n v="561.303"/>
    <m/>
    <x v="0"/>
    <n v="3593816"/>
    <x v="0"/>
    <s v="CONGO"/>
    <s v="o"/>
  </r>
  <r>
    <d v="2018-08-01T00:00:00"/>
    <s v="FRAIS VIRT PERMANENT"/>
    <x v="0"/>
    <x v="0"/>
    <m/>
    <x v="6"/>
    <n v="2.118285489299006"/>
    <n v="561.303"/>
    <m/>
    <x v="0"/>
    <s v="Relevé"/>
    <x v="0"/>
    <s v="CONGO"/>
    <s v="o"/>
  </r>
  <r>
    <d v="2018-08-01T00:00:00"/>
    <s v="Salaire du mois de Juin 2018-Bley Quercy BEMY PENDANGOYI/CHQ N 03593791"/>
    <x v="1"/>
    <x v="2"/>
    <m/>
    <x v="5"/>
    <n v="297.08553134403343"/>
    <n v="561.303"/>
    <m/>
    <x v="0"/>
    <n v="3593791"/>
    <x v="0"/>
    <s v="CONGO"/>
    <s v="o"/>
  </r>
  <r>
    <d v="2018-08-01T00:00:00"/>
    <s v="FRAIS RET.DEPLACE Chq n°03593791"/>
    <x v="0"/>
    <x v="0"/>
    <m/>
    <x v="2"/>
    <n v="6.0591160211151553"/>
    <n v="561.303"/>
    <m/>
    <x v="0"/>
    <n v="3593791"/>
    <x v="0"/>
    <s v="CONGO"/>
    <s v="o"/>
  </r>
  <r>
    <d v="2018-08-01T00:00:00"/>
    <s v="Salaire du mois de Juillet 2018-Jack Bénisson MALONGA MERSY/CHQ N 03593812"/>
    <x v="1"/>
    <x v="2"/>
    <m/>
    <x v="7"/>
    <n v="344.91174998173892"/>
    <n v="561.303"/>
    <m/>
    <x v="0"/>
    <n v="3593812"/>
    <x v="0"/>
    <s v="CONGO"/>
    <s v="o"/>
  </r>
  <r>
    <d v="2018-08-01T00:00:00"/>
    <s v="FRAIS RET.DEPLACE Chq n°03593812"/>
    <x v="0"/>
    <x v="0"/>
    <m/>
    <x v="2"/>
    <n v="6.0591160211151553"/>
    <n v="561.303"/>
    <m/>
    <x v="0"/>
    <n v="3593812"/>
    <x v="0"/>
    <s v="CONGO"/>
    <s v="o"/>
  </r>
  <r>
    <d v="2018-08-01T00:00:00"/>
    <s v="Maitre Séverin BIYOUDI MIAKASSISSA contrat d'engagement d'avaocat du 20 juillet 2018  /CHQ N 03593810"/>
    <x v="2"/>
    <x v="2"/>
    <m/>
    <x v="8"/>
    <n v="222.69611956465582"/>
    <n v="561.303"/>
    <m/>
    <x v="0"/>
    <n v="3593810"/>
    <x v="0"/>
    <s v="CONGO"/>
    <s v="o"/>
  </r>
  <r>
    <d v="2018-08-01T00:00:00"/>
    <s v="FRAIS RET.DEPLACE Chq n°03593810"/>
    <x v="0"/>
    <x v="0"/>
    <m/>
    <x v="2"/>
    <n v="6.0591160211151553"/>
    <n v="561.303"/>
    <m/>
    <x v="0"/>
    <n v="3593810"/>
    <x v="0"/>
    <s v="CONGO"/>
    <s v="o"/>
  </r>
  <r>
    <d v="2018-08-01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1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1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01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1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1T00:00:00"/>
    <s v="Transfert des frais de l'acte d'appel du cas Moussa Luc au greffier du TGI de Sibiti par Charden Farell"/>
    <x v="4"/>
    <x v="2"/>
    <m/>
    <x v="10"/>
    <n v="17.815689565172466"/>
    <n v="561.303"/>
    <m/>
    <x v="2"/>
    <s v="97/GCF"/>
    <x v="0"/>
    <s v="CONGO"/>
    <s v="o"/>
  </r>
  <r>
    <d v="2018-08-01T00:00:00"/>
    <s v="Frais de transfert au greffier du TGI de SIBITI/pour l'acte d'appel du cas Moussa Luc- par Charden Farell"/>
    <x v="5"/>
    <x v="0"/>
    <m/>
    <x v="11"/>
    <n v="0.71262758260689862"/>
    <n v="561.303"/>
    <m/>
    <x v="2"/>
    <s v="97/GCF"/>
    <x v="0"/>
    <s v="CONGO"/>
    <s v="o"/>
  </r>
  <r>
    <d v="2018-08-01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1T00:00:00"/>
    <s v="Taxi à BZV : domicile - agence océan du nord pour aller à Ouesso "/>
    <x v="3"/>
    <x v="2"/>
    <m/>
    <x v="9"/>
    <n v="1.7815689565172466"/>
    <n v="561.303"/>
    <m/>
    <x v="3"/>
    <s v="Décharge "/>
    <x v="0"/>
    <s v="CONGO"/>
    <s v="ɣ"/>
  </r>
  <r>
    <d v="2018-08-01T00:00:00"/>
    <s v="Billet BZV - Ouesso pour aller prendre part à l'atelier sur le renforcement des capacités des OPJ"/>
    <x v="3"/>
    <x v="2"/>
    <m/>
    <x v="12"/>
    <n v="26.723534347758697"/>
    <n v="561.303"/>
    <m/>
    <x v="3"/>
    <s v="Oui"/>
    <x v="0"/>
    <s v="CONGO"/>
    <s v="o"/>
  </r>
  <r>
    <d v="2018-08-01T00:00:00"/>
    <s v="Taxi à Ouesso : gare routière  - hôtel "/>
    <x v="3"/>
    <x v="2"/>
    <m/>
    <x v="13"/>
    <n v="0.89078447825862328"/>
    <n v="561.303"/>
    <m/>
    <x v="3"/>
    <s v="Décharge "/>
    <x v="0"/>
    <s v="CONGO"/>
    <s v="ɣ"/>
  </r>
  <r>
    <d v="2018-08-01T00:00:00"/>
    <s v="Taxi à Ouesso : Hôtel - restaurant - hôtel "/>
    <x v="3"/>
    <x v="2"/>
    <m/>
    <x v="9"/>
    <n v="1.7815689565172466"/>
    <n v="561.303"/>
    <m/>
    <x v="3"/>
    <s v="Décharge "/>
    <x v="0"/>
    <s v="CONGO"/>
    <s v="ɣ"/>
  </r>
  <r>
    <d v="2018-08-01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01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01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02T00:00:00"/>
    <s v="Salaire du mois de Juillet 2018-Bley Quercy BEMY PENDANGOYI/CHQ N 03593821"/>
    <x v="1"/>
    <x v="2"/>
    <m/>
    <x v="7"/>
    <n v="344.91174998173892"/>
    <n v="561.303"/>
    <m/>
    <x v="0"/>
    <n v="3593821"/>
    <x v="0"/>
    <s v="CONGO"/>
    <s v="o"/>
  </r>
  <r>
    <d v="2018-08-02T00:00:00"/>
    <s v="FRAIS RET.DEPLACE Chq n°03593821"/>
    <x v="0"/>
    <x v="0"/>
    <m/>
    <x v="2"/>
    <n v="6.0591160211151553"/>
    <n v="561.303"/>
    <m/>
    <x v="0"/>
    <n v="3593821"/>
    <x v="0"/>
    <s v="CONGO"/>
    <s v="o"/>
  </r>
  <r>
    <d v="2018-08-02T00:00:00"/>
    <s v="Maitre Séverin BIYOUDI MIAKASSISSA pour solde du contrat d'engagement d'avaocat du 23 Avril 2018  /CHQ N 03593822"/>
    <x v="2"/>
    <x v="2"/>
    <m/>
    <x v="14"/>
    <n v="534.47068695517396"/>
    <n v="561.303"/>
    <m/>
    <x v="0"/>
    <n v="3593822"/>
    <x v="0"/>
    <s v="CONGO"/>
    <s v="o"/>
  </r>
  <r>
    <d v="2018-08-02T00:00:00"/>
    <s v="FRAIS RET.DEPLACE Chq n°03593822"/>
    <x v="0"/>
    <x v="0"/>
    <m/>
    <x v="2"/>
    <n v="6.0591160211151553"/>
    <n v="561.303"/>
    <m/>
    <x v="0"/>
    <n v="3593822"/>
    <x v="0"/>
    <s v="CONGO"/>
    <s v="o"/>
  </r>
  <r>
    <d v="2018-08-02T00:00:00"/>
    <s v="Bonus du mois de juin 2018-Bley Quercy BEMY PENDANGOYI"/>
    <x v="6"/>
    <x v="2"/>
    <m/>
    <x v="12"/>
    <n v="26.723534347758697"/>
    <n v="561.303"/>
    <m/>
    <x v="5"/>
    <n v="18"/>
    <x v="0"/>
    <s v="CONGO"/>
    <s v="o"/>
  </r>
  <r>
    <d v="2018-08-02T00:00:00"/>
    <s v="Taxi à BZV: Bureau Agence de voyage Océan du Nord-Bureau"/>
    <x v="3"/>
    <x v="1"/>
    <m/>
    <x v="9"/>
    <n v="1.7815689565172466"/>
    <n v="561.303"/>
    <m/>
    <x v="6"/>
    <s v="decharge"/>
    <x v="1"/>
    <s v="CONGO"/>
    <s v="ɣ"/>
  </r>
  <r>
    <d v="2018-08-02T00:00:00"/>
    <s v="Taxi à BZV: Agence Océan du Nord- Bureau"/>
    <x v="3"/>
    <x v="1"/>
    <m/>
    <x v="9"/>
    <n v="1.7815689565172466"/>
    <n v="561.303"/>
    <m/>
    <x v="6"/>
    <s v="decharge"/>
    <x v="1"/>
    <s v="CONGO"/>
    <s v="ɣ"/>
  </r>
  <r>
    <d v="2018-08-02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2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2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02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2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2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2T00:00:00"/>
    <s v="Taxi à Ouesso : hôtel - lieu d'organisation de l'atelier sur le renforcement des capacités des OPJ - hôtel "/>
    <x v="3"/>
    <x v="2"/>
    <m/>
    <x v="9"/>
    <n v="1.7815689565172466"/>
    <n v="561.303"/>
    <m/>
    <x v="3"/>
    <s v="Décharge "/>
    <x v="0"/>
    <s v="CONGO"/>
    <s v="ɣ"/>
  </r>
  <r>
    <d v="2018-08-02T00:00:00"/>
    <s v="Taxi à Ouesso : hôtel - restaurant - hôtel "/>
    <x v="3"/>
    <x v="2"/>
    <m/>
    <x v="9"/>
    <n v="1.7815689565172466"/>
    <n v="561.303"/>
    <m/>
    <x v="3"/>
    <s v="Décharge "/>
    <x v="0"/>
    <s v="CONGO"/>
    <s v="ɣ"/>
  </r>
  <r>
    <d v="2018-08-02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02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02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03T00:00:00"/>
    <s v="Recharge crédit MTN"/>
    <x v="7"/>
    <x v="0"/>
    <m/>
    <x v="15"/>
    <n v="178.15689565172465"/>
    <n v="561.303"/>
    <m/>
    <x v="5"/>
    <n v="2"/>
    <x v="0"/>
    <s v="CONGO"/>
    <s v="o"/>
  </r>
  <r>
    <d v="2018-08-03T00:00:00"/>
    <s v="Recharge crédit AIRTEL"/>
    <x v="7"/>
    <x v="0"/>
    <m/>
    <x v="15"/>
    <n v="178.15689565172465"/>
    <n v="561.303"/>
    <m/>
    <x v="5"/>
    <n v="3"/>
    <x v="0"/>
    <s v="CONGO"/>
    <s v="o"/>
  </r>
  <r>
    <d v="2018-08-03T00:00:00"/>
    <s v="Achat Billet Brazzaville -Dolisie"/>
    <x v="3"/>
    <x v="1"/>
    <m/>
    <x v="10"/>
    <n v="17.815689565172466"/>
    <n v="561.303"/>
    <m/>
    <x v="6"/>
    <s v="030807002018--58"/>
    <x v="1"/>
    <s v="CONGO"/>
    <s v="o"/>
  </r>
  <r>
    <d v="2018-08-03T00:00:00"/>
    <s v="Taxi à BZV: Domicile -Agence Océan du Nord Bacongo"/>
    <x v="3"/>
    <x v="1"/>
    <m/>
    <x v="16"/>
    <n v="2.6723534347758697"/>
    <n v="561.303"/>
    <m/>
    <x v="6"/>
    <s v="decharge"/>
    <x v="1"/>
    <s v="CONGO"/>
    <s v="ɣ"/>
  </r>
  <r>
    <d v="2018-08-03T00:00:00"/>
    <s v="Taxi à Dolisie: Gare routière Dolisie-Hôtel "/>
    <x v="3"/>
    <x v="1"/>
    <m/>
    <x v="9"/>
    <n v="1.7815689565172466"/>
    <n v="561.303"/>
    <m/>
    <x v="6"/>
    <s v="decharge"/>
    <x v="1"/>
    <s v="CONGO"/>
    <s v="ɣ"/>
  </r>
  <r>
    <d v="2018-08-03T00:00:00"/>
    <s v="Taxi à BZV: domicile -gare routière "/>
    <x v="3"/>
    <x v="1"/>
    <m/>
    <x v="17"/>
    <n v="3.5631379130344931"/>
    <n v="561.303"/>
    <m/>
    <x v="7"/>
    <s v="Décharge"/>
    <x v="1"/>
    <s v="CONGO"/>
    <s v="ɤ"/>
  </r>
  <r>
    <d v="2018-08-03T00:00:00"/>
    <s v="Achat billet BZV-Dolisie"/>
    <x v="3"/>
    <x v="1"/>
    <m/>
    <x v="10"/>
    <n v="17.815689565172466"/>
    <n v="561.303"/>
    <m/>
    <x v="7"/>
    <s v="Oui"/>
    <x v="1"/>
    <s v="CONGO"/>
    <s v="n"/>
  </r>
  <r>
    <d v="2018-08-03T00:00:00"/>
    <s v="Taxi à Dolisie: gare routière - hôtel "/>
    <x v="3"/>
    <x v="1"/>
    <m/>
    <x v="9"/>
    <n v="1.7815689565172466"/>
    <n v="561.303"/>
    <m/>
    <x v="7"/>
    <s v="Décharge"/>
    <x v="1"/>
    <s v="CONGO"/>
    <s v="ɤ"/>
  </r>
  <r>
    <d v="2018-08-03T00:00:00"/>
    <s v="Paiement frais d'hôtel 01 nuitée à dolisie du 03 au 04 Août 2018"/>
    <x v="8"/>
    <x v="1"/>
    <m/>
    <x v="12"/>
    <n v="26.723534347758697"/>
    <n v="561.303"/>
    <m/>
    <x v="7"/>
    <s v="Oui"/>
    <x v="1"/>
    <s v="CONGO"/>
    <s v="o"/>
  </r>
  <r>
    <d v="2018-08-03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3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3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03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3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3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3T00:00:00"/>
    <s v="Taxi bureau - Moungali pour l'achat du billet BZV-Oyo"/>
    <x v="3"/>
    <x v="1"/>
    <m/>
    <x v="9"/>
    <n v="1.7815689565172466"/>
    <n v="561.303"/>
    <m/>
    <x v="8"/>
    <s v="Décharge"/>
    <x v="1"/>
    <s v="CONGO"/>
    <s v="ɣ"/>
  </r>
  <r>
    <d v="2018-08-03T00:00:00"/>
    <s v="Taxi Moungali - bureau retour pour l'achat du billet "/>
    <x v="3"/>
    <x v="1"/>
    <m/>
    <x v="9"/>
    <n v="1.7815689565172466"/>
    <n v="561.303"/>
    <m/>
    <x v="8"/>
    <s v="Décharge"/>
    <x v="1"/>
    <s v="CONGO"/>
    <s v="ɣ"/>
  </r>
  <r>
    <d v="2018-08-03T00:00:00"/>
    <s v="Taxi à Ouesso : hôtel - lieu du déroulement de l'atelier - hôtel "/>
    <x v="3"/>
    <x v="2"/>
    <m/>
    <x v="9"/>
    <n v="1.7815689565172466"/>
    <n v="561.303"/>
    <m/>
    <x v="3"/>
    <s v="Décharge "/>
    <x v="0"/>
    <s v="CONGO"/>
    <s v="ɣ"/>
  </r>
  <r>
    <d v="2018-08-03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03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03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04T00:00:00"/>
    <s v="Paiement frais d'hôtel 01-Nuitée à Dolisie le 03 Août 2018"/>
    <x v="8"/>
    <x v="1"/>
    <m/>
    <x v="12"/>
    <n v="26.723534347758697"/>
    <n v="561.303"/>
    <m/>
    <x v="6"/>
    <s v="Oui"/>
    <x v="1"/>
    <s v="CONGO"/>
    <s v="o"/>
  </r>
  <r>
    <d v="2018-08-04T00:00:00"/>
    <s v="Taxi à Dolisie: Hôtel - Gare routière"/>
    <x v="3"/>
    <x v="1"/>
    <m/>
    <x v="9"/>
    <n v="1.7815689565172466"/>
    <n v="561.303"/>
    <m/>
    <x v="6"/>
    <s v="decharge"/>
    <x v="1"/>
    <s v="CONGO"/>
    <s v="ɣ"/>
  </r>
  <r>
    <d v="2018-08-04T00:00:00"/>
    <s v="Achat billet Dolisie -Mossendjo"/>
    <x v="3"/>
    <x v="1"/>
    <m/>
    <x v="10"/>
    <n v="17.815689565172466"/>
    <n v="561.303"/>
    <m/>
    <x v="6"/>
    <s v="decharge"/>
    <x v="1"/>
    <s v="CONGO"/>
    <s v="ɣ"/>
  </r>
  <r>
    <d v="2018-08-04T00:00:00"/>
    <s v="Taxi à Mossendjo: Gare routière- Hôtel"/>
    <x v="3"/>
    <x v="1"/>
    <m/>
    <x v="13"/>
    <n v="0.89078447825862328"/>
    <n v="561.303"/>
    <m/>
    <x v="6"/>
    <s v="decharge"/>
    <x v="1"/>
    <s v="CONGO"/>
    <s v="ɣ"/>
  </r>
  <r>
    <d v="2018-08-04T00:00:00"/>
    <s v="Taxi à Mossendjo: Hôtel -Marché banda"/>
    <x v="3"/>
    <x v="1"/>
    <m/>
    <x v="13"/>
    <n v="0.89078447825862328"/>
    <n v="561.303"/>
    <m/>
    <x v="6"/>
    <s v="decharge"/>
    <x v="1"/>
    <s v="CONGO"/>
    <s v="ɣ"/>
  </r>
  <r>
    <d v="2018-08-04T00:00:00"/>
    <s v="Achat Repas et boisson pour la cible "/>
    <x v="9"/>
    <x v="1"/>
    <m/>
    <x v="17"/>
    <n v="3.5631379130344931"/>
    <n v="561.303"/>
    <m/>
    <x v="6"/>
    <s v="decharge"/>
    <x v="1"/>
    <s v="CONGO"/>
    <s v="ɣ"/>
  </r>
  <r>
    <d v="2018-08-04T00:00:00"/>
    <s v="Taxi à Mossendjo: Marché Banda -Hôtel"/>
    <x v="3"/>
    <x v="1"/>
    <m/>
    <x v="13"/>
    <n v="0.89078447825862328"/>
    <n v="561.303"/>
    <m/>
    <x v="6"/>
    <s v="decharge"/>
    <x v="1"/>
    <s v="CONGO"/>
    <s v="ɣ"/>
  </r>
  <r>
    <d v="2018-08-04T00:00:00"/>
    <s v="Taxi à Dolisie: Hôtel - Gare routière"/>
    <x v="3"/>
    <x v="1"/>
    <m/>
    <x v="9"/>
    <n v="1.7815689565172466"/>
    <n v="561.303"/>
    <m/>
    <x v="7"/>
    <s v="Décharge"/>
    <x v="1"/>
    <s v="CONGO"/>
    <s v="ɤ"/>
  </r>
  <r>
    <d v="2018-08-04T00:00:00"/>
    <s v="Achat Billet dolisie - Mossendjo"/>
    <x v="3"/>
    <x v="1"/>
    <m/>
    <x v="10"/>
    <n v="17.815689565172466"/>
    <n v="561.303"/>
    <m/>
    <x v="7"/>
    <s v="Décharge"/>
    <x v="1"/>
    <s v="CONGO"/>
    <s v="ɤ"/>
  </r>
  <r>
    <d v="2018-08-04T00:00:00"/>
    <s v="Transport dans la ville de Mossendjo pour prospection "/>
    <x v="3"/>
    <x v="1"/>
    <m/>
    <x v="17"/>
    <n v="3.5631379130344931"/>
    <n v="561.303"/>
    <m/>
    <x v="7"/>
    <s v="Décharge"/>
    <x v="1"/>
    <s v="CONGO"/>
    <s v="ɤ"/>
  </r>
  <r>
    <d v="2018-08-04T00:00:00"/>
    <s v="Achat boisson et nourriture pour la cible "/>
    <x v="9"/>
    <x v="1"/>
    <m/>
    <x v="18"/>
    <n v="13.361767173879349"/>
    <n v="561.303"/>
    <m/>
    <x v="7"/>
    <s v="Décharge"/>
    <x v="1"/>
    <s v="CONGO"/>
    <s v="ɤ"/>
  </r>
  <r>
    <d v="2018-08-04T00:00:00"/>
    <s v="Taxi à Ouesso : hôtel - Maison d'arrêt (visite geôle )"/>
    <x v="3"/>
    <x v="2"/>
    <m/>
    <x v="13"/>
    <n v="0.89078447825862328"/>
    <n v="561.303"/>
    <m/>
    <x v="3"/>
    <s v="Décharge "/>
    <x v="0"/>
    <s v="CONGO"/>
    <s v="ɣ"/>
  </r>
  <r>
    <d v="2018-08-04T00:00:00"/>
    <s v="Ration des prévenus à Ouesso "/>
    <x v="10"/>
    <x v="2"/>
    <m/>
    <x v="19"/>
    <n v="7.1262758260689862"/>
    <n v="561.303"/>
    <m/>
    <x v="3"/>
    <s v="Décharge "/>
    <x v="0"/>
    <s v="CONGO"/>
    <s v="ɣ"/>
  </r>
  <r>
    <d v="2018-08-04T00:00:00"/>
    <s v="Taxi à Ouesso : Maison d'arrêt - restaurant - hôtel "/>
    <x v="3"/>
    <x v="2"/>
    <m/>
    <x v="9"/>
    <n v="1.7815689565172466"/>
    <n v="561.303"/>
    <m/>
    <x v="3"/>
    <s v="Décharge "/>
    <x v="0"/>
    <s v="CONGO"/>
    <s v="ɣ"/>
  </r>
  <r>
    <d v="2018-08-04T00:00:00"/>
    <s v="Taxi à Ouesso le soir: hôtel restaurant - hôtel "/>
    <x v="3"/>
    <x v="2"/>
    <m/>
    <x v="9"/>
    <n v="1.7815689565172466"/>
    <n v="561.303"/>
    <m/>
    <x v="3"/>
    <s v="Décharge "/>
    <x v="0"/>
    <s v="CONGO"/>
    <s v="ɣ"/>
  </r>
  <r>
    <d v="2018-08-05T00:00:00"/>
    <s v="Taxi à Mossendjo: Hôtel -grand marché "/>
    <x v="3"/>
    <x v="1"/>
    <m/>
    <x v="13"/>
    <n v="0.89078447825862328"/>
    <n v="561.303"/>
    <m/>
    <x v="6"/>
    <s v="decharge"/>
    <x v="1"/>
    <s v="CONGO"/>
    <s v="ɣ"/>
  </r>
  <r>
    <d v="2018-08-05T00:00:00"/>
    <s v="Taxi à Mossendjo: Marché de mossendjo-marché de Banda"/>
    <x v="3"/>
    <x v="1"/>
    <m/>
    <x v="13"/>
    <n v="0.89078447825862328"/>
    <n v="561.303"/>
    <m/>
    <x v="6"/>
    <s v="decharge"/>
    <x v="1"/>
    <s v="CONGO"/>
    <s v="ɣ"/>
  </r>
  <r>
    <d v="2018-08-05T00:00:00"/>
    <s v="Taxi à Mossendjo: Marché de Banda -Quartier 08 chez Django"/>
    <x v="3"/>
    <x v="1"/>
    <m/>
    <x v="13"/>
    <n v="0.89078447825862328"/>
    <n v="561.303"/>
    <m/>
    <x v="6"/>
    <s v="decharge"/>
    <x v="1"/>
    <s v="CONGO"/>
    <s v="ɣ"/>
  </r>
  <r>
    <d v="2018-08-05T00:00:00"/>
    <s v="Achat Repas et Boisson pour la cible "/>
    <x v="9"/>
    <x v="1"/>
    <m/>
    <x v="17"/>
    <n v="3.5631379130344931"/>
    <n v="561.303"/>
    <m/>
    <x v="6"/>
    <s v="decharge"/>
    <x v="1"/>
    <s v="CONGO"/>
    <s v="ɣ"/>
  </r>
  <r>
    <d v="2018-08-05T00:00:00"/>
    <s v="Taxi à Mossendjo:  quartier 08 chez Django - marché du carrefour"/>
    <x v="3"/>
    <x v="1"/>
    <m/>
    <x v="13"/>
    <n v="0.89078447825862328"/>
    <n v="561.303"/>
    <m/>
    <x v="6"/>
    <s v="decharge"/>
    <x v="1"/>
    <s v="CONGO"/>
    <s v="ɣ"/>
  </r>
  <r>
    <d v="2018-08-05T00:00:00"/>
    <s v="Taxi à Mossendjo: Marché du carrefour-Hôtel "/>
    <x v="3"/>
    <x v="1"/>
    <m/>
    <x v="13"/>
    <n v="0.89078447825862328"/>
    <n v="561.303"/>
    <m/>
    <x v="6"/>
    <s v="decharge"/>
    <x v="1"/>
    <s v="CONGO"/>
    <s v="ɣ"/>
  </r>
  <r>
    <d v="2018-08-05T00:00:00"/>
    <s v="Transport dans la ville de Mossendjo pour prospection "/>
    <x v="3"/>
    <x v="1"/>
    <m/>
    <x v="17"/>
    <n v="3.5631379130344931"/>
    <n v="561.303"/>
    <m/>
    <x v="7"/>
    <s v="Décharge"/>
    <x v="1"/>
    <s v="CONGO"/>
    <s v="ɤ"/>
  </r>
  <r>
    <d v="2018-08-05T00:00:00"/>
    <s v="Achat boisson et nourriture pour la cible "/>
    <x v="9"/>
    <x v="1"/>
    <m/>
    <x v="20"/>
    <n v="6.2354913478103624"/>
    <n v="561.303"/>
    <m/>
    <x v="7"/>
    <s v="Décharge"/>
    <x v="1"/>
    <s v="CONGO"/>
    <s v="ɤ"/>
  </r>
  <r>
    <d v="2018-08-05T00:00:00"/>
    <s v="Achat du billet BZV-Oyo pour mission "/>
    <x v="3"/>
    <x v="1"/>
    <m/>
    <x v="21"/>
    <n v="12.470982695620725"/>
    <n v="561.303"/>
    <m/>
    <x v="8"/>
    <s v="050806002018--5"/>
    <x v="1"/>
    <s v="CONGO"/>
    <s v="o"/>
  </r>
  <r>
    <d v="2018-08-05T00:00:00"/>
    <s v="Taxi domicile - Ocean du nord talangai pour mission d'Oyo"/>
    <x v="3"/>
    <x v="1"/>
    <m/>
    <x v="16"/>
    <n v="2.6723534347758697"/>
    <n v="561.303"/>
    <m/>
    <x v="8"/>
    <s v="Décharge"/>
    <x v="1"/>
    <s v="CONGO"/>
    <s v="ɣ"/>
  </r>
  <r>
    <d v="2018-08-05T00:00:00"/>
    <s v="Taxi océan du nord Oyo - hôtel "/>
    <x v="3"/>
    <x v="1"/>
    <m/>
    <x v="22"/>
    <n v="1.2470982695620725"/>
    <n v="561.303"/>
    <m/>
    <x v="8"/>
    <s v="Décharge"/>
    <x v="1"/>
    <s v="CONGO"/>
    <s v="ɣ"/>
  </r>
  <r>
    <d v="2018-08-05T00:00:00"/>
    <s v="Taxi Hôtel - Av Okoyo pour rendez vous avec une cible"/>
    <x v="3"/>
    <x v="1"/>
    <m/>
    <x v="22"/>
    <n v="1.2470982695620725"/>
    <n v="561.303"/>
    <m/>
    <x v="8"/>
    <s v="Décharge"/>
    <x v="1"/>
    <s v="CONGO"/>
    <s v="ɣ"/>
  </r>
  <r>
    <d v="2018-08-05T00:00:00"/>
    <s v="Achat boisson et nourriture au restaurant-bar lors de la rencontre avec la cible"/>
    <x v="9"/>
    <x v="1"/>
    <m/>
    <x v="23"/>
    <n v="5.3447068695517395"/>
    <n v="561.303"/>
    <m/>
    <x v="8"/>
    <s v="Décharge"/>
    <x v="1"/>
    <s v="CONGO"/>
    <s v="ɣ"/>
  </r>
  <r>
    <d v="2018-08-05T00:00:00"/>
    <s v="Taxi av.Okoyo - hôtel "/>
    <x v="3"/>
    <x v="1"/>
    <m/>
    <x v="22"/>
    <n v="1.2470982695620725"/>
    <n v="561.303"/>
    <m/>
    <x v="8"/>
    <s v="Décharge"/>
    <x v="1"/>
    <s v="CONGO"/>
    <m/>
  </r>
  <r>
    <d v="2018-08-05T00:00:00"/>
    <s v="Carte de credit MTN durant la mission d'oyo"/>
    <x v="7"/>
    <x v="0"/>
    <m/>
    <x v="24"/>
    <n v="8.907844782586233"/>
    <n v="561.303"/>
    <m/>
    <x v="8"/>
    <s v="Oui"/>
    <x v="1"/>
    <s v="CONGO"/>
    <s v="o"/>
  </r>
  <r>
    <d v="2018-08-05T00:00:00"/>
    <s v="Taxi à Ouesso : hôtel - maison d'arrêt  (visite geôle )"/>
    <x v="3"/>
    <x v="2"/>
    <m/>
    <x v="13"/>
    <n v="0.89078447825862328"/>
    <n v="561.303"/>
    <m/>
    <x v="3"/>
    <s v="Décharge "/>
    <x v="0"/>
    <s v="CONGO"/>
    <s v="ɣ"/>
  </r>
  <r>
    <d v="2018-08-05T00:00:00"/>
    <s v="Ration des prévenus à Ouesso "/>
    <x v="10"/>
    <x v="2"/>
    <m/>
    <x v="19"/>
    <n v="7.1262758260689862"/>
    <n v="561.303"/>
    <m/>
    <x v="3"/>
    <s v="Décharge "/>
    <x v="0"/>
    <s v="CONGO"/>
    <s v="ɣ"/>
  </r>
  <r>
    <d v="2018-08-05T00:00:00"/>
    <s v="Taxi à Ouesso : maison d'arrêt - restaurant - hôtel "/>
    <x v="3"/>
    <x v="2"/>
    <m/>
    <x v="9"/>
    <n v="1.7815689565172466"/>
    <n v="561.303"/>
    <m/>
    <x v="3"/>
    <s v="Décharge "/>
    <x v="0"/>
    <s v="CONGO"/>
    <s v="ɣ"/>
  </r>
  <r>
    <d v="2018-08-06T00:00:00"/>
    <s v="Taxi à Mossendjo: Hôtel- Marché de Banda"/>
    <x v="3"/>
    <x v="1"/>
    <m/>
    <x v="13"/>
    <n v="0.89078447825862328"/>
    <n v="561.303"/>
    <m/>
    <x v="6"/>
    <s v="decharge"/>
    <x v="1"/>
    <s v="CONGO"/>
    <s v="ɣ"/>
  </r>
  <r>
    <d v="2018-08-06T00:00:00"/>
    <s v="Taxi à Mossendjo: Marché de Banda -Gare CFCO "/>
    <x v="3"/>
    <x v="1"/>
    <m/>
    <x v="13"/>
    <n v="0.89078447825862328"/>
    <n v="561.303"/>
    <m/>
    <x v="6"/>
    <s v="decharge"/>
    <x v="1"/>
    <s v="CONGO"/>
    <s v="ɣ"/>
  </r>
  <r>
    <d v="2018-08-06T00:00:00"/>
    <s v="Txi à Mossendjo: Gare de CFCO - Agence Charden Farell"/>
    <x v="3"/>
    <x v="1"/>
    <m/>
    <x v="13"/>
    <n v="0.89078447825862328"/>
    <n v="561.303"/>
    <m/>
    <x v="6"/>
    <s v="decharge"/>
    <x v="1"/>
    <s v="CONGO"/>
    <s v="ɣ"/>
  </r>
  <r>
    <d v="2018-08-06T00:00:00"/>
    <s v="Taxi à Mossendjo: Agence Charden farell -marché de Banda"/>
    <x v="3"/>
    <x v="1"/>
    <m/>
    <x v="13"/>
    <n v="0.89078447825862328"/>
    <n v="561.303"/>
    <m/>
    <x v="6"/>
    <s v="decharge"/>
    <x v="1"/>
    <s v="CONGO"/>
    <s v="ɣ"/>
  </r>
  <r>
    <d v="2018-08-06T00:00:00"/>
    <s v="Achat Repas et boisson pour la cible "/>
    <x v="9"/>
    <x v="1"/>
    <m/>
    <x v="17"/>
    <n v="3.5631379130344931"/>
    <n v="561.303"/>
    <m/>
    <x v="6"/>
    <s v="decharge"/>
    <x v="1"/>
    <s v="CONGO"/>
    <s v="ɣ"/>
  </r>
  <r>
    <d v="2018-08-06T00:00:00"/>
    <s v="Taxi à Mossendjo: Marché de Banda -Hôtel "/>
    <x v="3"/>
    <x v="1"/>
    <m/>
    <x v="13"/>
    <n v="0.89078447825862328"/>
    <n v="561.303"/>
    <m/>
    <x v="6"/>
    <s v="decharge"/>
    <x v="1"/>
    <s v="CONGO"/>
    <s v="ɣ"/>
  </r>
  <r>
    <d v="2018-08-06T00:00:00"/>
    <s v="Transport dans la ville de Mossendjo pour prospection "/>
    <x v="3"/>
    <x v="1"/>
    <m/>
    <x v="17"/>
    <n v="3.5631379130344931"/>
    <n v="561.303"/>
    <m/>
    <x v="7"/>
    <s v="Décharge"/>
    <x v="1"/>
    <s v="CONGO"/>
    <s v="ɤ"/>
  </r>
  <r>
    <d v="2018-08-06T00:00:00"/>
    <s v="Taxi moto à Mossendjo: Hôtel - Gare routière"/>
    <x v="3"/>
    <x v="1"/>
    <m/>
    <x v="9"/>
    <n v="1.7815689565172466"/>
    <n v="561.303"/>
    <m/>
    <x v="7"/>
    <s v="Décharge"/>
    <x v="1"/>
    <s v="CONGO"/>
    <s v="ɤ"/>
  </r>
  <r>
    <d v="2018-08-06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6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6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06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6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6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6T00:00:00"/>
    <s v="Taxi hôtel - Marché d'oyo pour investigation"/>
    <x v="3"/>
    <x v="1"/>
    <m/>
    <x v="22"/>
    <n v="1.2470982695620725"/>
    <n v="561.303"/>
    <m/>
    <x v="8"/>
    <s v="Décharge"/>
    <x v="1"/>
    <s v="CONGO"/>
    <s v="ɣ"/>
  </r>
  <r>
    <d v="2018-08-06T00:00:00"/>
    <s v="Taxi marché - av.Edith Lucie mission d'investigation"/>
    <x v="3"/>
    <x v="1"/>
    <m/>
    <x v="22"/>
    <n v="1.2470982695620725"/>
    <n v="561.303"/>
    <m/>
    <x v="8"/>
    <s v="Décharge"/>
    <x v="1"/>
    <s v="CONGO"/>
    <s v="ɣ"/>
  </r>
  <r>
    <d v="2018-08-06T00:00:00"/>
    <s v="Taxi av.Edith Lucie - av.Okoyo Marcel pour rendez vous avec une cible"/>
    <x v="3"/>
    <x v="1"/>
    <m/>
    <x v="22"/>
    <n v="1.2470982695620725"/>
    <n v="561.303"/>
    <m/>
    <x v="8"/>
    <s v="Décharge"/>
    <x v="1"/>
    <s v="CONGO"/>
    <s v="ɣ"/>
  </r>
  <r>
    <d v="2018-08-06T00:00:00"/>
    <s v="Achat boisson et nourriture lors du rendez vous avec une cible"/>
    <x v="9"/>
    <x v="1"/>
    <m/>
    <x v="20"/>
    <n v="6.2354913478103624"/>
    <n v="561.303"/>
    <m/>
    <x v="8"/>
    <s v="Décharge"/>
    <x v="1"/>
    <s v="CONGO"/>
    <s v="ɣ"/>
  </r>
  <r>
    <d v="2018-08-06T00:00:00"/>
    <s v="Taxi av.Okoyo - Agence Charden Farell pour le retrait du budget"/>
    <x v="3"/>
    <x v="1"/>
    <m/>
    <x v="22"/>
    <n v="1.2470982695620725"/>
    <n v="561.303"/>
    <m/>
    <x v="8"/>
    <s v="Décharge"/>
    <x v="1"/>
    <s v="CONGO"/>
    <s v="ɣ"/>
  </r>
  <r>
    <d v="2018-08-06T00:00:00"/>
    <s v="Taxi Agence charden farell - hôtel"/>
    <x v="3"/>
    <x v="1"/>
    <m/>
    <x v="22"/>
    <n v="1.2470982695620725"/>
    <n v="561.303"/>
    <m/>
    <x v="8"/>
    <s v="Décharge"/>
    <x v="1"/>
    <s v="CONGO"/>
    <s v="ɣ"/>
  </r>
  <r>
    <d v="2018-08-06T00:00:00"/>
    <s v="Taxi hôtel - Mucodec marché pour rendez vous avec la cible"/>
    <x v="3"/>
    <x v="1"/>
    <m/>
    <x v="22"/>
    <n v="1.2470982695620725"/>
    <n v="561.303"/>
    <m/>
    <x v="8"/>
    <s v="Décharge"/>
    <x v="1"/>
    <s v="CONGO"/>
    <s v="ɣ"/>
  </r>
  <r>
    <d v="2018-08-06T00:00:00"/>
    <s v="Achat boisson lors de la rencontre avec la cible"/>
    <x v="9"/>
    <x v="1"/>
    <m/>
    <x v="25"/>
    <n v="4.4539223912931165"/>
    <n v="561.303"/>
    <m/>
    <x v="8"/>
    <s v="Décharge"/>
    <x v="1"/>
    <s v="CONGO"/>
    <s v="ɣ"/>
  </r>
  <r>
    <d v="2018-08-06T00:00:00"/>
    <s v="Taxi mucodec - hôtel mission d'investigation Oyo"/>
    <x v="3"/>
    <x v="1"/>
    <m/>
    <x v="22"/>
    <n v="1.2470982695620725"/>
    <n v="561.303"/>
    <m/>
    <x v="8"/>
    <s v="Décharge"/>
    <x v="1"/>
    <s v="CONGO"/>
    <s v="ɣ"/>
  </r>
  <r>
    <d v="2018-08-06T00:00:00"/>
    <s v="Taxi à Ouesso : hôtel - résidence Palf pour prendre les clés auprès de Corneille "/>
    <x v="3"/>
    <x v="2"/>
    <m/>
    <x v="13"/>
    <n v="0.89078447825862328"/>
    <n v="561.303"/>
    <m/>
    <x v="3"/>
    <s v="Décharge "/>
    <x v="0"/>
    <s v="CONGO"/>
    <s v="ɣ"/>
  </r>
  <r>
    <d v="2018-08-06T00:00:00"/>
    <s v="Taxi à Ouesso : résidence Palf - agence mtn pour vérifier les relevés téléphoniques du cas Loukahou  "/>
    <x v="3"/>
    <x v="2"/>
    <m/>
    <x v="13"/>
    <n v="0.89078447825862328"/>
    <n v="561.303"/>
    <m/>
    <x v="3"/>
    <s v="Décharge "/>
    <x v="0"/>
    <s v="CONGO"/>
    <s v="ɣ"/>
  </r>
  <r>
    <d v="2018-08-06T00:00:00"/>
    <s v="Taxi à Ouesso : Agence mtn - tribunal en vue de faire établir l'expédition du cas du chinois "/>
    <x v="3"/>
    <x v="2"/>
    <m/>
    <x v="26"/>
    <n v="0.44539223912931164"/>
    <n v="561.303"/>
    <m/>
    <x v="3"/>
    <s v="Décharge "/>
    <x v="0"/>
    <s v="CONGO"/>
    <s v="ɣ"/>
  </r>
  <r>
    <d v="2018-08-06T00:00:00"/>
    <s v="Taxi à Ouesso : tribunal - agence charden farell, retirer l'argent envoyé par Mavy "/>
    <x v="3"/>
    <x v="2"/>
    <m/>
    <x v="26"/>
    <n v="0.44539223912931164"/>
    <n v="561.303"/>
    <m/>
    <x v="3"/>
    <s v="Décharge "/>
    <x v="0"/>
    <s v="CONGO"/>
    <s v="ɣ"/>
  </r>
  <r>
    <d v="2018-08-06T00:00:00"/>
    <s v="Taxi à Ouesso : agence charden farell- tribunal pour négocier le montant de l'expédition avec le greffier  "/>
    <x v="3"/>
    <x v="2"/>
    <m/>
    <x v="26"/>
    <n v="0.44539223912931164"/>
    <n v="561.303"/>
    <m/>
    <x v="3"/>
    <s v="Décharge "/>
    <x v="0"/>
    <s v="CONGO"/>
    <s v="ɣ"/>
  </r>
  <r>
    <d v="2018-08-06T00:00:00"/>
    <s v="Taxi à Ouesso : Tribunal - restaurant - hôtel "/>
    <x v="3"/>
    <x v="2"/>
    <m/>
    <x v="9"/>
    <n v="1.7815689565172466"/>
    <n v="561.303"/>
    <m/>
    <x v="3"/>
    <s v="Décharge "/>
    <x v="0"/>
    <s v="CONGO"/>
    <s v="ɣ"/>
  </r>
  <r>
    <d v="2018-08-06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06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06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07T00:00:00"/>
    <s v="Frais de mission OUESSO du 08 au 10 Août 2018/Me MALONGA MBOKO"/>
    <x v="2"/>
    <x v="2"/>
    <m/>
    <x v="27"/>
    <n v="144.30708547789698"/>
    <n v="561.303"/>
    <m/>
    <x v="5"/>
    <n v="26"/>
    <x v="0"/>
    <s v="CONGO"/>
    <s v="o"/>
  </r>
  <r>
    <d v="2018-08-07T00:00:00"/>
    <s v="Taxi: Bureau-parquet pour suivi courrier/ Parquet-MEF voir le conseiller juridique"/>
    <x v="3"/>
    <x v="2"/>
    <m/>
    <x v="17"/>
    <n v="3.5631379130344931"/>
    <n v="561.303"/>
    <m/>
    <x v="9"/>
    <s v="Décharge"/>
    <x v="0"/>
    <s v="CONGO"/>
    <s v="ɣ"/>
  </r>
  <r>
    <d v="2018-08-07T00:00:00"/>
    <s v="Taxi: MEF-bueau"/>
    <x v="3"/>
    <x v="2"/>
    <m/>
    <x v="9"/>
    <n v="1.7815689565172466"/>
    <n v="561.303"/>
    <m/>
    <x v="9"/>
    <s v="Décharge"/>
    <x v="0"/>
    <s v="CONGO"/>
    <s v="ɣ"/>
  </r>
  <r>
    <d v="2018-08-07T00:00:00"/>
    <s v="Taxi à Mossendjo: Hôtel -Marché de Banda"/>
    <x v="3"/>
    <x v="1"/>
    <m/>
    <x v="13"/>
    <n v="0.89078447825862328"/>
    <n v="561.303"/>
    <m/>
    <x v="6"/>
    <s v="decharge"/>
    <x v="1"/>
    <s v="CONGO"/>
    <s v="ɣ"/>
  </r>
  <r>
    <d v="2018-08-07T00:00:00"/>
    <s v="Taxi à Mossendjo: Marché de Banda -Gare CFCO "/>
    <x v="3"/>
    <x v="1"/>
    <m/>
    <x v="13"/>
    <n v="0.89078447825862328"/>
    <n v="561.303"/>
    <m/>
    <x v="6"/>
    <s v="decharge"/>
    <x v="1"/>
    <s v="CONGO"/>
    <s v="ɣ"/>
  </r>
  <r>
    <d v="2018-08-07T00:00:00"/>
    <s v="Achat Repas et boisson pour la cible "/>
    <x v="9"/>
    <x v="1"/>
    <m/>
    <x v="17"/>
    <n v="3.5631379130344931"/>
    <n v="561.303"/>
    <m/>
    <x v="6"/>
    <s v="decharge"/>
    <x v="1"/>
    <s v="CONGO"/>
    <s v="ɣ"/>
  </r>
  <r>
    <d v="2018-08-07T00:00:00"/>
    <s v="Taxi à Mossendjo: Gare CFCO - Gare routière"/>
    <x v="3"/>
    <x v="1"/>
    <m/>
    <x v="13"/>
    <n v="0.89078447825862328"/>
    <n v="561.303"/>
    <m/>
    <x v="6"/>
    <s v="decharge"/>
    <x v="1"/>
    <s v="CONGO"/>
    <s v="ɣ"/>
  </r>
  <r>
    <d v="2018-08-07T00:00:00"/>
    <s v="Taxi à Mossendjo: Gare routière- Hôtel "/>
    <x v="3"/>
    <x v="1"/>
    <m/>
    <x v="13"/>
    <n v="0.89078447825862328"/>
    <n v="561.303"/>
    <m/>
    <x v="6"/>
    <s v="decharge"/>
    <x v="1"/>
    <s v="CONGO"/>
    <s v="ɣ"/>
  </r>
  <r>
    <d v="2018-08-07T00:00:00"/>
    <s v="Transport dans la ville de Mossendjo pour prospection "/>
    <x v="3"/>
    <x v="1"/>
    <m/>
    <x v="17"/>
    <n v="3.5631379130344931"/>
    <n v="561.303"/>
    <m/>
    <x v="7"/>
    <s v="Décharge"/>
    <x v="1"/>
    <s v="CONGO"/>
    <s v="ɤ"/>
  </r>
  <r>
    <d v="2018-08-07T00:00:00"/>
    <s v="Achat boisson et nourriture pour la cible "/>
    <x v="9"/>
    <x v="1"/>
    <m/>
    <x v="28"/>
    <n v="11.580198217362103"/>
    <n v="561.303"/>
    <m/>
    <x v="7"/>
    <s v="Décharge"/>
    <x v="1"/>
    <s v="CONGO"/>
    <s v="ɤ"/>
  </r>
  <r>
    <d v="2018-08-07T00:00:00"/>
    <s v="Taxi  à BZV: domicile-bureau"/>
    <x v="3"/>
    <x v="2"/>
    <m/>
    <x v="9"/>
    <n v="1.7815689565172466"/>
    <n v="561.303"/>
    <m/>
    <x v="1"/>
    <s v="Décharge"/>
    <x v="0"/>
    <s v="CONGO"/>
    <s v="ɣ"/>
  </r>
  <r>
    <d v="2018-08-07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7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7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7T00:00:00"/>
    <s v="Taxi bureau-agence océan du nord"/>
    <x v="3"/>
    <x v="2"/>
    <m/>
    <x v="9"/>
    <n v="1.7815689565172466"/>
    <n v="561.303"/>
    <m/>
    <x v="2"/>
    <s v="Décharge"/>
    <x v="0"/>
    <s v="CONGO"/>
    <s v="ɣ"/>
  </r>
  <r>
    <d v="2018-08-07T00:00:00"/>
    <s v="Taxi-agence océan du nord-bureau"/>
    <x v="3"/>
    <x v="2"/>
    <m/>
    <x v="9"/>
    <n v="1.7815689565172466"/>
    <n v="561.303"/>
    <m/>
    <x v="2"/>
    <s v="Décharge"/>
    <x v="0"/>
    <s v="CONGO"/>
    <s v="ɣ"/>
  </r>
  <r>
    <d v="2018-08-07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7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7T00:00:00"/>
    <s v="Taxi hôtel - gare routière d'oyo"/>
    <x v="3"/>
    <x v="1"/>
    <m/>
    <x v="22"/>
    <n v="1.2470982695620725"/>
    <n v="561.303"/>
    <m/>
    <x v="8"/>
    <s v="Décharge"/>
    <x v="1"/>
    <s v="CONGO"/>
    <s v="ɣ"/>
  </r>
  <r>
    <d v="2018-08-07T00:00:00"/>
    <s v="Taxi gare routière oyo - ecole meddy chance pour rencontre avec la cible"/>
    <x v="3"/>
    <x v="1"/>
    <m/>
    <x v="22"/>
    <n v="1.2470982695620725"/>
    <n v="561.303"/>
    <m/>
    <x v="8"/>
    <s v="Décharge"/>
    <x v="1"/>
    <s v="CONGO"/>
    <s v="ɣ"/>
  </r>
  <r>
    <d v="2018-08-07T00:00:00"/>
    <s v="Achat boisson lors de la rencontre  avec la cible et son ami"/>
    <x v="9"/>
    <x v="1"/>
    <m/>
    <x v="29"/>
    <n v="8.195217199979334"/>
    <n v="561.303"/>
    <m/>
    <x v="8"/>
    <s v="Décharge"/>
    <x v="1"/>
    <s v="CONGO"/>
    <s v="ɣ"/>
  </r>
  <r>
    <d v="2018-08-07T00:00:00"/>
    <s v="Taxi meddy chance - av.patrice nguesso chez la cible"/>
    <x v="3"/>
    <x v="1"/>
    <m/>
    <x v="9"/>
    <n v="1.7815689565172466"/>
    <n v="561.303"/>
    <m/>
    <x v="8"/>
    <s v="Décharge"/>
    <x v="1"/>
    <s v="CONGO"/>
    <s v="ɣ"/>
  </r>
  <r>
    <d v="2018-08-07T00:00:00"/>
    <s v="Taxi av.patrice nguesso - stade de ouesso pour investigation"/>
    <x v="3"/>
    <x v="1"/>
    <m/>
    <x v="9"/>
    <n v="1.7815689565172466"/>
    <n v="561.303"/>
    <m/>
    <x v="8"/>
    <s v="Décharge"/>
    <x v="1"/>
    <s v="CONGO"/>
    <s v="ɣ"/>
  </r>
  <r>
    <d v="2018-08-07T00:00:00"/>
    <s v="Taxi stade - ocean du nord - hôtel"/>
    <x v="3"/>
    <x v="1"/>
    <m/>
    <x v="30"/>
    <n v="3.0286672260793188"/>
    <n v="561.303"/>
    <m/>
    <x v="8"/>
    <s v="Décharge"/>
    <x v="1"/>
    <s v="CONGO"/>
    <s v="ɣ"/>
  </r>
  <r>
    <d v="2018-08-07T00:00:00"/>
    <s v="Taxi à Ouesso : hôtel - tribunal pour échanger avec le Président et le Procureur au sujet des affaires en cours et les visites à la maison d'arrêt "/>
    <x v="3"/>
    <x v="2"/>
    <m/>
    <x v="13"/>
    <n v="0.89078447825862328"/>
    <n v="561.303"/>
    <m/>
    <x v="3"/>
    <s v="Décharge "/>
    <x v="0"/>
    <s v="CONGO"/>
    <s v="ɣ"/>
  </r>
  <r>
    <d v="2018-08-07T00:00:00"/>
    <s v="Taxi à Ouesso : tribunal - restaurant - hôtel "/>
    <x v="3"/>
    <x v="2"/>
    <m/>
    <x v="9"/>
    <n v="1.7815689565172466"/>
    <n v="561.303"/>
    <m/>
    <x v="3"/>
    <s v="Décharge "/>
    <x v="0"/>
    <s v="CONGO"/>
    <s v="ɣ"/>
  </r>
  <r>
    <d v="2018-08-07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07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07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08T00:00:00"/>
    <s v="Achat billet BZV-OUESSO/Me MALONGA MBOKO Audrey"/>
    <x v="2"/>
    <x v="2"/>
    <m/>
    <x v="12"/>
    <n v="26.723534347758697"/>
    <n v="561.303"/>
    <m/>
    <x v="5"/>
    <n v="80806002018"/>
    <x v="0"/>
    <s v="CONGO"/>
    <s v="o"/>
  </r>
  <r>
    <d v="2018-08-08T00:00:00"/>
    <s v="Taxi à Mossendjo: Hôtel -gare routière "/>
    <x v="3"/>
    <x v="1"/>
    <m/>
    <x v="13"/>
    <n v="0.89078447825862328"/>
    <n v="561.303"/>
    <m/>
    <x v="6"/>
    <s v="decharge"/>
    <x v="1"/>
    <s v="CONGO"/>
    <s v="ɣ"/>
  </r>
  <r>
    <d v="2018-08-08T00:00:00"/>
    <s v="Paiement frais d'hôtel 04 Nuitées- du 04 au 08 Août 2018 à Mossendjo "/>
    <x v="8"/>
    <x v="1"/>
    <m/>
    <x v="31"/>
    <n v="106.89413739103479"/>
    <n v="561.303"/>
    <m/>
    <x v="6"/>
    <s v="Oui"/>
    <x v="1"/>
    <s v="CONGO"/>
    <s v="o"/>
  </r>
  <r>
    <d v="2018-08-08T00:00:00"/>
    <s v="Achat Billet Mossendjo -Dolisie"/>
    <x v="3"/>
    <x v="1"/>
    <m/>
    <x v="10"/>
    <n v="17.815689565172466"/>
    <n v="561.303"/>
    <m/>
    <x v="6"/>
    <s v="decharge"/>
    <x v="1"/>
    <s v="CONGO"/>
    <s v="ɣ"/>
  </r>
  <r>
    <d v="2018-08-08T00:00:00"/>
    <s v="Taxi à Dolisie: Gare routière -Hôtel "/>
    <x v="3"/>
    <x v="1"/>
    <m/>
    <x v="9"/>
    <n v="1.7815689565172466"/>
    <n v="561.303"/>
    <m/>
    <x v="6"/>
    <s v="decharge"/>
    <x v="1"/>
    <s v="CONGO"/>
    <s v="ɣ"/>
  </r>
  <r>
    <d v="2018-08-08T00:00:00"/>
    <s v="Taxi à Dolisie: Hôtel -Gare routière Trans route"/>
    <x v="3"/>
    <x v="1"/>
    <m/>
    <x v="9"/>
    <n v="1.7815689565172466"/>
    <n v="561.303"/>
    <m/>
    <x v="6"/>
    <s v="decharge"/>
    <x v="1"/>
    <s v="CONGO"/>
    <s v="ɣ"/>
  </r>
  <r>
    <d v="2018-08-08T00:00:00"/>
    <s v="Taxi à Dolisie: Gare routière Trans route- Hôtel "/>
    <x v="3"/>
    <x v="1"/>
    <m/>
    <x v="9"/>
    <n v="1.7815689565172466"/>
    <n v="561.303"/>
    <m/>
    <x v="6"/>
    <s v="decharge"/>
    <x v="1"/>
    <s v="CONGO"/>
    <s v="ɣ"/>
  </r>
  <r>
    <d v="2018-08-08T00:00:00"/>
    <s v="Paiement frais d'hôtel 04 nuitées à Mossendjo du 04 au 08 Août 2018"/>
    <x v="8"/>
    <x v="1"/>
    <m/>
    <x v="31"/>
    <n v="106.89413739103479"/>
    <n v="561.303"/>
    <m/>
    <x v="7"/>
    <s v="Oui"/>
    <x v="1"/>
    <s v="CONGO"/>
    <s v="o"/>
  </r>
  <r>
    <d v="2018-08-08T00:00:00"/>
    <s v="Taxi moto à Mossendjo: hôtel- gare routière"/>
    <x v="3"/>
    <x v="1"/>
    <m/>
    <x v="13"/>
    <n v="0.89078447825862328"/>
    <n v="561.303"/>
    <m/>
    <x v="7"/>
    <s v="Décharge"/>
    <x v="1"/>
    <s v="CONGO"/>
    <s v="ɤ"/>
  </r>
  <r>
    <d v="2018-08-08T00:00:00"/>
    <s v="Achat Billet Mossendjo - Dolisie "/>
    <x v="3"/>
    <x v="1"/>
    <m/>
    <x v="10"/>
    <n v="17.815689565172466"/>
    <n v="561.303"/>
    <m/>
    <x v="7"/>
    <s v="Décharge"/>
    <x v="1"/>
    <s v="CONGO"/>
    <s v="ɤ"/>
  </r>
  <r>
    <d v="2018-08-08T00:00:00"/>
    <s v="Taxi à Dolisie: gare routière- Hôtel "/>
    <x v="3"/>
    <x v="1"/>
    <m/>
    <x v="9"/>
    <n v="1.7815689565172466"/>
    <n v="561.303"/>
    <m/>
    <x v="7"/>
    <s v="Décharge"/>
    <x v="1"/>
    <s v="CONGO"/>
    <s v="ɤ"/>
  </r>
  <r>
    <d v="2018-08-08T00:00:00"/>
    <s v="Taxi à Dolisie:  hôtel -  gare routère  - Hôtel "/>
    <x v="3"/>
    <x v="1"/>
    <m/>
    <x v="32"/>
    <n v="2.494196539124145"/>
    <n v="561.303"/>
    <m/>
    <x v="7"/>
    <s v="Décharge"/>
    <x v="1"/>
    <s v="CONGO"/>
    <s v="ɤ"/>
  </r>
  <r>
    <d v="2018-08-08T00:00:00"/>
    <s v="Achat Billet Dolisie - Brazzaville "/>
    <x v="3"/>
    <x v="1"/>
    <m/>
    <x v="10"/>
    <n v="17.815689565172466"/>
    <n v="561.303"/>
    <m/>
    <x v="7"/>
    <s v="Oui"/>
    <x v="1"/>
    <s v="CONGO"/>
    <s v="n"/>
  </r>
  <r>
    <d v="2018-08-08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8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8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08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8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8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8T00:00:00"/>
    <s v="Achat du billet ocean du nord oyo-brazzaville"/>
    <x v="3"/>
    <x v="1"/>
    <m/>
    <x v="21"/>
    <n v="12.470982695620725"/>
    <n v="561.303"/>
    <m/>
    <x v="8"/>
    <s v="080806002018--25"/>
    <x v="1"/>
    <s v="CONGO"/>
    <s v="o"/>
  </r>
  <r>
    <d v="2018-08-08T00:00:00"/>
    <s v="Paiement frais d'hôtel mission d'oyo pour 03 nuitées du 05 au 08/08/2018"/>
    <x v="8"/>
    <x v="1"/>
    <m/>
    <x v="33"/>
    <n v="80.170603043276088"/>
    <n v="561.303"/>
    <m/>
    <x v="8"/>
    <n v="7"/>
    <x v="1"/>
    <s v="CONGO"/>
    <s v="o"/>
  </r>
  <r>
    <d v="2018-08-08T00:00:00"/>
    <s v="Food Allowance mission d'oyo du 05 au 08/08/2018"/>
    <x v="8"/>
    <x v="1"/>
    <m/>
    <x v="34"/>
    <n v="71.262758260689864"/>
    <n v="561.303"/>
    <m/>
    <x v="8"/>
    <s v="Décharge"/>
    <x v="1"/>
    <s v="CONGO"/>
    <s v="ɣ"/>
  </r>
  <r>
    <d v="2018-08-08T00:00:00"/>
    <s v="Taxi talangai liberté - bureau retour de mission"/>
    <x v="3"/>
    <x v="1"/>
    <m/>
    <x v="17"/>
    <n v="3.5631379130344931"/>
    <n v="561.303"/>
    <m/>
    <x v="8"/>
    <s v="Décharge"/>
    <x v="1"/>
    <s v="CONGO"/>
    <s v="ɣ"/>
  </r>
  <r>
    <d v="2018-08-08T00:00:00"/>
    <s v="Taxi bureau - domicile retour de mission d'oyo"/>
    <x v="3"/>
    <x v="1"/>
    <m/>
    <x v="25"/>
    <n v="4.4539223912931165"/>
    <n v="561.303"/>
    <m/>
    <x v="8"/>
    <s v="Décharge"/>
    <x v="1"/>
    <s v="CONGO"/>
    <s v="ɣ"/>
  </r>
  <r>
    <d v="2018-08-08T00:00:00"/>
    <s v="Taxi à Ouesso : Hôtel - tribunal pour suivre le cas Serlio "/>
    <x v="3"/>
    <x v="2"/>
    <m/>
    <x v="13"/>
    <n v="0.89078447825862328"/>
    <n v="561.303"/>
    <m/>
    <x v="3"/>
    <s v="Décharge "/>
    <x v="0"/>
    <s v="CONGO"/>
    <s v="ɣ"/>
  </r>
  <r>
    <d v="2018-08-08T00:00:00"/>
    <s v="Taxi à Ouesso : Tribunal - agence mtn pour les relevés téléphoniques cas Loukahou "/>
    <x v="3"/>
    <x v="2"/>
    <m/>
    <x v="26"/>
    <n v="0.44539223912931164"/>
    <n v="561.303"/>
    <m/>
    <x v="3"/>
    <s v="Décharge "/>
    <x v="0"/>
    <s v="CONGO"/>
    <s v="ɣ"/>
  </r>
  <r>
    <d v="2018-08-08T00:00:00"/>
    <s v="Taxi à Ouesso: Agence mtn - aéroport pour rechercher l'atelier du menuisier ayant fabriqué le garde linge  (lieu mal indiqué par celui-ci) - atelier du menuisier enfin trouvé dans un autre quartier "/>
    <x v="3"/>
    <x v="2"/>
    <m/>
    <x v="9"/>
    <n v="1.7815689565172466"/>
    <n v="561.303"/>
    <m/>
    <x v="3"/>
    <s v="Décharge "/>
    <x v="0"/>
    <s v="CONGO"/>
    <s v="ɣ"/>
  </r>
  <r>
    <d v="2018-08-08T00:00:00"/>
    <s v="Taxi à Ouesso : Atelier du menuisier - résidence palf avec le meuble "/>
    <x v="3"/>
    <x v="2"/>
    <m/>
    <x v="16"/>
    <n v="2.6723534347758697"/>
    <n v="561.303"/>
    <m/>
    <x v="3"/>
    <s v="Décharge "/>
    <x v="0"/>
    <s v="CONGO"/>
    <s v="ɣ"/>
  </r>
  <r>
    <d v="2018-08-08T00:00:00"/>
    <s v="Taxi à Ouesso : résidence palf - restaurant - hôtel "/>
    <x v="3"/>
    <x v="2"/>
    <m/>
    <x v="9"/>
    <n v="1.7815689565172466"/>
    <n v="561.303"/>
    <m/>
    <x v="3"/>
    <s v="Décharge "/>
    <x v="0"/>
    <s v="CONGO"/>
    <s v="ɣ"/>
  </r>
  <r>
    <d v="2018-08-09T00:00:00"/>
    <s v="Bonus du mois de Juillet 2018/Mésange CIGNAS"/>
    <x v="6"/>
    <x v="2"/>
    <m/>
    <x v="12"/>
    <n v="26.723534347758697"/>
    <n v="561.303"/>
    <m/>
    <x v="5"/>
    <n v="28"/>
    <x v="0"/>
    <s v="CONGO"/>
    <s v="o"/>
  </r>
  <r>
    <d v="2018-08-09T00:00:00"/>
    <s v="Bonus de responsabilité du mois de Juillet 2018/Mésange CIGNAS"/>
    <x v="6"/>
    <x v="2"/>
    <m/>
    <x v="35"/>
    <n v="35.631379130344932"/>
    <n v="561.303"/>
    <m/>
    <x v="5"/>
    <n v="29"/>
    <x v="0"/>
    <s v="CONGO"/>
    <s v="o"/>
  </r>
  <r>
    <d v="2018-08-09T00:00:00"/>
    <s v="Bonus adjointe à la coordination Mésange CIGNAS /Juillet 2018"/>
    <x v="6"/>
    <x v="2"/>
    <m/>
    <x v="35"/>
    <n v="35.631379130344932"/>
    <n v="561.303"/>
    <m/>
    <x v="5"/>
    <n v="30"/>
    <x v="0"/>
    <s v="CONGO"/>
    <s v="o"/>
  </r>
  <r>
    <d v="2018-08-09T00:00:00"/>
    <s v="Bonus du mois de Juillet 2018/Gaudet MALANDA"/>
    <x v="6"/>
    <x v="2"/>
    <m/>
    <x v="36"/>
    <n v="32.068241217310437"/>
    <n v="561.303"/>
    <m/>
    <x v="5"/>
    <n v="31"/>
    <x v="0"/>
    <s v="CONGO"/>
    <s v="o"/>
  </r>
  <r>
    <d v="2018-08-09T00:00:00"/>
    <s v="Bonus du mois de Juillet 2018/Jospin KAYA"/>
    <x v="6"/>
    <x v="2"/>
    <m/>
    <x v="36"/>
    <n v="32.068241217310437"/>
    <n v="561.303"/>
    <m/>
    <x v="5"/>
    <n v="32"/>
    <x v="0"/>
    <s v="CONGO"/>
    <s v="o"/>
  </r>
  <r>
    <d v="2018-08-09T00:00:00"/>
    <s v="Bonus du mois de Juillet 2018/Bley Quercy BEMY PENDANGOYI"/>
    <x v="6"/>
    <x v="2"/>
    <m/>
    <x v="12"/>
    <n v="26.723534347758697"/>
    <n v="561.303"/>
    <m/>
    <x v="5"/>
    <n v="33"/>
    <x v="0"/>
    <s v="CONGO"/>
    <s v="o"/>
  </r>
  <r>
    <d v="2018-08-09T00:00:00"/>
    <s v="Bonus du mois de Juillet 2018/Crépin IBOUILI"/>
    <x v="6"/>
    <x v="2"/>
    <m/>
    <x v="37"/>
    <n v="21.378827478206958"/>
    <n v="561.303"/>
    <m/>
    <x v="5"/>
    <n v="34"/>
    <x v="0"/>
    <s v="CONGO"/>
    <s v="o"/>
  </r>
  <r>
    <d v="2018-08-09T00:00:00"/>
    <s v="Bonus du mois de Juillet 2018/Dalia OYONTSIO"/>
    <x v="6"/>
    <x v="2"/>
    <m/>
    <x v="35"/>
    <n v="35.631379130344932"/>
    <n v="561.303"/>
    <m/>
    <x v="5"/>
    <n v="35"/>
    <x v="0"/>
    <s v="CONGO"/>
    <s v="o"/>
  </r>
  <r>
    <d v="2018-08-09T00:00:00"/>
    <s v="Bonus du mois de Juillet 2018/Jack Bénisson"/>
    <x v="6"/>
    <x v="2"/>
    <m/>
    <x v="10"/>
    <n v="17.815689565172466"/>
    <n v="561.303"/>
    <m/>
    <x v="5"/>
    <n v="36"/>
    <x v="0"/>
    <s v="CONGO"/>
    <s v="o"/>
  </r>
  <r>
    <d v="2018-08-09T00:00:00"/>
    <s v="Frais de transfert à Hérick/OUESSO"/>
    <x v="5"/>
    <x v="0"/>
    <m/>
    <x v="38"/>
    <n v="4.2757654956413917"/>
    <n v="561.303"/>
    <m/>
    <x v="5"/>
    <s v="108/GCF"/>
    <x v="0"/>
    <s v="CONGO"/>
    <s v="o"/>
  </r>
  <r>
    <d v="2018-08-09T00:00:00"/>
    <s v="Bonus du mois de juillet 2018 /Mavy MALELA"/>
    <x v="6"/>
    <x v="3"/>
    <m/>
    <x v="10"/>
    <n v="17.815689565172466"/>
    <n v="561.303"/>
    <m/>
    <x v="9"/>
    <n v="38"/>
    <x v="0"/>
    <s v="CONGO"/>
    <s v="o"/>
  </r>
  <r>
    <d v="2018-08-09T00:00:00"/>
    <s v="Achat Billet Dolisie- Brazzaville"/>
    <x v="3"/>
    <x v="1"/>
    <m/>
    <x v="10"/>
    <n v="17.815689565172466"/>
    <n v="561.303"/>
    <m/>
    <x v="6"/>
    <n v="25"/>
    <x v="1"/>
    <s v="CONGO"/>
    <s v="o"/>
  </r>
  <r>
    <d v="2018-08-09T00:00:00"/>
    <s v="Paiement frais d'hôtel 01-Nuitée à Dolisie du 08 au 09 Août 2018"/>
    <x v="8"/>
    <x v="1"/>
    <m/>
    <x v="12"/>
    <n v="26.723534347758697"/>
    <n v="561.303"/>
    <m/>
    <x v="6"/>
    <s v="oui"/>
    <x v="1"/>
    <s v="CONGO"/>
    <s v="o"/>
  </r>
  <r>
    <d v="2018-08-09T00:00:00"/>
    <s v="Taxi à Dolisie: Hôtel -Gare routière Trans route"/>
    <x v="3"/>
    <x v="1"/>
    <m/>
    <x v="9"/>
    <n v="1.7815689565172466"/>
    <n v="561.303"/>
    <m/>
    <x v="6"/>
    <s v="decharge"/>
    <x v="1"/>
    <s v="CONGO"/>
    <s v="ɣ"/>
  </r>
  <r>
    <d v="2018-08-09T00:00:00"/>
    <s v="Taxi à BZV: Gare routière Trans route -Bureau"/>
    <x v="3"/>
    <x v="1"/>
    <m/>
    <x v="9"/>
    <n v="1.7815689565172466"/>
    <n v="561.303"/>
    <m/>
    <x v="6"/>
    <s v="decharge"/>
    <x v="1"/>
    <s v="CONGO"/>
    <s v="ɣ"/>
  </r>
  <r>
    <d v="2018-08-09T00:00:00"/>
    <s v="Taxi à BZV: Bureau- Domicile/retour de la mission de Dolisie-Mossendjo"/>
    <x v="3"/>
    <x v="1"/>
    <m/>
    <x v="16"/>
    <n v="2.6723534347758697"/>
    <n v="561.303"/>
    <m/>
    <x v="6"/>
    <s v="decharge"/>
    <x v="1"/>
    <s v="CONGO"/>
    <s v="ɣ"/>
  </r>
  <r>
    <d v="2018-08-09T00:00:00"/>
    <s v="Food allowance de I73X en mission du 03 au 09 Août 2018"/>
    <x v="8"/>
    <x v="1"/>
    <m/>
    <x v="39"/>
    <n v="124.70982695620725"/>
    <n v="561.303"/>
    <m/>
    <x v="6"/>
    <s v="decharge"/>
    <x v="1"/>
    <s v="CONGO"/>
    <s v="ɣ"/>
  </r>
  <r>
    <d v="2018-08-09T00:00:00"/>
    <s v="Paiement frais d'hôtel 01 nuitée à dolisie DU 08 au 09 Août 2018"/>
    <x v="8"/>
    <x v="1"/>
    <m/>
    <x v="40"/>
    <n v="22.269611956465582"/>
    <n v="561.303"/>
    <m/>
    <x v="7"/>
    <s v="OUI"/>
    <x v="1"/>
    <s v="CONGO"/>
    <s v="o"/>
  </r>
  <r>
    <d v="2018-08-09T00:00:00"/>
    <s v="Taxi à Dolisie: Hôtel- Gare routière  "/>
    <x v="3"/>
    <x v="1"/>
    <m/>
    <x v="9"/>
    <n v="1.7815689565172466"/>
    <n v="561.303"/>
    <m/>
    <x v="7"/>
    <s v="Décharge"/>
    <x v="1"/>
    <s v="CONGO"/>
    <s v="ɤ"/>
  </r>
  <r>
    <d v="2018-08-09T00:00:00"/>
    <s v="Taxi à BZV: gare routière - bureau "/>
    <x v="3"/>
    <x v="1"/>
    <m/>
    <x v="16"/>
    <n v="2.6723534347758697"/>
    <n v="561.303"/>
    <m/>
    <x v="7"/>
    <s v="Décharge"/>
    <x v="1"/>
    <s v="CONGO"/>
    <s v="ɤ"/>
  </r>
  <r>
    <d v="2018-08-09T00:00:00"/>
    <s v="Food allowance mission Dolisie- Mossendjo du 03 au 09 Août 2018"/>
    <x v="8"/>
    <x v="1"/>
    <m/>
    <x v="39"/>
    <n v="124.70982695620725"/>
    <n v="561.303"/>
    <m/>
    <x v="7"/>
    <s v="Décharge"/>
    <x v="1"/>
    <s v="CONGO"/>
    <s v="ɤ"/>
  </r>
  <r>
    <d v="2018-08-09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09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09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09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09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09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09T00:00:00"/>
    <s v="Taxi à Ouesso : Hôtel - Tribunal pour assister à l'audience du cas Abdou"/>
    <x v="3"/>
    <x v="2"/>
    <m/>
    <x v="13"/>
    <n v="0.89078447825862328"/>
    <n v="561.303"/>
    <m/>
    <x v="3"/>
    <s v="Décharge "/>
    <x v="0"/>
    <s v="CONGO"/>
    <s v="ɣ"/>
  </r>
  <r>
    <d v="2018-08-09T00:00:00"/>
    <s v="Taxi à Ouesso : tribunal - océan du nord pour achat billet retour"/>
    <x v="3"/>
    <x v="2"/>
    <m/>
    <x v="13"/>
    <n v="0.89078447825862328"/>
    <n v="561.303"/>
    <m/>
    <x v="3"/>
    <s v="Décharge "/>
    <x v="0"/>
    <s v="CONGO"/>
    <s v="ɣ"/>
  </r>
  <r>
    <d v="2018-08-09T00:00:00"/>
    <s v="Taxi à Ouesso : Océan du nord - agence charden farell retirer les fonds envoyés par May"/>
    <x v="3"/>
    <x v="2"/>
    <m/>
    <x v="13"/>
    <n v="0.89078447825862328"/>
    <n v="561.303"/>
    <m/>
    <x v="3"/>
    <s v="Décharge "/>
    <x v="0"/>
    <s v="CONGO"/>
    <s v="ɣ"/>
  </r>
  <r>
    <d v="2018-08-09T00:00:00"/>
    <s v="Taxi à Ouesso : agence Charden farell - restaurant - hôtel "/>
    <x v="3"/>
    <x v="2"/>
    <m/>
    <x v="9"/>
    <n v="1.7815689565172466"/>
    <n v="561.303"/>
    <m/>
    <x v="3"/>
    <s v="Décharge "/>
    <x v="0"/>
    <s v="CONGO"/>
    <s v="ɣ"/>
  </r>
  <r>
    <d v="2018-08-09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09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09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10T00:00:00"/>
    <s v="Maitre Séverin BIYOUDI MIAKASSISSA pour solde du contrat d'engagement d'avaocat du 02 mai 2018  /CHQ N 03593824"/>
    <x v="2"/>
    <x v="2"/>
    <m/>
    <x v="14"/>
    <n v="534.47068695517396"/>
    <n v="561.303"/>
    <m/>
    <x v="0"/>
    <n v="3593824"/>
    <x v="0"/>
    <s v="CONGO"/>
    <s v="o"/>
  </r>
  <r>
    <d v="2018-08-10T00:00:00"/>
    <s v="FRAIS RET.DEPLACE Chq n°03593824"/>
    <x v="0"/>
    <x v="0"/>
    <m/>
    <x v="2"/>
    <n v="6.0591160211151553"/>
    <n v="561.303"/>
    <m/>
    <x v="0"/>
    <n v="3593824"/>
    <x v="0"/>
    <s v="CONGO"/>
    <s v="o"/>
  </r>
  <r>
    <d v="2018-08-10T00:00:00"/>
    <s v="FRAIS RET.DEPLACE Chq n°03593823"/>
    <x v="0"/>
    <x v="0"/>
    <m/>
    <x v="2"/>
    <n v="6.0591160211151553"/>
    <n v="561.303"/>
    <m/>
    <x v="0"/>
    <n v="3593823"/>
    <x v="0"/>
    <s v="CONGO"/>
    <s v="o"/>
  </r>
  <r>
    <d v="2018-08-10T00:00:00"/>
    <s v="Taxi à BZV: Bureau-Cabinet de Me Severin pour lui remettre les frais de mission pour IMPFONDO"/>
    <x v="3"/>
    <x v="2"/>
    <m/>
    <x v="17"/>
    <n v="3.5631379130344931"/>
    <n v="561.303"/>
    <m/>
    <x v="10"/>
    <s v="Décharge"/>
    <x v="0"/>
    <s v="CONGO"/>
    <s v="ɣ"/>
  </r>
  <r>
    <d v="2018-08-10T00:00:00"/>
    <s v="Frais de mission IMPFONDO- Me Séverin BIYOUDI MIAKASSISSA"/>
    <x v="2"/>
    <x v="2"/>
    <m/>
    <x v="41"/>
    <n v="267.23534347758698"/>
    <n v="561.303"/>
    <m/>
    <x v="10"/>
    <s v="OUI"/>
    <x v="0"/>
    <s v="CONGO"/>
    <s v="o"/>
  </r>
  <r>
    <d v="2018-08-10T00:00:00"/>
    <s v="Taxi à BZV: Bureau-Case De gaule pour répérage de l'hôtel envue de l'opération annulée par la suite"/>
    <x v="3"/>
    <x v="2"/>
    <m/>
    <x v="9"/>
    <n v="1.7815689565172466"/>
    <n v="561.303"/>
    <m/>
    <x v="11"/>
    <s v="Décharge"/>
    <x v="0"/>
    <s v="CONGO"/>
    <s v="ɣ"/>
  </r>
  <r>
    <d v="2018-08-10T00:00:00"/>
    <s v="Taxi à BZV: case De gaule-Bureau"/>
    <x v="3"/>
    <x v="2"/>
    <m/>
    <x v="9"/>
    <n v="1.7815689565172466"/>
    <n v="561.303"/>
    <m/>
    <x v="11"/>
    <s v="Décharge"/>
    <x v="0"/>
    <s v="CONGO"/>
    <s v="ɣ"/>
  </r>
  <r>
    <d v="2018-08-10T00:00:00"/>
    <s v="Achat billet d'avion BZV-IMPFONDO pour Me MALONGA MBOKO Audrey"/>
    <x v="2"/>
    <x v="2"/>
    <m/>
    <x v="42"/>
    <n v="97.986292608448551"/>
    <n v="561.303"/>
    <m/>
    <x v="5"/>
    <n v="49"/>
    <x v="0"/>
    <s v="CONGO"/>
    <s v="o"/>
  </r>
  <r>
    <d v="2018-08-10T00:00:00"/>
    <s v="Achat billet d'avion BZV-IMPFONDO pour Bley Quercy BEMY PENDANGOYI"/>
    <x v="11"/>
    <x v="2"/>
    <m/>
    <x v="42"/>
    <n v="97.986292608448551"/>
    <n v="561.303"/>
    <m/>
    <x v="5"/>
    <n v="50"/>
    <x v="0"/>
    <s v="CONGO"/>
    <s v="o"/>
  </r>
  <r>
    <d v="2018-08-10T00:00:00"/>
    <s v="Achat billet d'avion BZV-IMPFONDO pour Me Séverin BIYOUDI MIAKASSISSA"/>
    <x v="2"/>
    <x v="2"/>
    <m/>
    <x v="42"/>
    <n v="97.986292608448551"/>
    <n v="561.303"/>
    <m/>
    <x v="5"/>
    <n v="51"/>
    <x v="0"/>
    <s v="CONGO"/>
    <s v="o"/>
  </r>
  <r>
    <d v="2018-08-10T00:00:00"/>
    <s v="Taxi Bureau-BCI"/>
    <x v="3"/>
    <x v="3"/>
    <m/>
    <x v="17"/>
    <n v="3.5631379130344931"/>
    <n v="561.303"/>
    <m/>
    <x v="5"/>
    <s v="Décharge"/>
    <x v="0"/>
    <s v="CONGO"/>
    <s v="ɣ"/>
  </r>
  <r>
    <d v="2018-08-10T00:00:00"/>
    <s v="Taxi à BZV: Bureau - Mikalou "/>
    <x v="3"/>
    <x v="1"/>
    <m/>
    <x v="16"/>
    <n v="2.6723534347758697"/>
    <n v="561.303"/>
    <m/>
    <x v="6"/>
    <s v="decharge"/>
    <x v="1"/>
    <s v="CONGO"/>
    <s v="ɣ"/>
  </r>
  <r>
    <d v="2018-08-10T00:00:00"/>
    <s v="Achat Boisson pour les cibles "/>
    <x v="9"/>
    <x v="1"/>
    <m/>
    <x v="17"/>
    <n v="3.5631379130344931"/>
    <n v="561.303"/>
    <m/>
    <x v="6"/>
    <s v="decharge"/>
    <x v="1"/>
    <s v="CONGO"/>
    <s v="ɣ"/>
  </r>
  <r>
    <d v="2018-08-10T00:00:00"/>
    <s v="Taxi à BZV: Mikalou -Bureau "/>
    <x v="3"/>
    <x v="1"/>
    <m/>
    <x v="16"/>
    <n v="2.6723534347758697"/>
    <n v="561.303"/>
    <m/>
    <x v="6"/>
    <s v="decharge"/>
    <x v="1"/>
    <s v="CONGO"/>
    <s v="ɣ"/>
  </r>
  <r>
    <d v="2018-08-10T00:00:00"/>
    <s v="Taxi à BZV: Bureau -Bacongo pour répérage des hôtels en vue d'une opération"/>
    <x v="3"/>
    <x v="1"/>
    <m/>
    <x v="9"/>
    <n v="1.7815689565172466"/>
    <n v="561.303"/>
    <m/>
    <x v="6"/>
    <s v="decharge"/>
    <x v="1"/>
    <s v="CONGO"/>
    <s v="ɣ"/>
  </r>
  <r>
    <d v="2018-08-10T00:00:00"/>
    <s v="Taxi à BZV: Bacongo -Bureau "/>
    <x v="3"/>
    <x v="1"/>
    <m/>
    <x v="9"/>
    <n v="1.7815689565172466"/>
    <n v="561.303"/>
    <m/>
    <x v="6"/>
    <s v="decharge"/>
    <x v="1"/>
    <s v="CONGO"/>
    <s v="ɣ"/>
  </r>
  <r>
    <d v="2018-08-10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10T00:00:00"/>
    <s v="Taxi à BZV: bureau -Agence Océan du nord pour l'achat du billet de Maître Severin pour Impfondo"/>
    <x v="3"/>
    <x v="2"/>
    <m/>
    <x v="9"/>
    <n v="1.7815689565172466"/>
    <n v="561.303"/>
    <m/>
    <x v="1"/>
    <s v="Décharge"/>
    <x v="0"/>
    <s v="CONGO"/>
    <s v="ɣ"/>
  </r>
  <r>
    <d v="2018-08-10T00:00:00"/>
    <s v="Taxi à BZV: Agence Océan du Nord -Bureau"/>
    <x v="3"/>
    <x v="2"/>
    <m/>
    <x v="9"/>
    <n v="1.7815689565172466"/>
    <n v="561.303"/>
    <m/>
    <x v="1"/>
    <s v="Décharge"/>
    <x v="0"/>
    <s v="CONGO"/>
    <s v="ɣ"/>
  </r>
  <r>
    <d v="2018-08-10T00:00:00"/>
    <s v="Taxi à BZV: bureau-aeroport pour renseignements aupres de la société AIR CONGO conçernant le programme des vols à destination d'Impfondo"/>
    <x v="3"/>
    <x v="2"/>
    <m/>
    <x v="9"/>
    <n v="1.7815689565172466"/>
    <n v="561.303"/>
    <m/>
    <x v="1"/>
    <s v="Décharge"/>
    <x v="0"/>
    <s v="CONGO"/>
    <s v="ɣ"/>
  </r>
  <r>
    <d v="2018-08-10T00:00:00"/>
    <s v="Taxi à BZV: Aeroport- bureau"/>
    <x v="3"/>
    <x v="2"/>
    <m/>
    <x v="9"/>
    <n v="1.7815689565172466"/>
    <n v="561.303"/>
    <m/>
    <x v="1"/>
    <s v="Décharge"/>
    <x v="0"/>
    <s v="CONGO"/>
    <s v="ɣ"/>
  </r>
  <r>
    <d v="2018-08-10T00:00:00"/>
    <s v="Taxi à BZV: bureau-aeroport pour l'achat des billets de Bley et maître Severin pour Impfondo à la société AIR CONGO"/>
    <x v="3"/>
    <x v="2"/>
    <m/>
    <x v="9"/>
    <n v="1.7815689565172466"/>
    <n v="561.303"/>
    <m/>
    <x v="1"/>
    <s v="Décharge"/>
    <x v="0"/>
    <s v="CONGO"/>
    <s v="ɣ"/>
  </r>
  <r>
    <d v="2018-08-10T00:00:00"/>
    <s v="Taxi à BZV: aeroport-agence océan du nord pour l'annulation du billet de maître Severin pour Impfondo"/>
    <x v="3"/>
    <x v="2"/>
    <m/>
    <x v="9"/>
    <n v="1.7815689565172466"/>
    <n v="561.303"/>
    <m/>
    <x v="1"/>
    <s v="Décharge"/>
    <x v="0"/>
    <s v="CONGO"/>
    <s v="ɣ"/>
  </r>
  <r>
    <d v="2018-08-10T00:00:00"/>
    <s v="Taxi à BZV: océan du nord-bureau"/>
    <x v="3"/>
    <x v="2"/>
    <m/>
    <x v="9"/>
    <n v="1.7815689565172466"/>
    <n v="561.303"/>
    <m/>
    <x v="1"/>
    <s v="Décharge"/>
    <x v="0"/>
    <s v="CONGO"/>
    <s v="ɣ"/>
  </r>
  <r>
    <d v="2018-08-10T00:00:00"/>
    <s v="Taxi à BZV: bureau-aeroport pour le retrait des factures des billets achétés aupres de AIRCONGO"/>
    <x v="3"/>
    <x v="2"/>
    <m/>
    <x v="9"/>
    <n v="1.7815689565172466"/>
    <n v="561.303"/>
    <m/>
    <x v="1"/>
    <s v="Décharge"/>
    <x v="0"/>
    <s v="CONGO"/>
    <s v="ɣ"/>
  </r>
  <r>
    <d v="2018-08-10T00:00:00"/>
    <s v="Taxi à BZV: aeroport-bureau"/>
    <x v="3"/>
    <x v="2"/>
    <m/>
    <x v="9"/>
    <n v="1.7815689565172466"/>
    <n v="561.303"/>
    <m/>
    <x v="1"/>
    <s v="Décharge"/>
    <x v="0"/>
    <s v="CONGO"/>
    <s v="ɣ"/>
  </r>
  <r>
    <d v="2018-08-10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10T00:00:00"/>
    <s v="Taxi à BZV: bureau-domicile"/>
    <x v="3"/>
    <x v="2"/>
    <m/>
    <x v="9"/>
    <n v="1.7815689565172466"/>
    <n v="561.303"/>
    <m/>
    <x v="1"/>
    <s v="Décharge"/>
    <x v="0"/>
    <s v="CONGO"/>
    <s v="ɣ"/>
  </r>
  <r>
    <d v="2018-08-10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10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10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10T00:00:00"/>
    <s v="Achat Billet Ouesso - BZV"/>
    <x v="3"/>
    <x v="2"/>
    <m/>
    <x v="12"/>
    <n v="26.723534347758697"/>
    <n v="561.303"/>
    <m/>
    <x v="3"/>
    <s v="100805002018--20"/>
    <x v="0"/>
    <s v="CONGO"/>
    <s v="o"/>
  </r>
  <r>
    <d v="2018-08-10T00:00:00"/>
    <s v="Paiement frais d'hôtel -Nuitées à Ouesso du 01 au 10 août 2018"/>
    <x v="8"/>
    <x v="2"/>
    <m/>
    <x v="43"/>
    <n v="240.51180912982826"/>
    <n v="561.303"/>
    <m/>
    <x v="3"/>
    <n v="108"/>
    <x v="0"/>
    <s v="CONGO"/>
    <s v="o"/>
  </r>
  <r>
    <d v="2018-08-10T00:00:00"/>
    <s v="Food allowance à Ouesso du 01 au 10 août  2018"/>
    <x v="8"/>
    <x v="2"/>
    <m/>
    <x v="15"/>
    <n v="178.15689565172465"/>
    <n v="561.303"/>
    <m/>
    <x v="3"/>
    <s v="Décharge "/>
    <x v="0"/>
    <s v="CONGO"/>
    <s v="ɣ"/>
  </r>
  <r>
    <d v="2018-08-10T00:00:00"/>
    <s v="Taxi à Ouesso : Hôtel - gare routière pour rentrer à BZV"/>
    <x v="3"/>
    <x v="2"/>
    <m/>
    <x v="13"/>
    <n v="0.89078447825862328"/>
    <n v="561.303"/>
    <m/>
    <x v="3"/>
    <s v="Décharge "/>
    <x v="0"/>
    <s v="CONGO"/>
    <s v="ɣ"/>
  </r>
  <r>
    <d v="2018-08-10T00:00:00"/>
    <s v="Taxi à BZV: Gare routière - domicile revenant de Ouesso "/>
    <x v="3"/>
    <x v="2"/>
    <m/>
    <x v="9"/>
    <n v="1.7815689565172466"/>
    <n v="561.303"/>
    <m/>
    <x v="3"/>
    <s v="Décharge "/>
    <x v="0"/>
    <s v="CONGO"/>
    <s v="ɣ"/>
  </r>
  <r>
    <d v="2018-08-10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10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10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10T00:00:00"/>
    <s v="Taxi bureau aeroport acheter le billet de maitre MALONGA pour Imfondo"/>
    <x v="3"/>
    <x v="2"/>
    <m/>
    <x v="9"/>
    <n v="1.7815689565172466"/>
    <n v="561.303"/>
    <m/>
    <x v="4"/>
    <s v="Décharge"/>
    <x v="0"/>
    <s v="CONGO"/>
    <s v="ɣ"/>
  </r>
  <r>
    <d v="2018-08-10T00:00:00"/>
    <s v="Taxi aeroport -bureau"/>
    <x v="3"/>
    <x v="2"/>
    <m/>
    <x v="9"/>
    <n v="1.7815689565172466"/>
    <n v="561.303"/>
    <m/>
    <x v="4"/>
    <s v="Décharge"/>
    <x v="0"/>
    <s v="CONGO"/>
    <s v="ɣ"/>
  </r>
  <r>
    <d v="2018-08-11T00:00:00"/>
    <s v="Taxi à BZV: Domicile-Cabinet de maitre MALONGA pour lui remettre les frais de mission pour le voyage d'impfondo "/>
    <x v="3"/>
    <x v="2"/>
    <m/>
    <x v="17"/>
    <n v="3.5631379130344931"/>
    <n v="561.303"/>
    <m/>
    <x v="10"/>
    <s v="Décharge"/>
    <x v="0"/>
    <s v="CONGO"/>
    <s v="ɣ"/>
  </r>
  <r>
    <d v="2018-08-11T00:00:00"/>
    <s v="Frais de mission IMPFONDO- Me Audrey MALONGA MBOKO"/>
    <x v="2"/>
    <x v="2"/>
    <m/>
    <x v="41"/>
    <n v="267.23534347758698"/>
    <n v="561.303"/>
    <m/>
    <x v="10"/>
    <s v="OUI"/>
    <x v="0"/>
    <s v="CONGO"/>
    <s v="o"/>
  </r>
  <r>
    <d v="2018-08-11T00:00:00"/>
    <s v="Taxi domicile- Bureau/ Verifier les locaux"/>
    <x v="3"/>
    <x v="3"/>
    <m/>
    <x v="23"/>
    <n v="5.3447068695517395"/>
    <n v="561.303"/>
    <m/>
    <x v="5"/>
    <s v="Décharge"/>
    <x v="0"/>
    <s v="CONGO"/>
    <s v="ɣ"/>
  </r>
  <r>
    <d v="2018-08-12T00:00:00"/>
    <s v="Pénalités relatives à l'annulation du billet BZV-IMPFONDO/Me BIYOUDI  MIAKASSISSA Severin"/>
    <x v="12"/>
    <x v="2"/>
    <m/>
    <x v="24"/>
    <n v="8.907844782586233"/>
    <n v="561.303"/>
    <m/>
    <x v="5"/>
    <s v="120806002018--8"/>
    <x v="0"/>
    <s v="CONGO"/>
    <s v="o"/>
  </r>
  <r>
    <d v="2018-08-13T00:00:00"/>
    <s v="Taxi à BZV: Domicile-Aeroport pour le voyage d'Impfondo "/>
    <x v="3"/>
    <x v="2"/>
    <m/>
    <x v="9"/>
    <n v="1.7815689565172466"/>
    <n v="561.303"/>
    <m/>
    <x v="10"/>
    <s v="Décharge"/>
    <x v="0"/>
    <s v="CONGO"/>
    <s v="ɣ"/>
  </r>
  <r>
    <d v="2018-08-13T00:00:00"/>
    <s v="Taxi à Impfondo: Aeroport-Hôtel de residence de Me Severin, Me Malonga et moi"/>
    <x v="3"/>
    <x v="2"/>
    <m/>
    <x v="23"/>
    <n v="5.3447068695517395"/>
    <n v="561.303"/>
    <m/>
    <x v="10"/>
    <s v="Décharge"/>
    <x v="0"/>
    <s v="CONGO"/>
    <s v="ɣ"/>
  </r>
  <r>
    <d v="2018-08-13T00:00:00"/>
    <s v="Taxi moto à impfondo: Hôtel-Restaurant /Me  Severin , Me Malonga et moi"/>
    <x v="3"/>
    <x v="2"/>
    <m/>
    <x v="16"/>
    <n v="2.6723534347758697"/>
    <n v="561.303"/>
    <m/>
    <x v="10"/>
    <s v="Décharge"/>
    <x v="0"/>
    <s v="CONGO"/>
    <s v="ɣ"/>
  </r>
  <r>
    <d v="2018-08-13T00:00:00"/>
    <s v="Taxi à BZV: Bureau-Marché total pour le retrait des historiques téléphoniques du cas AMBETON auprès du chef faune d'Owando"/>
    <x v="3"/>
    <x v="2"/>
    <m/>
    <x v="9"/>
    <n v="1.7815689565172466"/>
    <n v="561.303"/>
    <m/>
    <x v="11"/>
    <s v="Décharge"/>
    <x v="0"/>
    <s v="CONGO"/>
    <s v="ɣ"/>
  </r>
  <r>
    <d v="2018-08-13T00:00:00"/>
    <s v="Taxi à BZV: Marché Total-Bureau"/>
    <x v="3"/>
    <x v="2"/>
    <m/>
    <x v="9"/>
    <n v="1.7815689565172466"/>
    <n v="561.303"/>
    <m/>
    <x v="11"/>
    <s v="Décharge"/>
    <x v="0"/>
    <s v="CONGO"/>
    <s v="ɣ"/>
  </r>
  <r>
    <d v="2018-08-13T00:00:00"/>
    <s v="Bonus du mois de Juillet 2018/ Hérick TCHICAYA"/>
    <x v="6"/>
    <x v="2"/>
    <m/>
    <x v="10"/>
    <n v="17.815689565172466"/>
    <n v="561.303"/>
    <m/>
    <x v="5"/>
    <n v="40"/>
    <x v="0"/>
    <s v="CONGO"/>
    <s v="o"/>
  </r>
  <r>
    <d v="2018-08-13T00:00:00"/>
    <s v="Bonus de Responsabilité du mois de Juillet 2018/ Hérick TCHICAYA"/>
    <x v="6"/>
    <x v="2"/>
    <m/>
    <x v="37"/>
    <n v="21.378827478206958"/>
    <n v="561.303"/>
    <m/>
    <x v="5"/>
    <n v="41"/>
    <x v="0"/>
    <s v="CONGO"/>
    <s v="o"/>
  </r>
  <r>
    <d v="2018-08-13T00:00:00"/>
    <s v="Achat carnet de reçu- Bureau PALF"/>
    <x v="13"/>
    <x v="0"/>
    <m/>
    <x v="23"/>
    <n v="5.3447068695517395"/>
    <n v="561.303"/>
    <m/>
    <x v="5"/>
    <n v="1"/>
    <x v="0"/>
    <s v="CONGO"/>
    <s v="o"/>
  </r>
  <r>
    <d v="2018-08-13T00:00:00"/>
    <s v="Taxi: Bureau-parquet cour suprême pour suivi courriers/ aller-retour"/>
    <x v="3"/>
    <x v="2"/>
    <m/>
    <x v="17"/>
    <n v="3.5631379130344931"/>
    <n v="561.303"/>
    <m/>
    <x v="9"/>
    <s v="Décharge"/>
    <x v="0"/>
    <s v="CONGO"/>
    <s v="ɣ"/>
  </r>
  <r>
    <d v="2018-08-13T00:00:00"/>
    <s v="Taxi à BZV: domicile-bureau"/>
    <x v="3"/>
    <x v="2"/>
    <m/>
    <x v="9"/>
    <n v="1.7815689565172466"/>
    <n v="561.303"/>
    <m/>
    <x v="1"/>
    <s v="Décharge"/>
    <x v="0"/>
    <s v="CONGO"/>
    <s v="ɣ"/>
  </r>
  <r>
    <d v="2018-08-13T00:00:00"/>
    <s v="Taxi à BZV: bureau-océan du nord pour acheter les billets de Crépin et Dieudonné pour la mission d'Ewo et Sibiti-Dolisie"/>
    <x v="3"/>
    <x v="2"/>
    <m/>
    <x v="9"/>
    <n v="1.7815689565172466"/>
    <n v="561.303"/>
    <m/>
    <x v="1"/>
    <s v="Décharge"/>
    <x v="0"/>
    <s v="CONGO"/>
    <s v="ɣ"/>
  </r>
  <r>
    <d v="2018-08-13T00:00:00"/>
    <s v="Taxi océan du nord-bureau"/>
    <x v="3"/>
    <x v="2"/>
    <m/>
    <x v="9"/>
    <n v="1.7815689565172466"/>
    <n v="561.303"/>
    <m/>
    <x v="1"/>
    <s v="Décharge"/>
    <x v="0"/>
    <s v="CONGO"/>
    <s v="ɣ"/>
  </r>
  <r>
    <d v="2018-08-13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13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13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13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13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13T00:00:00"/>
    <s v="Taxi à BZV: domicile - bureau- domicile pour déposer les pièces comptables et la clé de Ouesso "/>
    <x v="3"/>
    <x v="2"/>
    <m/>
    <x v="17"/>
    <n v="3.5631379130344931"/>
    <n v="561.303"/>
    <m/>
    <x v="3"/>
    <s v="Décharge "/>
    <x v="0"/>
    <s v="CONGO"/>
    <s v="ɣ"/>
  </r>
  <r>
    <d v="2018-08-13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13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13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14T00:00:00"/>
    <s v="Virement Grant Wildcat"/>
    <x v="14"/>
    <x v="4"/>
    <n v="11052068"/>
    <x v="44"/>
    <n v="0"/>
    <n v="561.303"/>
    <m/>
    <x v="0"/>
    <s v="Relevé"/>
    <x v="1"/>
    <s v="CONGO"/>
    <s v="o"/>
  </r>
  <r>
    <d v="2018-08-14T00:00:00"/>
    <s v="Taxi moto à impfondo : Hôtel-Agence Air Congo /Me Severin, Malonga et moi "/>
    <x v="3"/>
    <x v="2"/>
    <m/>
    <x v="16"/>
    <n v="2.6723534347758697"/>
    <n v="561.303"/>
    <m/>
    <x v="10"/>
    <s v="Décharge"/>
    <x v="0"/>
    <s v="CONGO"/>
    <s v="ɣ"/>
  </r>
  <r>
    <d v="2018-08-14T00:00:00"/>
    <s v="Taxi moto à impfondo: Agence Air Congo-DDEF"/>
    <x v="3"/>
    <x v="2"/>
    <m/>
    <x v="13"/>
    <n v="0.89078447825862328"/>
    <n v="561.303"/>
    <m/>
    <x v="10"/>
    <s v="Décharge"/>
    <x v="0"/>
    <s v="CONGO"/>
    <s v="ɣ"/>
  </r>
  <r>
    <d v="2018-08-14T00:00:00"/>
    <s v="Taxi moto à Impfondo: DDEF-TGI pour présenter les cilivilités au PR et President"/>
    <x v="3"/>
    <x v="2"/>
    <m/>
    <x v="13"/>
    <n v="0.89078447825862328"/>
    <n v="561.303"/>
    <m/>
    <x v="10"/>
    <s v="Décharge"/>
    <x v="0"/>
    <s v="CONGO"/>
    <s v="ɣ"/>
  </r>
  <r>
    <d v="2018-08-14T00:00:00"/>
    <s v="Taxi moto à impfondo: TGI-Maison d'arrêt pour la visite geôle"/>
    <x v="3"/>
    <x v="2"/>
    <m/>
    <x v="13"/>
    <n v="0.89078447825862328"/>
    <n v="561.303"/>
    <m/>
    <x v="10"/>
    <s v="Décharge"/>
    <x v="0"/>
    <s v="CONGO"/>
    <s v="ɣ"/>
  </r>
  <r>
    <d v="2018-08-14T00:00:00"/>
    <s v="Ration des prévenus à Impfondo "/>
    <x v="10"/>
    <x v="2"/>
    <m/>
    <x v="17"/>
    <n v="3.5631379130344931"/>
    <n v="561.303"/>
    <m/>
    <x v="10"/>
    <s v="Décharge"/>
    <x v="0"/>
    <s v="CONGO"/>
    <s v="ɣ"/>
  </r>
  <r>
    <d v="2018-08-14T00:00:00"/>
    <s v="Taxi moto à impfondo: Maison d'arrêt-Restaurant-Hôtel"/>
    <x v="3"/>
    <x v="2"/>
    <m/>
    <x v="9"/>
    <n v="1.7815689565172466"/>
    <n v="561.303"/>
    <m/>
    <x v="10"/>
    <s v="Décharge"/>
    <x v="0"/>
    <s v="CONGO"/>
    <s v="ɣ"/>
  </r>
  <r>
    <d v="2018-08-14T00:00:00"/>
    <s v="Taxi à BZV: Domicile-Agence Odyssée de Bifouiti"/>
    <x v="3"/>
    <x v="2"/>
    <m/>
    <x v="16"/>
    <n v="2.6723534347758697"/>
    <n v="561.303"/>
    <m/>
    <x v="11"/>
    <s v="Décharge"/>
    <x v="0"/>
    <s v="CONGO"/>
    <s v="ɣ"/>
  </r>
  <r>
    <d v="2018-08-14T00:00:00"/>
    <s v="Achat Billet Loudima-Sibiti"/>
    <x v="3"/>
    <x v="2"/>
    <m/>
    <x v="25"/>
    <n v="4.4539223912931165"/>
    <n v="561.303"/>
    <m/>
    <x v="11"/>
    <s v="Décharge"/>
    <x v="0"/>
    <s v="CONGO"/>
    <s v="ɣ"/>
  </r>
  <r>
    <d v="2018-08-14T00:00:00"/>
    <s v="Taxi moto à SIBITI: Gare routière -Maison d'arrêt"/>
    <x v="3"/>
    <x v="2"/>
    <m/>
    <x v="45"/>
    <n v="0.53447068695517397"/>
    <n v="561.303"/>
    <m/>
    <x v="11"/>
    <s v="Décharge"/>
    <x v="0"/>
    <s v="CONGO"/>
    <s v="ɣ"/>
  </r>
  <r>
    <d v="2018-08-14T00:00:00"/>
    <s v="Taxi moto à SIBITI: Maison d'arrêt-Hôtel"/>
    <x v="3"/>
    <x v="2"/>
    <m/>
    <x v="45"/>
    <n v="0.53447068695517397"/>
    <n v="561.303"/>
    <m/>
    <x v="11"/>
    <s v="Décharge"/>
    <x v="0"/>
    <s v="CONGO"/>
    <s v="ɣ"/>
  </r>
  <r>
    <d v="2018-08-14T00:00:00"/>
    <s v="Taxi moto à SIBITI: Hôtel-Restaurant"/>
    <x v="3"/>
    <x v="2"/>
    <m/>
    <x v="45"/>
    <n v="0.53447068695517397"/>
    <n v="561.303"/>
    <m/>
    <x v="11"/>
    <s v="Décharge"/>
    <x v="0"/>
    <s v="CONGO"/>
    <s v="ɣ"/>
  </r>
  <r>
    <d v="2018-08-14T00:00:00"/>
    <s v="Taxi moto à SIBITI: Restaurant-Hôtel"/>
    <x v="3"/>
    <x v="2"/>
    <m/>
    <x v="45"/>
    <n v="0.53447068695517397"/>
    <n v="561.303"/>
    <m/>
    <x v="11"/>
    <s v="Décharge"/>
    <x v="0"/>
    <s v="CONGO"/>
    <s v="ɣ"/>
  </r>
  <r>
    <d v="2018-08-14T00:00:00"/>
    <s v="Paiement frais d'hôtel 01 Nuitée à Sibiti du 14 au 15/08/2018"/>
    <x v="8"/>
    <x v="2"/>
    <m/>
    <x v="12"/>
    <n v="26.723534347758697"/>
    <n v="561.303"/>
    <m/>
    <x v="11"/>
    <n v="11"/>
    <x v="0"/>
    <s v="CONGO"/>
    <s v="o"/>
  </r>
  <r>
    <d v="2018-08-14T00:00:00"/>
    <s v="Ration des prévenus à SIBITI"/>
    <x v="10"/>
    <x v="2"/>
    <m/>
    <x v="23"/>
    <n v="5.3447068695517395"/>
    <n v="561.303"/>
    <m/>
    <x v="11"/>
    <s v="Décharge"/>
    <x v="0"/>
    <s v="CONGO"/>
    <s v="ɣ"/>
  </r>
  <r>
    <d v="2018-08-14T00:00:00"/>
    <s v="Achat billet d'avion IMPFONDO-BZV/Me MALONGA MBOKO Audrey"/>
    <x v="2"/>
    <x v="2"/>
    <m/>
    <x v="42"/>
    <n v="97.986292608448551"/>
    <n v="561.303"/>
    <m/>
    <x v="5"/>
    <s v="OUI"/>
    <x v="0"/>
    <s v="CONGO"/>
    <s v="o"/>
  </r>
  <r>
    <d v="2018-08-14T00:00:00"/>
    <s v="Achat timbres pour le billet d'avion IMPFONDO-BZV/Me MALONGA MBOKO Audrey"/>
    <x v="2"/>
    <x v="2"/>
    <m/>
    <x v="16"/>
    <n v="2.6723534347758697"/>
    <n v="561.303"/>
    <m/>
    <x v="5"/>
    <s v="OUI"/>
    <x v="0"/>
    <s v="CONGO"/>
    <s v="o"/>
  </r>
  <r>
    <d v="2018-08-14T00:00:00"/>
    <s v="Achat billet d'avion IMPFONDO-BZV/Me MALONGA MBOKO Audrey"/>
    <x v="2"/>
    <x v="2"/>
    <m/>
    <x v="42"/>
    <n v="97.986292608448551"/>
    <n v="561.303"/>
    <m/>
    <x v="5"/>
    <s v="OUI"/>
    <x v="0"/>
    <s v="CONGO"/>
    <s v="o"/>
  </r>
  <r>
    <d v="2018-08-14T00:00:00"/>
    <s v="Achat timbre pour le billet d'avion IMPFONDO-BZV/Me MALONGA MBOKO Audrey"/>
    <x v="2"/>
    <x v="2"/>
    <m/>
    <x v="16"/>
    <n v="2.6723534347758697"/>
    <n v="561.303"/>
    <m/>
    <x v="5"/>
    <s v="OUI"/>
    <x v="0"/>
    <s v="CONGO"/>
    <s v="o"/>
  </r>
  <r>
    <d v="2018-08-14T00:00:00"/>
    <s v="Achat billet BZV-EWO/Dieudonné"/>
    <x v="3"/>
    <x v="2"/>
    <m/>
    <x v="46"/>
    <n v="23.160396434724206"/>
    <n v="561.303"/>
    <m/>
    <x v="5"/>
    <n v="140806002018"/>
    <x v="0"/>
    <s v="CONGO"/>
    <s v="o"/>
  </r>
  <r>
    <d v="2018-08-14T00:00:00"/>
    <s v="Achat billet BZV-Dolisie/IBOUILI Crépin"/>
    <x v="3"/>
    <x v="2"/>
    <m/>
    <x v="47"/>
    <n v="16.034120608655218"/>
    <n v="561.303"/>
    <m/>
    <x v="5"/>
    <n v="569"/>
    <x v="0"/>
    <s v="CONGO"/>
    <s v="o"/>
  </r>
  <r>
    <d v="2018-08-14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14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14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14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14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14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14T00:00:00"/>
    <s v="Taxi à BZV: domicile-Agence Océan du Nord pour le voyage à destination d'Ewo "/>
    <x v="3"/>
    <x v="2"/>
    <m/>
    <x v="17"/>
    <n v="3.5631379130344931"/>
    <n v="561.303"/>
    <m/>
    <x v="12"/>
    <s v="Decharge"/>
    <x v="0"/>
    <s v="CONGO"/>
    <s v="ɣ"/>
  </r>
  <r>
    <d v="2018-08-14T00:00:00"/>
    <s v="Taxi moto à Ewo: Agence océan du nod -hôtel."/>
    <x v="3"/>
    <x v="2"/>
    <m/>
    <x v="45"/>
    <n v="0.53447068695517397"/>
    <n v="561.303"/>
    <m/>
    <x v="12"/>
    <s v="Decharge"/>
    <x v="0"/>
    <s v="CONGO"/>
    <s v="ɣ"/>
  </r>
  <r>
    <d v="2018-08-14T00:00:00"/>
    <s v="Taxi moto à Ewo: hôtel-restaurant."/>
    <x v="3"/>
    <x v="2"/>
    <m/>
    <x v="45"/>
    <n v="0.53447068695517397"/>
    <n v="561.303"/>
    <m/>
    <x v="12"/>
    <s v="Decharge"/>
    <x v="0"/>
    <s v="CONGO"/>
    <s v="ɣ"/>
  </r>
  <r>
    <d v="2018-08-14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14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14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14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15T00:00:00"/>
    <s v="Taxi moto à SIBITI: Hôtel-Gare routière sibiti"/>
    <x v="3"/>
    <x v="2"/>
    <m/>
    <x v="45"/>
    <n v="0.53447068695517397"/>
    <n v="561.303"/>
    <m/>
    <x v="11"/>
    <s v="Décharge"/>
    <x v="0"/>
    <s v="CONGO"/>
    <s v="ɣ"/>
  </r>
  <r>
    <d v="2018-08-15T00:00:00"/>
    <s v="Food Allowance du 14/08/2018 à SIBITI"/>
    <x v="8"/>
    <x v="2"/>
    <m/>
    <x v="10"/>
    <n v="17.815689565172466"/>
    <n v="561.303"/>
    <m/>
    <x v="11"/>
    <s v="Décharge"/>
    <x v="0"/>
    <s v="CONGO"/>
    <s v="ɣ"/>
  </r>
  <r>
    <d v="2018-08-15T00:00:00"/>
    <s v="Achat Billet Sibiti-Dolisie"/>
    <x v="3"/>
    <x v="2"/>
    <m/>
    <x v="24"/>
    <n v="8.907844782586233"/>
    <n v="561.303"/>
    <m/>
    <x v="11"/>
    <s v="Décharge"/>
    <x v="0"/>
    <s v="CONGO"/>
    <s v="ɣ"/>
  </r>
  <r>
    <d v="2018-08-15T00:00:00"/>
    <s v="Taxi à Dolisie: Gare routière -Hôtel "/>
    <x v="3"/>
    <x v="2"/>
    <m/>
    <x v="22"/>
    <n v="1.2470982695620725"/>
    <n v="561.303"/>
    <m/>
    <x v="11"/>
    <s v="Décharge"/>
    <x v="0"/>
    <s v="CONGO"/>
    <s v="ɣ"/>
  </r>
  <r>
    <d v="2018-08-15T00:00:00"/>
    <s v="Taxi à Dolisie: Hôtel-Restaurant"/>
    <x v="3"/>
    <x v="2"/>
    <m/>
    <x v="22"/>
    <n v="1.2470982695620725"/>
    <n v="561.303"/>
    <m/>
    <x v="11"/>
    <s v="Décharge"/>
    <x v="0"/>
    <s v="CONGO"/>
    <s v="ɣ"/>
  </r>
  <r>
    <d v="2018-08-15T00:00:00"/>
    <s v="Taxi à Dolisie: Restaurant-Hôtel"/>
    <x v="3"/>
    <x v="2"/>
    <m/>
    <x v="22"/>
    <n v="1.2470982695620725"/>
    <n v="561.303"/>
    <m/>
    <x v="11"/>
    <s v="Décharge"/>
    <x v="0"/>
    <s v="CONGO"/>
    <s v="ɣ"/>
  </r>
  <r>
    <d v="2018-08-15T00:00:00"/>
    <s v="Taxi moto à Ewo: hôtel-TGI pour rencontrer le procureur au sujet du rapport d'appel du cas Céléo."/>
    <x v="3"/>
    <x v="2"/>
    <m/>
    <x v="45"/>
    <n v="0.53447068695517397"/>
    <n v="561.303"/>
    <m/>
    <x v="12"/>
    <s v="Decharge"/>
    <x v="0"/>
    <s v="CONGO"/>
    <s v="ɣ"/>
  </r>
  <r>
    <d v="2018-08-15T00:00:00"/>
    <s v="Taxi moto à Ewo: TGI-restaurant"/>
    <x v="3"/>
    <x v="2"/>
    <m/>
    <x v="45"/>
    <n v="0.53447068695517397"/>
    <n v="561.303"/>
    <m/>
    <x v="12"/>
    <s v="Decharge"/>
    <x v="0"/>
    <s v="CONGO"/>
    <s v="ɣ"/>
  </r>
  <r>
    <d v="2018-08-15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15T00:00:00"/>
    <s v="Taxi moto à Ewo: hôtel-TGI pour aller photographier les scellés"/>
    <x v="3"/>
    <x v="2"/>
    <m/>
    <x v="45"/>
    <n v="0.53447068695517397"/>
    <n v="561.303"/>
    <m/>
    <x v="12"/>
    <s v="Decharge"/>
    <x v="0"/>
    <s v="CONGO"/>
    <s v="ɣ"/>
  </r>
  <r>
    <d v="2018-08-15T00:00:00"/>
    <s v="Taxi moto à Ewo: TGI-Hôtel"/>
    <x v="3"/>
    <x v="2"/>
    <m/>
    <x v="45"/>
    <n v="0.53447068695517397"/>
    <n v="561.303"/>
    <m/>
    <x v="12"/>
    <s v="Decharge"/>
    <x v="0"/>
    <s v="CONGO"/>
    <s v="ɣ"/>
  </r>
  <r>
    <d v="2018-08-16T00:00:00"/>
    <s v="Taxi moto à impfondo: Hôtel-Maison d'arrêt "/>
    <x v="3"/>
    <x v="2"/>
    <m/>
    <x v="13"/>
    <n v="0.89078447825862328"/>
    <n v="561.303"/>
    <m/>
    <x v="10"/>
    <s v="Décharge"/>
    <x v="0"/>
    <s v="CONGO"/>
    <s v="ɣ"/>
  </r>
  <r>
    <d v="2018-08-16T00:00:00"/>
    <s v="Ration des prévenus à impfondo "/>
    <x v="10"/>
    <x v="2"/>
    <m/>
    <x v="17"/>
    <n v="3.5631379130344931"/>
    <n v="561.303"/>
    <m/>
    <x v="10"/>
    <s v="Décharge"/>
    <x v="0"/>
    <s v="CONGO"/>
    <s v="ɣ"/>
  </r>
  <r>
    <d v="2018-08-16T00:00:00"/>
    <s v="Taxi moto impfondo: Maison d'arrêt-Restaurant-Hôtel"/>
    <x v="3"/>
    <x v="2"/>
    <m/>
    <x v="13"/>
    <n v="0.89078447825862328"/>
    <n v="561.303"/>
    <m/>
    <x v="10"/>
    <s v="Décharge"/>
    <x v="0"/>
    <s v="CONGO"/>
    <s v="ɣ"/>
  </r>
  <r>
    <d v="2018-08-16T00:00:00"/>
    <s v="Taxi à Dolisie: Hôtel-Cour d'Appel "/>
    <x v="3"/>
    <x v="2"/>
    <m/>
    <x v="22"/>
    <n v="1.2470982695620725"/>
    <n v="561.303"/>
    <m/>
    <x v="11"/>
    <s v="Décharge"/>
    <x v="0"/>
    <s v="CONGO"/>
    <s v="ɣ"/>
  </r>
  <r>
    <d v="2018-08-16T00:00:00"/>
    <s v="Taxi à Dolisie: Cour d'Appel-Hôtel"/>
    <x v="3"/>
    <x v="2"/>
    <m/>
    <x v="22"/>
    <n v="1.2470982695620725"/>
    <n v="561.303"/>
    <m/>
    <x v="11"/>
    <s v="Décharge"/>
    <x v="0"/>
    <s v="CONGO"/>
    <s v="ɣ"/>
  </r>
  <r>
    <d v="2018-08-16T00:00:00"/>
    <s v="Taxi à Dolisie: Hôtel-Agence Trans Route"/>
    <x v="3"/>
    <x v="2"/>
    <m/>
    <x v="22"/>
    <n v="1.2470982695620725"/>
    <n v="561.303"/>
    <m/>
    <x v="11"/>
    <s v="Décharge"/>
    <x v="0"/>
    <s v="CONGO"/>
    <s v="ɣ"/>
  </r>
  <r>
    <d v="2018-08-16T00:00:00"/>
    <s v="Taxi à Dolisie: Agence Trans Route-Agence Trans Afrique"/>
    <x v="3"/>
    <x v="2"/>
    <m/>
    <x v="22"/>
    <n v="1.2470982695620725"/>
    <n v="561.303"/>
    <m/>
    <x v="11"/>
    <s v="Décharge"/>
    <x v="0"/>
    <s v="CONGO"/>
    <s v="ɣ"/>
  </r>
  <r>
    <d v="2018-08-16T00:00:00"/>
    <s v="Taxi à Dolisie: Agence Trans Afrique-Hôtel"/>
    <x v="3"/>
    <x v="2"/>
    <m/>
    <x v="22"/>
    <n v="1.2470982695620725"/>
    <n v="561.303"/>
    <m/>
    <x v="11"/>
    <s v="Décharge"/>
    <x v="0"/>
    <s v="CONGO"/>
    <s v="ɣ"/>
  </r>
  <r>
    <d v="2018-08-16T00:00:00"/>
    <s v="Taxi à Dolisie: Hôtel-GCF"/>
    <x v="3"/>
    <x v="2"/>
    <m/>
    <x v="22"/>
    <n v="1.2470982695620725"/>
    <n v="561.303"/>
    <m/>
    <x v="11"/>
    <s v="Décharge"/>
    <x v="0"/>
    <s v="CONGO"/>
    <s v="ɣ"/>
  </r>
  <r>
    <d v="2018-08-16T00:00:00"/>
    <s v="Taxi à Dolisie: GCF-Restaurant"/>
    <x v="3"/>
    <x v="2"/>
    <m/>
    <x v="22"/>
    <n v="1.2470982695620725"/>
    <n v="561.303"/>
    <m/>
    <x v="11"/>
    <s v="Décharge"/>
    <x v="0"/>
    <s v="CONGO"/>
    <s v="ɣ"/>
  </r>
  <r>
    <d v="2018-08-16T00:00:00"/>
    <s v="Paiement frais d'hôtel 02 Nuitées à Dolisie du 15 au 17/08/2018"/>
    <x v="8"/>
    <x v="2"/>
    <m/>
    <x v="48"/>
    <n v="53.447068695517395"/>
    <n v="561.303"/>
    <m/>
    <x v="11"/>
    <n v="54"/>
    <x v="0"/>
    <s v="CONGO"/>
    <s v="o"/>
  </r>
  <r>
    <d v="2018-08-16T00:00:00"/>
    <s v="Taxi à Dolisie: Restaurant-Hôtel"/>
    <x v="3"/>
    <x v="2"/>
    <m/>
    <x v="22"/>
    <n v="1.2470982695620725"/>
    <n v="561.303"/>
    <m/>
    <x v="11"/>
    <s v="Décharge"/>
    <x v="0"/>
    <s v="CONGO"/>
    <s v="ɣ"/>
  </r>
  <r>
    <d v="2018-08-16T00:00:00"/>
    <s v="Food Allowance du 15 au 17/08/2018 à Dolisie"/>
    <x v="8"/>
    <x v="2"/>
    <m/>
    <x v="48"/>
    <n v="53.447068695517395"/>
    <n v="561.303"/>
    <m/>
    <x v="11"/>
    <s v="Décharge"/>
    <x v="0"/>
    <s v="CONGO"/>
    <s v="ɣ"/>
  </r>
  <r>
    <d v="2018-08-16T00:00:00"/>
    <s v="Frais de transfert à Bley/IMPFONDO"/>
    <x v="5"/>
    <x v="0"/>
    <m/>
    <x v="49"/>
    <n v="12.969822003445554"/>
    <n v="561.303"/>
    <m/>
    <x v="5"/>
    <s v="71/GCF"/>
    <x v="0"/>
    <s v="CONGO"/>
    <s v="o"/>
  </r>
  <r>
    <d v="2018-08-16T00:00:00"/>
    <s v="Frais de transfert à Dieudonné/EWO"/>
    <x v="5"/>
    <x v="0"/>
    <m/>
    <x v="50"/>
    <n v="2.8505103304275945"/>
    <n v="561.303"/>
    <m/>
    <x v="5"/>
    <s v="72/GCF"/>
    <x v="0"/>
    <s v="CONGO"/>
    <s v="o"/>
  </r>
  <r>
    <d v="2018-08-16T00:00:00"/>
    <s v="Frais de transfert à Crépin/Dolisie"/>
    <x v="5"/>
    <x v="0"/>
    <m/>
    <x v="32"/>
    <n v="2.494196539124145"/>
    <n v="561.303"/>
    <m/>
    <x v="5"/>
    <s v="73/GCF"/>
    <x v="0"/>
    <s v="CONGO"/>
    <s v="o"/>
  </r>
  <r>
    <d v="2018-08-16T00:00:00"/>
    <s v="Taxi à BZV: bureau-Moukondo-Moungali-Bureau (rencontrer les cibles Abdou et Semé)"/>
    <x v="3"/>
    <x v="1"/>
    <m/>
    <x v="23"/>
    <n v="5.3447068695517395"/>
    <n v="561.303"/>
    <m/>
    <x v="13"/>
    <s v="Décharge"/>
    <x v="1"/>
    <s v="CONGO"/>
    <s v="ɣ"/>
  </r>
  <r>
    <d v="2018-08-16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16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16T00:00:00"/>
    <s v="Taxi bureau-océan du nord, faire la réservation de Jack bénisson pour Ouesso le dimanche"/>
    <x v="3"/>
    <x v="2"/>
    <m/>
    <x v="9"/>
    <n v="1.7815689565172466"/>
    <n v="561.303"/>
    <m/>
    <x v="1"/>
    <s v="Décharge"/>
    <x v="0"/>
    <s v="CONGO"/>
    <s v="ɣ"/>
  </r>
  <r>
    <d v="2018-08-16T00:00:00"/>
    <s v="Taxi océan du nord-bureau"/>
    <x v="3"/>
    <x v="2"/>
    <m/>
    <x v="9"/>
    <n v="1.7815689565172466"/>
    <n v="561.303"/>
    <m/>
    <x v="1"/>
    <s v="Décharge"/>
    <x v="0"/>
    <s v="CONGO"/>
    <s v="ɣ"/>
  </r>
  <r>
    <d v="2018-08-16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16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16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16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16T00:00:00"/>
    <s v="Taxi moto à Ewo: hôtel-TGI rencontrer le procureur au sujet de son rapport d'appel"/>
    <x v="3"/>
    <x v="2"/>
    <m/>
    <x v="45"/>
    <n v="0.53447068695517397"/>
    <n v="561.303"/>
    <m/>
    <x v="12"/>
    <s v="Decharge"/>
    <x v="0"/>
    <s v="CONGO"/>
    <s v="ɣ"/>
  </r>
  <r>
    <d v="2018-08-16T00:00:00"/>
    <s v="Taxi moto à Ewo: TGI-restaurant"/>
    <x v="3"/>
    <x v="2"/>
    <m/>
    <x v="45"/>
    <n v="0.53447068695517397"/>
    <n v="561.303"/>
    <m/>
    <x v="12"/>
    <s v="Decharge"/>
    <x v="0"/>
    <s v="CONGO"/>
    <s v="ɣ"/>
  </r>
  <r>
    <d v="2018-08-16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16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16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16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17T00:00:00"/>
    <s v="Taxi moto à impfondo: Hôtel-Agence Air Congo "/>
    <x v="3"/>
    <x v="2"/>
    <m/>
    <x v="13"/>
    <n v="0.89078447825862328"/>
    <n v="561.303"/>
    <m/>
    <x v="10"/>
    <s v="Décharge"/>
    <x v="0"/>
    <s v="CONGO"/>
    <s v="ɣ"/>
  </r>
  <r>
    <d v="2018-08-17T00:00:00"/>
    <s v="Taxi moto à impfondo: Agence Air Congo-DDEF"/>
    <x v="3"/>
    <x v="2"/>
    <m/>
    <x v="13"/>
    <n v="0.89078447825862328"/>
    <n v="561.303"/>
    <m/>
    <x v="10"/>
    <s v="Décharge"/>
    <x v="0"/>
    <s v="CONGO"/>
    <s v="ɣ"/>
  </r>
  <r>
    <d v="2018-08-17T00:00:00"/>
    <s v="Taxi moto à impfondo: DDEF-TGI"/>
    <x v="3"/>
    <x v="2"/>
    <m/>
    <x v="13"/>
    <n v="0.89078447825862328"/>
    <n v="561.303"/>
    <m/>
    <x v="10"/>
    <s v="Décharge"/>
    <x v="0"/>
    <s v="CONGO"/>
    <s v="ɣ"/>
  </r>
  <r>
    <d v="2018-08-17T00:00:00"/>
    <s v="Taxi moto à impfondo: TGI-Hôtel de residence de Me Malonga et Me Severin"/>
    <x v="3"/>
    <x v="2"/>
    <m/>
    <x v="16"/>
    <n v="2.6723534347758697"/>
    <n v="561.303"/>
    <m/>
    <x v="10"/>
    <s v="Décharge"/>
    <x v="0"/>
    <s v="CONGO"/>
    <s v="ɣ"/>
  </r>
  <r>
    <d v="2018-08-17T00:00:00"/>
    <s v="Taxi moto à impfondo: Hôtel-Agence Charden Farell /Aller et retour"/>
    <x v="3"/>
    <x v="2"/>
    <m/>
    <x v="9"/>
    <n v="1.7815689565172466"/>
    <n v="561.303"/>
    <m/>
    <x v="10"/>
    <s v="Décharge"/>
    <x v="0"/>
    <s v="CONGO"/>
    <s v="ɣ"/>
  </r>
  <r>
    <d v="2018-08-17T00:00:00"/>
    <s v="Complement frais de mission IMPFONDO- Me Severin BIYOUDI MIAKASSISSA"/>
    <x v="2"/>
    <x v="2"/>
    <m/>
    <x v="51"/>
    <n v="92.641585738896822"/>
    <n v="561.303"/>
    <m/>
    <x v="10"/>
    <s v="OUI"/>
    <x v="0"/>
    <s v="CONGO"/>
    <s v="o"/>
  </r>
  <r>
    <d v="2018-08-17T00:00:00"/>
    <s v="Complement frais de mission IMPFONDO-Me Audrey MALONGA MBOKO"/>
    <x v="2"/>
    <x v="2"/>
    <m/>
    <x v="51"/>
    <n v="92.641585738896822"/>
    <n v="561.303"/>
    <m/>
    <x v="10"/>
    <s v="OUI"/>
    <x v="0"/>
    <s v="CONGO"/>
    <s v="o"/>
  </r>
  <r>
    <d v="2018-08-17T00:00:00"/>
    <s v="Achat Billet Dolisie-Brazzaville"/>
    <x v="3"/>
    <x v="2"/>
    <m/>
    <x v="10"/>
    <n v="17.815689565172466"/>
    <n v="561.303"/>
    <m/>
    <x v="11"/>
    <n v="7547"/>
    <x v="0"/>
    <s v="CONGO"/>
    <s v="o"/>
  </r>
  <r>
    <d v="2018-08-17T00:00:00"/>
    <s v="Taxi à Dolisie: Hôtel-Agence Trans Afrique"/>
    <x v="3"/>
    <x v="2"/>
    <m/>
    <x v="22"/>
    <n v="1.2470982695620725"/>
    <n v="561.303"/>
    <m/>
    <x v="11"/>
    <s v="Décharge"/>
    <x v="0"/>
    <s v="CONGO"/>
    <s v="ɣ"/>
  </r>
  <r>
    <d v="2018-08-17T00:00:00"/>
    <s v="Taxi à BZV: Agence Trans Afrique de Mouhoumi-Domicile"/>
    <x v="3"/>
    <x v="2"/>
    <m/>
    <x v="9"/>
    <n v="1.7815689565172466"/>
    <n v="561.303"/>
    <m/>
    <x v="11"/>
    <s v="Décharge"/>
    <x v="0"/>
    <s v="CONGO"/>
    <s v="ɣ"/>
  </r>
  <r>
    <d v="2018-08-17T00:00:00"/>
    <s v="Bonus du mois de juillet 2018/ Evariste LELOUSSI"/>
    <x v="6"/>
    <x v="5"/>
    <m/>
    <x v="10"/>
    <n v="17.815689565172466"/>
    <n v="561.303"/>
    <m/>
    <x v="5"/>
    <n v="1"/>
    <x v="0"/>
    <s v="CONGO"/>
    <s v="o"/>
  </r>
  <r>
    <d v="2018-08-17T00:00:00"/>
    <s v="Recharge crédit MTN"/>
    <x v="7"/>
    <x v="0"/>
    <m/>
    <x v="15"/>
    <n v="178.15689565172465"/>
    <n v="561.303"/>
    <m/>
    <x v="5"/>
    <s v="OUI"/>
    <x v="0"/>
    <s v="CONGO"/>
    <s v="o"/>
  </r>
  <r>
    <d v="2018-08-17T00:00:00"/>
    <s v="Recharge crédit AIRTEL"/>
    <x v="7"/>
    <x v="0"/>
    <m/>
    <x v="15"/>
    <n v="178.15689565172465"/>
    <n v="561.303"/>
    <m/>
    <x v="5"/>
    <s v="OUI"/>
    <x v="0"/>
    <s v="CONGO"/>
    <s v="o"/>
  </r>
  <r>
    <d v="2018-08-17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17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17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17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17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17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17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17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17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17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17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18T00:00:00"/>
    <s v="Taxi moto à impfondo: Hôtel-Maison d'arrêt/ aller et retour "/>
    <x v="3"/>
    <x v="2"/>
    <m/>
    <x v="9"/>
    <n v="1.7815689565172466"/>
    <n v="561.303"/>
    <m/>
    <x v="10"/>
    <s v="Décharge"/>
    <x v="0"/>
    <s v="CONGO"/>
    <s v="ɣ"/>
  </r>
  <r>
    <d v="2018-08-18T00:00:00"/>
    <s v="Taxi moto à impfondo: Hôtel-Aeroport pour payer mon billet de lundi /aller et retour "/>
    <x v="3"/>
    <x v="2"/>
    <m/>
    <x v="9"/>
    <n v="1.7815689565172466"/>
    <n v="561.303"/>
    <m/>
    <x v="10"/>
    <s v="Décharge"/>
    <x v="0"/>
    <s v="CONGO"/>
    <s v="ɣ"/>
  </r>
  <r>
    <d v="2018-08-18T00:00:00"/>
    <s v="Ration des prévenus à impfondo "/>
    <x v="10"/>
    <x v="2"/>
    <m/>
    <x v="17"/>
    <n v="3.5631379130344931"/>
    <n v="561.303"/>
    <m/>
    <x v="10"/>
    <s v="Décharge"/>
    <x v="0"/>
    <s v="CONGO"/>
    <s v="ɣ"/>
  </r>
  <r>
    <d v="2018-08-18T00:00:00"/>
    <s v="Taxi moto à impfondo: Restaurant-Hôtel /aller et retour "/>
    <x v="3"/>
    <x v="2"/>
    <m/>
    <x v="9"/>
    <n v="1.7815689565172466"/>
    <n v="561.303"/>
    <m/>
    <x v="10"/>
    <s v="Décharge"/>
    <x v="0"/>
    <s v="CONGO"/>
    <s v="ɣ"/>
  </r>
  <r>
    <d v="2018-08-18T00:00:00"/>
    <s v="Achat Billet d'avion Impfondo-Brazzaville /Bley Quercy BEMY PENDANGOYI"/>
    <x v="11"/>
    <x v="2"/>
    <m/>
    <x v="52"/>
    <n v="89.078447825862327"/>
    <n v="561.303"/>
    <m/>
    <x v="10"/>
    <n v="44"/>
    <x v="0"/>
    <s v="CONGO"/>
    <s v="o"/>
  </r>
  <r>
    <d v="2018-08-18T00:00:00"/>
    <s v="Paiement frais d'hôtel à IMPfondo /Me BIYOUDI MIAKASSISSA Séverin"/>
    <x v="2"/>
    <x v="2"/>
    <m/>
    <x v="53"/>
    <n v="133.61767173879349"/>
    <n v="561.303"/>
    <m/>
    <x v="5"/>
    <n v="702"/>
    <x v="0"/>
    <s v="CONGO"/>
    <s v="o"/>
  </r>
  <r>
    <d v="2018-08-18T00:00:00"/>
    <s v="Paiement frais d'hôtel à IMPfondo /Me BIYOUDI MIAKASSISSA Séverin"/>
    <x v="2"/>
    <x v="2"/>
    <m/>
    <x v="53"/>
    <n v="133.61767173879349"/>
    <n v="561.303"/>
    <m/>
    <x v="5"/>
    <n v="703"/>
    <x v="0"/>
    <s v="CONGO"/>
    <s v="o"/>
  </r>
  <r>
    <d v="2018-08-18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18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19T00:00:00"/>
    <s v="Taxi moto à impfondo: Hôtel-Maison d'arrêt "/>
    <x v="3"/>
    <x v="2"/>
    <m/>
    <x v="13"/>
    <n v="0.89078447825862328"/>
    <n v="561.303"/>
    <m/>
    <x v="10"/>
    <s v="Décharge"/>
    <x v="0"/>
    <s v="CONGO"/>
    <s v="ɣ"/>
  </r>
  <r>
    <d v="2018-08-19T00:00:00"/>
    <s v="Taxi moto à Impfondo: Hôtel-Agence Air Congo pour le retrait de reçus de maitre Malonga, Severin et moi /aller et retour "/>
    <x v="3"/>
    <x v="2"/>
    <m/>
    <x v="9"/>
    <n v="1.7815689565172466"/>
    <n v="561.303"/>
    <m/>
    <x v="10"/>
    <s v="Décharge"/>
    <x v="0"/>
    <s v="CONGO"/>
    <s v="ɣ"/>
  </r>
  <r>
    <d v="2018-08-19T00:00:00"/>
    <s v="Ration des prévenus à impfondo"/>
    <x v="10"/>
    <x v="2"/>
    <m/>
    <x v="17"/>
    <n v="3.5631379130344931"/>
    <n v="561.303"/>
    <m/>
    <x v="10"/>
    <s v="Décharge"/>
    <x v="0"/>
    <s v="CONGO"/>
    <s v="ɣ"/>
  </r>
  <r>
    <d v="2018-08-19T00:00:00"/>
    <s v="Taxi moto à impfondo: Maison d'arrêt-Restaurant-Hôtel"/>
    <x v="3"/>
    <x v="2"/>
    <m/>
    <x v="9"/>
    <n v="1.7815689565172466"/>
    <n v="561.303"/>
    <m/>
    <x v="10"/>
    <s v="Décharge"/>
    <x v="0"/>
    <s v="CONGO"/>
    <s v="ɣ"/>
  </r>
  <r>
    <d v="2018-08-19T00:00:00"/>
    <s v="Achat billet BZV-OUESSO"/>
    <x v="3"/>
    <x v="2"/>
    <m/>
    <x v="12"/>
    <n v="26.723534347758697"/>
    <n v="561.303"/>
    <m/>
    <x v="14"/>
    <s v="190806002018--4"/>
    <x v="0"/>
    <s v="CONGO"/>
    <s v="o"/>
  </r>
  <r>
    <d v="2018-08-19T00:00:00"/>
    <s v="Taxi à BZV: Domicile-Agence Océan du Nord à destination de Ouesso"/>
    <x v="3"/>
    <x v="2"/>
    <m/>
    <x v="9"/>
    <n v="1.7815689565172466"/>
    <n v="561.303"/>
    <m/>
    <x v="14"/>
    <s v="Décharge"/>
    <x v="0"/>
    <s v="CONGO"/>
    <s v="ɣ"/>
  </r>
  <r>
    <d v="2018-08-19T00:00:00"/>
    <s v="Taxi à Ouesso: Agence Océan du Nord-Hôtel"/>
    <x v="3"/>
    <x v="2"/>
    <m/>
    <x v="13"/>
    <n v="0.89078447825862328"/>
    <n v="561.303"/>
    <m/>
    <x v="14"/>
    <s v="Décharge"/>
    <x v="0"/>
    <s v="CONGO"/>
    <s v="ɣ"/>
  </r>
  <r>
    <d v="2018-08-19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19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19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19T00:00:00"/>
    <s v="Taxi moto à Ewo:  restaurant-hôtel"/>
    <x v="3"/>
    <x v="2"/>
    <m/>
    <x v="45"/>
    <n v="0.53447068695517397"/>
    <n v="561.303"/>
    <m/>
    <x v="12"/>
    <s v="Decharge"/>
    <x v="0"/>
    <s v="CONGO"/>
    <s v="ɣ"/>
  </r>
  <r>
    <d v="2018-08-20T00:00:00"/>
    <s v="Paiement frais d'hôtel à impfondo du 13-20 Août 2018 soit 07 jours "/>
    <x v="8"/>
    <x v="2"/>
    <m/>
    <x v="54"/>
    <n v="187.06474043431089"/>
    <n v="561.303"/>
    <m/>
    <x v="10"/>
    <n v="707"/>
    <x v="0"/>
    <s v="CONGO"/>
    <s v="o"/>
  </r>
  <r>
    <d v="2018-08-20T00:00:00"/>
    <s v="Food Allowance à Impfondo du 13-20 Août 2018"/>
    <x v="8"/>
    <x v="2"/>
    <m/>
    <x v="55"/>
    <n v="142.52551652137973"/>
    <n v="561.303"/>
    <m/>
    <x v="10"/>
    <s v="Décharge"/>
    <x v="0"/>
    <s v="CONGO"/>
    <s v="ɣ"/>
  </r>
  <r>
    <d v="2018-08-20T00:00:00"/>
    <s v="Taxi moto à impfondo: Hôtel-Aeroport pour le voyage"/>
    <x v="3"/>
    <x v="2"/>
    <m/>
    <x v="9"/>
    <n v="1.7815689565172466"/>
    <n v="561.303"/>
    <m/>
    <x v="10"/>
    <s v="Décharge"/>
    <x v="0"/>
    <s v="CONGO"/>
    <s v="ɣ"/>
  </r>
  <r>
    <d v="2018-08-20T00:00:00"/>
    <s v="Achat timbres pour le billet d'Avion IMPFONDO-BZV (un 500 et l'autre 1000)"/>
    <x v="12"/>
    <x v="2"/>
    <m/>
    <x v="16"/>
    <n v="2.6723534347758697"/>
    <n v="561.303"/>
    <m/>
    <x v="10"/>
    <s v="Oui "/>
    <x v="0"/>
    <s v="CONGO"/>
    <s v="o"/>
  </r>
  <r>
    <d v="2018-08-20T00:00:00"/>
    <s v="Taxi à BZV: Aeroport-Bureau"/>
    <x v="3"/>
    <x v="2"/>
    <m/>
    <x v="9"/>
    <n v="1.7815689565172466"/>
    <n v="561.303"/>
    <m/>
    <x v="10"/>
    <s v="Décharge"/>
    <x v="0"/>
    <s v="CONGO"/>
    <s v="ɣ"/>
  </r>
  <r>
    <d v="2018-08-20T00:00:00"/>
    <s v="Taxi à BZV: Bureau-Domicile"/>
    <x v="3"/>
    <x v="2"/>
    <m/>
    <x v="9"/>
    <n v="1.7815689565172466"/>
    <n v="561.303"/>
    <m/>
    <x v="10"/>
    <s v="Décharge"/>
    <x v="0"/>
    <s v="CONGO"/>
    <s v="ɣ"/>
  </r>
  <r>
    <d v="2018-08-20T00:00:00"/>
    <s v="Taxi à Ouesso: Hôtel-Résidence (Bureau PALF) Ouesso"/>
    <x v="3"/>
    <x v="2"/>
    <m/>
    <x v="13"/>
    <n v="0.89078447825862328"/>
    <n v="561.303"/>
    <m/>
    <x v="14"/>
    <s v="Décharge"/>
    <x v="0"/>
    <s v="CONGO"/>
    <s v="ɣ"/>
  </r>
  <r>
    <d v="2018-08-20T00:00:00"/>
    <s v="Taxi à Ouesso: Résidence Ouesso-Atelier de Menuiserie"/>
    <x v="3"/>
    <x v="2"/>
    <m/>
    <x v="13"/>
    <n v="0.89078447825862328"/>
    <n v="561.303"/>
    <m/>
    <x v="14"/>
    <s v="Décharge"/>
    <x v="0"/>
    <s v="CONGO"/>
    <s v="ɣ"/>
  </r>
  <r>
    <d v="2018-08-20T00:00:00"/>
    <s v="Taxi à Ouesso: Atelier de Menuiserie-Hôtel"/>
    <x v="3"/>
    <x v="2"/>
    <m/>
    <x v="13"/>
    <n v="0.89078447825862328"/>
    <n v="561.303"/>
    <m/>
    <x v="14"/>
    <s v="Décharge"/>
    <x v="0"/>
    <s v="CONGO"/>
    <s v="ɣ"/>
  </r>
  <r>
    <d v="2018-08-20T00:00:00"/>
    <s v="Taxi  à Ouesso: Hôtel-Restaurant"/>
    <x v="3"/>
    <x v="2"/>
    <m/>
    <x v="13"/>
    <n v="0.89078447825862328"/>
    <n v="561.303"/>
    <m/>
    <x v="14"/>
    <s v="Décharge"/>
    <x v="0"/>
    <s v="CONGO"/>
    <s v="ɣ"/>
  </r>
  <r>
    <d v="2018-08-20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0T00:00:00"/>
    <s v="Frais de transfert à Dieudonné/EWO"/>
    <x v="5"/>
    <x v="0"/>
    <m/>
    <x v="56"/>
    <n v="6.4136482434620872"/>
    <n v="561.303"/>
    <m/>
    <x v="5"/>
    <s v="96/GCF"/>
    <x v="0"/>
    <s v="CONGO"/>
    <s v="o"/>
  </r>
  <r>
    <d v="2018-08-20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20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20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20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0T00:00:00"/>
    <s v="Taxi bureau-aéroport"/>
    <x v="3"/>
    <x v="2"/>
    <m/>
    <x v="9"/>
    <n v="1.7815689565172466"/>
    <n v="561.303"/>
    <m/>
    <x v="2"/>
    <s v="Décharge"/>
    <x v="0"/>
    <s v="CONGO"/>
    <s v="ɣ"/>
  </r>
  <r>
    <d v="2018-08-20T00:00:00"/>
    <s v="Taxi aéroport-bureau"/>
    <x v="3"/>
    <x v="2"/>
    <m/>
    <x v="9"/>
    <n v="1.7815689565172466"/>
    <n v="561.303"/>
    <m/>
    <x v="2"/>
    <s v="Décharge"/>
    <x v="0"/>
    <s v="CONGO"/>
    <s v="ɣ"/>
  </r>
  <r>
    <d v="2018-08-20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20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0T00:00:00"/>
    <s v="Taxi moto à Ewo: hôtel-TGI rencontrer le PR."/>
    <x v="3"/>
    <x v="2"/>
    <m/>
    <x v="45"/>
    <n v="0.53447068695517397"/>
    <n v="561.303"/>
    <m/>
    <x v="12"/>
    <s v="Decharge"/>
    <x v="0"/>
    <s v="CONGO"/>
    <s v="ɣ"/>
  </r>
  <r>
    <d v="2018-08-20T00:00:00"/>
    <s v="Taxi moto à Ewo: TGI-DDEF pour materialiser la procedure."/>
    <x v="3"/>
    <x v="2"/>
    <m/>
    <x v="45"/>
    <n v="0.53447068695517397"/>
    <n v="561.303"/>
    <m/>
    <x v="12"/>
    <s v="Decharge"/>
    <x v="0"/>
    <s v="CONGO"/>
    <s v="ɣ"/>
  </r>
  <r>
    <d v="2018-08-20T00:00:00"/>
    <s v="Taxi moto à Ewo: DDEF-restaurant"/>
    <x v="3"/>
    <x v="2"/>
    <m/>
    <x v="45"/>
    <n v="0.53447068695517397"/>
    <n v="561.303"/>
    <m/>
    <x v="12"/>
    <s v="Decharge"/>
    <x v="0"/>
    <s v="CONGO"/>
    <s v="ɣ"/>
  </r>
  <r>
    <d v="2018-08-20T00:00:00"/>
    <s v="Taxi moto à Ewo:  restaurant-agence charden Farell pour le retrait de l'argent"/>
    <x v="3"/>
    <x v="2"/>
    <m/>
    <x v="45"/>
    <n v="0.53447068695517397"/>
    <n v="561.303"/>
    <m/>
    <x v="12"/>
    <s v="Decharge"/>
    <x v="0"/>
    <s v="CONGO"/>
    <s v="ɣ"/>
  </r>
  <r>
    <d v="2018-08-20T00:00:00"/>
    <s v="Taxi moto à Ewo: agence Charden Farell-hôtel"/>
    <x v="3"/>
    <x v="2"/>
    <m/>
    <x v="45"/>
    <n v="0.53447068695517397"/>
    <n v="561.303"/>
    <m/>
    <x v="12"/>
    <s v="Decharge"/>
    <x v="0"/>
    <s v="CONGO"/>
    <s v="ɣ"/>
  </r>
  <r>
    <d v="2018-08-20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0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20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1T00:00:00"/>
    <s v="Maitre Audrey MALONGA MBOKO pour solde contrat d'engagement d'avaocat du 16 mai 2018  /CHQ N 03593825"/>
    <x v="2"/>
    <x v="2"/>
    <m/>
    <x v="57"/>
    <n v="668.08835869396739"/>
    <n v="561.303"/>
    <m/>
    <x v="0"/>
    <n v="3593825"/>
    <x v="0"/>
    <s v="CONGO"/>
    <s v="o"/>
  </r>
  <r>
    <d v="2018-08-21T00:00:00"/>
    <s v="FRAIS RET.DEPLACE Chq n°03593825"/>
    <x v="0"/>
    <x v="0"/>
    <m/>
    <x v="2"/>
    <n v="6.0591160211151553"/>
    <n v="561.303"/>
    <m/>
    <x v="0"/>
    <n v="3593825"/>
    <x v="0"/>
    <s v="CONGO"/>
    <s v="o"/>
  </r>
  <r>
    <d v="2018-08-21T00:00:00"/>
    <s v="Reglement facture Congo Telecom-Juin 2018/CHQ n°03593826"/>
    <x v="15"/>
    <x v="0"/>
    <m/>
    <x v="58"/>
    <n v="158.87141169742546"/>
    <n v="561.303"/>
    <m/>
    <x v="0"/>
    <n v="3593826"/>
    <x v="0"/>
    <s v="CONGO"/>
    <s v="o"/>
  </r>
  <r>
    <d v="2018-08-21T00:00:00"/>
    <s v="Reglement facture Congo Telecom-Juillet 2018/CHQ n°03593826"/>
    <x v="15"/>
    <x v="0"/>
    <m/>
    <x v="59"/>
    <n v="119.15311338082996"/>
    <n v="561.303"/>
    <m/>
    <x v="0"/>
    <n v="3593826"/>
    <x v="0"/>
    <s v="CONGO"/>
    <s v="o"/>
  </r>
  <r>
    <d v="2018-08-21T00:00:00"/>
    <s v="COTISATION WEB BANK"/>
    <x v="0"/>
    <x v="0"/>
    <m/>
    <x v="60"/>
    <n v="11.587324493188172"/>
    <n v="561.303"/>
    <m/>
    <x v="0"/>
    <s v="Relevé"/>
    <x v="0"/>
    <s v="CONGO"/>
    <s v="o"/>
  </r>
  <r>
    <d v="2018-08-21T00:00:00"/>
    <s v="Taxi à Ouesso: Hôtel-Agence MTN"/>
    <x v="3"/>
    <x v="2"/>
    <m/>
    <x v="13"/>
    <n v="0.89078447825862328"/>
    <n v="561.303"/>
    <m/>
    <x v="14"/>
    <s v="Décharge"/>
    <x v="0"/>
    <s v="CONGO"/>
    <s v="ɣ"/>
  </r>
  <r>
    <d v="2018-08-21T00:00:00"/>
    <s v="Taxi à Ouesso: Agence MTN-Restaurant"/>
    <x v="3"/>
    <x v="2"/>
    <m/>
    <x v="13"/>
    <n v="0.89078447825862328"/>
    <n v="561.303"/>
    <m/>
    <x v="14"/>
    <s v="Décharge"/>
    <x v="0"/>
    <s v="CONGO"/>
    <s v="ɣ"/>
  </r>
  <r>
    <d v="2018-08-21T00:00:00"/>
    <s v="Taxi à Ouesso: Restaurant-Agence MTN"/>
    <x v="3"/>
    <x v="2"/>
    <m/>
    <x v="13"/>
    <n v="0.89078447825862328"/>
    <n v="561.303"/>
    <m/>
    <x v="14"/>
    <s v="Décharge"/>
    <x v="0"/>
    <s v="CONGO"/>
    <s v="ɣ"/>
  </r>
  <r>
    <d v="2018-08-21T00:00:00"/>
    <s v="Taxi à Ouesso: Agence MTN-Hôtel"/>
    <x v="3"/>
    <x v="2"/>
    <m/>
    <x v="13"/>
    <n v="0.89078447825862328"/>
    <n v="561.303"/>
    <m/>
    <x v="14"/>
    <s v="Décharge"/>
    <x v="0"/>
    <s v="CONGO"/>
    <s v="ɣ"/>
  </r>
  <r>
    <d v="2018-08-21T00:00:00"/>
    <s v="Taxi à BZV: Bureau PALF-ES TV"/>
    <x v="3"/>
    <x v="5"/>
    <m/>
    <x v="9"/>
    <n v="1.7815689565172466"/>
    <n v="561.303"/>
    <m/>
    <x v="15"/>
    <s v="Décharge"/>
    <x v="0"/>
    <s v="CONGO"/>
    <s v="ɣ"/>
  </r>
  <r>
    <d v="2018-08-21T00:00:00"/>
    <s v="Taxi à BZV: ES TV-Radio Rurale"/>
    <x v="3"/>
    <x v="5"/>
    <m/>
    <x v="9"/>
    <n v="1.7815689565172466"/>
    <n v="561.303"/>
    <m/>
    <x v="15"/>
    <s v="Décharge"/>
    <x v="0"/>
    <s v="CONGO"/>
    <s v="ɣ"/>
  </r>
  <r>
    <d v="2018-08-21T00:00:00"/>
    <s v="Taxi à BZV: Radio Rurale-TOP TV"/>
    <x v="3"/>
    <x v="5"/>
    <m/>
    <x v="9"/>
    <n v="1.7815689565172466"/>
    <n v="561.303"/>
    <m/>
    <x v="15"/>
    <s v="Décharge"/>
    <x v="0"/>
    <s v="CONGO"/>
    <s v="ɣ"/>
  </r>
  <r>
    <d v="2018-08-21T00:00:00"/>
    <s v="Taxi à BZV: TOP TV-Radio Liberté"/>
    <x v="3"/>
    <x v="5"/>
    <m/>
    <x v="9"/>
    <n v="1.7815689565172466"/>
    <n v="561.303"/>
    <m/>
    <x v="15"/>
    <s v="Décharge"/>
    <x v="0"/>
    <s v="CONGO"/>
    <s v="ɣ"/>
  </r>
  <r>
    <d v="2018-08-21T00:00:00"/>
    <s v="Taxi à BZV: Radio Liberté-Bureau PALF"/>
    <x v="3"/>
    <x v="5"/>
    <m/>
    <x v="9"/>
    <n v="1.7815689565172466"/>
    <n v="561.303"/>
    <m/>
    <x v="15"/>
    <s v="Décharge"/>
    <x v="0"/>
    <s v="CONGO"/>
    <s v="ɣ"/>
  </r>
  <r>
    <d v="2018-08-21T00:00:00"/>
    <s v="Taxi à BZV: bureau-Moukondo-Ouenze (rencontrer i55s pour recuperer le téléphone)"/>
    <x v="3"/>
    <x v="1"/>
    <m/>
    <x v="25"/>
    <n v="4.4539223912931165"/>
    <n v="561.303"/>
    <m/>
    <x v="13"/>
    <s v="Décharge"/>
    <x v="1"/>
    <s v="CONGO"/>
    <s v="ɣ"/>
  </r>
  <r>
    <d v="2018-08-21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21T00:00:00"/>
    <s v="Taxi bureau-Maison d'arrêt de brazzaville pour la visite geôle"/>
    <x v="3"/>
    <x v="2"/>
    <m/>
    <x v="9"/>
    <n v="1.7815689565172466"/>
    <n v="561.303"/>
    <m/>
    <x v="1"/>
    <s v="Décharge"/>
    <x v="0"/>
    <s v="CONGO"/>
    <s v="ɣ"/>
  </r>
  <r>
    <d v="2018-08-21T00:00:00"/>
    <s v="Taxi Maison d'arrêt- bureau"/>
    <x v="3"/>
    <x v="2"/>
    <m/>
    <x v="9"/>
    <n v="1.7815689565172466"/>
    <n v="561.303"/>
    <m/>
    <x v="1"/>
    <s v="Décharge"/>
    <x v="0"/>
    <s v="CONGO"/>
    <s v="ɣ"/>
  </r>
  <r>
    <d v="2018-08-21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21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21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1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21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1T00:00:00"/>
    <s v="Ration des prévenus à la Maison d'arrêt de Brazzaville"/>
    <x v="10"/>
    <x v="2"/>
    <m/>
    <x v="21"/>
    <n v="12.470982695620725"/>
    <n v="561.303"/>
    <m/>
    <x v="2"/>
    <s v="Décharge"/>
    <x v="0"/>
    <s v="CONGO"/>
    <s v="ɣ"/>
  </r>
  <r>
    <d v="2018-08-21T00:00:00"/>
    <s v="Taxi moto à Ewo: hôtel-DDEF au sujet de la procedure."/>
    <x v="3"/>
    <x v="2"/>
    <m/>
    <x v="45"/>
    <n v="0.53447068695517397"/>
    <n v="561.303"/>
    <m/>
    <x v="12"/>
    <s v="Decharge"/>
    <x v="0"/>
    <s v="CONGO"/>
    <s v="ɣ"/>
  </r>
  <r>
    <d v="2018-08-21T00:00:00"/>
    <s v="Taxi moto à Ewo: DDEF-secretariat pour la materialisation de la procedure"/>
    <x v="3"/>
    <x v="2"/>
    <m/>
    <x v="45"/>
    <n v="0.53447068695517397"/>
    <n v="561.303"/>
    <m/>
    <x v="12"/>
    <s v="Decharge"/>
    <x v="0"/>
    <s v="CONGO"/>
    <s v="ɣ"/>
  </r>
  <r>
    <d v="2018-08-21T00:00:00"/>
    <s v="Impression de l'ordre de mission prolongé"/>
    <x v="13"/>
    <x v="0"/>
    <m/>
    <x v="13"/>
    <n v="0.89078447825862328"/>
    <n v="561.303"/>
    <m/>
    <x v="12"/>
    <s v="Decharge"/>
    <x v="0"/>
    <s v="CONGO"/>
    <s v="ɣ"/>
  </r>
  <r>
    <d v="2018-08-21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21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1T00:00:00"/>
    <s v="Taxi bureau-aeroport pour l'achat du billet de maitre Malonga "/>
    <x v="3"/>
    <x v="2"/>
    <m/>
    <x v="9"/>
    <n v="1.7815689565172466"/>
    <n v="561.303"/>
    <m/>
    <x v="4"/>
    <s v="Décharge"/>
    <x v="0"/>
    <s v="CONGO"/>
    <s v="ɣ"/>
  </r>
  <r>
    <d v="2018-08-21T00:00:00"/>
    <s v="Taxi aeroport-Agence Océan du Nord Angola libre pour l'achat du billet deJospin"/>
    <x v="3"/>
    <x v="2"/>
    <m/>
    <x v="9"/>
    <n v="1.7815689565172466"/>
    <n v="561.303"/>
    <m/>
    <x v="4"/>
    <s v="Décharge"/>
    <x v="0"/>
    <s v="CONGO"/>
    <s v="ɣ"/>
  </r>
  <r>
    <d v="2018-08-21T00:00:00"/>
    <s v="Taxi Agence Océan du Nord Angola libre- Bureau"/>
    <x v="3"/>
    <x v="2"/>
    <m/>
    <x v="9"/>
    <n v="1.7815689565172466"/>
    <n v="561.303"/>
    <m/>
    <x v="4"/>
    <s v="Décharge"/>
    <x v="0"/>
    <s v="CONGO"/>
    <s v="ɣ"/>
  </r>
  <r>
    <d v="2018-08-21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2T00:00:00"/>
    <s v="FRAIS RET.DEPLACE Chq n°03593827"/>
    <x v="0"/>
    <x v="0"/>
    <m/>
    <x v="2"/>
    <n v="6.0591160211151553"/>
    <n v="561.303"/>
    <m/>
    <x v="0"/>
    <n v="3593827"/>
    <x v="0"/>
    <s v="CONGO"/>
    <s v="o"/>
  </r>
  <r>
    <d v="2018-08-22T00:00:00"/>
    <s v="Taxi à Ouesso: Hôtel-Résidence (Bureau PALF) Ouesso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Résidence Bureau PALF-Hôtel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Hôtel-Résidence (Bureau PALF) 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Résidence Bureau PALF-Hôtel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Hôtel-Agence Charden Farell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Agence Charden Farell-Hôtel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Hôtel-Agence MTN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Agence MTN-Résidence PALF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Résidence Bureau PALF-Hôtel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2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2T00:00:00"/>
    <s v="Frais de transfert à Dieudonné/EWO"/>
    <x v="5"/>
    <x v="0"/>
    <m/>
    <x v="38"/>
    <n v="4.2757654956413917"/>
    <n v="561.303"/>
    <m/>
    <x v="5"/>
    <s v="79/GCF"/>
    <x v="0"/>
    <s v="CONGO"/>
    <s v="o"/>
  </r>
  <r>
    <d v="2018-08-22T00:00:00"/>
    <s v="Frais de transfert à Jack Bénisson/OUESSO"/>
    <x v="5"/>
    <x v="0"/>
    <m/>
    <x v="61"/>
    <n v="7.2688013425903657"/>
    <n v="561.303"/>
    <m/>
    <x v="5"/>
    <s v="80/GCF"/>
    <x v="0"/>
    <s v="CONGO"/>
    <s v="o"/>
  </r>
  <r>
    <d v="2018-08-22T00:00:00"/>
    <s v="Achat Paquet de carnets de reçus"/>
    <x v="13"/>
    <x v="0"/>
    <m/>
    <x v="40"/>
    <n v="22.269611956465582"/>
    <n v="561.303"/>
    <m/>
    <x v="5"/>
    <n v="5"/>
    <x v="0"/>
    <s v="CONGO"/>
    <s v="o"/>
  </r>
  <r>
    <d v="2018-08-22T00:00:00"/>
    <s v="Achat Billet BZV-DOLISIE/Jospin"/>
    <x v="3"/>
    <x v="2"/>
    <m/>
    <x v="10"/>
    <n v="17.815689565172466"/>
    <n v="561.303"/>
    <m/>
    <x v="5"/>
    <s v="220807002018--62"/>
    <x v="0"/>
    <s v="CONGO"/>
    <s v="o"/>
  </r>
  <r>
    <d v="2018-08-22T00:00:00"/>
    <s v="Frais de mission Dolisie Me MALONGA MBOKO Audrey"/>
    <x v="2"/>
    <x v="2"/>
    <m/>
    <x v="53"/>
    <n v="133.61767173879349"/>
    <n v="561.303"/>
    <m/>
    <x v="5"/>
    <s v="OUI"/>
    <x v="0"/>
    <s v="CONGO"/>
    <s v="o"/>
  </r>
  <r>
    <d v="2018-08-22T00:00:00"/>
    <s v="Taxi Bureau-BCI"/>
    <x v="3"/>
    <x v="3"/>
    <m/>
    <x v="17"/>
    <n v="3.5631379130344931"/>
    <n v="561.303"/>
    <m/>
    <x v="5"/>
    <s v="Décharge"/>
    <x v="0"/>
    <s v="CONGO"/>
    <s v="ɣ"/>
  </r>
  <r>
    <d v="2018-08-22T00:00:00"/>
    <s v="Taxi à BZV: bureau-Talangai-Bureau (achat billet mission Nkayi)"/>
    <x v="3"/>
    <x v="1"/>
    <m/>
    <x v="25"/>
    <n v="4.4539223912931165"/>
    <n v="561.303"/>
    <m/>
    <x v="13"/>
    <s v="Décharge"/>
    <x v="1"/>
    <s v="CONGO"/>
    <s v="ɣ"/>
  </r>
  <r>
    <d v="2018-08-22T00:00:00"/>
    <s v="Achat billet Brazzaville-Nkayi "/>
    <x v="3"/>
    <x v="1"/>
    <m/>
    <x v="62"/>
    <n v="14.252551652137972"/>
    <n v="561.303"/>
    <m/>
    <x v="13"/>
    <s v="oui"/>
    <x v="1"/>
    <s v="CONGO"/>
    <s v="o"/>
  </r>
  <r>
    <d v="2018-08-22T00:00:00"/>
    <s v="Taxi domicile-agence Océan du nord"/>
    <x v="3"/>
    <x v="2"/>
    <m/>
    <x v="9"/>
    <n v="1.7815689565172466"/>
    <n v="561.303"/>
    <m/>
    <x v="1"/>
    <s v="Décharge"/>
    <x v="0"/>
    <s v="CONGO"/>
    <s v="ɣ"/>
  </r>
  <r>
    <d v="2018-08-22T00:00:00"/>
    <s v="Food allowance mission Dolisie du 22 au 25 juillet 2018"/>
    <x v="8"/>
    <x v="2"/>
    <m/>
    <x v="34"/>
    <n v="71.262758260689864"/>
    <n v="561.303"/>
    <m/>
    <x v="1"/>
    <s v="Décharge"/>
    <x v="0"/>
    <s v="CONGO"/>
    <s v="ɣ"/>
  </r>
  <r>
    <d v="2018-08-22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2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22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2T00:00:00"/>
    <s v="Taxi moto à Ewo: Hôtel-secretariat pour la suite de la saisie de la procedure"/>
    <x v="3"/>
    <x v="2"/>
    <m/>
    <x v="45"/>
    <n v="0.53447068695517397"/>
    <n v="561.303"/>
    <m/>
    <x v="12"/>
    <s v="Decharge"/>
    <x v="0"/>
    <s v="CONGO"/>
    <s v="ɣ"/>
  </r>
  <r>
    <d v="2018-08-22T00:00:00"/>
    <s v="Taxi moto à Ewo: secretariat-hôtel apres interruption de la saisie par l'operateur pour les raison spirituelles."/>
    <x v="3"/>
    <x v="2"/>
    <m/>
    <x v="45"/>
    <n v="0.53447068695517397"/>
    <n v="561.303"/>
    <m/>
    <x v="12"/>
    <s v="Decharge"/>
    <x v="0"/>
    <s v="CONGO"/>
    <s v="ɣ"/>
  </r>
  <r>
    <d v="2018-08-22T00:00:00"/>
    <s v="Taxi moto à Ewo: hôtel-secretariat pour la reprise de la saisie"/>
    <x v="3"/>
    <x v="2"/>
    <m/>
    <x v="45"/>
    <n v="0.53447068695517397"/>
    <n v="561.303"/>
    <m/>
    <x v="12"/>
    <s v="Decharge"/>
    <x v="0"/>
    <s v="CONGO"/>
    <s v="ɣ"/>
  </r>
  <r>
    <d v="2018-08-22T00:00:00"/>
    <s v="Taxi à Ewo: restaurant- hôtel"/>
    <x v="3"/>
    <x v="2"/>
    <m/>
    <x v="45"/>
    <n v="0.53447068695517397"/>
    <n v="561.303"/>
    <m/>
    <x v="12"/>
    <s v="Decharge"/>
    <x v="0"/>
    <s v="CONGO"/>
    <s v="ɣ"/>
  </r>
  <r>
    <d v="2018-08-22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2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22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2T00:00:00"/>
    <s v="Taxi bureau-Agence océan du nord acheter le billet de Maitre Malonga"/>
    <x v="3"/>
    <x v="2"/>
    <m/>
    <x v="9"/>
    <n v="1.7815689565172466"/>
    <n v="561.303"/>
    <m/>
    <x v="4"/>
    <s v="Décharge"/>
    <x v="0"/>
    <s v="CONGO"/>
    <s v="ɣ"/>
  </r>
  <r>
    <d v="2018-08-22T00:00:00"/>
    <s v="Taxi Agence océan du nord-bureau"/>
    <x v="3"/>
    <x v="2"/>
    <m/>
    <x v="9"/>
    <n v="1.7815689565172466"/>
    <n v="561.303"/>
    <m/>
    <x v="4"/>
    <s v="Décharge"/>
    <x v="0"/>
    <s v="CONGO"/>
    <s v="ɣ"/>
  </r>
  <r>
    <d v="2018-08-22T00:00:00"/>
    <s v="Taxi bureau- cabinet de maitre Malonga pour lui remettre le budget de voyage "/>
    <x v="3"/>
    <x v="2"/>
    <m/>
    <x v="9"/>
    <n v="1.7815689565172466"/>
    <n v="561.303"/>
    <m/>
    <x v="4"/>
    <s v="Décharge"/>
    <x v="0"/>
    <s v="CONGO"/>
    <s v="ɣ"/>
  </r>
  <r>
    <d v="2018-08-22T00:00:00"/>
    <s v="Taxi cabinet de Maitre Malonga-bureau Palf"/>
    <x v="3"/>
    <x v="2"/>
    <m/>
    <x v="9"/>
    <n v="1.7815689565172466"/>
    <n v="561.303"/>
    <m/>
    <x v="4"/>
    <s v="Décharge"/>
    <x v="0"/>
    <s v="CONGO"/>
    <s v="ɣ"/>
  </r>
  <r>
    <d v="2018-08-23T00:00:00"/>
    <s v="Taxi à Ouesso: Hôtel-TGI de Ouesso"/>
    <x v="3"/>
    <x v="2"/>
    <m/>
    <x v="13"/>
    <n v="0.89078447825862328"/>
    <n v="561.303"/>
    <m/>
    <x v="14"/>
    <s v="Décharge"/>
    <x v="0"/>
    <s v="CONGO"/>
    <s v="ɣ"/>
  </r>
  <r>
    <d v="2018-08-23T00:00:00"/>
    <s v="Taxi à Ouesso: TGI de Ouesso-Hôtel"/>
    <x v="3"/>
    <x v="2"/>
    <m/>
    <x v="13"/>
    <n v="0.89078447825862328"/>
    <n v="561.303"/>
    <m/>
    <x v="14"/>
    <s v="Décharge"/>
    <x v="0"/>
    <s v="CONGO"/>
    <s v="ɣ"/>
  </r>
  <r>
    <d v="2018-08-23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3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3T00:00:00"/>
    <s v="Achat billet BZV-DOLISIE/Me MALONGA MBOKO Audrey"/>
    <x v="2"/>
    <x v="2"/>
    <m/>
    <x v="10"/>
    <n v="17.815689565172466"/>
    <n v="561.303"/>
    <m/>
    <x v="5"/>
    <s v="230807002018--52"/>
    <x v="0"/>
    <s v="CONGO"/>
    <s v="o"/>
  </r>
  <r>
    <d v="2018-08-23T00:00:00"/>
    <s v="Taxi à BZV: ES TV-Radio Rurale"/>
    <x v="3"/>
    <x v="5"/>
    <m/>
    <x v="9"/>
    <n v="1.7815689565172466"/>
    <n v="561.303"/>
    <m/>
    <x v="15"/>
    <s v="Décharge"/>
    <x v="0"/>
    <s v="CONGO"/>
    <s v="ɣ"/>
  </r>
  <r>
    <d v="2018-08-23T00:00:00"/>
    <s v="Taxi à BZV: Radio Rurale-TOP TV"/>
    <x v="3"/>
    <x v="5"/>
    <m/>
    <x v="9"/>
    <n v="1.7815689565172466"/>
    <n v="561.303"/>
    <m/>
    <x v="15"/>
    <s v="Décharge"/>
    <x v="0"/>
    <s v="CONGO"/>
    <s v="ɣ"/>
  </r>
  <r>
    <d v="2018-08-23T00:00:00"/>
    <s v="Taxi à BZV: TOP TV-Radio Liberté"/>
    <x v="3"/>
    <x v="5"/>
    <m/>
    <x v="9"/>
    <n v="1.7815689565172466"/>
    <n v="561.303"/>
    <m/>
    <x v="15"/>
    <s v="Décharge"/>
    <x v="0"/>
    <s v="CONGO"/>
    <s v="ɣ"/>
  </r>
  <r>
    <d v="2018-08-23T00:00:00"/>
    <s v="Taxi à BZV: Radio Liberté-Bureau PALF"/>
    <x v="3"/>
    <x v="5"/>
    <m/>
    <x v="9"/>
    <n v="1.7815689565172466"/>
    <n v="561.303"/>
    <m/>
    <x v="15"/>
    <s v="Décharge"/>
    <x v="0"/>
    <s v="CONGO"/>
    <s v="ɣ"/>
  </r>
  <r>
    <d v="2018-08-23T00:00:00"/>
    <s v="Taxi à BZV: Ouenze-Gare trans Afrique Mikalou (départ pour Nkayi)"/>
    <x v="3"/>
    <x v="1"/>
    <m/>
    <x v="16"/>
    <n v="2.6723534347758697"/>
    <n v="561.303"/>
    <m/>
    <x v="13"/>
    <s v="Décharge"/>
    <x v="1"/>
    <s v="CONGO"/>
    <s v="ɣ"/>
  </r>
  <r>
    <d v="2018-08-23T00:00:00"/>
    <s v="Taxi à Nkayi: gare-Hôtel (recherche de l'hôtel)"/>
    <x v="3"/>
    <x v="1"/>
    <m/>
    <x v="17"/>
    <n v="3.5631379130344931"/>
    <n v="561.303"/>
    <m/>
    <x v="13"/>
    <s v="Décharge"/>
    <x v="1"/>
    <s v="CONGO"/>
    <s v="ɣ"/>
  </r>
  <r>
    <d v="2018-08-23T00:00:00"/>
    <s v="Taxi à Nkayi: hôtel-Marché RN-Grand marché (rencontrer la cible)"/>
    <x v="3"/>
    <x v="1"/>
    <m/>
    <x v="17"/>
    <n v="3.5631379130344931"/>
    <n v="561.303"/>
    <m/>
    <x v="13"/>
    <s v="Décharge"/>
    <x v="1"/>
    <s v="CONGO"/>
    <s v="ɣ"/>
  </r>
  <r>
    <d v="2018-08-23T00:00:00"/>
    <s v="Taxi grand marché-Gare Sibiti-Hôpital de base-hôtel (rencontrer les cibles)"/>
    <x v="3"/>
    <x v="1"/>
    <m/>
    <x v="23"/>
    <n v="5.3447068695517395"/>
    <n v="561.303"/>
    <m/>
    <x v="13"/>
    <s v="Décharge"/>
    <x v="1"/>
    <s v="CONGO"/>
    <s v="ɣ"/>
  </r>
  <r>
    <d v="2018-08-23T00:00:00"/>
    <s v="Achat boisson (rencontre avec une cible venant de PNR)"/>
    <x v="9"/>
    <x v="1"/>
    <m/>
    <x v="23"/>
    <n v="5.3447068695517395"/>
    <n v="561.303"/>
    <m/>
    <x v="13"/>
    <s v="Décharge"/>
    <x v="1"/>
    <s v="CONGO"/>
    <s v="ɣ"/>
  </r>
  <r>
    <d v="2018-08-23T00:00:00"/>
    <s v="Taxi à Dolisie: hôtel-DDEF"/>
    <x v="3"/>
    <x v="2"/>
    <m/>
    <x v="9"/>
    <n v="1.7815689565172466"/>
    <n v="561.303"/>
    <m/>
    <x v="1"/>
    <s v="Décharge"/>
    <x v="0"/>
    <s v="CONGO"/>
    <s v="ɣ"/>
  </r>
  <r>
    <d v="2018-08-23T00:00:00"/>
    <s v="Taxi à Dolisie: DDEF-Hôtel"/>
    <x v="3"/>
    <x v="2"/>
    <m/>
    <x v="9"/>
    <n v="1.7815689565172466"/>
    <n v="561.303"/>
    <m/>
    <x v="1"/>
    <s v="Décharge"/>
    <x v="0"/>
    <s v="CONGO"/>
    <s v="ɣ"/>
  </r>
  <r>
    <d v="2018-08-23T00:00:00"/>
    <s v="Taxi à Dolisie: hôtel-hôtel de residence de maitre Malonga"/>
    <x v="3"/>
    <x v="2"/>
    <m/>
    <x v="9"/>
    <n v="1.7815689565172466"/>
    <n v="561.303"/>
    <m/>
    <x v="1"/>
    <s v="Décharge"/>
    <x v="0"/>
    <s v="CONGO"/>
    <s v="ɣ"/>
  </r>
  <r>
    <d v="2018-08-23T00:00:00"/>
    <s v="Taxi à Dolisie: hôtel de maitre Malonga- mon hôtel de residence"/>
    <x v="3"/>
    <x v="2"/>
    <m/>
    <x v="9"/>
    <n v="1.7815689565172466"/>
    <n v="561.303"/>
    <m/>
    <x v="1"/>
    <s v="Décharge"/>
    <x v="0"/>
    <s v="CONGO"/>
    <s v="ɣ"/>
  </r>
  <r>
    <d v="2018-08-23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3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23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3T00:00:00"/>
    <s v="Taxi moto à Ewo: hôtel-secretariat pour la suite de la saisie de la procedure."/>
    <x v="3"/>
    <x v="2"/>
    <m/>
    <x v="45"/>
    <n v="0.53447068695517397"/>
    <n v="561.303"/>
    <m/>
    <x v="12"/>
    <s v="Decharge"/>
    <x v="0"/>
    <s v="CONGO"/>
    <s v="ɣ"/>
  </r>
  <r>
    <d v="2018-08-23T00:00:00"/>
    <s v="Taxi moto à Ewo: secretariat- gendarmerie pour aller faire signer les PV d'audition aux contrevenants avec le chef faune."/>
    <x v="3"/>
    <x v="2"/>
    <m/>
    <x v="45"/>
    <n v="0.53447068695517397"/>
    <n v="561.303"/>
    <m/>
    <x v="12"/>
    <s v="Decharge"/>
    <x v="0"/>
    <s v="CONGO"/>
    <s v="ɣ"/>
  </r>
  <r>
    <d v="2018-08-23T00:00:00"/>
    <s v="Taxi moto à Ewo: gendarmerie-secretariat pour la photocopie de la procrdure."/>
    <x v="3"/>
    <x v="2"/>
    <m/>
    <x v="45"/>
    <n v="0.53447068695517397"/>
    <n v="561.303"/>
    <m/>
    <x v="12"/>
    <s v="Decharge"/>
    <x v="0"/>
    <s v="CONGO"/>
    <s v="ɣ"/>
  </r>
  <r>
    <d v="2018-08-23T00:00:00"/>
    <s v="Taxi moto à Ewo: secretariat-DDEF pour rencontrer le SAF pour aller déposer la procedure au parquet."/>
    <x v="3"/>
    <x v="2"/>
    <m/>
    <x v="45"/>
    <n v="0.53447068695517397"/>
    <n v="561.303"/>
    <m/>
    <x v="12"/>
    <s v="Decharge"/>
    <x v="0"/>
    <s v="CONGO"/>
    <s v="ɣ"/>
  </r>
  <r>
    <d v="2018-08-23T00:00:00"/>
    <s v="Taxi moto à Ewo: DDEF-charden farell"/>
    <x v="3"/>
    <x v="2"/>
    <m/>
    <x v="45"/>
    <n v="0.53447068695517397"/>
    <n v="561.303"/>
    <m/>
    <x v="12"/>
    <s v="Decharge"/>
    <x v="0"/>
    <s v="CONGO"/>
    <s v="ɣ"/>
  </r>
  <r>
    <d v="2018-08-23T00:00:00"/>
    <s v="Taxi moto à Ewo: Agence charden farell-gendarmerie pour effectuer la visite geôle"/>
    <x v="3"/>
    <x v="2"/>
    <m/>
    <x v="45"/>
    <n v="0.53447068695517397"/>
    <n v="561.303"/>
    <m/>
    <x v="12"/>
    <s v="Decharge"/>
    <x v="0"/>
    <s v="CONGO"/>
    <s v="ɣ"/>
  </r>
  <r>
    <d v="2018-08-23T00:00:00"/>
    <s v="Ration des prévenus à Ewo"/>
    <x v="10"/>
    <x v="2"/>
    <m/>
    <x v="24"/>
    <n v="8.907844782586233"/>
    <n v="561.303"/>
    <m/>
    <x v="12"/>
    <s v="Decharge"/>
    <x v="0"/>
    <s v="CONGO"/>
    <s v="ɣ"/>
  </r>
  <r>
    <d v="2018-08-23T00:00:00"/>
    <s v="Taxi moto à Ewo: gendarmerie-restaurant"/>
    <x v="3"/>
    <x v="2"/>
    <m/>
    <x v="45"/>
    <n v="0.53447068695517397"/>
    <n v="561.303"/>
    <m/>
    <x v="12"/>
    <s v="Decharge"/>
    <x v="0"/>
    <s v="CONGO"/>
    <s v="ɣ"/>
  </r>
  <r>
    <d v="2018-08-23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23T00:00:00"/>
    <s v="Impression et photocopie de la procedure du cas PEA Romain et consorts (ODZALA)"/>
    <x v="13"/>
    <x v="0"/>
    <m/>
    <x v="63"/>
    <n v="24.94196539124145"/>
    <n v="561.303"/>
    <m/>
    <x v="12"/>
    <n v="258"/>
    <x v="0"/>
    <s v="CONGO"/>
    <s v="o"/>
  </r>
  <r>
    <d v="2018-08-23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3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23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4T00:00:00"/>
    <s v="Reglement facture bonus medias portant sur les audiences des trafiquants des pointes d'ivoire, les 23 et 24 Août 2018, aux TGI de OUESSO et DOLISIE/CHQ 3593828"/>
    <x v="6"/>
    <x v="5"/>
    <m/>
    <x v="64"/>
    <n v="427.57654956413916"/>
    <n v="561.303"/>
    <m/>
    <x v="0"/>
    <n v="3593828"/>
    <x v="0"/>
    <s v="CONGO"/>
    <s v="o"/>
  </r>
  <r>
    <d v="2018-08-24T00:00:00"/>
    <s v="FRAIS RET.DEPLACE Chq n°03593828"/>
    <x v="0"/>
    <x v="0"/>
    <m/>
    <x v="2"/>
    <n v="6.0591160211151553"/>
    <n v="561.303"/>
    <m/>
    <x v="0"/>
    <n v="3593828"/>
    <x v="0"/>
    <s v="CONGO"/>
    <s v="o"/>
  </r>
  <r>
    <d v="2018-08-24T00:00:00"/>
    <s v="Taxi à Ouesso: Hôtel-DDEF-SAN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DDEF-SAN-TGI 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TGI-DDEF-SAN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DDEF-SAN-Hôtel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Hôtel-Agence Charden Farell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Agence Charden Farell-Hôtel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4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4T00:00:00"/>
    <s v="Frais de transfert à Jack Bénisson/OUESSO"/>
    <x v="5"/>
    <x v="0"/>
    <m/>
    <x v="65"/>
    <n v="4.9883930782482899"/>
    <n v="561.303"/>
    <m/>
    <x v="5"/>
    <s v="27/GCF"/>
    <x v="0"/>
    <s v="CONGO"/>
    <s v="o"/>
  </r>
  <r>
    <d v="2018-08-24T00:00:00"/>
    <s v="Frais de transfert à Dieudonné/EWO"/>
    <x v="5"/>
    <x v="0"/>
    <m/>
    <x v="17"/>
    <n v="3.5631379130344931"/>
    <n v="561.303"/>
    <m/>
    <x v="5"/>
    <s v="28/GCF"/>
    <x v="0"/>
    <s v="CONGO"/>
    <s v="o"/>
  </r>
  <r>
    <d v="2018-08-24T00:00:00"/>
    <s v="Frais de transfert à Jospin/DOLISIE"/>
    <x v="5"/>
    <x v="0"/>
    <m/>
    <x v="66"/>
    <n v="2.1378827478206959"/>
    <n v="561.303"/>
    <m/>
    <x v="5"/>
    <s v="29/GCF"/>
    <x v="0"/>
    <s v="CONGO"/>
    <s v="o"/>
  </r>
  <r>
    <d v="2018-08-24T00:00:00"/>
    <s v="Recharge crédit MTN"/>
    <x v="7"/>
    <x v="0"/>
    <m/>
    <x v="52"/>
    <n v="89.078447825862327"/>
    <n v="561.303"/>
    <m/>
    <x v="5"/>
    <n v="45"/>
    <x v="0"/>
    <s v="CONGO"/>
    <s v="o"/>
  </r>
  <r>
    <d v="2018-08-24T00:00:00"/>
    <s v="Taxi Bureau-Marché Total/Achat téléphone Perrine"/>
    <x v="3"/>
    <x v="3"/>
    <m/>
    <x v="17"/>
    <n v="3.5631379130344931"/>
    <n v="561.303"/>
    <m/>
    <x v="5"/>
    <s v="Décharge"/>
    <x v="0"/>
    <s v="CONGO"/>
    <s v="ɣ"/>
  </r>
  <r>
    <d v="2018-08-24T00:00:00"/>
    <s v="Taxi Bureau-Marché Total/changer le téléphone SAMSUNG de Perrine"/>
    <x v="3"/>
    <x v="3"/>
    <m/>
    <x v="17"/>
    <n v="3.5631379130344931"/>
    <n v="561.303"/>
    <m/>
    <x v="5"/>
    <s v="Décharge"/>
    <x v="0"/>
    <s v="CONGO"/>
    <s v="ɣ"/>
  </r>
  <r>
    <d v="2018-08-24T00:00:00"/>
    <s v="Taxi à BZV: Bureau PALF-Ministère de l'Economie Forestière"/>
    <x v="3"/>
    <x v="5"/>
    <m/>
    <x v="9"/>
    <n v="1.7815689565172466"/>
    <n v="561.303"/>
    <m/>
    <x v="15"/>
    <s v="Décharge"/>
    <x v="0"/>
    <s v="CONGO"/>
    <s v="ɣ"/>
  </r>
  <r>
    <d v="2018-08-24T00:00:00"/>
    <s v="Taxi à BZV: Ministère de l'Economie Forestière-Banque BCI"/>
    <x v="3"/>
    <x v="5"/>
    <m/>
    <x v="9"/>
    <n v="1.7815689565172466"/>
    <n v="561.303"/>
    <m/>
    <x v="15"/>
    <s v="Décharge"/>
    <x v="0"/>
    <s v="CONGO"/>
    <s v="ɣ"/>
  </r>
  <r>
    <d v="2018-08-24T00:00:00"/>
    <s v="Taxi à BZV: Banque BCI-Vox.cg"/>
    <x v="3"/>
    <x v="5"/>
    <m/>
    <x v="9"/>
    <n v="1.7815689565172466"/>
    <n v="561.303"/>
    <m/>
    <x v="15"/>
    <s v="Décharge"/>
    <x v="0"/>
    <s v="CONGO"/>
    <s v="ɣ"/>
  </r>
  <r>
    <d v="2018-08-24T00:00:00"/>
    <s v="Taxi à BZV: Vox.cg-ES TV"/>
    <x v="3"/>
    <x v="5"/>
    <m/>
    <x v="9"/>
    <n v="1.7815689565172466"/>
    <n v="561.303"/>
    <m/>
    <x v="15"/>
    <s v="Décharge"/>
    <x v="0"/>
    <s v="CONGO"/>
    <s v="ɣ"/>
  </r>
  <r>
    <d v="2018-08-24T00:00:00"/>
    <s v="Taxi à BZV: ES TV-Radio Rurale"/>
    <x v="3"/>
    <x v="5"/>
    <m/>
    <x v="9"/>
    <n v="1.7815689565172466"/>
    <n v="561.303"/>
    <m/>
    <x v="15"/>
    <s v="Décharge"/>
    <x v="0"/>
    <s v="CONGO"/>
    <s v="ɣ"/>
  </r>
  <r>
    <d v="2018-08-24T00:00:00"/>
    <s v="Taxi à BZV: Radio Rurale-TOP TV"/>
    <x v="3"/>
    <x v="5"/>
    <m/>
    <x v="9"/>
    <n v="1.7815689565172466"/>
    <n v="561.303"/>
    <m/>
    <x v="15"/>
    <s v="Décharge"/>
    <x v="0"/>
    <s v="CONGO"/>
    <s v="ɣ"/>
  </r>
  <r>
    <d v="2018-08-24T00:00:00"/>
    <s v="Taxi à BZV: TOP TV-Radio Liberté"/>
    <x v="3"/>
    <x v="5"/>
    <m/>
    <x v="9"/>
    <n v="1.7815689565172466"/>
    <n v="561.303"/>
    <m/>
    <x v="15"/>
    <s v="Décharge"/>
    <x v="0"/>
    <s v="CONGO"/>
    <s v="ɣ"/>
  </r>
  <r>
    <d v="2018-08-24T00:00:00"/>
    <s v="Taxi à BZV: Radio Liberté-times.cd"/>
    <x v="3"/>
    <x v="5"/>
    <m/>
    <x v="9"/>
    <n v="1.7815689565172466"/>
    <n v="561.303"/>
    <m/>
    <x v="15"/>
    <s v="Décharge"/>
    <x v="0"/>
    <s v="CONGO"/>
    <s v="ɣ"/>
  </r>
  <r>
    <d v="2018-08-24T00:00:00"/>
    <s v="Taxi à BZV: times.cd-groupecongomedias"/>
    <x v="3"/>
    <x v="5"/>
    <m/>
    <x v="9"/>
    <n v="1.7815689565172466"/>
    <n v="561.303"/>
    <m/>
    <x v="15"/>
    <s v="Décharge"/>
    <x v="0"/>
    <s v="CONGO"/>
    <s v="ɣ"/>
  </r>
  <r>
    <d v="2018-08-24T00:00:00"/>
    <s v="Taxi à BZV: Groupecongomedias-Bureau PALF"/>
    <x v="3"/>
    <x v="5"/>
    <m/>
    <x v="9"/>
    <n v="1.7815689565172466"/>
    <n v="561.303"/>
    <m/>
    <x v="15"/>
    <s v="Décharge"/>
    <x v="0"/>
    <s v="CONGO"/>
    <s v="ɣ"/>
  </r>
  <r>
    <d v="2018-08-24T00:00:00"/>
    <s v="Taxi Hôtel-Marché RN-Gare Sibiti (rencontre avec la cible Matiti)"/>
    <x v="3"/>
    <x v="1"/>
    <m/>
    <x v="17"/>
    <n v="3.5631379130344931"/>
    <n v="561.303"/>
    <m/>
    <x v="13"/>
    <s v="Décharge"/>
    <x v="1"/>
    <s v="CONGO"/>
    <s v="ɣ"/>
  </r>
  <r>
    <d v="2018-08-24T00:00:00"/>
    <s v="Achat repas et transport (rencontre avec la cible Matiti)"/>
    <x v="9"/>
    <x v="1"/>
    <m/>
    <x v="19"/>
    <n v="7.1262758260689862"/>
    <n v="561.303"/>
    <m/>
    <x v="13"/>
    <s v="Décharge"/>
    <x v="1"/>
    <s v="CONGO"/>
    <s v="ɣ"/>
  </r>
  <r>
    <d v="2018-08-24T00:00:00"/>
    <s v="Taxi Gare Sibiti-Chez Hervé-Gare de Loudima (rencontre et prospection)"/>
    <x v="3"/>
    <x v="1"/>
    <m/>
    <x v="17"/>
    <n v="3.5631379130344931"/>
    <n v="561.303"/>
    <m/>
    <x v="13"/>
    <s v="Décharge"/>
    <x v="1"/>
    <s v="CONGO"/>
    <s v="ɣ"/>
  </r>
  <r>
    <d v="2018-08-24T00:00:00"/>
    <s v="Taxi Gare Loudima-Marché hôpital de base-Hôtel (prospection)"/>
    <x v="3"/>
    <x v="1"/>
    <m/>
    <x v="17"/>
    <n v="3.5631379130344931"/>
    <n v="561.303"/>
    <m/>
    <x v="13"/>
    <s v="Décharge"/>
    <x v="1"/>
    <s v="CONGO"/>
    <s v="ɣ"/>
  </r>
  <r>
    <d v="2018-08-24T00:00:00"/>
    <s v="Taxi hôtel-Vers RN-Chez la 2eme cible (rencontre avec la 2eme cible)"/>
    <x v="3"/>
    <x v="1"/>
    <m/>
    <x v="17"/>
    <n v="3.5631379130344931"/>
    <n v="561.303"/>
    <m/>
    <x v="13"/>
    <s v="Décharge"/>
    <x v="1"/>
    <s v="CONGO"/>
    <s v="ɣ"/>
  </r>
  <r>
    <d v="2018-08-24T00:00:00"/>
    <s v="Taxi de chez la 2eme cible-Vers RN-hôtel (retour à l'hôtel après discussion)"/>
    <x v="3"/>
    <x v="1"/>
    <m/>
    <x v="17"/>
    <n v="3.5631379130344931"/>
    <n v="561.303"/>
    <m/>
    <x v="13"/>
    <s v="Décharge"/>
    <x v="1"/>
    <s v="CONGO"/>
    <s v="ɣ"/>
  </r>
  <r>
    <d v="2018-08-24T00:00:00"/>
    <s v="Taxi à Dolisie: hôtel- TGI"/>
    <x v="3"/>
    <x v="2"/>
    <m/>
    <x v="9"/>
    <n v="1.7815689565172466"/>
    <n v="561.303"/>
    <m/>
    <x v="1"/>
    <s v="Décharge"/>
    <x v="0"/>
    <s v="CONGO"/>
    <s v="ɣ"/>
  </r>
  <r>
    <d v="2018-08-24T00:00:00"/>
    <s v="Taxi à Dolisie: TGI- Agence Charden farell recupérer les fonds envoyés par Mavy"/>
    <x v="3"/>
    <x v="2"/>
    <m/>
    <x v="9"/>
    <n v="1.7815689565172466"/>
    <n v="561.303"/>
    <m/>
    <x v="1"/>
    <s v="Décharge"/>
    <x v="0"/>
    <s v="CONGO"/>
    <s v="ɣ"/>
  </r>
  <r>
    <d v="2018-08-24T00:00:00"/>
    <s v="Taxi à Dolisie: Agence Charden farell-agence de voyage pour acheter mon billet retour"/>
    <x v="3"/>
    <x v="2"/>
    <m/>
    <x v="9"/>
    <n v="1.7815689565172466"/>
    <n v="561.303"/>
    <m/>
    <x v="1"/>
    <s v="Décharge"/>
    <x v="0"/>
    <s v="CONGO"/>
    <s v="ɣ"/>
  </r>
  <r>
    <d v="2018-08-24T00:00:00"/>
    <s v="Taxi à Dolisie: agence de voyage Afrique Trans Express-hôtel"/>
    <x v="3"/>
    <x v="2"/>
    <m/>
    <x v="9"/>
    <n v="1.7815689565172466"/>
    <n v="561.303"/>
    <m/>
    <x v="1"/>
    <s v="Décharge"/>
    <x v="0"/>
    <s v="CONGO"/>
    <s v="ɣ"/>
  </r>
  <r>
    <d v="2018-08-24T00:00:00"/>
    <s v="Paiement frais d'hôtel à Dolisie pour 03 Nuitées du 22 au 25 Août 2018"/>
    <x v="8"/>
    <x v="2"/>
    <m/>
    <x v="33"/>
    <n v="80.170603043276088"/>
    <n v="561.303"/>
    <m/>
    <x v="1"/>
    <s v="Décharge"/>
    <x v="0"/>
    <s v="CONGO"/>
    <s v="o"/>
  </r>
  <r>
    <d v="2018-08-24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4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24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4T00:00:00"/>
    <s v="Taxi moto à Ewo: hôtel -DDEF pour rencontrer le SAF"/>
    <x v="3"/>
    <x v="2"/>
    <m/>
    <x v="45"/>
    <n v="0.53447068695517397"/>
    <n v="561.303"/>
    <m/>
    <x v="12"/>
    <s v="Decharge"/>
    <x v="0"/>
    <s v="CONGO"/>
    <s v="ɣ"/>
  </r>
  <r>
    <d v="2018-08-24T00:00:00"/>
    <s v="Taxi moto à Ewo: DDEF-TGI pour le dépôt de la procedure au parquet avec le SAF"/>
    <x v="3"/>
    <x v="2"/>
    <m/>
    <x v="45"/>
    <n v="0.53447068695517397"/>
    <n v="561.303"/>
    <m/>
    <x v="12"/>
    <s v="Decharge"/>
    <x v="0"/>
    <s v="CONGO"/>
    <s v="ɣ"/>
  </r>
  <r>
    <d v="2018-08-24T00:00:00"/>
    <s v="Taxi moto à Ewo: TGI-hôtel"/>
    <x v="3"/>
    <x v="2"/>
    <m/>
    <x v="45"/>
    <n v="0.53447068695517397"/>
    <n v="561.303"/>
    <m/>
    <x v="12"/>
    <s v="Decharge"/>
    <x v="0"/>
    <s v="CONGO"/>
    <s v="ɣ"/>
  </r>
  <r>
    <d v="2018-08-24T00:00:00"/>
    <s v="Taxi moto à Ewo: hôtel-cyber café pour la mise à jour du fichier comptable"/>
    <x v="3"/>
    <x v="2"/>
    <m/>
    <x v="45"/>
    <n v="0.53447068695517397"/>
    <n v="561.303"/>
    <m/>
    <x v="12"/>
    <s v="Decharge"/>
    <x v="0"/>
    <s v="CONGO"/>
    <s v="ɣ"/>
  </r>
  <r>
    <d v="2018-08-24T00:00:00"/>
    <s v="Paiement frais d'hôtel pour 10 nuitées à Ewo du 14 au 24 aout 2018"/>
    <x v="8"/>
    <x v="2"/>
    <m/>
    <x v="41"/>
    <n v="267.23534347758698"/>
    <n v="561.303"/>
    <m/>
    <x v="12"/>
    <n v="7"/>
    <x v="0"/>
    <s v="CONGO"/>
    <s v="o"/>
  </r>
  <r>
    <d v="2018-08-24T00:00:00"/>
    <s v="Food allowance du 14  au 24 Août 2018"/>
    <x v="8"/>
    <x v="2"/>
    <m/>
    <x v="67"/>
    <n v="195.9725852168971"/>
    <n v="561.303"/>
    <m/>
    <x v="12"/>
    <s v="Decharge"/>
    <x v="0"/>
    <s v="CONGO"/>
    <s v="ɣ"/>
  </r>
  <r>
    <d v="2018-08-24T00:00:00"/>
    <s v="Taxi moto à Ewo: secrétariat-hôtel"/>
    <x v="3"/>
    <x v="2"/>
    <m/>
    <x v="45"/>
    <n v="0.53447068695517397"/>
    <n v="561.303"/>
    <m/>
    <x v="12"/>
    <s v="Decharge"/>
    <x v="0"/>
    <s v="CONGO"/>
    <s v="ɣ"/>
  </r>
  <r>
    <d v="2018-08-24T00:00:00"/>
    <s v="Taxi moto à Ewo: hôtel-gendarmerie pour effectuer la visite geôle(apres l'envoie du fichier comptable le soir)."/>
    <x v="3"/>
    <x v="2"/>
    <m/>
    <x v="45"/>
    <n v="0.53447068695517397"/>
    <n v="561.303"/>
    <m/>
    <x v="12"/>
    <s v="Decharge"/>
    <x v="0"/>
    <s v="CONGO"/>
    <s v="ɣ"/>
  </r>
  <r>
    <d v="2018-08-24T00:00:00"/>
    <s v="Ration des prévenus à Ewo"/>
    <x v="10"/>
    <x v="2"/>
    <m/>
    <x v="24"/>
    <n v="8.907844782586233"/>
    <n v="561.303"/>
    <m/>
    <x v="12"/>
    <s v="Decharge"/>
    <x v="0"/>
    <s v="CONGO"/>
    <s v="ɣ"/>
  </r>
  <r>
    <d v="2018-08-24T00:00:00"/>
    <s v="Taxi moto à Ewo: gendarmerie-restaurant"/>
    <x v="3"/>
    <x v="2"/>
    <m/>
    <x v="45"/>
    <n v="0.53447068695517397"/>
    <n v="561.303"/>
    <m/>
    <x v="12"/>
    <s v="Decharge"/>
    <x v="0"/>
    <s v="CONGO"/>
    <s v="ɣ"/>
  </r>
  <r>
    <d v="2018-08-24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24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4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24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5T00:00:00"/>
    <s v="Taxi à Ouesso: Hôtel-Résidence (Bureau PALF) "/>
    <x v="3"/>
    <x v="2"/>
    <m/>
    <x v="13"/>
    <n v="0.89078447825862328"/>
    <n v="561.303"/>
    <m/>
    <x v="14"/>
    <s v="Décharge"/>
    <x v="0"/>
    <s v="CONGO"/>
    <s v="ɣ"/>
  </r>
  <r>
    <d v="2018-08-25T00:00:00"/>
    <s v="Taxi à Ouesso: Résidence-Hôtel"/>
    <x v="3"/>
    <x v="2"/>
    <m/>
    <x v="13"/>
    <n v="0.89078447825862328"/>
    <n v="561.303"/>
    <m/>
    <x v="14"/>
    <s v="Décharge"/>
    <x v="0"/>
    <s v="CONGO"/>
    <s v="ɣ"/>
  </r>
  <r>
    <d v="2018-08-25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5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5T00:00:00"/>
    <s v="Taxi moto à Ewo: hôtel-agence charden Farell pour le retrait du transfert."/>
    <x v="3"/>
    <x v="2"/>
    <m/>
    <x v="45"/>
    <n v="0.53447068695517397"/>
    <n v="561.303"/>
    <m/>
    <x v="12"/>
    <s v="Decharge"/>
    <x v="0"/>
    <s v="CONGO"/>
    <s v="ɣ"/>
  </r>
  <r>
    <d v="2018-08-25T00:00:00"/>
    <s v="Taxi moto à Ewo: Charden Farell-hôtel"/>
    <x v="3"/>
    <x v="2"/>
    <m/>
    <x v="45"/>
    <n v="0.53447068695517397"/>
    <n v="561.303"/>
    <m/>
    <x v="12"/>
    <s v="Decharge"/>
    <x v="0"/>
    <s v="CONGO"/>
    <s v="ɣ"/>
  </r>
  <r>
    <d v="2018-08-25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25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25T00:00:00"/>
    <s v="Taxi hôtel-Gare sibiti-RN (propsection vers les gares routières)"/>
    <x v="3"/>
    <x v="1"/>
    <m/>
    <x v="17"/>
    <n v="3.5631379130344931"/>
    <n v="561.303"/>
    <m/>
    <x v="13"/>
    <s v="Décharge"/>
    <x v="1"/>
    <s v="CONGO"/>
    <s v="ɣ"/>
  </r>
  <r>
    <d v="2018-08-25T00:00:00"/>
    <s v="Taxi RN-grand marché-Chez la cible Hervé (rencontre avec les cibles)"/>
    <x v="3"/>
    <x v="1"/>
    <m/>
    <x v="17"/>
    <n v="3.5631379130344931"/>
    <n v="561.303"/>
    <m/>
    <x v="13"/>
    <s v="Décharge"/>
    <x v="1"/>
    <s v="CONGO"/>
    <s v="ɣ"/>
  </r>
  <r>
    <d v="2018-08-25T00:00:00"/>
    <s v="Taxi de chez Hervé-Marché Hôpital-Hôtel (retour à l'hôtel)"/>
    <x v="3"/>
    <x v="1"/>
    <m/>
    <x v="17"/>
    <n v="3.5631379130344931"/>
    <n v="561.303"/>
    <m/>
    <x v="13"/>
    <s v="Décharge"/>
    <x v="1"/>
    <s v="CONGO"/>
    <s v="ɣ"/>
  </r>
  <r>
    <d v="2018-08-25T00:00:00"/>
    <s v="Achat Billet dolisie-Brazzaville"/>
    <x v="3"/>
    <x v="2"/>
    <m/>
    <x v="10"/>
    <n v="17.815689565172466"/>
    <n v="561.303"/>
    <m/>
    <x v="1"/>
    <n v="7765"/>
    <x v="0"/>
    <s v="CONGO"/>
    <s v="o"/>
  </r>
  <r>
    <d v="2018-08-25T00:00:00"/>
    <s v="Taxi à BZV: agence Trans afrique express-domicile"/>
    <x v="3"/>
    <x v="2"/>
    <m/>
    <x v="9"/>
    <n v="1.7815689565172466"/>
    <n v="561.303"/>
    <m/>
    <x v="1"/>
    <s v="Décharge"/>
    <x v="0"/>
    <s v="CONGO"/>
    <s v="ɣ"/>
  </r>
  <r>
    <d v="2018-08-26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6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6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26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26T00:00:00"/>
    <s v="Taxi hôtel-Marché RN Nkayi-Boko Songo (prospection sur terrain)"/>
    <x v="3"/>
    <x v="1"/>
    <m/>
    <x v="19"/>
    <n v="7.1262758260689862"/>
    <n v="561.303"/>
    <m/>
    <x v="13"/>
    <s v="Décharge"/>
    <x v="1"/>
    <s v="CONGO"/>
    <s v="ɣ"/>
  </r>
  <r>
    <d v="2018-08-26T00:00:00"/>
    <s v="Taxi Boko Songo-Grand marché-Chez Hervé (retour à Nkayi et rencontre avec la cible)"/>
    <x v="3"/>
    <x v="1"/>
    <m/>
    <x v="24"/>
    <n v="8.907844782586233"/>
    <n v="561.303"/>
    <m/>
    <x v="13"/>
    <s v="Décharge"/>
    <x v="1"/>
    <s v="CONGO"/>
    <s v="ɣ"/>
  </r>
  <r>
    <d v="2018-08-26T00:00:00"/>
    <s v="Achat boisson (rencontre avec les cibles )"/>
    <x v="9"/>
    <x v="1"/>
    <m/>
    <x v="24"/>
    <n v="8.907844782586233"/>
    <n v="561.303"/>
    <m/>
    <x v="13"/>
    <s v="Décharge"/>
    <x v="1"/>
    <s v="CONGO"/>
    <s v="ɣ"/>
  </r>
  <r>
    <d v="2018-08-26T00:00:00"/>
    <s v="Taxi chez Hervé-Marché Hôpital-Hôtel (retour à l'hôtel)"/>
    <x v="3"/>
    <x v="1"/>
    <m/>
    <x v="17"/>
    <n v="3.5631379130344931"/>
    <n v="561.303"/>
    <m/>
    <x v="13"/>
    <s v="Décharge"/>
    <x v="1"/>
    <s v="CONGO"/>
    <s v="ɣ"/>
  </r>
  <r>
    <d v="2018-08-27T00:00:00"/>
    <s v="Taxi à Ouesso: Hôtel-DDEF-SAN"/>
    <x v="3"/>
    <x v="2"/>
    <m/>
    <x v="13"/>
    <n v="0.89078447825862328"/>
    <n v="561.303"/>
    <m/>
    <x v="14"/>
    <s v="Décharge"/>
    <x v="0"/>
    <s v="CONGO"/>
    <s v="ɣ"/>
  </r>
  <r>
    <d v="2018-08-27T00:00:00"/>
    <s v="Taxi à Ouesso: DDEF-SAN-TGI (avec un agent EF)"/>
    <x v="3"/>
    <x v="2"/>
    <m/>
    <x v="9"/>
    <n v="1.7815689565172466"/>
    <n v="561.303"/>
    <m/>
    <x v="14"/>
    <s v="Décharge"/>
    <x v="0"/>
    <s v="CONGO"/>
    <s v="ɣ"/>
  </r>
  <r>
    <d v="2018-08-27T00:00:00"/>
    <s v="Taxi à Ouesso: TGI -Résidence PALF "/>
    <x v="3"/>
    <x v="2"/>
    <m/>
    <x v="13"/>
    <n v="0.89078447825862328"/>
    <n v="561.303"/>
    <m/>
    <x v="14"/>
    <s v="Décharge"/>
    <x v="0"/>
    <s v="CONGO"/>
    <s v="ɣ"/>
  </r>
  <r>
    <d v="2018-08-27T00:00:00"/>
    <s v="Taxi à Ouesso: Résidence-Hôtel"/>
    <x v="3"/>
    <x v="2"/>
    <m/>
    <x v="13"/>
    <n v="0.89078447825862328"/>
    <n v="561.303"/>
    <m/>
    <x v="14"/>
    <s v="Décharge"/>
    <x v="0"/>
    <s v="CONGO"/>
    <s v="ɣ"/>
  </r>
  <r>
    <d v="2018-08-27T00:00:00"/>
    <s v="Taxi à Ouesso: Hôtel-Résidence PALF"/>
    <x v="3"/>
    <x v="2"/>
    <m/>
    <x v="13"/>
    <n v="0.89078447825862328"/>
    <n v="561.303"/>
    <m/>
    <x v="14"/>
    <s v="Décharge"/>
    <x v="0"/>
    <s v="CONGO"/>
    <s v="ɣ"/>
  </r>
  <r>
    <d v="2018-08-27T00:00:00"/>
    <s v="Taxi à Ouesso: Résidence-Atelier de menuisierie (avec matelas pour redimensionnement)"/>
    <x v="3"/>
    <x v="2"/>
    <m/>
    <x v="17"/>
    <n v="3.5631379130344931"/>
    <n v="561.303"/>
    <m/>
    <x v="14"/>
    <s v="Décharge"/>
    <x v="0"/>
    <s v="CONGO"/>
    <s v="ɣ"/>
  </r>
  <r>
    <d v="2018-08-27T00:00:00"/>
    <s v="Taxi à Ouesso: Atelier de menuiserie-Hôtel"/>
    <x v="3"/>
    <x v="2"/>
    <m/>
    <x v="13"/>
    <n v="0.89078447825862328"/>
    <n v="561.303"/>
    <m/>
    <x v="14"/>
    <s v="Décharge"/>
    <x v="0"/>
    <s v="CONGO"/>
    <s v="ɣ"/>
  </r>
  <r>
    <d v="2018-08-27T00:00:00"/>
    <s v="Facture pour redimensionnement des matelas et toile moustiquaire pour la résidence PALF-OUESSO"/>
    <x v="16"/>
    <x v="0"/>
    <m/>
    <x v="46"/>
    <n v="23.160396434724206"/>
    <n v="561.303"/>
    <m/>
    <x v="14"/>
    <s v="OUI"/>
    <x v="0"/>
    <s v="CONGO"/>
    <s v="o"/>
  </r>
  <r>
    <d v="2018-08-27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7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7T00:00:00"/>
    <s v="Frais de transfert à i23c/Nkayi"/>
    <x v="5"/>
    <x v="0"/>
    <m/>
    <x v="68"/>
    <n v="10.689413739103479"/>
    <n v="561.303"/>
    <m/>
    <x v="5"/>
    <s v="18/GCF"/>
    <x v="0"/>
    <s v="CONGO"/>
    <s v="o"/>
  </r>
  <r>
    <d v="2018-08-27T00:00:00"/>
    <s v="Taxi  Bureau-BCI-ONEMO-Bureau"/>
    <x v="3"/>
    <x v="3"/>
    <m/>
    <x v="19"/>
    <n v="7.1262758260689862"/>
    <n v="561.303"/>
    <m/>
    <x v="5"/>
    <s v="Décharge"/>
    <x v="0"/>
    <s v="CONGO"/>
    <s v="ɣ"/>
  </r>
  <r>
    <d v="2018-08-27T00:00:00"/>
    <s v="Taxi bureau &gt; MinEF "/>
    <x v="3"/>
    <x v="3"/>
    <m/>
    <x v="9"/>
    <n v="1.7815689565172466"/>
    <n v="561.303"/>
    <m/>
    <x v="16"/>
    <s v="Décharge"/>
    <x v="0"/>
    <s v="CONGO"/>
    <s v="ɣ"/>
  </r>
  <r>
    <d v="2018-08-27T00:00:00"/>
    <s v="Taxi bureau &gt; Palais Justice &gt; Min Justice &gt; Bureau "/>
    <x v="3"/>
    <x v="3"/>
    <m/>
    <x v="23"/>
    <n v="5.3447068695517395"/>
    <n v="561.303"/>
    <m/>
    <x v="16"/>
    <s v="Décharge"/>
    <x v="0"/>
    <s v="CONGO"/>
    <s v="ɣ"/>
  </r>
  <r>
    <d v="2018-08-27T00:00:00"/>
    <s v="Taxi moto à Ewo: hôtel-TGI pour assister a l'audience de l'affaire Péa Romain et consorst."/>
    <x v="3"/>
    <x v="2"/>
    <m/>
    <x v="45"/>
    <n v="0.53447068695517397"/>
    <n v="561.303"/>
    <m/>
    <x v="12"/>
    <s v="Decharge"/>
    <x v="0"/>
    <s v="CONGO"/>
    <s v="ɣ"/>
  </r>
  <r>
    <d v="2018-08-27T00:00:00"/>
    <s v="Taxi moto à Ewo: TGI-DDEF pour consigner un agent devant assister à l'audience."/>
    <x v="3"/>
    <x v="2"/>
    <m/>
    <x v="45"/>
    <n v="0.53447068695517397"/>
    <n v="561.303"/>
    <m/>
    <x v="12"/>
    <s v="Decharge"/>
    <x v="0"/>
    <s v="CONGO"/>
    <s v="ɣ"/>
  </r>
  <r>
    <d v="2018-08-27T00:00:00"/>
    <s v="Taxi moto à Ewo: DDEF-TGI pour assister à l'audience."/>
    <x v="3"/>
    <x v="2"/>
    <m/>
    <x v="45"/>
    <n v="0.53447068695517397"/>
    <n v="561.303"/>
    <m/>
    <x v="12"/>
    <s v="Decharge"/>
    <x v="0"/>
    <s v="CONGO"/>
    <s v="ɣ"/>
  </r>
  <r>
    <d v="2018-08-27T00:00:00"/>
    <s v="Taxi moto à Ewo: TGI-restaurant"/>
    <x v="3"/>
    <x v="2"/>
    <m/>
    <x v="45"/>
    <n v="0.53447068695517397"/>
    <n v="561.303"/>
    <m/>
    <x v="12"/>
    <s v="Decharge"/>
    <x v="0"/>
    <s v="CONGO"/>
    <s v="ɣ"/>
  </r>
  <r>
    <d v="2018-08-27T00:00:00"/>
    <s v="Taxi moto à Ewo: retaurant-hôtel"/>
    <x v="3"/>
    <x v="2"/>
    <m/>
    <x v="45"/>
    <n v="0.53447068695517397"/>
    <n v="561.303"/>
    <m/>
    <x v="12"/>
    <s v="Decharge"/>
    <x v="0"/>
    <s v="CONGO"/>
    <s v="ɣ"/>
  </r>
  <r>
    <d v="2018-08-27T00:00:00"/>
    <s v="Taxi hôtel-Chez la cible Matiti-Hôtel (rencontre avec la cible)"/>
    <x v="3"/>
    <x v="1"/>
    <m/>
    <x v="17"/>
    <n v="3.5631379130344931"/>
    <n v="561.303"/>
    <m/>
    <x v="13"/>
    <s v="Décharge"/>
    <x v="1"/>
    <s v="CONGO"/>
    <s v="ɣ"/>
  </r>
  <r>
    <d v="2018-08-27T00:00:00"/>
    <s v="Taxi hôtel-Marché RN-Dépôt de gaz (prospection sur terrain)"/>
    <x v="3"/>
    <x v="1"/>
    <m/>
    <x v="17"/>
    <n v="3.5631379130344931"/>
    <n v="561.303"/>
    <m/>
    <x v="13"/>
    <s v="Décharge"/>
    <x v="1"/>
    <s v="CONGO"/>
    <s v="ɣ"/>
  </r>
  <r>
    <d v="2018-08-27T00:00:00"/>
    <s v="Taxi dépôt de Gaz-gare Nkayi-marché Hôpital (extension prospection)"/>
    <x v="3"/>
    <x v="1"/>
    <m/>
    <x v="17"/>
    <n v="3.5631379130344931"/>
    <n v="561.303"/>
    <m/>
    <x v="13"/>
    <s v="Décharge"/>
    <x v="1"/>
    <s v="CONGO"/>
    <s v="ɣ"/>
  </r>
  <r>
    <d v="2018-08-27T00:00:00"/>
    <s v="Taxi marché hôpital-Agence Charden farell-Hôtel (récupération transfert)"/>
    <x v="3"/>
    <x v="1"/>
    <m/>
    <x v="17"/>
    <n v="3.5631379130344931"/>
    <n v="561.303"/>
    <m/>
    <x v="13"/>
    <s v="Décharge"/>
    <x v="1"/>
    <s v="CONGO"/>
    <s v="ɣ"/>
  </r>
  <r>
    <d v="2018-08-27T00:00:00"/>
    <s v="Taxi Hôtel-vers RN-Hôtel (rencontre avec la cible pour information)"/>
    <x v="3"/>
    <x v="1"/>
    <m/>
    <x v="17"/>
    <n v="3.5631379130344931"/>
    <n v="561.303"/>
    <m/>
    <x v="13"/>
    <s v="Décharge"/>
    <x v="1"/>
    <s v="CONGO"/>
    <s v="ɣ"/>
  </r>
  <r>
    <d v="2018-08-27T00:00:00"/>
    <s v="Achat boisson (rencontre avec la cible)"/>
    <x v="9"/>
    <x v="1"/>
    <m/>
    <x v="17"/>
    <n v="3.5631379130344931"/>
    <n v="561.303"/>
    <m/>
    <x v="13"/>
    <s v="Décharge"/>
    <x v="1"/>
    <s v="CONGO"/>
    <s v="ɣ"/>
  </r>
  <r>
    <d v="2018-08-27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27T00:00:00"/>
    <s v="Food allowance pendant la pause"/>
    <x v="1"/>
    <x v="2"/>
    <m/>
    <x v="9"/>
    <n v="1.7815689565172466"/>
    <n v="561.303"/>
    <m/>
    <x v="1"/>
    <s v="Décharge"/>
    <x v="0"/>
    <s v="CONGO"/>
    <s v="ɣ"/>
  </r>
  <r>
    <d v="2018-08-27T00:00:00"/>
    <s v="Taxi bureau-marché moungali pour l'achat d'un chargeur complet plus un câble d'ordinateur acer"/>
    <x v="3"/>
    <x v="2"/>
    <m/>
    <x v="9"/>
    <n v="1.7815689565172466"/>
    <n v="561.303"/>
    <m/>
    <x v="1"/>
    <s v="Décharge"/>
    <x v="0"/>
    <s v="CONGO"/>
    <s v="ɣ"/>
  </r>
  <r>
    <d v="2018-08-27T00:00:00"/>
    <s v="Achat chargeur complet ordinateur plus câble"/>
    <x v="13"/>
    <x v="0"/>
    <m/>
    <x v="48"/>
    <n v="53.447068695517395"/>
    <n v="561.303"/>
    <m/>
    <x v="1"/>
    <n v="37"/>
    <x v="0"/>
    <s v="CONGO"/>
    <s v="o"/>
  </r>
  <r>
    <d v="2018-08-27T00:00:00"/>
    <s v="Taxi marché moungali-bureau"/>
    <x v="3"/>
    <x v="2"/>
    <m/>
    <x v="9"/>
    <n v="1.7815689565172466"/>
    <n v="561.303"/>
    <m/>
    <x v="1"/>
    <s v="Décharge"/>
    <x v="0"/>
    <s v="CONGO"/>
    <s v="ɣ"/>
  </r>
  <r>
    <d v="2018-08-27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27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7T00:00:00"/>
    <s v="Food allowance pendant la pause"/>
    <x v="1"/>
    <x v="2"/>
    <m/>
    <x v="9"/>
    <n v="1.7815689565172466"/>
    <n v="561.303"/>
    <m/>
    <x v="2"/>
    <s v="Décharge"/>
    <x v="0"/>
    <s v="CONGO"/>
    <s v="ɣ"/>
  </r>
  <r>
    <d v="2018-08-27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7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7T00:00:00"/>
    <s v="Food allowance pendant la pause"/>
    <x v="1"/>
    <x v="2"/>
    <m/>
    <x v="9"/>
    <n v="1.7815689565172466"/>
    <n v="561.303"/>
    <m/>
    <x v="4"/>
    <s v="Décharge"/>
    <x v="0"/>
    <s v="CONGO"/>
    <s v="ɣ"/>
  </r>
  <r>
    <d v="2018-08-27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8T00:00:00"/>
    <s v="Facture BUROTOP IRIS pour achat: 02 cartons de Rame papier,02 Classeurs, 02 Paquets de chemises cartonnées et sous chemises, 02 paquets d'enveloppes A4 et A5 et une cartouche d'encre RICOH SP311LE/ CHQ 3593829"/>
    <x v="13"/>
    <x v="0"/>
    <m/>
    <x v="69"/>
    <n v="319.34623545571645"/>
    <n v="561.303"/>
    <m/>
    <x v="0"/>
    <n v="3593829"/>
    <x v="0"/>
    <s v="CONGO"/>
    <s v="o"/>
  </r>
  <r>
    <d v="2018-08-28T00:00:00"/>
    <s v="Virement salaire Août 2018-Mésange"/>
    <x v="1"/>
    <x v="2"/>
    <m/>
    <x v="70"/>
    <n v="801.70603043276094"/>
    <n v="561.303"/>
    <m/>
    <x v="0"/>
    <s v="Ordre de virement"/>
    <x v="0"/>
    <s v="CONGO"/>
    <s v="o"/>
  </r>
  <r>
    <d v="2018-08-28T00:00:00"/>
    <s v="Virement salaire Août 2018-Evariste"/>
    <x v="1"/>
    <x v="5"/>
    <m/>
    <x v="71"/>
    <n v="249.4196539124145"/>
    <n v="561.303"/>
    <m/>
    <x v="0"/>
    <s v="Ordre de virement"/>
    <x v="0"/>
    <s v="CONGO"/>
    <s v="o"/>
  </r>
  <r>
    <d v="2018-08-28T00:00:00"/>
    <s v="Virement salaire Août 2018-i73x"/>
    <x v="1"/>
    <x v="1"/>
    <m/>
    <x v="72"/>
    <n v="172.45587499086946"/>
    <n v="561.303"/>
    <m/>
    <x v="0"/>
    <s v="Ordre de virement"/>
    <x v="1"/>
    <s v="CONGO"/>
    <s v="o"/>
  </r>
  <r>
    <d v="2018-08-28T00:00:00"/>
    <s v="Virement salaire Août 2018-Herick"/>
    <x v="1"/>
    <x v="2"/>
    <m/>
    <x v="4"/>
    <n v="409.76085999896668"/>
    <n v="561.303"/>
    <m/>
    <x v="0"/>
    <s v="Ordre de virement"/>
    <x v="0"/>
    <s v="CONGO"/>
    <s v="o"/>
  </r>
  <r>
    <d v="2018-08-28T00:00:00"/>
    <s v="Virement salaire Août 2018-Mavy"/>
    <x v="1"/>
    <x v="3"/>
    <m/>
    <x v="73"/>
    <n v="687.57694150930956"/>
    <n v="561.303"/>
    <m/>
    <x v="0"/>
    <s v="Ordre de virement"/>
    <x v="0"/>
    <s v="CONGO"/>
    <s v="o"/>
  </r>
  <r>
    <d v="2018-08-28T00:00:00"/>
    <s v="FRAIS S/VIRT EMIS"/>
    <x v="0"/>
    <x v="0"/>
    <m/>
    <x v="1"/>
    <n v="14.870756080049457"/>
    <n v="561.303"/>
    <m/>
    <x v="0"/>
    <s v="Relevé"/>
    <x v="0"/>
    <s v="CONGO"/>
    <s v="o"/>
  </r>
  <r>
    <d v="2018-08-28T00:00:00"/>
    <s v="Taxi à Ouesso: Hôtel-TGI "/>
    <x v="3"/>
    <x v="2"/>
    <m/>
    <x v="13"/>
    <n v="0.89078447825862328"/>
    <n v="561.303"/>
    <m/>
    <x v="14"/>
    <s v="Décharge"/>
    <x v="0"/>
    <s v="CONGO"/>
    <s v="ɣ"/>
  </r>
  <r>
    <d v="2018-08-28T00:00:00"/>
    <s v="Taxi à Ouesso: TGI -DDEF-SAN "/>
    <x v="3"/>
    <x v="2"/>
    <m/>
    <x v="13"/>
    <n v="0.89078447825862328"/>
    <n v="561.303"/>
    <m/>
    <x v="14"/>
    <s v="Décharge"/>
    <x v="0"/>
    <s v="CONGO"/>
    <s v="ɣ"/>
  </r>
  <r>
    <d v="2018-08-28T00:00:00"/>
    <s v="Taxi à Ouesso: DDEF-SAN-TGI (avec un agent EF)"/>
    <x v="3"/>
    <x v="2"/>
    <m/>
    <x v="9"/>
    <n v="1.7815689565172466"/>
    <n v="561.303"/>
    <m/>
    <x v="14"/>
    <s v="Décharge"/>
    <x v="0"/>
    <s v="CONGO"/>
    <s v="ɣ"/>
  </r>
  <r>
    <d v="2018-08-28T00:00:00"/>
    <s v="Taxi à Ouesso: TGI -Hôtel"/>
    <x v="3"/>
    <x v="2"/>
    <m/>
    <x v="13"/>
    <n v="0.89078447825862328"/>
    <n v="561.303"/>
    <m/>
    <x v="14"/>
    <s v="Décharge"/>
    <x v="0"/>
    <s v="CONGO"/>
    <s v="ɣ"/>
  </r>
  <r>
    <d v="2018-08-28T00:00:00"/>
    <s v="Taxi à Ouesso: Hôtel-Agence Charden Farell"/>
    <x v="3"/>
    <x v="2"/>
    <m/>
    <x v="13"/>
    <n v="0.89078447825862328"/>
    <n v="561.303"/>
    <m/>
    <x v="14"/>
    <s v="Décharge"/>
    <x v="0"/>
    <s v="CONGO"/>
    <s v="ɣ"/>
  </r>
  <r>
    <d v="2018-08-28T00:00:00"/>
    <s v="Taxi à Ouesso: Agence Charden Farell-Hôtel"/>
    <x v="3"/>
    <x v="2"/>
    <m/>
    <x v="13"/>
    <n v="0.89078447825862328"/>
    <n v="561.303"/>
    <m/>
    <x v="14"/>
    <s v="Décharge"/>
    <x v="0"/>
    <s v="CONGO"/>
    <s v="ɣ"/>
  </r>
  <r>
    <d v="2018-08-28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8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28T00:00:00"/>
    <s v="Frais de transfert à Jack Bénisson/OUESSO"/>
    <x v="5"/>
    <x v="0"/>
    <m/>
    <x v="19"/>
    <n v="7.1262758260689862"/>
    <n v="561.303"/>
    <m/>
    <x v="5"/>
    <s v="20/GCF"/>
    <x v="0"/>
    <s v="CONGO"/>
    <s v="o"/>
  </r>
  <r>
    <d v="2018-08-28T00:00:00"/>
    <s v="Frais de transfert à Dieudonné/EWO"/>
    <x v="5"/>
    <x v="0"/>
    <m/>
    <x v="19"/>
    <n v="7.1262758260689862"/>
    <n v="561.303"/>
    <m/>
    <x v="5"/>
    <s v="41/GCF"/>
    <x v="0"/>
    <s v="CONGO"/>
    <s v="o"/>
  </r>
  <r>
    <d v="2018-08-28T00:00:00"/>
    <s v="Prestation Août 2018/ Odile FIELO la Ménagere"/>
    <x v="16"/>
    <x v="0"/>
    <m/>
    <x v="74"/>
    <n v="128.27296486924175"/>
    <n v="561.303"/>
    <m/>
    <x v="5"/>
    <s v="OUI"/>
    <x v="0"/>
    <s v="CONGO"/>
    <s v="o"/>
  </r>
  <r>
    <d v="2018-08-28T00:00:00"/>
    <s v="Taxi moto à Ewo: hôtel-TGI pour le retrait de la procedure de la gendarmerie aupres du procureur."/>
    <x v="3"/>
    <x v="2"/>
    <m/>
    <x v="45"/>
    <n v="0.53447068695517397"/>
    <n v="561.303"/>
    <m/>
    <x v="12"/>
    <s v="Decharge"/>
    <x v="0"/>
    <s v="CONGO"/>
    <s v="ɣ"/>
  </r>
  <r>
    <d v="2018-08-28T00:00:00"/>
    <s v="Taxi moto à Ewo: TGI-secretariat pour la photocopie de la procedure."/>
    <x v="3"/>
    <x v="2"/>
    <m/>
    <x v="45"/>
    <n v="0.53447068695517397"/>
    <n v="561.303"/>
    <m/>
    <x v="12"/>
    <s v="Decharge"/>
    <x v="0"/>
    <s v="CONGO"/>
    <s v="ɣ"/>
  </r>
  <r>
    <d v="2018-08-28T00:00:00"/>
    <s v="Impression de l'ordre de mission et photocopie de la procedure."/>
    <x v="13"/>
    <x v="0"/>
    <m/>
    <x v="66"/>
    <n v="2.1378827478206959"/>
    <n v="561.303"/>
    <m/>
    <x v="12"/>
    <s v="Decharge"/>
    <x v="0"/>
    <s v="CONGO"/>
    <s v="ɣ"/>
  </r>
  <r>
    <d v="2018-08-28T00:00:00"/>
    <s v="Taxi moto à Ewo: secrétariat-TGI pour remettre la procedure au PR apres la photocopie"/>
    <x v="3"/>
    <x v="2"/>
    <m/>
    <x v="45"/>
    <n v="0.53447068695517397"/>
    <n v="561.303"/>
    <m/>
    <x v="12"/>
    <s v="Decharge"/>
    <x v="0"/>
    <s v="CONGO"/>
    <s v="ɣ"/>
  </r>
  <r>
    <d v="2018-08-28T00:00:00"/>
    <s v="Taxi moto à Ewo:  TGI-Hôtel"/>
    <x v="3"/>
    <x v="2"/>
    <m/>
    <x v="45"/>
    <n v="0.53447068695517397"/>
    <n v="561.303"/>
    <m/>
    <x v="12"/>
    <s v="Decharge"/>
    <x v="0"/>
    <s v="CONGO"/>
    <s v="ɣ"/>
  </r>
  <r>
    <d v="2018-08-28T00:00:00"/>
    <s v="Taxi moto à Ewo: hôtel-Restaurant"/>
    <x v="3"/>
    <x v="2"/>
    <m/>
    <x v="45"/>
    <n v="0.53447068695517397"/>
    <n v="561.303"/>
    <m/>
    <x v="12"/>
    <s v="Decharge"/>
    <x v="0"/>
    <s v="CONGO"/>
    <s v="ɣ"/>
  </r>
  <r>
    <d v="2018-08-28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28T00:00:00"/>
    <s v="Taxi moto à Ewo: restaurant-hôtel"/>
    <x v="3"/>
    <x v="2"/>
    <m/>
    <x v="45"/>
    <n v="0.53447068695517397"/>
    <n v="561.303"/>
    <m/>
    <x v="12"/>
    <s v="Decharge"/>
    <x v="0"/>
    <s v="CONGO"/>
    <s v="ɣ"/>
  </r>
  <r>
    <d v="2018-08-28T00:00:00"/>
    <s v="Taxi hôtel-Grand marché-Chez la cible (avoir la suite de sa discussion avec son frère)"/>
    <x v="3"/>
    <x v="1"/>
    <m/>
    <x v="17"/>
    <n v="3.5631379130344931"/>
    <n v="561.303"/>
    <m/>
    <x v="13"/>
    <s v="Décharge"/>
    <x v="1"/>
    <s v="CONGO"/>
    <s v="ɣ"/>
  </r>
  <r>
    <d v="2018-08-28T00:00:00"/>
    <s v="Taxi de chez la cible-Marché RN-gare Loudima (rencontre avec Hervé et prospection)"/>
    <x v="3"/>
    <x v="1"/>
    <m/>
    <x v="17"/>
    <n v="3.5631379130344931"/>
    <n v="561.303"/>
    <m/>
    <x v="13"/>
    <s v="Décharge"/>
    <x v="1"/>
    <s v="CONGO"/>
    <s v="ɣ"/>
  </r>
  <r>
    <d v="2018-08-28T00:00:00"/>
    <s v="Taxi Gare Loudima-Marché hôpital de base-Gare Sibiti (prospection)"/>
    <x v="3"/>
    <x v="1"/>
    <m/>
    <x v="17"/>
    <n v="3.5631379130344931"/>
    <n v="561.303"/>
    <m/>
    <x v="13"/>
    <s v="Décharge"/>
    <x v="1"/>
    <s v="CONGO"/>
    <s v="ɣ"/>
  </r>
  <r>
    <d v="2018-08-28T00:00:00"/>
    <s v="Taxi Sibiti-Océan du nord-Express Mélodie (faire la réservation pour Brazzaville)"/>
    <x v="3"/>
    <x v="1"/>
    <m/>
    <x v="17"/>
    <n v="3.5631379130344931"/>
    <n v="561.303"/>
    <m/>
    <x v="13"/>
    <s v="Décharge"/>
    <x v="1"/>
    <s v="CONGO"/>
    <s v="ɣ"/>
  </r>
  <r>
    <d v="2018-08-28T00:00:00"/>
    <s v="Taxi Express Melodie-Gare PN-Hôtel (retour à l'hôtel)"/>
    <x v="3"/>
    <x v="1"/>
    <m/>
    <x v="17"/>
    <n v="3.5631379130344931"/>
    <n v="561.303"/>
    <m/>
    <x v="13"/>
    <s v="Décharge"/>
    <x v="1"/>
    <s v="CONGO"/>
    <s v="ɣ"/>
  </r>
  <r>
    <d v="2018-08-28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28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28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8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8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8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28T00:00:00"/>
    <s v="Salaire de juillet 2018- Perrine ODIER"/>
    <x v="1"/>
    <x v="3"/>
    <m/>
    <x v="14"/>
    <n v="534.47068695517396"/>
    <n v="561.303"/>
    <m/>
    <x v="5"/>
    <n v="13"/>
    <x v="0"/>
    <s v="CONGO"/>
    <s v="o"/>
  </r>
  <r>
    <d v="2018-08-29T00:00:00"/>
    <s v="Honoraires de consultation IT87-Août 2018/CHQ N 03593834"/>
    <x v="1"/>
    <x v="1"/>
    <m/>
    <x v="75"/>
    <n v="391.9451704337942"/>
    <n v="561.303"/>
    <m/>
    <x v="0"/>
    <n v="3593834"/>
    <x v="1"/>
    <s v="CONGO"/>
    <s v="o"/>
  </r>
  <r>
    <d v="2018-08-29T00:00:00"/>
    <s v="FRAIS RET.DEPLACE Chq n°03593834"/>
    <x v="0"/>
    <x v="0"/>
    <m/>
    <x v="2"/>
    <n v="6.0591160211151553"/>
    <n v="561.303"/>
    <m/>
    <x v="0"/>
    <n v="3593834"/>
    <x v="0"/>
    <s v="CONGO"/>
    <s v="o"/>
  </r>
  <r>
    <d v="2018-08-29T00:00:00"/>
    <s v="Salaire du mois d'Août 2018-Crépin Evariste IBOUILI-IBOUILI/CHQ N 03593831"/>
    <x v="1"/>
    <x v="2"/>
    <m/>
    <x v="7"/>
    <n v="344.91174998173892"/>
    <n v="561.303"/>
    <m/>
    <x v="0"/>
    <n v="3593831"/>
    <x v="0"/>
    <s v="CONGO"/>
    <s v="o"/>
  </r>
  <r>
    <d v="2018-08-29T00:00:00"/>
    <s v="FRAIS RET.DEPLACE Chq n°03593831"/>
    <x v="0"/>
    <x v="0"/>
    <m/>
    <x v="2"/>
    <n v="6.0591160211151553"/>
    <n v="561.303"/>
    <m/>
    <x v="0"/>
    <n v="3593831"/>
    <x v="0"/>
    <s v="CONGO"/>
    <s v="o"/>
  </r>
  <r>
    <d v="2018-08-29T00:00:00"/>
    <s v="Salaire du mois d'Août 2018-Bley Quercy BEMY PENDANGOYI/CHQ N 03593832"/>
    <x v="1"/>
    <x v="2"/>
    <m/>
    <x v="7"/>
    <n v="344.91174998173892"/>
    <n v="561.303"/>
    <m/>
    <x v="0"/>
    <n v="3593832"/>
    <x v="0"/>
    <s v="CONGO"/>
    <s v="o"/>
  </r>
  <r>
    <d v="2018-08-29T00:00:00"/>
    <s v="FRAIS RET.DEPLACE Chq n°03593832"/>
    <x v="0"/>
    <x v="0"/>
    <m/>
    <x v="2"/>
    <n v="6.0591160211151553"/>
    <n v="561.303"/>
    <m/>
    <x v="0"/>
    <n v="3593832"/>
    <x v="0"/>
    <s v="CONGO"/>
    <s v="o"/>
  </r>
  <r>
    <d v="2018-08-29T00:00:00"/>
    <s v="Taxi à Ouesso: Hôtel-Résidence (Bureau PALF) "/>
    <x v="3"/>
    <x v="2"/>
    <m/>
    <x v="13"/>
    <n v="0.89078447825862328"/>
    <n v="561.303"/>
    <m/>
    <x v="14"/>
    <s v="Décharge"/>
    <x v="0"/>
    <s v="CONGO"/>
    <s v="ɣ"/>
  </r>
  <r>
    <d v="2018-08-29T00:00:00"/>
    <s v="Taxi à Ouesso: Résidence-Hôtel"/>
    <x v="3"/>
    <x v="2"/>
    <m/>
    <x v="13"/>
    <n v="0.89078447825862328"/>
    <n v="561.303"/>
    <m/>
    <x v="14"/>
    <s v="Décharge"/>
    <x v="0"/>
    <s v="CONGO"/>
    <s v="ɣ"/>
  </r>
  <r>
    <d v="2018-08-29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29T00:00:00"/>
    <s v="Interview pour le poste d'enquêteur- lieu public café et thé  pour occuper la place au restaurant Mamati/Perrine, Mésange et IT87 "/>
    <x v="1"/>
    <x v="2"/>
    <m/>
    <x v="76"/>
    <n v="4.8102361825965652"/>
    <n v="561.303"/>
    <m/>
    <x v="9"/>
    <s v="OUI"/>
    <x v="0"/>
    <s v="CONGO"/>
    <s v="o"/>
  </r>
  <r>
    <d v="2018-08-29T00:00:00"/>
    <s v="Taxi bureau &gt; Espace Mamaty pour interview &gt; Bureau "/>
    <x v="3"/>
    <x v="3"/>
    <m/>
    <x v="9"/>
    <n v="1.7815689565172466"/>
    <n v="561.303"/>
    <m/>
    <x v="16"/>
    <s v="Décharge"/>
    <x v="0"/>
    <s v="CONGO"/>
    <s v="ɣ"/>
  </r>
  <r>
    <d v="2018-08-29T00:00:00"/>
    <s v="Food allowance missionEwo du 25 au 29 Août 2018"/>
    <x v="8"/>
    <x v="2"/>
    <m/>
    <x v="52"/>
    <n v="89.078447825862327"/>
    <n v="561.303"/>
    <m/>
    <x v="12"/>
    <s v="Decharge"/>
    <x v="0"/>
    <s v="CONGO"/>
    <s v="ɣ"/>
  </r>
  <r>
    <d v="2018-08-29T00:00:00"/>
    <s v="Paiment frais d'hôtel 05 Cinq nuitées à Ewo du 24 au 29 Août 2018"/>
    <x v="8"/>
    <x v="2"/>
    <m/>
    <x v="53"/>
    <n v="133.61767173879349"/>
    <n v="561.303"/>
    <m/>
    <x v="12"/>
    <n v="8"/>
    <x v="0"/>
    <s v="CONGO"/>
    <s v="o"/>
  </r>
  <r>
    <d v="2018-08-29T00:00:00"/>
    <s v="Taxi moto à Ewo: hôtel-gare routière à destination d'Owando."/>
    <x v="3"/>
    <x v="2"/>
    <m/>
    <x v="45"/>
    <n v="0.53447068695517397"/>
    <n v="561.303"/>
    <m/>
    <x v="12"/>
    <s v="Decharge"/>
    <x v="0"/>
    <s v="CONGO"/>
    <s v="ɣ"/>
  </r>
  <r>
    <d v="2018-08-29T00:00:00"/>
    <s v="Achat Billet Ewo-Owando"/>
    <x v="3"/>
    <x v="2"/>
    <m/>
    <x v="62"/>
    <n v="14.252551652137972"/>
    <n v="561.303"/>
    <m/>
    <x v="12"/>
    <s v="Decharge"/>
    <x v="0"/>
    <s v="CONGO"/>
    <s v="ɣ"/>
  </r>
  <r>
    <d v="2018-08-29T00:00:00"/>
    <s v="Taxi moto à Owando: gare routière-hôtel"/>
    <x v="3"/>
    <x v="2"/>
    <m/>
    <x v="45"/>
    <n v="0.53447068695517397"/>
    <n v="561.303"/>
    <m/>
    <x v="12"/>
    <s v="Decharge"/>
    <x v="0"/>
    <s v="CONGO"/>
    <s v="ɣ"/>
  </r>
  <r>
    <d v="2018-08-29T00:00:00"/>
    <s v="Taxi moto à Owando: hôtel-maison d'arrêt et commissariat pour effectuer la visite geôle"/>
    <x v="3"/>
    <x v="2"/>
    <m/>
    <x v="45"/>
    <n v="0.53447068695517397"/>
    <n v="561.303"/>
    <m/>
    <x v="12"/>
    <s v="Decharge"/>
    <x v="0"/>
    <s v="CONGO"/>
    <s v="ɣ"/>
  </r>
  <r>
    <d v="2018-08-29T00:00:00"/>
    <s v="Ration des prévenus à Owando"/>
    <x v="10"/>
    <x v="2"/>
    <m/>
    <x v="17"/>
    <n v="3.5631379130344931"/>
    <n v="561.303"/>
    <m/>
    <x v="12"/>
    <s v="Decharge"/>
    <x v="0"/>
    <s v="CONGO"/>
    <s v="ɣ"/>
  </r>
  <r>
    <d v="2018-08-29T00:00:00"/>
    <s v="Taxi moto à Owando: commissariat-restaurant"/>
    <x v="3"/>
    <x v="2"/>
    <m/>
    <x v="45"/>
    <n v="0.53447068695517397"/>
    <n v="561.303"/>
    <m/>
    <x v="12"/>
    <s v="Decharge"/>
    <x v="0"/>
    <s v="CONGO"/>
    <s v="ɣ"/>
  </r>
  <r>
    <d v="2018-08-29T00:00:00"/>
    <s v="Taxi moto à Owando: restaurant-hôtel"/>
    <x v="3"/>
    <x v="2"/>
    <m/>
    <x v="45"/>
    <n v="0.53447068695517397"/>
    <n v="561.303"/>
    <m/>
    <x v="12"/>
    <s v="Decharge"/>
    <x v="0"/>
    <s v="CONGO"/>
    <s v="ɣ"/>
  </r>
  <r>
    <d v="2018-08-29T00:00:00"/>
    <s v="Taxi à BZV: Bureau PALF-Radio Rurale"/>
    <x v="3"/>
    <x v="5"/>
    <m/>
    <x v="9"/>
    <n v="1.7815689565172466"/>
    <n v="561.303"/>
    <m/>
    <x v="15"/>
    <s v="Décharge"/>
    <x v="0"/>
    <s v="CONGO"/>
    <s v="ɣ"/>
  </r>
  <r>
    <d v="2018-08-29T00:00:00"/>
    <s v="Taxi à BZV: Radio Rurale-ES TV"/>
    <x v="3"/>
    <x v="5"/>
    <m/>
    <x v="9"/>
    <n v="1.7815689565172466"/>
    <n v="561.303"/>
    <m/>
    <x v="15"/>
    <s v="Décharge"/>
    <x v="0"/>
    <s v="CONGO"/>
    <s v="ɣ"/>
  </r>
  <r>
    <d v="2018-08-29T00:00:00"/>
    <s v="Taxi à BZV: ES TV-TOP TV"/>
    <x v="3"/>
    <x v="5"/>
    <m/>
    <x v="9"/>
    <n v="1.7815689565172466"/>
    <n v="561.303"/>
    <m/>
    <x v="15"/>
    <s v="Décharge"/>
    <x v="0"/>
    <s v="CONGO"/>
    <s v="ɣ"/>
  </r>
  <r>
    <d v="2018-08-29T00:00:00"/>
    <s v="Taxi à BZV: TOP TV-Bureau PALF"/>
    <x v="3"/>
    <x v="5"/>
    <m/>
    <x v="9"/>
    <n v="1.7815689565172466"/>
    <n v="561.303"/>
    <m/>
    <x v="15"/>
    <s v="Décharge"/>
    <x v="0"/>
    <s v="CONGO"/>
    <s v="ɣ"/>
  </r>
  <r>
    <d v="2018-08-29T00:00:00"/>
    <s v="Paiement frais d'Hôtel 06 nuitées du  23 au 29 Août 2018 (cfr mission Nkayi)"/>
    <x v="8"/>
    <x v="1"/>
    <m/>
    <x v="77"/>
    <n v="160.34120608655218"/>
    <n v="561.303"/>
    <m/>
    <x v="13"/>
    <n v="8"/>
    <x v="1"/>
    <s v="CONGO"/>
    <s v="o"/>
  </r>
  <r>
    <d v="2018-08-29T00:00:00"/>
    <s v="Taxi hôtel-Gare routière de Nkayi (retour à Brazzaville)"/>
    <x v="3"/>
    <x v="1"/>
    <m/>
    <x v="9"/>
    <n v="1.7815689565172466"/>
    <n v="561.303"/>
    <m/>
    <x v="13"/>
    <s v="Décharge"/>
    <x v="1"/>
    <s v="CONGO"/>
    <s v="ɣ"/>
  </r>
  <r>
    <d v="2018-08-29T00:00:00"/>
    <s v="Achat billet Nkayi-Brazzaville (retour à Brazzaville)"/>
    <x v="3"/>
    <x v="1"/>
    <m/>
    <x v="10"/>
    <n v="17.815689565172466"/>
    <n v="561.303"/>
    <m/>
    <x v="13"/>
    <s v="Décharge"/>
    <x v="1"/>
    <s v="CONGO"/>
    <s v="o"/>
  </r>
  <r>
    <d v="2018-08-29T00:00:00"/>
    <s v="Taxi Moukondo-Ouenze (arrivé à Brazzaville)"/>
    <x v="3"/>
    <x v="1"/>
    <m/>
    <x v="16"/>
    <n v="2.6723534347758697"/>
    <n v="561.303"/>
    <m/>
    <x v="13"/>
    <s v="Décharge"/>
    <x v="1"/>
    <s v="CONGO"/>
    <s v="ɣ"/>
  </r>
  <r>
    <d v="2018-08-29T00:00:00"/>
    <s v="Food allowance mission Nkayi du 23 au 29 Août 2018"/>
    <x v="8"/>
    <x v="1"/>
    <m/>
    <x v="39"/>
    <n v="124.70982695620725"/>
    <n v="561.303"/>
    <m/>
    <x v="13"/>
    <s v="Décharge"/>
    <x v="1"/>
    <s v="CONGO"/>
    <s v="ɣ"/>
  </r>
  <r>
    <d v="2018-08-29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29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29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29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29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29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30T00:00:00"/>
    <s v="Honoraires de consultation I23c-Août 2018/CHQ N 03593835"/>
    <x v="1"/>
    <x v="1"/>
    <m/>
    <x v="78"/>
    <n v="445.39223912931163"/>
    <n v="561.303"/>
    <m/>
    <x v="0"/>
    <n v="3593835"/>
    <x v="1"/>
    <s v="CONGO"/>
    <s v="o"/>
  </r>
  <r>
    <d v="2018-08-30T00:00:00"/>
    <s v="FRAIS RET.DEPLACE Chq n°03593835"/>
    <x v="0"/>
    <x v="0"/>
    <m/>
    <x v="2"/>
    <n v="6.0591160211151553"/>
    <n v="561.303"/>
    <m/>
    <x v="0"/>
    <n v="3593835"/>
    <x v="0"/>
    <s v="CONGO"/>
    <s v="o"/>
  </r>
  <r>
    <d v="2018-08-30T00:00:00"/>
    <s v="Taxi à Ouesso: Hôtel-Tridom II"/>
    <x v="3"/>
    <x v="2"/>
    <m/>
    <x v="13"/>
    <n v="0.89078447825862328"/>
    <n v="561.303"/>
    <m/>
    <x v="14"/>
    <s v="Décharge"/>
    <x v="0"/>
    <s v="CONGO"/>
    <s v="ɣ"/>
  </r>
  <r>
    <d v="2018-08-30T00:00:00"/>
    <s v="Taxi à Ouesso: Domicile d'Eric-Hôtel"/>
    <x v="3"/>
    <x v="2"/>
    <m/>
    <x v="13"/>
    <n v="0.89078447825862328"/>
    <n v="561.303"/>
    <m/>
    <x v="14"/>
    <s v="Décharge"/>
    <x v="0"/>
    <s v="CONGO"/>
    <s v="ɣ"/>
  </r>
  <r>
    <d v="2018-08-30T00:00:00"/>
    <s v="Taxi à Ouesso: Hôtel-Restaurant"/>
    <x v="3"/>
    <x v="2"/>
    <m/>
    <x v="13"/>
    <n v="0.89078447825862328"/>
    <n v="561.303"/>
    <m/>
    <x v="14"/>
    <s v="Décharge"/>
    <x v="0"/>
    <s v="CONGO"/>
    <s v="ɣ"/>
  </r>
  <r>
    <d v="2018-08-30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30T00:00:00"/>
    <s v="Taxi à Ouesso: Hôtel-atelier de menuiserie"/>
    <x v="3"/>
    <x v="2"/>
    <m/>
    <x v="13"/>
    <n v="0.89078447825862328"/>
    <n v="561.303"/>
    <m/>
    <x v="14"/>
    <s v="Décharge"/>
    <x v="0"/>
    <s v="CONGO"/>
    <s v="ɣ"/>
  </r>
  <r>
    <d v="2018-08-30T00:00:00"/>
    <s v="Taxi à Ouesso: Atelier de menuiserie-Résidence (avec menuisier et matelas)"/>
    <x v="3"/>
    <x v="2"/>
    <m/>
    <x v="17"/>
    <n v="3.5631379130344931"/>
    <n v="561.303"/>
    <m/>
    <x v="14"/>
    <s v="Décharge"/>
    <x v="0"/>
    <s v="CONGO"/>
    <s v="ɣ"/>
  </r>
  <r>
    <d v="2018-08-30T00:00:00"/>
    <s v="Taxi à Ouesso: Résidence-Hôtel"/>
    <x v="3"/>
    <x v="2"/>
    <m/>
    <x v="13"/>
    <n v="0.89078447825862328"/>
    <n v="561.303"/>
    <m/>
    <x v="14"/>
    <s v="Décharge"/>
    <x v="0"/>
    <s v="CONGO"/>
    <s v="ɣ"/>
  </r>
  <r>
    <d v="2018-08-30T00:00:00"/>
    <s v="Taxi: bureau-agence charden farell pour faire le transfert à Dieudonné/ aller-retour"/>
    <x v="3"/>
    <x v="2"/>
    <m/>
    <x v="9"/>
    <n v="1.7815689565172466"/>
    <n v="561.303"/>
    <m/>
    <x v="9"/>
    <s v="Décharge"/>
    <x v="0"/>
    <s v="CONGO"/>
    <s v="ɣ"/>
  </r>
  <r>
    <d v="2018-08-30T00:00:00"/>
    <s v="Taxi moto à Owando: hôtel-maison d'arrêt pour l'obtention de la copie de l'ordonnance de la sortie de KONGA Daniel pour les raisons de santé.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 maison d'arrêt-hôtel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 hôtel-TGI pour rencontrer le juge d'application des peines(JAP) pour verifier l'ordonnance de la sortie de Konga Daniel dont le DG de la MA ne m'a pas produit la copie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 TGI-secrétariat pour la photocopie de l'ordonnance de la permission de KONGA Daniel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secrétariat-TGI pour remettre l'ordonnance au greffier en chef apres la photocopie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 TGI-agence Charden Farell pour le retrait de l'argent.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 agence océan du nord-restaurant"/>
    <x v="3"/>
    <x v="2"/>
    <m/>
    <x v="45"/>
    <n v="0.53447068695517397"/>
    <n v="561.303"/>
    <m/>
    <x v="12"/>
    <s v="Decharge"/>
    <x v="0"/>
    <s v="CONGO"/>
    <s v="ɣ"/>
  </r>
  <r>
    <d v="2018-08-30T00:00:00"/>
    <s v="Taxi moto à Owando: restaurant-maison d'arrêt pour effectuer la visite geôle"/>
    <x v="3"/>
    <x v="2"/>
    <m/>
    <x v="45"/>
    <n v="0.53447068695517397"/>
    <n v="561.303"/>
    <m/>
    <x v="12"/>
    <s v="Decharge"/>
    <x v="0"/>
    <s v="CONGO"/>
    <s v="ɣ"/>
  </r>
  <r>
    <d v="2018-08-30T00:00:00"/>
    <s v="Ration des prévenus à Owando"/>
    <x v="10"/>
    <x v="2"/>
    <m/>
    <x v="9"/>
    <n v="1.7815689565172466"/>
    <n v="561.303"/>
    <m/>
    <x v="12"/>
    <s v="Decharge"/>
    <x v="0"/>
    <s v="CONGO"/>
    <s v="ɣ"/>
  </r>
  <r>
    <d v="2018-08-30T00:00:00"/>
    <s v="Taxi moto à Owando: maison d'arrêt-hôtel"/>
    <x v="3"/>
    <x v="2"/>
    <m/>
    <x v="45"/>
    <n v="0.53447068695517397"/>
    <n v="561.303"/>
    <m/>
    <x v="12"/>
    <s v="Decharge"/>
    <x v="0"/>
    <s v="CONGO"/>
    <s v="ɣ"/>
  </r>
  <r>
    <d v="2018-08-30T00:00:00"/>
    <s v="Taxi à BZV: Bureau PALF-TOP TV"/>
    <x v="3"/>
    <x v="5"/>
    <m/>
    <x v="9"/>
    <n v="1.7815689565172466"/>
    <n v="561.303"/>
    <m/>
    <x v="15"/>
    <s v="Décharge"/>
    <x v="0"/>
    <s v="CONGO"/>
    <s v="ɣ"/>
  </r>
  <r>
    <d v="2018-08-30T00:00:00"/>
    <s v="Taxi à BZV: TOP TV-ES TV"/>
    <x v="3"/>
    <x v="5"/>
    <m/>
    <x v="9"/>
    <n v="1.7815689565172466"/>
    <n v="561.303"/>
    <m/>
    <x v="15"/>
    <s v="Décharge"/>
    <x v="0"/>
    <s v="CONGO"/>
    <s v="ɣ"/>
  </r>
  <r>
    <d v="2018-08-30T00:00:00"/>
    <s v="Taxi à BZV: ES TV-Radio Rurale"/>
    <x v="3"/>
    <x v="5"/>
    <m/>
    <x v="9"/>
    <n v="1.7815689565172466"/>
    <n v="561.303"/>
    <m/>
    <x v="15"/>
    <s v="Décharge"/>
    <x v="0"/>
    <s v="CONGO"/>
    <s v="ɣ"/>
  </r>
  <r>
    <d v="2018-08-30T00:00:00"/>
    <s v="Taxi à BZV: Radio Rurale-Bureau  PALF"/>
    <x v="3"/>
    <x v="5"/>
    <m/>
    <x v="9"/>
    <n v="1.7815689565172466"/>
    <n v="561.303"/>
    <m/>
    <x v="15"/>
    <s v="Décharge"/>
    <x v="0"/>
    <s v="CONGO"/>
    <s v="ɣ"/>
  </r>
  <r>
    <d v="2018-08-30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30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30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30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30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30T00:00:00"/>
    <s v="Taxi Bureau-Domicile"/>
    <x v="3"/>
    <x v="2"/>
    <m/>
    <x v="9"/>
    <n v="1.7815689565172466"/>
    <n v="561.303"/>
    <m/>
    <x v="4"/>
    <s v="Décharge"/>
    <x v="0"/>
    <s v="CONGO"/>
    <s v="ɣ"/>
  </r>
  <r>
    <d v="2018-08-31T00:00:00"/>
    <s v="Taxi à Ouesso: Hôtel-Tridom II"/>
    <x v="3"/>
    <x v="2"/>
    <m/>
    <x v="13"/>
    <n v="0.89078447825862328"/>
    <n v="561.303"/>
    <m/>
    <x v="14"/>
    <s v="Décharge"/>
    <x v="0"/>
    <s v="CONGO"/>
    <s v="ɣ"/>
  </r>
  <r>
    <d v="2018-08-31T00:00:00"/>
    <s v="Taxi à Ouesso: Tridom II-Hôtel"/>
    <x v="3"/>
    <x v="2"/>
    <m/>
    <x v="13"/>
    <n v="0.89078447825862328"/>
    <n v="561.303"/>
    <m/>
    <x v="14"/>
    <s v="Décharge"/>
    <x v="0"/>
    <s v="CONGO"/>
    <s v="ɣ"/>
  </r>
  <r>
    <d v="2018-08-31T00:00:00"/>
    <s v="Taxi à Ouesso:  Hôtel-Restaurant"/>
    <x v="3"/>
    <x v="2"/>
    <m/>
    <x v="13"/>
    <n v="0.89078447825862328"/>
    <n v="561.303"/>
    <m/>
    <x v="14"/>
    <s v="Décharge"/>
    <x v="0"/>
    <s v="CONGO"/>
    <s v="ɣ"/>
  </r>
  <r>
    <d v="2018-08-31T00:00:00"/>
    <s v="Taxi à Ouesso: Restaurant-Hôtel"/>
    <x v="3"/>
    <x v="2"/>
    <m/>
    <x v="13"/>
    <n v="0.89078447825862328"/>
    <n v="561.303"/>
    <m/>
    <x v="14"/>
    <s v="Décharge"/>
    <x v="0"/>
    <s v="CONGO"/>
    <s v="ɣ"/>
  </r>
  <r>
    <d v="2018-08-31T00:00:00"/>
    <s v="Frais d'hôtel mission 19 nuitées à Ouesso du 19 Août au 07 Septembre 2018"/>
    <x v="8"/>
    <x v="2"/>
    <m/>
    <x v="79"/>
    <n v="507.74715260741527"/>
    <n v="561.303"/>
    <m/>
    <x v="14"/>
    <n v="37"/>
    <x v="0"/>
    <s v="CONGO"/>
    <s v="o"/>
  </r>
  <r>
    <d v="2018-08-31T00:00:00"/>
    <s v="Food allowance  à Ouesso du 19 au 31 Août 2018"/>
    <x v="8"/>
    <x v="2"/>
    <m/>
    <x v="80"/>
    <n v="231.60396434724206"/>
    <n v="561.303"/>
    <m/>
    <x v="14"/>
    <s v="Décharge"/>
    <x v="0"/>
    <s v="CONGO"/>
    <s v="ɣ"/>
  </r>
  <r>
    <d v="2018-08-31T00:00:00"/>
    <s v="Achat produits pharmaceutiques en mission à OUESSO-Grippe et paludisme"/>
    <x v="1"/>
    <x v="6"/>
    <m/>
    <x v="81"/>
    <n v="9.3086977978026137"/>
    <n v="561.303"/>
    <m/>
    <x v="14"/>
    <n v="37"/>
    <x v="0"/>
    <s v="CONGO"/>
    <s v="o"/>
  </r>
  <r>
    <d v="2018-08-31T00:00:00"/>
    <s v="Achat billet Owando-Brazzaville"/>
    <x v="3"/>
    <x v="2"/>
    <m/>
    <x v="10"/>
    <n v="17.815689565172466"/>
    <n v="561.303"/>
    <m/>
    <x v="12"/>
    <n v="32"/>
    <x v="0"/>
    <s v="CONGO"/>
    <s v="o"/>
  </r>
  <r>
    <d v="2018-08-31T00:00:00"/>
    <s v="Taxi moto à Owando: Hôtel-gare routière à destination de Brazzaville"/>
    <x v="3"/>
    <x v="2"/>
    <m/>
    <x v="45"/>
    <n v="0.53447068695517397"/>
    <n v="561.303"/>
    <m/>
    <x v="12"/>
    <s v="Decharge"/>
    <x v="0"/>
    <s v="CONGO"/>
    <s v="ɣ"/>
  </r>
  <r>
    <d v="2018-08-31T00:00:00"/>
    <s v="Paiement frais d'hôtel à Owando du 29 au 31 Août 2018"/>
    <x v="8"/>
    <x v="2"/>
    <m/>
    <x v="48"/>
    <n v="53.447068695517395"/>
    <n v="561.303"/>
    <m/>
    <x v="12"/>
    <n v="17"/>
    <x v="0"/>
    <s v="CONGO"/>
    <s v="o"/>
  </r>
  <r>
    <d v="2018-08-31T00:00:00"/>
    <s v="Food allowance à Owando du 30 au 31 Août 2018"/>
    <x v="8"/>
    <x v="2"/>
    <m/>
    <x v="35"/>
    <n v="35.631379130344932"/>
    <n v="561.303"/>
    <m/>
    <x v="12"/>
    <s v="Decharge"/>
    <x v="0"/>
    <s v="CONGO"/>
    <s v="ɣ"/>
  </r>
  <r>
    <d v="2018-08-31T00:00:00"/>
    <s v="Taxi à BZV: agence océan du Nord de Mikalou-Bureau"/>
    <x v="3"/>
    <x v="2"/>
    <m/>
    <x v="17"/>
    <n v="3.5631379130344931"/>
    <n v="561.303"/>
    <m/>
    <x v="12"/>
    <s v="Decharge"/>
    <x v="0"/>
    <s v="CONGO"/>
    <s v="ɣ"/>
  </r>
  <r>
    <d v="2018-08-31T00:00:00"/>
    <s v="Taxi Bureau-Talangaï-Bureau (achat billet pour la mission à PNR)"/>
    <x v="3"/>
    <x v="1"/>
    <m/>
    <x v="17"/>
    <n v="3.5631379130344931"/>
    <n v="561.303"/>
    <m/>
    <x v="13"/>
    <s v="Décharge"/>
    <x v="1"/>
    <s v="CONGO"/>
    <s v="ɣ"/>
  </r>
  <r>
    <d v="2018-08-31T00:00:00"/>
    <s v="Taxi domicile-bureau"/>
    <x v="3"/>
    <x v="2"/>
    <m/>
    <x v="9"/>
    <n v="1.7815689565172466"/>
    <n v="561.303"/>
    <m/>
    <x v="1"/>
    <s v="Décharge"/>
    <x v="0"/>
    <s v="CONGO"/>
    <s v="ɣ"/>
  </r>
  <r>
    <d v="2018-08-31T00:00:00"/>
    <s v="Taxi bureau-domicile"/>
    <x v="3"/>
    <x v="2"/>
    <m/>
    <x v="9"/>
    <n v="1.7815689565172466"/>
    <n v="561.303"/>
    <m/>
    <x v="1"/>
    <s v="Décharge"/>
    <x v="0"/>
    <s v="CONGO"/>
    <s v="ɣ"/>
  </r>
  <r>
    <d v="2018-08-31T00:00:00"/>
    <s v="Taxi domicile-bureau"/>
    <x v="3"/>
    <x v="2"/>
    <m/>
    <x v="9"/>
    <n v="1.7815689565172466"/>
    <n v="561.303"/>
    <m/>
    <x v="2"/>
    <s v="Décharge"/>
    <x v="0"/>
    <s v="CONGO"/>
    <s v="ɣ"/>
  </r>
  <r>
    <d v="2018-08-31T00:00:00"/>
    <s v="Taxi bureau-domicile"/>
    <x v="3"/>
    <x v="2"/>
    <m/>
    <x v="9"/>
    <n v="1.7815689565172466"/>
    <n v="561.303"/>
    <m/>
    <x v="2"/>
    <s v="Décharge"/>
    <x v="0"/>
    <s v="CONGO"/>
    <s v="ɣ"/>
  </r>
  <r>
    <d v="2018-08-31T00:00:00"/>
    <s v="Taxi Bureau-Agence Océan du Nord pour achat du Billet BZV-PNR"/>
    <x v="3"/>
    <x v="1"/>
    <m/>
    <x v="9"/>
    <n v="1.7815689565172466"/>
    <n v="561.303"/>
    <m/>
    <x v="8"/>
    <s v="Décharge"/>
    <x v="1"/>
    <s v="CONGO"/>
    <s v="ɣ"/>
  </r>
  <r>
    <d v="2018-08-31T00:00:00"/>
    <s v="Achat billet Trans Afrique BZV-PNR pour mission de PNR"/>
    <x v="3"/>
    <x v="1"/>
    <m/>
    <x v="37"/>
    <n v="21.378827478206958"/>
    <n v="561.303"/>
    <m/>
    <x v="8"/>
    <s v="OUI"/>
    <x v="1"/>
    <s v="CONGO"/>
    <s v="o"/>
  </r>
  <r>
    <d v="2018-08-31T00:00:00"/>
    <s v="Taxi agence océan du Nord Talangai-Bureau"/>
    <x v="3"/>
    <x v="1"/>
    <m/>
    <x v="9"/>
    <n v="1.7815689565172466"/>
    <n v="561.303"/>
    <m/>
    <x v="8"/>
    <s v="Décharge"/>
    <x v="1"/>
    <s v="CONGO"/>
    <s v="ɣ"/>
  </r>
  <r>
    <d v="2018-08-31T00:00:00"/>
    <s v="Food allowance mission PNR pour 05 jours"/>
    <x v="8"/>
    <x v="1"/>
    <m/>
    <x v="52"/>
    <n v="89.078447825862327"/>
    <n v="561.303"/>
    <m/>
    <x v="8"/>
    <s v="Décharge"/>
    <x v="1"/>
    <s v="CONGO"/>
    <s v="ɣ"/>
  </r>
  <r>
    <d v="2018-08-31T00:00:00"/>
    <s v="Taxi domicile-Bureau"/>
    <x v="3"/>
    <x v="2"/>
    <m/>
    <x v="9"/>
    <n v="1.7815689565172466"/>
    <n v="561.303"/>
    <m/>
    <x v="4"/>
    <s v="Décharge"/>
    <x v="0"/>
    <s v="CONGO"/>
    <s v="ɣ"/>
  </r>
  <r>
    <d v="2018-08-31T00:00:00"/>
    <s v="Taxi Bureau-Domicile"/>
    <x v="3"/>
    <x v="2"/>
    <m/>
    <x v="9"/>
    <n v="1.7815689565172466"/>
    <n v="561.303"/>
    <m/>
    <x v="4"/>
    <s v="Décharge"/>
    <x v="0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6:S18" firstHeaderRow="1" firstDataRow="2" firstDataCol="1"/>
  <pivotFields count="14">
    <pivotField numFmtId="15" showAll="0"/>
    <pivotField showAll="0"/>
    <pivotField axis="axisCol" showAll="0">
      <items count="20">
        <item x="0"/>
        <item x="6"/>
        <item x="4"/>
        <item x="11"/>
        <item x="15"/>
        <item x="10"/>
        <item x="2"/>
        <item x="13"/>
        <item x="1"/>
        <item x="16"/>
        <item x="7"/>
        <item x="5"/>
        <item x="3"/>
        <item m="1" x="17"/>
        <item x="8"/>
        <item x="12"/>
        <item m="1" x="18"/>
        <item x="9"/>
        <item x="14"/>
        <item t="default"/>
      </items>
    </pivotField>
    <pivotField axis="axisRow" showAll="0">
      <items count="9">
        <item x="1"/>
        <item x="2"/>
        <item x="3"/>
        <item m="1" x="7"/>
        <item x="5"/>
        <item x="0"/>
        <item x="6"/>
        <item x="4"/>
        <item t="default"/>
      </items>
    </pivotField>
    <pivotField showAll="0"/>
    <pivotField dataField="1" showAll="0"/>
    <pivotField numFmtId="43" showAll="0"/>
    <pivotField numFmtId="43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1"/>
    <field x="3"/>
  </rowFields>
  <rowItems count="11">
    <i>
      <x/>
    </i>
    <i r="1">
      <x v="1"/>
    </i>
    <i r="1">
      <x v="2"/>
    </i>
    <i r="1">
      <x v="4"/>
    </i>
    <i r="1">
      <x v="5"/>
    </i>
    <i r="1">
      <x v="6"/>
    </i>
    <i>
      <x v="1"/>
    </i>
    <i r="1">
      <x/>
    </i>
    <i r="1">
      <x v="5"/>
    </i>
    <i r="1">
      <x v="7"/>
    </i>
    <i t="grand">
      <x/>
    </i>
  </rowItems>
  <colFields count="1">
    <field x="2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7"/>
    </i>
    <i>
      <x v="18"/>
    </i>
    <i t="grand">
      <x/>
    </i>
  </colItems>
  <dataFields count="1">
    <dataField name="Somme de Spent in national currency " fld="5" baseField="0" baseItem="0"/>
  </dataFields>
  <formats count="1">
    <format dxfId="5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0:C29" firstHeaderRow="1" firstDataRow="2" firstDataCol="1"/>
  <pivotFields count="14">
    <pivotField numFmtId="15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axis="axisRow" showAll="0">
      <items count="18">
        <item x="0"/>
        <item x="10"/>
        <item x="11"/>
        <item x="2"/>
        <item x="12"/>
        <item x="15"/>
        <item x="3"/>
        <item x="13"/>
        <item x="7"/>
        <item x="6"/>
        <item x="8"/>
        <item x="14"/>
        <item x="1"/>
        <item x="5"/>
        <item x="9"/>
        <item x="16"/>
        <item x="4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0" baseItem="0"/>
    <dataField name="Somme de Spent in national currency " fld="5" baseField="0" baseItem="0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0:C19" firstHeaderRow="1" firstDataRow="2" firstDataCol="1"/>
  <pivotFields count="14">
    <pivotField numFmtId="15" showAll="0"/>
    <pivotField showAll="0"/>
    <pivotField showAll="0"/>
    <pivotField axis="axisRow" showAll="0">
      <items count="9">
        <item x="1"/>
        <item x="2"/>
        <item x="3"/>
        <item m="1" x="7"/>
        <item x="5"/>
        <item x="0"/>
        <item x="6"/>
        <item x="4"/>
        <item t="default"/>
      </items>
    </pivotField>
    <pivotField showAll="0"/>
    <pivotField dataField="1" showAll="0">
      <items count="83">
        <item x="26"/>
        <item x="45"/>
        <item x="11"/>
        <item x="13"/>
        <item x="22"/>
        <item x="9"/>
        <item x="6"/>
        <item x="66"/>
        <item x="32"/>
        <item x="16"/>
        <item x="50"/>
        <item x="30"/>
        <item x="17"/>
        <item x="38"/>
        <item x="25"/>
        <item x="76"/>
        <item x="65"/>
        <item x="23"/>
        <item x="2"/>
        <item x="20"/>
        <item x="56"/>
        <item x="19"/>
        <item x="61"/>
        <item x="29"/>
        <item x="24"/>
        <item x="81"/>
        <item x="68"/>
        <item x="28"/>
        <item x="60"/>
        <item x="21"/>
        <item x="49"/>
        <item x="18"/>
        <item x="62"/>
        <item x="1"/>
        <item x="47"/>
        <item x="10"/>
        <item x="37"/>
        <item x="40"/>
        <item x="46"/>
        <item x="63"/>
        <item x="0"/>
        <item x="12"/>
        <item x="36"/>
        <item x="35"/>
        <item x="48"/>
        <item x="34"/>
        <item x="33"/>
        <item x="52"/>
        <item x="51"/>
        <item x="42"/>
        <item x="31"/>
        <item x="59"/>
        <item x="39"/>
        <item x="74"/>
        <item x="53"/>
        <item x="55"/>
        <item x="27"/>
        <item x="58"/>
        <item x="77"/>
        <item x="72"/>
        <item x="15"/>
        <item x="54"/>
        <item x="67"/>
        <item x="8"/>
        <item x="80"/>
        <item x="43"/>
        <item x="71"/>
        <item x="41"/>
        <item x="5"/>
        <item x="69"/>
        <item x="3"/>
        <item x="7"/>
        <item x="75"/>
        <item x="4"/>
        <item x="64"/>
        <item x="78"/>
        <item x="79"/>
        <item x="14"/>
        <item x="57"/>
        <item x="73"/>
        <item x="70"/>
        <item x="44"/>
        <item t="default"/>
      </items>
    </pivotField>
    <pivotField dataField="1" numFmtId="43" showAll="0"/>
    <pivotField numFmtId="43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pent in national currency " fld="5" baseField="0" baseItem="0"/>
    <dataField name="Somme de Spent in $" fld="6" baseField="0" baseItem="0"/>
  </dataFields>
  <formats count="4">
    <format dxfId="3">
      <pivotArea type="all" dataOnly="0" outline="0" fieldPosition="0"/>
    </format>
    <format dxfId="2">
      <pivotArea collapsedLevelsAreSubtotals="1" fieldPosition="0">
        <references count="2">
          <reference field="4294967294" count="1" selected="0">
            <x v="1"/>
          </reference>
          <reference field="3" count="5">
            <x v="1"/>
            <x v="2"/>
            <x v="4"/>
            <x v="5"/>
            <x v="6"/>
          </reference>
        </references>
      </pivotArea>
    </format>
    <format dxfId="1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0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selection activeCell="H24" sqref="H24"/>
    </sheetView>
  </sheetViews>
  <sheetFormatPr baseColWidth="10" defaultRowHeight="15"/>
  <cols>
    <col min="1" max="1" width="36.28515625" style="122" bestFit="1" customWidth="1"/>
    <col min="2" max="2" width="25.28515625" style="122" bestFit="1" customWidth="1"/>
    <col min="3" max="3" width="10.28515625" style="122" bestFit="1" customWidth="1"/>
    <col min="4" max="4" width="11.5703125" style="122" bestFit="1" customWidth="1"/>
    <col min="5" max="6" width="10.28515625" style="122" bestFit="1" customWidth="1"/>
    <col min="7" max="7" width="9.42578125" style="122" bestFit="1" customWidth="1"/>
    <col min="8" max="8" width="13" style="122" bestFit="1" customWidth="1"/>
    <col min="9" max="9" width="16.7109375" style="122" bestFit="1" customWidth="1"/>
    <col min="10" max="10" width="11.7109375" style="122" bestFit="1" customWidth="1"/>
    <col min="11" max="11" width="9.7109375" style="122" bestFit="1" customWidth="1"/>
    <col min="12" max="12" width="12" style="122" bestFit="1" customWidth="1"/>
    <col min="13" max="13" width="14" style="122" bestFit="1" customWidth="1"/>
    <col min="14" max="14" width="10.85546875" style="122" bestFit="1" customWidth="1"/>
    <col min="15" max="15" width="19.7109375" style="122" bestFit="1" customWidth="1"/>
    <col min="16" max="16" width="16.85546875" style="122" customWidth="1"/>
    <col min="17" max="17" width="14.5703125" style="122" customWidth="1"/>
    <col min="18" max="18" width="7.7109375" style="122" hidden="1" customWidth="1"/>
    <col min="19" max="19" width="14" style="122" customWidth="1"/>
    <col min="20" max="20" width="7.7109375" style="122" bestFit="1" customWidth="1"/>
    <col min="21" max="21" width="14" style="122" bestFit="1" customWidth="1"/>
    <col min="22" max="16384" width="11.42578125" style="122"/>
  </cols>
  <sheetData>
    <row r="1" spans="1:21">
      <c r="A1" s="131" t="s">
        <v>647</v>
      </c>
      <c r="B1" s="132"/>
    </row>
    <row r="3" spans="1:21" ht="23.25">
      <c r="A3" s="141" t="s">
        <v>687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6" spans="1:21">
      <c r="A6" s="126" t="s">
        <v>682</v>
      </c>
      <c r="B6" s="126" t="s">
        <v>686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/>
      <c r="U6"/>
    </row>
    <row r="7" spans="1:21">
      <c r="A7" s="126" t="s">
        <v>677</v>
      </c>
      <c r="B7" s="125" t="s">
        <v>80</v>
      </c>
      <c r="C7" s="125" t="s">
        <v>88</v>
      </c>
      <c r="D7" s="125" t="s">
        <v>540</v>
      </c>
      <c r="E7" s="125" t="s">
        <v>131</v>
      </c>
      <c r="F7" s="125" t="s">
        <v>87</v>
      </c>
      <c r="G7" s="125" t="s">
        <v>112</v>
      </c>
      <c r="H7" s="125" t="s">
        <v>86</v>
      </c>
      <c r="I7" s="125" t="s">
        <v>90</v>
      </c>
      <c r="J7" s="125" t="s">
        <v>83</v>
      </c>
      <c r="K7" s="125" t="s">
        <v>624</v>
      </c>
      <c r="L7" s="125" t="s">
        <v>219</v>
      </c>
      <c r="M7" s="125" t="s">
        <v>239</v>
      </c>
      <c r="N7" s="125" t="s">
        <v>97</v>
      </c>
      <c r="O7" s="125" t="s">
        <v>129</v>
      </c>
      <c r="P7" s="125" t="s">
        <v>134</v>
      </c>
      <c r="Q7" s="125" t="s">
        <v>400</v>
      </c>
      <c r="R7" s="125" t="s">
        <v>678</v>
      </c>
      <c r="S7" s="125" t="s">
        <v>679</v>
      </c>
      <c r="T7"/>
      <c r="U7"/>
    </row>
    <row r="8" spans="1:21">
      <c r="A8" s="127" t="s">
        <v>28</v>
      </c>
      <c r="B8" s="125">
        <v>100187</v>
      </c>
      <c r="C8" s="125">
        <v>445000</v>
      </c>
      <c r="D8" s="125">
        <v>10000</v>
      </c>
      <c r="E8" s="125">
        <v>105000</v>
      </c>
      <c r="F8" s="125">
        <v>156056</v>
      </c>
      <c r="G8" s="125">
        <v>39000</v>
      </c>
      <c r="H8" s="125">
        <v>2058000</v>
      </c>
      <c r="I8" s="125">
        <v>240450</v>
      </c>
      <c r="J8" s="125">
        <v>2670774</v>
      </c>
      <c r="K8" s="125">
        <v>85000</v>
      </c>
      <c r="L8" s="125">
        <v>450000</v>
      </c>
      <c r="M8" s="125">
        <v>43160</v>
      </c>
      <c r="N8" s="125">
        <v>475300</v>
      </c>
      <c r="O8" s="125">
        <v>1440000</v>
      </c>
      <c r="P8" s="125">
        <v>6500</v>
      </c>
      <c r="Q8" s="125"/>
      <c r="R8" s="125"/>
      <c r="S8" s="125">
        <v>8324427</v>
      </c>
      <c r="T8"/>
      <c r="U8"/>
    </row>
    <row r="9" spans="1:21">
      <c r="A9" s="130" t="s">
        <v>85</v>
      </c>
      <c r="B9" s="125"/>
      <c r="C9" s="125">
        <v>185000</v>
      </c>
      <c r="D9" s="125">
        <v>10000</v>
      </c>
      <c r="E9" s="125">
        <v>105000</v>
      </c>
      <c r="F9" s="125"/>
      <c r="G9" s="125">
        <v>39000</v>
      </c>
      <c r="H9" s="125">
        <v>2058000</v>
      </c>
      <c r="I9" s="125"/>
      <c r="J9" s="125">
        <v>1839610</v>
      </c>
      <c r="K9" s="125"/>
      <c r="L9" s="125"/>
      <c r="M9" s="125"/>
      <c r="N9" s="125">
        <v>428300</v>
      </c>
      <c r="O9" s="125">
        <v>1440000</v>
      </c>
      <c r="P9" s="125">
        <v>6500</v>
      </c>
      <c r="Q9" s="125"/>
      <c r="R9" s="125"/>
      <c r="S9" s="125">
        <v>6111410</v>
      </c>
      <c r="T9"/>
      <c r="U9"/>
    </row>
    <row r="10" spans="1:21">
      <c r="A10" s="130" t="s">
        <v>91</v>
      </c>
      <c r="B10" s="125"/>
      <c r="C10" s="125">
        <v>10000</v>
      </c>
      <c r="D10" s="125"/>
      <c r="E10" s="125"/>
      <c r="F10" s="125"/>
      <c r="G10" s="125"/>
      <c r="H10" s="125"/>
      <c r="I10" s="125"/>
      <c r="J10" s="125">
        <v>685939</v>
      </c>
      <c r="K10" s="125"/>
      <c r="L10" s="125"/>
      <c r="M10" s="125"/>
      <c r="N10" s="125">
        <v>20000</v>
      </c>
      <c r="O10" s="125"/>
      <c r="P10" s="125"/>
      <c r="Q10" s="125"/>
      <c r="R10" s="125"/>
      <c r="S10" s="125">
        <v>715939</v>
      </c>
      <c r="T10"/>
      <c r="U10"/>
    </row>
    <row r="11" spans="1:21">
      <c r="A11" s="130" t="s">
        <v>89</v>
      </c>
      <c r="B11" s="125"/>
      <c r="C11" s="125">
        <v>250000</v>
      </c>
      <c r="D11" s="125"/>
      <c r="E11" s="125"/>
      <c r="F11" s="125"/>
      <c r="G11" s="125"/>
      <c r="H11" s="125"/>
      <c r="I11" s="125"/>
      <c r="J11" s="125">
        <v>140000</v>
      </c>
      <c r="K11" s="125"/>
      <c r="L11" s="125"/>
      <c r="M11" s="125"/>
      <c r="N11" s="125">
        <v>27000</v>
      </c>
      <c r="O11" s="125"/>
      <c r="P11" s="125"/>
      <c r="Q11" s="125"/>
      <c r="R11" s="125"/>
      <c r="S11" s="125">
        <v>417000</v>
      </c>
      <c r="T11"/>
      <c r="U11"/>
    </row>
    <row r="12" spans="1:21">
      <c r="A12" s="130" t="s">
        <v>81</v>
      </c>
      <c r="B12" s="125">
        <v>100187</v>
      </c>
      <c r="C12" s="125"/>
      <c r="D12" s="125"/>
      <c r="E12" s="125"/>
      <c r="F12" s="125">
        <v>156056</v>
      </c>
      <c r="G12" s="125"/>
      <c r="H12" s="125"/>
      <c r="I12" s="125">
        <v>240450</v>
      </c>
      <c r="J12" s="125"/>
      <c r="K12" s="125">
        <v>85000</v>
      </c>
      <c r="L12" s="125">
        <v>450000</v>
      </c>
      <c r="M12" s="125">
        <v>43160</v>
      </c>
      <c r="N12" s="125"/>
      <c r="O12" s="125"/>
      <c r="P12" s="125"/>
      <c r="Q12" s="125"/>
      <c r="R12" s="125"/>
      <c r="S12" s="125">
        <v>1074853</v>
      </c>
      <c r="T12"/>
      <c r="U12"/>
    </row>
    <row r="13" spans="1:21">
      <c r="A13" s="130" t="s">
        <v>214</v>
      </c>
      <c r="B13" s="125"/>
      <c r="C13" s="125"/>
      <c r="D13" s="125"/>
      <c r="E13" s="125"/>
      <c r="F13" s="125"/>
      <c r="G13" s="125"/>
      <c r="H13" s="125"/>
      <c r="I13" s="125"/>
      <c r="J13" s="125">
        <v>5225</v>
      </c>
      <c r="K13" s="125"/>
      <c r="L13" s="125"/>
      <c r="M13" s="125"/>
      <c r="N13" s="125"/>
      <c r="O13" s="125"/>
      <c r="P13" s="125"/>
      <c r="Q13" s="125"/>
      <c r="R13" s="125"/>
      <c r="S13" s="125">
        <v>5225</v>
      </c>
      <c r="T13"/>
      <c r="U13"/>
    </row>
    <row r="14" spans="1:21">
      <c r="A14" s="127" t="s">
        <v>33</v>
      </c>
      <c r="B14" s="125"/>
      <c r="C14" s="125"/>
      <c r="D14" s="125"/>
      <c r="E14" s="125"/>
      <c r="F14" s="125"/>
      <c r="G14" s="125"/>
      <c r="H14" s="125"/>
      <c r="I14" s="125"/>
      <c r="J14" s="125">
        <v>976800</v>
      </c>
      <c r="K14" s="125"/>
      <c r="L14" s="125">
        <v>5000</v>
      </c>
      <c r="M14" s="125"/>
      <c r="N14" s="125">
        <v>258500</v>
      </c>
      <c r="O14" s="125">
        <v>612500</v>
      </c>
      <c r="P14" s="125"/>
      <c r="Q14" s="125">
        <v>55100</v>
      </c>
      <c r="R14" s="125"/>
      <c r="S14" s="125">
        <v>1907900</v>
      </c>
      <c r="T14"/>
      <c r="U14"/>
    </row>
    <row r="15" spans="1:21">
      <c r="A15" s="130" t="s">
        <v>84</v>
      </c>
      <c r="B15" s="125"/>
      <c r="C15" s="125"/>
      <c r="D15" s="125"/>
      <c r="E15" s="125"/>
      <c r="F15" s="125"/>
      <c r="G15" s="125"/>
      <c r="H15" s="125"/>
      <c r="I15" s="125"/>
      <c r="J15" s="125">
        <v>976800</v>
      </c>
      <c r="K15" s="125"/>
      <c r="L15" s="125"/>
      <c r="M15" s="125"/>
      <c r="N15" s="125">
        <v>258500</v>
      </c>
      <c r="O15" s="125">
        <v>612500</v>
      </c>
      <c r="P15" s="125"/>
      <c r="Q15" s="125">
        <v>55100</v>
      </c>
      <c r="R15" s="125"/>
      <c r="S15" s="125">
        <v>1902900</v>
      </c>
      <c r="T15"/>
      <c r="U15"/>
    </row>
    <row r="16" spans="1:21">
      <c r="A16" s="130" t="s">
        <v>81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>
        <v>5000</v>
      </c>
      <c r="M16" s="125"/>
      <c r="N16" s="125"/>
      <c r="O16" s="125"/>
      <c r="P16" s="125"/>
      <c r="Q16" s="125"/>
      <c r="R16" s="125"/>
      <c r="S16" s="125">
        <v>5000</v>
      </c>
      <c r="T16"/>
      <c r="U16"/>
    </row>
    <row r="17" spans="1:21" hidden="1">
      <c r="A17" s="130" t="s">
        <v>678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/>
      <c r="U17"/>
    </row>
    <row r="18" spans="1:21">
      <c r="A18" s="127" t="s">
        <v>679</v>
      </c>
      <c r="B18" s="125">
        <v>100187</v>
      </c>
      <c r="C18" s="125">
        <v>445000</v>
      </c>
      <c r="D18" s="125">
        <v>10000</v>
      </c>
      <c r="E18" s="125">
        <v>105000</v>
      </c>
      <c r="F18" s="125">
        <v>156056</v>
      </c>
      <c r="G18" s="125">
        <v>39000</v>
      </c>
      <c r="H18" s="125">
        <v>2058000</v>
      </c>
      <c r="I18" s="125">
        <v>240450</v>
      </c>
      <c r="J18" s="125">
        <v>3647574</v>
      </c>
      <c r="K18" s="125">
        <v>85000</v>
      </c>
      <c r="L18" s="125">
        <v>455000</v>
      </c>
      <c r="M18" s="125">
        <v>43160</v>
      </c>
      <c r="N18" s="125">
        <v>733800</v>
      </c>
      <c r="O18" s="125">
        <v>2052500</v>
      </c>
      <c r="P18" s="125">
        <v>6500</v>
      </c>
      <c r="Q18" s="125">
        <v>55100</v>
      </c>
      <c r="R18" s="125"/>
      <c r="S18" s="125">
        <v>10232327</v>
      </c>
      <c r="T18"/>
      <c r="U18"/>
    </row>
    <row r="19" spans="1:2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H19" sqref="H19"/>
    </sheetView>
  </sheetViews>
  <sheetFormatPr baseColWidth="10" defaultRowHeight="15"/>
  <cols>
    <col min="1" max="1" width="22.42578125" style="122" bestFit="1" customWidth="1"/>
    <col min="2" max="2" width="20.5703125" style="122" bestFit="1" customWidth="1"/>
    <col min="3" max="3" width="36.28515625" style="122" bestFit="1" customWidth="1"/>
    <col min="4" max="4" width="22.85546875" style="122" customWidth="1"/>
    <col min="5" max="5" width="0.140625" style="122" customWidth="1"/>
    <col min="6" max="16384" width="11.42578125" style="122"/>
  </cols>
  <sheetData>
    <row r="1" spans="1:5">
      <c r="A1" s="131" t="s">
        <v>0</v>
      </c>
      <c r="D1"/>
    </row>
    <row r="2" spans="1:5">
      <c r="D2"/>
    </row>
    <row r="3" spans="1:5" ht="15.75">
      <c r="A3" s="142" t="s">
        <v>690</v>
      </c>
      <c r="B3" s="142"/>
      <c r="C3" s="142"/>
      <c r="D3" s="142"/>
    </row>
    <row r="6" spans="1:5">
      <c r="A6" s="135" t="s">
        <v>7</v>
      </c>
      <c r="B6" s="135" t="s">
        <v>8</v>
      </c>
      <c r="C6" s="135"/>
    </row>
    <row r="7" spans="1:5">
      <c r="A7" s="135" t="s">
        <v>9</v>
      </c>
      <c r="B7" s="135" t="s">
        <v>10</v>
      </c>
      <c r="C7" s="136">
        <f>561.3</f>
        <v>561.29999999999995</v>
      </c>
    </row>
    <row r="10" spans="1:5">
      <c r="A10" s="125"/>
      <c r="B10" s="126" t="s">
        <v>680</v>
      </c>
      <c r="C10" s="125"/>
      <c r="D10" s="134" t="s">
        <v>688</v>
      </c>
      <c r="E10" s="134"/>
    </row>
    <row r="11" spans="1:5">
      <c r="A11" s="126" t="s">
        <v>677</v>
      </c>
      <c r="B11" s="125" t="s">
        <v>681</v>
      </c>
      <c r="C11" s="125" t="s">
        <v>682</v>
      </c>
      <c r="D11" s="138"/>
      <c r="E11" s="134"/>
    </row>
    <row r="12" spans="1:5">
      <c r="A12" s="127" t="s">
        <v>79</v>
      </c>
      <c r="B12" s="125">
        <v>11052068</v>
      </c>
      <c r="C12" s="125">
        <v>5066142</v>
      </c>
      <c r="D12" s="137">
        <f>+GETPIVOTDATA("Somme de Spent in national currency ",$A$10,"Name","BCI")/C7</f>
        <v>9025.7295563869593</v>
      </c>
    </row>
    <row r="13" spans="1:5">
      <c r="A13" s="127" t="s">
        <v>93</v>
      </c>
      <c r="B13" s="125"/>
      <c r="C13" s="125">
        <v>675500</v>
      </c>
      <c r="D13" s="137">
        <f>+GETPIVOTDATA("Somme de Spent in national currency ",$A$10,"Name","Bley")/C7</f>
        <v>1203.4562622483522</v>
      </c>
    </row>
    <row r="14" spans="1:5">
      <c r="A14" s="127" t="s">
        <v>138</v>
      </c>
      <c r="B14" s="125"/>
      <c r="C14" s="125">
        <v>121900</v>
      </c>
      <c r="D14" s="137">
        <f>+GETPIVOTDATA("Somme de Spent in national currency ",$A$10,"Name","Crépin")/C7</f>
        <v>217.17441653304829</v>
      </c>
    </row>
    <row r="15" spans="1:5">
      <c r="A15" s="127" t="s">
        <v>259</v>
      </c>
      <c r="B15" s="125"/>
      <c r="C15" s="125">
        <v>83400</v>
      </c>
      <c r="D15" s="137">
        <f>+GETPIVOTDATA("Somme de Spent in national currency ",$A$10,"Name","Dalia")/C7</f>
        <v>148.5836451095671</v>
      </c>
    </row>
    <row r="16" spans="1:5">
      <c r="A16" s="127" t="s">
        <v>245</v>
      </c>
      <c r="B16" s="125"/>
      <c r="C16" s="125">
        <v>509100</v>
      </c>
      <c r="D16" s="137">
        <f>+GETPIVOTDATA("Somme de Spent in national currency ",$A$10,"Name","Dieudonné")/C7</f>
        <v>907.00160342063077</v>
      </c>
    </row>
    <row r="17" spans="1:4">
      <c r="A17" s="127" t="s">
        <v>256</v>
      </c>
      <c r="B17" s="125"/>
      <c r="C17" s="125">
        <v>27000</v>
      </c>
      <c r="D17" s="137">
        <f>+GETPIVOTDATA("Somme de Spent in national currency ",$A$10,"Name","Evariste")/C7</f>
        <v>48.102618920363447</v>
      </c>
    </row>
    <row r="18" spans="1:4">
      <c r="A18" s="127" t="s">
        <v>579</v>
      </c>
      <c r="B18" s="125"/>
      <c r="C18" s="125">
        <v>297000</v>
      </c>
      <c r="D18" s="137">
        <f>+GETPIVOTDATA("Somme de Spent in national currency ",$A$10,"Name","Herick")/C7</f>
        <v>529.12880812399794</v>
      </c>
    </row>
    <row r="19" spans="1:4">
      <c r="A19" s="127" t="s">
        <v>260</v>
      </c>
      <c r="B19" s="125"/>
      <c r="C19" s="125">
        <v>260000</v>
      </c>
      <c r="D19" s="137">
        <f>+GETPIVOTDATA("Somme de Spent in national currency ",$A$10,"Name","i23c")/C7</f>
        <v>463.21040441831468</v>
      </c>
    </row>
    <row r="20" spans="1:4">
      <c r="A20" s="127" t="s">
        <v>217</v>
      </c>
      <c r="B20" s="125"/>
      <c r="C20" s="125">
        <v>233400</v>
      </c>
      <c r="D20" s="137">
        <f>+GETPIVOTDATA("Somme de Spent in national currency ",$A$10,"Name","i55s")/C7</f>
        <v>415.82041688936403</v>
      </c>
    </row>
    <row r="21" spans="1:4">
      <c r="A21" s="127" t="s">
        <v>432</v>
      </c>
      <c r="B21" s="125"/>
      <c r="C21" s="125">
        <v>236000</v>
      </c>
      <c r="D21" s="137">
        <f>+GETPIVOTDATA("Somme de Spent in national currency ",$A$10,"Name","I73X")/C7</f>
        <v>420.45252093354713</v>
      </c>
    </row>
    <row r="22" spans="1:4">
      <c r="A22" s="127" t="s">
        <v>547</v>
      </c>
      <c r="B22" s="125"/>
      <c r="C22" s="125">
        <v>201700</v>
      </c>
      <c r="D22" s="137">
        <f>+GETPIVOTDATA("Somme de Spent in national currency ",$A$10,"Name","IT87")/C7</f>
        <v>359.34437911990028</v>
      </c>
    </row>
    <row r="23" spans="1:4">
      <c r="A23" s="127" t="s">
        <v>170</v>
      </c>
      <c r="B23" s="125"/>
      <c r="C23" s="125">
        <v>489225</v>
      </c>
      <c r="D23" s="137">
        <f>+GETPIVOTDATA("Somme de Spent in national currency ",$A$10,"Name","Jack-Bénisson")/C7</f>
        <v>871.59273115980761</v>
      </c>
    </row>
    <row r="24" spans="1:4">
      <c r="A24" s="127" t="s">
        <v>226</v>
      </c>
      <c r="B24" s="125"/>
      <c r="C24" s="125">
        <v>205000</v>
      </c>
      <c r="D24" s="137">
        <f>+GETPIVOTDATA("Somme de Spent in national currency ",$A$10,"Name","Jospin")/C7</f>
        <v>365.2235880990558</v>
      </c>
    </row>
    <row r="25" spans="1:4">
      <c r="A25" s="127" t="s">
        <v>137</v>
      </c>
      <c r="B25" s="125"/>
      <c r="C25" s="125">
        <v>1736260</v>
      </c>
      <c r="D25" s="137">
        <f>+GETPIVOTDATA("Somme de Spent in national currency ",$A$10,"Name","Mavy")/C7</f>
        <v>3093.2834491359345</v>
      </c>
    </row>
    <row r="26" spans="1:4">
      <c r="A26" s="127" t="s">
        <v>236</v>
      </c>
      <c r="B26" s="125"/>
      <c r="C26" s="125">
        <v>18700</v>
      </c>
      <c r="D26" s="137">
        <f>+GETPIVOTDATA("Somme de Spent in national currency ",$A$10,"Name","Mésange")/C7</f>
        <v>33.315517548548016</v>
      </c>
    </row>
    <row r="27" spans="1:4">
      <c r="A27" s="127" t="s">
        <v>289</v>
      </c>
      <c r="B27" s="125"/>
      <c r="C27" s="125">
        <v>5000</v>
      </c>
      <c r="D27" s="137">
        <f>+GETPIVOTDATA("Somme de Spent in national currency ",$A$10,"Name","Perrine Odier")/C7</f>
        <v>8.9078923926598979</v>
      </c>
    </row>
    <row r="28" spans="1:4">
      <c r="A28" s="127" t="s">
        <v>527</v>
      </c>
      <c r="B28" s="125"/>
      <c r="C28" s="125">
        <v>67000</v>
      </c>
      <c r="D28" s="137">
        <f>+GETPIVOTDATA("Somme de Spent in national currency ",$A$10,"Name","Stone")/C7</f>
        <v>119.36575806164262</v>
      </c>
    </row>
    <row r="29" spans="1:4">
      <c r="A29" s="127" t="s">
        <v>679</v>
      </c>
      <c r="B29" s="125">
        <v>11052068</v>
      </c>
      <c r="C29" s="125">
        <v>10232327</v>
      </c>
      <c r="D29" s="139">
        <f>+GETPIVOTDATA("Somme de Spent in national currency ",$A$10)/C7</f>
        <v>18229.693568501694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5"/>
  <sheetViews>
    <sheetView workbookViewId="0">
      <selection activeCell="G7" sqref="G7"/>
    </sheetView>
  </sheetViews>
  <sheetFormatPr baseColWidth="10" defaultRowHeight="15"/>
  <cols>
    <col min="2" max="2" width="39.5703125" customWidth="1"/>
    <col min="3" max="3" width="14.5703125" customWidth="1"/>
  </cols>
  <sheetData>
    <row r="1" spans="1:14" ht="16.5">
      <c r="A1" s="28" t="s">
        <v>0</v>
      </c>
      <c r="B1" s="29"/>
      <c r="C1" s="29"/>
      <c r="D1" s="30"/>
      <c r="E1" s="31"/>
      <c r="F1" s="31"/>
      <c r="G1" s="31"/>
      <c r="H1" s="31"/>
      <c r="I1" s="30"/>
      <c r="J1" s="30"/>
      <c r="K1" s="30"/>
      <c r="L1" s="30"/>
      <c r="M1" s="30"/>
      <c r="N1" s="30"/>
    </row>
    <row r="2" spans="1:14" ht="27">
      <c r="A2" s="1" t="s">
        <v>25</v>
      </c>
      <c r="B2" s="2"/>
      <c r="C2" s="2"/>
      <c r="D2" s="2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 ht="16.5">
      <c r="A3" s="4"/>
      <c r="B3" s="5"/>
      <c r="C3" s="5"/>
      <c r="D3" s="5"/>
      <c r="E3" s="6"/>
      <c r="F3" s="6"/>
      <c r="G3" s="6"/>
      <c r="H3" s="6"/>
      <c r="I3" s="5"/>
      <c r="J3" s="5"/>
      <c r="K3" s="5"/>
      <c r="L3" s="5"/>
      <c r="M3" s="5"/>
      <c r="N3" s="5"/>
    </row>
    <row r="4" spans="1:14" ht="16.5">
      <c r="A4" s="4"/>
      <c r="B4" s="7" t="s">
        <v>1</v>
      </c>
      <c r="C4" s="8" t="s">
        <v>2</v>
      </c>
      <c r="D4" s="9" t="s">
        <v>3</v>
      </c>
      <c r="E4" s="6"/>
      <c r="F4" s="6"/>
      <c r="G4" s="6"/>
      <c r="H4" s="6"/>
      <c r="I4" s="6"/>
      <c r="J4" s="5"/>
      <c r="K4" s="5"/>
      <c r="L4" s="5"/>
      <c r="M4" s="5"/>
      <c r="N4" s="5"/>
    </row>
    <row r="5" spans="1:14" ht="16.5">
      <c r="A5" s="4"/>
      <c r="B5" s="7" t="s">
        <v>4</v>
      </c>
      <c r="C5" s="10">
        <f>+SUM(E13:E1272)</f>
        <v>11052068</v>
      </c>
      <c r="D5" s="33">
        <f>+C5/H13</f>
        <v>19690.021254117652</v>
      </c>
      <c r="E5" s="6"/>
      <c r="F5" s="11"/>
      <c r="G5" s="11"/>
      <c r="H5" s="11"/>
      <c r="I5" s="12"/>
      <c r="J5" s="5"/>
      <c r="K5" s="5"/>
      <c r="L5" s="5"/>
      <c r="M5" s="5"/>
      <c r="N5" s="5"/>
    </row>
    <row r="6" spans="1:14" ht="16.5">
      <c r="A6" s="4"/>
      <c r="B6" s="7" t="s">
        <v>5</v>
      </c>
      <c r="C6" s="10">
        <f>+SUM(F13:F1272)</f>
        <v>10232327</v>
      </c>
      <c r="D6" s="33">
        <f>+C6/H13</f>
        <v>18229.596136133248</v>
      </c>
      <c r="E6" s="6"/>
      <c r="F6" s="13"/>
      <c r="G6" s="13"/>
      <c r="H6" s="13"/>
      <c r="I6" s="14"/>
      <c r="J6" s="5"/>
      <c r="K6" s="5"/>
      <c r="L6" s="5"/>
      <c r="M6" s="5"/>
      <c r="N6" s="5"/>
    </row>
    <row r="7" spans="1:14" ht="16.5">
      <c r="A7" s="4"/>
      <c r="B7" s="7" t="s">
        <v>6</v>
      </c>
      <c r="C7" s="10">
        <f>+C5-C6</f>
        <v>819741</v>
      </c>
      <c r="D7" s="33">
        <f>+C7/H13</f>
        <v>1460.4251179844041</v>
      </c>
      <c r="E7" s="6"/>
      <c r="F7" s="6"/>
      <c r="G7" s="6"/>
      <c r="H7" s="6"/>
      <c r="I7" s="6"/>
      <c r="J7" s="16"/>
      <c r="K7" s="15"/>
      <c r="L7" s="16"/>
      <c r="M7" s="17"/>
      <c r="N7" s="5"/>
    </row>
    <row r="8" spans="1:14" ht="16.5">
      <c r="A8" s="32"/>
      <c r="B8" s="32"/>
      <c r="C8" s="32"/>
      <c r="D8" s="32"/>
      <c r="E8" s="34"/>
      <c r="F8" s="34"/>
      <c r="G8" s="34"/>
      <c r="H8" s="34"/>
      <c r="I8" s="18"/>
      <c r="J8" s="16"/>
      <c r="K8" s="17"/>
      <c r="L8" s="19"/>
      <c r="M8" s="17"/>
      <c r="N8" s="32"/>
    </row>
    <row r="9" spans="1:14" ht="16.5">
      <c r="A9" s="35" t="s">
        <v>7</v>
      </c>
      <c r="B9" s="35" t="s">
        <v>8</v>
      </c>
      <c r="C9" s="35"/>
      <c r="D9" s="32"/>
      <c r="E9" s="34"/>
      <c r="F9" s="34"/>
      <c r="G9" s="34"/>
      <c r="H9" s="34"/>
      <c r="I9" s="18"/>
      <c r="J9" s="32"/>
      <c r="K9" s="17"/>
      <c r="L9" s="32"/>
      <c r="M9" s="32"/>
      <c r="N9" s="32"/>
    </row>
    <row r="10" spans="1:14" ht="16.5">
      <c r="A10" s="35" t="s">
        <v>9</v>
      </c>
      <c r="B10" s="35" t="s">
        <v>10</v>
      </c>
      <c r="C10" s="36">
        <v>561.29999999999995</v>
      </c>
      <c r="D10" s="32"/>
      <c r="E10" s="34"/>
      <c r="F10" s="34"/>
      <c r="G10" s="34"/>
      <c r="H10" s="34"/>
      <c r="I10" s="32"/>
      <c r="J10" s="32"/>
      <c r="K10" s="32"/>
      <c r="L10" s="32"/>
      <c r="M10" s="32"/>
      <c r="N10" s="32"/>
    </row>
    <row r="11" spans="1:14" ht="16.5">
      <c r="A11" s="32"/>
      <c r="B11" s="32"/>
      <c r="C11" s="32"/>
      <c r="D11" s="32"/>
      <c r="E11" s="34"/>
      <c r="F11" s="34"/>
      <c r="G11" s="34"/>
      <c r="H11" s="34"/>
      <c r="I11" s="32"/>
      <c r="J11" s="32"/>
      <c r="K11" s="32"/>
      <c r="L11" s="32"/>
      <c r="M11" s="32"/>
      <c r="N11" s="32"/>
    </row>
    <row r="12" spans="1:14" ht="16.5">
      <c r="A12" s="20" t="s">
        <v>11</v>
      </c>
      <c r="B12" s="21" t="s">
        <v>12</v>
      </c>
      <c r="C12" s="21" t="s">
        <v>13</v>
      </c>
      <c r="D12" s="22" t="s">
        <v>14</v>
      </c>
      <c r="E12" s="23" t="s">
        <v>15</v>
      </c>
      <c r="F12" s="23" t="s">
        <v>16</v>
      </c>
      <c r="G12" s="24" t="s">
        <v>17</v>
      </c>
      <c r="H12" s="24" t="s">
        <v>18</v>
      </c>
      <c r="I12" s="23" t="s">
        <v>19</v>
      </c>
      <c r="J12" s="21" t="s">
        <v>20</v>
      </c>
      <c r="K12" s="21" t="s">
        <v>21</v>
      </c>
      <c r="L12" s="21" t="s">
        <v>22</v>
      </c>
      <c r="M12" s="21" t="s">
        <v>23</v>
      </c>
      <c r="N12" s="21" t="s">
        <v>24</v>
      </c>
    </row>
    <row r="13" spans="1:14">
      <c r="A13" s="43">
        <v>43313</v>
      </c>
      <c r="B13" s="16" t="s">
        <v>27</v>
      </c>
      <c r="C13" s="16" t="s">
        <v>80</v>
      </c>
      <c r="D13" s="16" t="s">
        <v>81</v>
      </c>
      <c r="E13" s="44"/>
      <c r="F13" s="40">
        <v>14582</v>
      </c>
      <c r="G13" s="129">
        <f>+F13/H13</f>
        <v>25.978838523934488</v>
      </c>
      <c r="H13" s="128">
        <v>561.303</v>
      </c>
      <c r="I13" s="51">
        <f>+E13-F13</f>
        <v>-14582</v>
      </c>
      <c r="J13" s="16" t="s">
        <v>79</v>
      </c>
      <c r="K13" s="45" t="s">
        <v>26</v>
      </c>
      <c r="L13" s="16" t="s">
        <v>28</v>
      </c>
      <c r="M13" s="16" t="s">
        <v>95</v>
      </c>
      <c r="N13" s="17" t="s">
        <v>101</v>
      </c>
    </row>
    <row r="14" spans="1:14">
      <c r="A14" s="43">
        <v>43313</v>
      </c>
      <c r="B14" s="46" t="s">
        <v>29</v>
      </c>
      <c r="C14" s="16" t="s">
        <v>80</v>
      </c>
      <c r="D14" s="16" t="s">
        <v>81</v>
      </c>
      <c r="E14" s="47"/>
      <c r="F14" s="40">
        <v>8347</v>
      </c>
      <c r="G14" s="129">
        <f>+F14/H14</f>
        <v>14.870756080049457</v>
      </c>
      <c r="H14" s="128">
        <v>561.303</v>
      </c>
      <c r="I14" s="51">
        <f>I13+E14-F14</f>
        <v>-22929</v>
      </c>
      <c r="J14" s="16" t="s">
        <v>79</v>
      </c>
      <c r="K14" s="16" t="s">
        <v>26</v>
      </c>
      <c r="L14" s="16" t="s">
        <v>28</v>
      </c>
      <c r="M14" s="16" t="s">
        <v>95</v>
      </c>
      <c r="N14" s="17" t="s">
        <v>101</v>
      </c>
    </row>
    <row r="15" spans="1:14">
      <c r="A15" s="43">
        <v>43313</v>
      </c>
      <c r="B15" s="16" t="s">
        <v>30</v>
      </c>
      <c r="C15" s="16" t="s">
        <v>80</v>
      </c>
      <c r="D15" s="16" t="s">
        <v>81</v>
      </c>
      <c r="E15" s="44"/>
      <c r="F15" s="40">
        <v>3401</v>
      </c>
      <c r="G15" s="129">
        <f t="shared" ref="G15:G78" si="0">+F15/H15</f>
        <v>6.0591160211151553</v>
      </c>
      <c r="H15" s="128">
        <v>561.303</v>
      </c>
      <c r="I15" s="51">
        <f t="shared" ref="I15:I78" si="1">I14+E15-F15</f>
        <v>-26330</v>
      </c>
      <c r="J15" s="16" t="s">
        <v>79</v>
      </c>
      <c r="K15" s="16">
        <v>3593820</v>
      </c>
      <c r="L15" s="16" t="s">
        <v>28</v>
      </c>
      <c r="M15" s="16" t="s">
        <v>95</v>
      </c>
      <c r="N15" s="17" t="s">
        <v>101</v>
      </c>
    </row>
    <row r="16" spans="1:14">
      <c r="A16" s="43">
        <v>43313</v>
      </c>
      <c r="B16" s="16" t="s">
        <v>32</v>
      </c>
      <c r="C16" s="16" t="s">
        <v>83</v>
      </c>
      <c r="D16" s="16" t="s">
        <v>84</v>
      </c>
      <c r="E16" s="44"/>
      <c r="F16" s="40">
        <v>180000</v>
      </c>
      <c r="G16" s="129">
        <f t="shared" si="0"/>
        <v>320.68241217310435</v>
      </c>
      <c r="H16" s="128">
        <v>561.303</v>
      </c>
      <c r="I16" s="51">
        <f t="shared" si="1"/>
        <v>-206330</v>
      </c>
      <c r="J16" s="16" t="s">
        <v>79</v>
      </c>
      <c r="K16" s="16">
        <v>3593818</v>
      </c>
      <c r="L16" s="16" t="s">
        <v>33</v>
      </c>
      <c r="M16" s="16" t="s">
        <v>95</v>
      </c>
      <c r="N16" s="17" t="s">
        <v>101</v>
      </c>
    </row>
    <row r="17" spans="1:14">
      <c r="A17" s="43">
        <v>43313</v>
      </c>
      <c r="B17" s="16" t="s">
        <v>34</v>
      </c>
      <c r="C17" s="16" t="s">
        <v>80</v>
      </c>
      <c r="D17" s="16" t="s">
        <v>81</v>
      </c>
      <c r="E17" s="47"/>
      <c r="F17" s="40">
        <v>3401</v>
      </c>
      <c r="G17" s="129">
        <f t="shared" si="0"/>
        <v>6.0591160211151553</v>
      </c>
      <c r="H17" s="128">
        <v>561.303</v>
      </c>
      <c r="I17" s="51">
        <f t="shared" si="1"/>
        <v>-209731</v>
      </c>
      <c r="J17" s="16" t="s">
        <v>79</v>
      </c>
      <c r="K17" s="16">
        <v>3593818</v>
      </c>
      <c r="L17" s="16" t="s">
        <v>28</v>
      </c>
      <c r="M17" s="16" t="s">
        <v>95</v>
      </c>
      <c r="N17" s="17" t="s">
        <v>101</v>
      </c>
    </row>
    <row r="18" spans="1:14">
      <c r="A18" s="43">
        <v>43313</v>
      </c>
      <c r="B18" s="16" t="s">
        <v>35</v>
      </c>
      <c r="C18" s="16" t="s">
        <v>83</v>
      </c>
      <c r="D18" s="16" t="s">
        <v>84</v>
      </c>
      <c r="E18" s="44"/>
      <c r="F18" s="40">
        <v>230000</v>
      </c>
      <c r="G18" s="129">
        <f t="shared" si="0"/>
        <v>409.76085999896668</v>
      </c>
      <c r="H18" s="128">
        <v>561.303</v>
      </c>
      <c r="I18" s="51">
        <f t="shared" si="1"/>
        <v>-439731</v>
      </c>
      <c r="J18" s="16" t="s">
        <v>79</v>
      </c>
      <c r="K18" s="16">
        <v>3593819</v>
      </c>
      <c r="L18" s="16" t="s">
        <v>33</v>
      </c>
      <c r="M18" s="16" t="s">
        <v>95</v>
      </c>
      <c r="N18" s="17" t="s">
        <v>101</v>
      </c>
    </row>
    <row r="19" spans="1:14">
      <c r="A19" s="43">
        <v>43313</v>
      </c>
      <c r="B19" s="16" t="s">
        <v>36</v>
      </c>
      <c r="C19" s="16" t="s">
        <v>80</v>
      </c>
      <c r="D19" s="16" t="s">
        <v>81</v>
      </c>
      <c r="E19" s="47"/>
      <c r="F19" s="40">
        <v>3401</v>
      </c>
      <c r="G19" s="129">
        <f t="shared" si="0"/>
        <v>6.0591160211151553</v>
      </c>
      <c r="H19" s="128">
        <v>561.303</v>
      </c>
      <c r="I19" s="51">
        <f t="shared" si="1"/>
        <v>-443132</v>
      </c>
      <c r="J19" s="16" t="s">
        <v>79</v>
      </c>
      <c r="K19" s="16">
        <v>3593819</v>
      </c>
      <c r="L19" s="16" t="s">
        <v>28</v>
      </c>
      <c r="M19" s="16" t="s">
        <v>95</v>
      </c>
      <c r="N19" s="17" t="s">
        <v>101</v>
      </c>
    </row>
    <row r="20" spans="1:14">
      <c r="A20" s="43">
        <v>43313</v>
      </c>
      <c r="B20" s="16" t="s">
        <v>37</v>
      </c>
      <c r="C20" s="16" t="s">
        <v>83</v>
      </c>
      <c r="D20" s="16" t="s">
        <v>85</v>
      </c>
      <c r="E20" s="47"/>
      <c r="F20" s="40">
        <v>166755</v>
      </c>
      <c r="G20" s="129">
        <f t="shared" si="0"/>
        <v>297.08553134403343</v>
      </c>
      <c r="H20" s="128">
        <v>561.303</v>
      </c>
      <c r="I20" s="51">
        <f t="shared" si="1"/>
        <v>-609887</v>
      </c>
      <c r="J20" s="16" t="s">
        <v>79</v>
      </c>
      <c r="K20" s="16">
        <v>3593816</v>
      </c>
      <c r="L20" s="16" t="s">
        <v>28</v>
      </c>
      <c r="M20" s="16" t="s">
        <v>95</v>
      </c>
      <c r="N20" s="17" t="s">
        <v>101</v>
      </c>
    </row>
    <row r="21" spans="1:14">
      <c r="A21" s="43">
        <v>43313</v>
      </c>
      <c r="B21" s="16" t="s">
        <v>38</v>
      </c>
      <c r="C21" s="16" t="s">
        <v>80</v>
      </c>
      <c r="D21" s="16" t="s">
        <v>81</v>
      </c>
      <c r="E21" s="47"/>
      <c r="F21" s="40">
        <v>3401</v>
      </c>
      <c r="G21" s="129">
        <f t="shared" si="0"/>
        <v>6.0591160211151553</v>
      </c>
      <c r="H21" s="128">
        <v>561.303</v>
      </c>
      <c r="I21" s="51">
        <f t="shared" si="1"/>
        <v>-613288</v>
      </c>
      <c r="J21" s="16" t="s">
        <v>79</v>
      </c>
      <c r="K21" s="16">
        <v>3593816</v>
      </c>
      <c r="L21" s="16" t="s">
        <v>28</v>
      </c>
      <c r="M21" s="16" t="s">
        <v>95</v>
      </c>
      <c r="N21" s="17" t="s">
        <v>101</v>
      </c>
    </row>
    <row r="22" spans="1:14">
      <c r="A22" s="43">
        <v>43313</v>
      </c>
      <c r="B22" s="46" t="s">
        <v>39</v>
      </c>
      <c r="C22" s="16" t="s">
        <v>80</v>
      </c>
      <c r="D22" s="16" t="s">
        <v>81</v>
      </c>
      <c r="E22" s="47"/>
      <c r="F22" s="40">
        <v>1189</v>
      </c>
      <c r="G22" s="129">
        <f t="shared" si="0"/>
        <v>2.118285489299006</v>
      </c>
      <c r="H22" s="128">
        <v>561.303</v>
      </c>
      <c r="I22" s="51">
        <f t="shared" si="1"/>
        <v>-614477</v>
      </c>
      <c r="J22" s="16" t="s">
        <v>79</v>
      </c>
      <c r="K22" s="16" t="s">
        <v>26</v>
      </c>
      <c r="L22" s="16" t="s">
        <v>28</v>
      </c>
      <c r="M22" s="16" t="s">
        <v>95</v>
      </c>
      <c r="N22" s="17" t="s">
        <v>101</v>
      </c>
    </row>
    <row r="23" spans="1:14">
      <c r="A23" s="43">
        <v>43313</v>
      </c>
      <c r="B23" s="16" t="s">
        <v>40</v>
      </c>
      <c r="C23" s="16" t="s">
        <v>83</v>
      </c>
      <c r="D23" s="16" t="s">
        <v>85</v>
      </c>
      <c r="E23" s="47"/>
      <c r="F23" s="40">
        <v>166755</v>
      </c>
      <c r="G23" s="129">
        <f t="shared" si="0"/>
        <v>297.08553134403343</v>
      </c>
      <c r="H23" s="128">
        <v>561.303</v>
      </c>
      <c r="I23" s="51">
        <f t="shared" si="1"/>
        <v>-781232</v>
      </c>
      <c r="J23" s="16" t="s">
        <v>79</v>
      </c>
      <c r="K23" s="16">
        <v>3593791</v>
      </c>
      <c r="L23" s="16" t="s">
        <v>28</v>
      </c>
      <c r="M23" s="16" t="s">
        <v>95</v>
      </c>
      <c r="N23" s="17" t="s">
        <v>101</v>
      </c>
    </row>
    <row r="24" spans="1:14">
      <c r="A24" s="43">
        <v>43313</v>
      </c>
      <c r="B24" s="16" t="s">
        <v>41</v>
      </c>
      <c r="C24" s="16" t="s">
        <v>80</v>
      </c>
      <c r="D24" s="16" t="s">
        <v>81</v>
      </c>
      <c r="E24" s="47"/>
      <c r="F24" s="40">
        <v>3401</v>
      </c>
      <c r="G24" s="129">
        <f t="shared" si="0"/>
        <v>6.0591160211151553</v>
      </c>
      <c r="H24" s="128">
        <v>561.303</v>
      </c>
      <c r="I24" s="51">
        <f t="shared" si="1"/>
        <v>-784633</v>
      </c>
      <c r="J24" s="16" t="s">
        <v>79</v>
      </c>
      <c r="K24" s="16">
        <v>3593791</v>
      </c>
      <c r="L24" s="16" t="s">
        <v>28</v>
      </c>
      <c r="M24" s="16" t="s">
        <v>95</v>
      </c>
      <c r="N24" s="17" t="s">
        <v>101</v>
      </c>
    </row>
    <row r="25" spans="1:14">
      <c r="A25" s="43">
        <v>43313</v>
      </c>
      <c r="B25" s="16" t="s">
        <v>42</v>
      </c>
      <c r="C25" s="16" t="s">
        <v>83</v>
      </c>
      <c r="D25" s="16" t="s">
        <v>85</v>
      </c>
      <c r="E25" s="47"/>
      <c r="F25" s="40">
        <v>193600</v>
      </c>
      <c r="G25" s="129">
        <f t="shared" si="0"/>
        <v>344.91174998173892</v>
      </c>
      <c r="H25" s="128">
        <v>561.303</v>
      </c>
      <c r="I25" s="51">
        <f t="shared" si="1"/>
        <v>-978233</v>
      </c>
      <c r="J25" s="16" t="s">
        <v>79</v>
      </c>
      <c r="K25" s="16">
        <v>3593812</v>
      </c>
      <c r="L25" s="16" t="s">
        <v>28</v>
      </c>
      <c r="M25" s="16" t="s">
        <v>95</v>
      </c>
      <c r="N25" s="17" t="s">
        <v>101</v>
      </c>
    </row>
    <row r="26" spans="1:14">
      <c r="A26" s="43">
        <v>43313</v>
      </c>
      <c r="B26" s="16" t="s">
        <v>43</v>
      </c>
      <c r="C26" s="16" t="s">
        <v>80</v>
      </c>
      <c r="D26" s="16" t="s">
        <v>81</v>
      </c>
      <c r="E26" s="47"/>
      <c r="F26" s="40">
        <v>3401</v>
      </c>
      <c r="G26" s="129">
        <f t="shared" si="0"/>
        <v>6.0591160211151553</v>
      </c>
      <c r="H26" s="128">
        <v>561.303</v>
      </c>
      <c r="I26" s="51">
        <f t="shared" si="1"/>
        <v>-981634</v>
      </c>
      <c r="J26" s="16" t="s">
        <v>79</v>
      </c>
      <c r="K26" s="16">
        <v>3593812</v>
      </c>
      <c r="L26" s="16" t="s">
        <v>28</v>
      </c>
      <c r="M26" s="16" t="s">
        <v>95</v>
      </c>
      <c r="N26" s="17" t="s">
        <v>101</v>
      </c>
    </row>
    <row r="27" spans="1:14">
      <c r="A27" s="43">
        <v>43313</v>
      </c>
      <c r="B27" s="16" t="s">
        <v>44</v>
      </c>
      <c r="C27" s="16" t="s">
        <v>86</v>
      </c>
      <c r="D27" s="16" t="s">
        <v>85</v>
      </c>
      <c r="E27" s="47"/>
      <c r="F27" s="40">
        <v>125000</v>
      </c>
      <c r="G27" s="129">
        <f t="shared" si="0"/>
        <v>222.69611956465582</v>
      </c>
      <c r="H27" s="128">
        <v>561.303</v>
      </c>
      <c r="I27" s="51">
        <f t="shared" si="1"/>
        <v>-1106634</v>
      </c>
      <c r="J27" s="16" t="s">
        <v>79</v>
      </c>
      <c r="K27" s="16">
        <v>3593810</v>
      </c>
      <c r="L27" s="16" t="s">
        <v>28</v>
      </c>
      <c r="M27" s="16" t="s">
        <v>95</v>
      </c>
      <c r="N27" s="17" t="s">
        <v>101</v>
      </c>
    </row>
    <row r="28" spans="1:14">
      <c r="A28" s="43">
        <v>43313</v>
      </c>
      <c r="B28" s="16" t="s">
        <v>45</v>
      </c>
      <c r="C28" s="16" t="s">
        <v>80</v>
      </c>
      <c r="D28" s="16" t="s">
        <v>81</v>
      </c>
      <c r="E28" s="47"/>
      <c r="F28" s="40">
        <v>3401</v>
      </c>
      <c r="G28" s="129">
        <f t="shared" si="0"/>
        <v>6.0591160211151553</v>
      </c>
      <c r="H28" s="128">
        <v>561.303</v>
      </c>
      <c r="I28" s="51">
        <f t="shared" si="1"/>
        <v>-1110035</v>
      </c>
      <c r="J28" s="16" t="s">
        <v>79</v>
      </c>
      <c r="K28" s="16">
        <v>3593810</v>
      </c>
      <c r="L28" s="16" t="s">
        <v>28</v>
      </c>
      <c r="M28" s="16" t="s">
        <v>95</v>
      </c>
      <c r="N28" s="17" t="s">
        <v>101</v>
      </c>
    </row>
    <row r="29" spans="1:14">
      <c r="A29" s="43">
        <v>43313</v>
      </c>
      <c r="B29" s="50" t="s">
        <v>492</v>
      </c>
      <c r="C29" s="50" t="s">
        <v>97</v>
      </c>
      <c r="D29" s="16" t="s">
        <v>85</v>
      </c>
      <c r="E29" s="40"/>
      <c r="F29" s="49">
        <v>1000</v>
      </c>
      <c r="G29" s="129">
        <f t="shared" si="0"/>
        <v>1.7815689565172466</v>
      </c>
      <c r="H29" s="128">
        <v>561.303</v>
      </c>
      <c r="I29" s="51">
        <f t="shared" si="1"/>
        <v>-1111035</v>
      </c>
      <c r="J29" s="17" t="s">
        <v>226</v>
      </c>
      <c r="K29" s="50" t="s">
        <v>98</v>
      </c>
      <c r="L29" s="16" t="s">
        <v>28</v>
      </c>
      <c r="M29" s="16" t="s">
        <v>95</v>
      </c>
      <c r="N29" s="17" t="s">
        <v>99</v>
      </c>
    </row>
    <row r="30" spans="1:14">
      <c r="A30" s="43">
        <v>43313</v>
      </c>
      <c r="B30" s="50" t="s">
        <v>493</v>
      </c>
      <c r="C30" s="50" t="s">
        <v>83</v>
      </c>
      <c r="D30" s="16" t="s">
        <v>85</v>
      </c>
      <c r="E30" s="40"/>
      <c r="F30" s="49">
        <v>1000</v>
      </c>
      <c r="G30" s="129">
        <f t="shared" si="0"/>
        <v>1.7815689565172466</v>
      </c>
      <c r="H30" s="128">
        <v>561.303</v>
      </c>
      <c r="I30" s="51">
        <f t="shared" si="1"/>
        <v>-1112035</v>
      </c>
      <c r="J30" s="17" t="s">
        <v>226</v>
      </c>
      <c r="K30" s="50" t="s">
        <v>98</v>
      </c>
      <c r="L30" s="16" t="s">
        <v>28</v>
      </c>
      <c r="M30" s="16" t="s">
        <v>95</v>
      </c>
      <c r="N30" s="17" t="s">
        <v>99</v>
      </c>
    </row>
    <row r="31" spans="1:14">
      <c r="A31" s="43">
        <v>43313</v>
      </c>
      <c r="B31" s="50" t="s">
        <v>494</v>
      </c>
      <c r="C31" s="50" t="s">
        <v>97</v>
      </c>
      <c r="D31" s="16" t="s">
        <v>85</v>
      </c>
      <c r="E31" s="40"/>
      <c r="F31" s="49">
        <v>1000</v>
      </c>
      <c r="G31" s="129">
        <f t="shared" si="0"/>
        <v>1.7815689565172466</v>
      </c>
      <c r="H31" s="128">
        <v>561.303</v>
      </c>
      <c r="I31" s="51">
        <f t="shared" si="1"/>
        <v>-1113035</v>
      </c>
      <c r="J31" s="17" t="s">
        <v>226</v>
      </c>
      <c r="K31" s="50" t="s">
        <v>98</v>
      </c>
      <c r="L31" s="16" t="s">
        <v>28</v>
      </c>
      <c r="M31" s="16" t="s">
        <v>95</v>
      </c>
      <c r="N31" s="17" t="s">
        <v>99</v>
      </c>
    </row>
    <row r="32" spans="1:14">
      <c r="A32" s="43">
        <v>43313</v>
      </c>
      <c r="B32" s="50" t="s">
        <v>508</v>
      </c>
      <c r="C32" s="50" t="s">
        <v>97</v>
      </c>
      <c r="D32" s="16" t="s">
        <v>85</v>
      </c>
      <c r="E32" s="40"/>
      <c r="F32" s="40">
        <v>1000</v>
      </c>
      <c r="G32" s="129">
        <f t="shared" si="0"/>
        <v>1.7815689565172466</v>
      </c>
      <c r="H32" s="128">
        <v>561.303</v>
      </c>
      <c r="I32" s="51">
        <f t="shared" si="1"/>
        <v>-1114035</v>
      </c>
      <c r="J32" s="17" t="s">
        <v>259</v>
      </c>
      <c r="K32" s="50" t="s">
        <v>98</v>
      </c>
      <c r="L32" s="16" t="s">
        <v>28</v>
      </c>
      <c r="M32" s="16" t="s">
        <v>95</v>
      </c>
      <c r="N32" s="17" t="s">
        <v>99</v>
      </c>
    </row>
    <row r="33" spans="1:14">
      <c r="A33" s="43">
        <v>43313</v>
      </c>
      <c r="B33" s="50" t="s">
        <v>493</v>
      </c>
      <c r="C33" s="16" t="s">
        <v>83</v>
      </c>
      <c r="D33" s="16" t="s">
        <v>85</v>
      </c>
      <c r="E33" s="40"/>
      <c r="F33" s="40">
        <v>1000</v>
      </c>
      <c r="G33" s="129">
        <f t="shared" si="0"/>
        <v>1.7815689565172466</v>
      </c>
      <c r="H33" s="128">
        <v>561.303</v>
      </c>
      <c r="I33" s="51">
        <f t="shared" si="1"/>
        <v>-1115035</v>
      </c>
      <c r="J33" s="17" t="s">
        <v>259</v>
      </c>
      <c r="K33" s="50" t="s">
        <v>98</v>
      </c>
      <c r="L33" s="16" t="s">
        <v>28</v>
      </c>
      <c r="M33" s="16" t="s">
        <v>95</v>
      </c>
      <c r="N33" s="17" t="s">
        <v>99</v>
      </c>
    </row>
    <row r="34" spans="1:14">
      <c r="A34" s="43">
        <v>43313</v>
      </c>
      <c r="B34" s="50" t="s">
        <v>539</v>
      </c>
      <c r="C34" s="16" t="s">
        <v>540</v>
      </c>
      <c r="D34" s="16" t="s">
        <v>85</v>
      </c>
      <c r="E34" s="40"/>
      <c r="F34" s="40">
        <v>10000</v>
      </c>
      <c r="G34" s="129">
        <f t="shared" si="0"/>
        <v>17.815689565172466</v>
      </c>
      <c r="H34" s="128">
        <v>561.303</v>
      </c>
      <c r="I34" s="51">
        <f t="shared" si="1"/>
        <v>-1125035</v>
      </c>
      <c r="J34" s="17" t="s">
        <v>259</v>
      </c>
      <c r="K34" s="50" t="s">
        <v>541</v>
      </c>
      <c r="L34" s="16" t="s">
        <v>28</v>
      </c>
      <c r="M34" s="16" t="s">
        <v>95</v>
      </c>
      <c r="N34" s="17" t="s">
        <v>101</v>
      </c>
    </row>
    <row r="35" spans="1:14">
      <c r="A35" s="43">
        <v>43313</v>
      </c>
      <c r="B35" s="50" t="s">
        <v>626</v>
      </c>
      <c r="C35" s="16" t="s">
        <v>239</v>
      </c>
      <c r="D35" s="16" t="s">
        <v>81</v>
      </c>
      <c r="E35" s="40"/>
      <c r="F35" s="40">
        <v>400</v>
      </c>
      <c r="G35" s="129">
        <f t="shared" si="0"/>
        <v>0.71262758260689862</v>
      </c>
      <c r="H35" s="128">
        <v>561.303</v>
      </c>
      <c r="I35" s="51">
        <f t="shared" si="1"/>
        <v>-1125435</v>
      </c>
      <c r="J35" s="17" t="s">
        <v>259</v>
      </c>
      <c r="K35" s="50" t="s">
        <v>541</v>
      </c>
      <c r="L35" s="16" t="s">
        <v>28</v>
      </c>
      <c r="M35" s="16" t="s">
        <v>95</v>
      </c>
      <c r="N35" s="17" t="s">
        <v>101</v>
      </c>
    </row>
    <row r="36" spans="1:14">
      <c r="A36" s="43">
        <v>43313</v>
      </c>
      <c r="B36" s="50" t="s">
        <v>507</v>
      </c>
      <c r="C36" s="50" t="s">
        <v>97</v>
      </c>
      <c r="D36" s="16" t="s">
        <v>85</v>
      </c>
      <c r="E36" s="40"/>
      <c r="F36" s="40">
        <v>1000</v>
      </c>
      <c r="G36" s="129">
        <f t="shared" si="0"/>
        <v>1.7815689565172466</v>
      </c>
      <c r="H36" s="128">
        <v>561.303</v>
      </c>
      <c r="I36" s="51">
        <f t="shared" si="1"/>
        <v>-1126435</v>
      </c>
      <c r="J36" s="17" t="s">
        <v>259</v>
      </c>
      <c r="K36" s="50" t="s">
        <v>98</v>
      </c>
      <c r="L36" s="16" t="s">
        <v>28</v>
      </c>
      <c r="M36" s="16" t="s">
        <v>95</v>
      </c>
      <c r="N36" s="17" t="s">
        <v>99</v>
      </c>
    </row>
    <row r="37" spans="1:14">
      <c r="A37" s="43">
        <v>43313</v>
      </c>
      <c r="B37" s="17" t="s">
        <v>578</v>
      </c>
      <c r="C37" s="50" t="s">
        <v>97</v>
      </c>
      <c r="D37" s="16" t="s">
        <v>85</v>
      </c>
      <c r="E37" s="41"/>
      <c r="F37" s="41">
        <v>1000</v>
      </c>
      <c r="G37" s="129">
        <f t="shared" si="0"/>
        <v>1.7815689565172466</v>
      </c>
      <c r="H37" s="128">
        <v>561.303</v>
      </c>
      <c r="I37" s="51">
        <f t="shared" si="1"/>
        <v>-1127435</v>
      </c>
      <c r="J37" s="17" t="s">
        <v>579</v>
      </c>
      <c r="K37" s="17" t="s">
        <v>580</v>
      </c>
      <c r="L37" s="16" t="s">
        <v>28</v>
      </c>
      <c r="M37" s="16" t="s">
        <v>95</v>
      </c>
      <c r="N37" s="17" t="s">
        <v>99</v>
      </c>
    </row>
    <row r="38" spans="1:14">
      <c r="A38" s="43">
        <v>43313</v>
      </c>
      <c r="B38" s="17" t="s">
        <v>581</v>
      </c>
      <c r="C38" s="50" t="s">
        <v>97</v>
      </c>
      <c r="D38" s="16" t="s">
        <v>85</v>
      </c>
      <c r="E38" s="41"/>
      <c r="F38" s="41">
        <v>15000</v>
      </c>
      <c r="G38" s="129">
        <f t="shared" si="0"/>
        <v>26.723534347758697</v>
      </c>
      <c r="H38" s="128">
        <v>561.303</v>
      </c>
      <c r="I38" s="51">
        <f t="shared" si="1"/>
        <v>-1142435</v>
      </c>
      <c r="J38" s="17" t="s">
        <v>579</v>
      </c>
      <c r="K38" s="17" t="s">
        <v>371</v>
      </c>
      <c r="L38" s="16" t="s">
        <v>28</v>
      </c>
      <c r="M38" s="16" t="s">
        <v>95</v>
      </c>
      <c r="N38" s="17" t="s">
        <v>101</v>
      </c>
    </row>
    <row r="39" spans="1:14">
      <c r="A39" s="43">
        <v>43313</v>
      </c>
      <c r="B39" s="17" t="s">
        <v>582</v>
      </c>
      <c r="C39" s="50" t="s">
        <v>97</v>
      </c>
      <c r="D39" s="16" t="s">
        <v>85</v>
      </c>
      <c r="E39" s="41"/>
      <c r="F39" s="41">
        <v>500</v>
      </c>
      <c r="G39" s="129">
        <f t="shared" si="0"/>
        <v>0.89078447825862328</v>
      </c>
      <c r="H39" s="128">
        <v>561.303</v>
      </c>
      <c r="I39" s="51">
        <f t="shared" si="1"/>
        <v>-1142935</v>
      </c>
      <c r="J39" s="17" t="s">
        <v>579</v>
      </c>
      <c r="K39" s="17" t="s">
        <v>580</v>
      </c>
      <c r="L39" s="16" t="s">
        <v>28</v>
      </c>
      <c r="M39" s="16" t="s">
        <v>95</v>
      </c>
      <c r="N39" s="17" t="s">
        <v>99</v>
      </c>
    </row>
    <row r="40" spans="1:14">
      <c r="A40" s="43">
        <v>43313</v>
      </c>
      <c r="B40" s="17" t="s">
        <v>583</v>
      </c>
      <c r="C40" s="50" t="s">
        <v>97</v>
      </c>
      <c r="D40" s="16" t="s">
        <v>85</v>
      </c>
      <c r="E40" s="41"/>
      <c r="F40" s="41">
        <v>1000</v>
      </c>
      <c r="G40" s="129">
        <f t="shared" si="0"/>
        <v>1.7815689565172466</v>
      </c>
      <c r="H40" s="128">
        <v>561.303</v>
      </c>
      <c r="I40" s="51">
        <f t="shared" si="1"/>
        <v>-1143935</v>
      </c>
      <c r="J40" s="17" t="s">
        <v>579</v>
      </c>
      <c r="K40" s="17" t="s">
        <v>580</v>
      </c>
      <c r="L40" s="16" t="s">
        <v>28</v>
      </c>
      <c r="M40" s="16" t="s">
        <v>95</v>
      </c>
      <c r="N40" s="17" t="s">
        <v>99</v>
      </c>
    </row>
    <row r="41" spans="1:14">
      <c r="A41" s="43">
        <v>43313</v>
      </c>
      <c r="B41" s="17" t="s">
        <v>508</v>
      </c>
      <c r="C41" s="50" t="s">
        <v>97</v>
      </c>
      <c r="D41" s="16" t="s">
        <v>85</v>
      </c>
      <c r="E41" s="40"/>
      <c r="F41" s="40">
        <v>1000</v>
      </c>
      <c r="G41" s="129">
        <f t="shared" si="0"/>
        <v>1.7815689565172466</v>
      </c>
      <c r="H41" s="128">
        <v>561.303</v>
      </c>
      <c r="I41" s="51">
        <f t="shared" si="1"/>
        <v>-1144935</v>
      </c>
      <c r="J41" s="17" t="s">
        <v>527</v>
      </c>
      <c r="K41" s="17" t="s">
        <v>98</v>
      </c>
      <c r="L41" s="16" t="s">
        <v>28</v>
      </c>
      <c r="M41" s="16" t="s">
        <v>95</v>
      </c>
      <c r="N41" s="17" t="s">
        <v>99</v>
      </c>
    </row>
    <row r="42" spans="1:14">
      <c r="A42" s="43">
        <v>43313</v>
      </c>
      <c r="B42" s="17" t="s">
        <v>493</v>
      </c>
      <c r="C42" s="16" t="s">
        <v>83</v>
      </c>
      <c r="D42" s="16" t="s">
        <v>85</v>
      </c>
      <c r="E42" s="40"/>
      <c r="F42" s="40">
        <v>1000</v>
      </c>
      <c r="G42" s="129">
        <f t="shared" si="0"/>
        <v>1.7815689565172466</v>
      </c>
      <c r="H42" s="128">
        <v>561.303</v>
      </c>
      <c r="I42" s="51">
        <f t="shared" si="1"/>
        <v>-1145935</v>
      </c>
      <c r="J42" s="17" t="s">
        <v>527</v>
      </c>
      <c r="K42" s="17" t="s">
        <v>98</v>
      </c>
      <c r="L42" s="16" t="s">
        <v>28</v>
      </c>
      <c r="M42" s="16" t="s">
        <v>95</v>
      </c>
      <c r="N42" s="17" t="s">
        <v>99</v>
      </c>
    </row>
    <row r="43" spans="1:14">
      <c r="A43" s="43">
        <v>43313</v>
      </c>
      <c r="B43" s="17" t="s">
        <v>507</v>
      </c>
      <c r="C43" s="50" t="s">
        <v>97</v>
      </c>
      <c r="D43" s="16" t="s">
        <v>85</v>
      </c>
      <c r="E43" s="40"/>
      <c r="F43" s="40">
        <v>1000</v>
      </c>
      <c r="G43" s="129">
        <f t="shared" si="0"/>
        <v>1.7815689565172466</v>
      </c>
      <c r="H43" s="128">
        <v>561.303</v>
      </c>
      <c r="I43" s="51">
        <f t="shared" si="1"/>
        <v>-1146935</v>
      </c>
      <c r="J43" s="17" t="s">
        <v>527</v>
      </c>
      <c r="K43" s="17" t="s">
        <v>98</v>
      </c>
      <c r="L43" s="16" t="s">
        <v>28</v>
      </c>
      <c r="M43" s="16" t="s">
        <v>95</v>
      </c>
      <c r="N43" s="17" t="s">
        <v>99</v>
      </c>
    </row>
    <row r="44" spans="1:14">
      <c r="A44" s="43">
        <v>43314</v>
      </c>
      <c r="B44" s="16" t="s">
        <v>46</v>
      </c>
      <c r="C44" s="16" t="s">
        <v>83</v>
      </c>
      <c r="D44" s="16" t="s">
        <v>85</v>
      </c>
      <c r="E44" s="47"/>
      <c r="F44" s="40">
        <v>193600</v>
      </c>
      <c r="G44" s="129">
        <f t="shared" si="0"/>
        <v>344.91174998173892</v>
      </c>
      <c r="H44" s="128">
        <v>561.303</v>
      </c>
      <c r="I44" s="51">
        <f t="shared" si="1"/>
        <v>-1340535</v>
      </c>
      <c r="J44" s="16" t="s">
        <v>79</v>
      </c>
      <c r="K44" s="16">
        <v>3593821</v>
      </c>
      <c r="L44" s="16" t="s">
        <v>28</v>
      </c>
      <c r="M44" s="16" t="s">
        <v>95</v>
      </c>
      <c r="N44" s="17" t="s">
        <v>101</v>
      </c>
    </row>
    <row r="45" spans="1:14">
      <c r="A45" s="43">
        <v>43314</v>
      </c>
      <c r="B45" s="16" t="s">
        <v>47</v>
      </c>
      <c r="C45" s="16" t="s">
        <v>80</v>
      </c>
      <c r="D45" s="16" t="s">
        <v>81</v>
      </c>
      <c r="E45" s="47"/>
      <c r="F45" s="40">
        <v>3401</v>
      </c>
      <c r="G45" s="129">
        <f t="shared" si="0"/>
        <v>6.0591160211151553</v>
      </c>
      <c r="H45" s="128">
        <v>561.303</v>
      </c>
      <c r="I45" s="51">
        <f t="shared" si="1"/>
        <v>-1343936</v>
      </c>
      <c r="J45" s="16" t="s">
        <v>79</v>
      </c>
      <c r="K45" s="16">
        <v>3593821</v>
      </c>
      <c r="L45" s="16" t="s">
        <v>28</v>
      </c>
      <c r="M45" s="16" t="s">
        <v>95</v>
      </c>
      <c r="N45" s="17" t="s">
        <v>101</v>
      </c>
    </row>
    <row r="46" spans="1:14">
      <c r="A46" s="43">
        <v>43314</v>
      </c>
      <c r="B46" s="16" t="s">
        <v>48</v>
      </c>
      <c r="C46" s="16" t="s">
        <v>86</v>
      </c>
      <c r="D46" s="16" t="s">
        <v>85</v>
      </c>
      <c r="E46" s="47"/>
      <c r="F46" s="40">
        <v>300000</v>
      </c>
      <c r="G46" s="129">
        <f t="shared" si="0"/>
        <v>534.47068695517396</v>
      </c>
      <c r="H46" s="128">
        <v>561.303</v>
      </c>
      <c r="I46" s="51">
        <f t="shared" si="1"/>
        <v>-1643936</v>
      </c>
      <c r="J46" s="16" t="s">
        <v>79</v>
      </c>
      <c r="K46" s="16">
        <v>3593822</v>
      </c>
      <c r="L46" s="16" t="s">
        <v>28</v>
      </c>
      <c r="M46" s="16" t="s">
        <v>95</v>
      </c>
      <c r="N46" s="17" t="s">
        <v>101</v>
      </c>
    </row>
    <row r="47" spans="1:14">
      <c r="A47" s="43">
        <v>43314</v>
      </c>
      <c r="B47" s="16" t="s">
        <v>49</v>
      </c>
      <c r="C47" s="16" t="s">
        <v>80</v>
      </c>
      <c r="D47" s="16" t="s">
        <v>81</v>
      </c>
      <c r="E47" s="47"/>
      <c r="F47" s="40">
        <v>3401</v>
      </c>
      <c r="G47" s="129">
        <f t="shared" si="0"/>
        <v>6.0591160211151553</v>
      </c>
      <c r="H47" s="128">
        <v>561.303</v>
      </c>
      <c r="I47" s="51">
        <f t="shared" si="1"/>
        <v>-1647337</v>
      </c>
      <c r="J47" s="16" t="s">
        <v>79</v>
      </c>
      <c r="K47" s="16">
        <v>3593822</v>
      </c>
      <c r="L47" s="16" t="s">
        <v>28</v>
      </c>
      <c r="M47" s="16" t="s">
        <v>95</v>
      </c>
      <c r="N47" s="17" t="s">
        <v>101</v>
      </c>
    </row>
    <row r="48" spans="1:14">
      <c r="A48" s="43">
        <v>43314</v>
      </c>
      <c r="B48" s="16" t="s">
        <v>215</v>
      </c>
      <c r="C48" s="16" t="s">
        <v>88</v>
      </c>
      <c r="D48" s="16" t="s">
        <v>85</v>
      </c>
      <c r="E48" s="40"/>
      <c r="F48" s="40">
        <v>15000</v>
      </c>
      <c r="G48" s="129">
        <f t="shared" si="0"/>
        <v>26.723534347758697</v>
      </c>
      <c r="H48" s="128">
        <v>561.303</v>
      </c>
      <c r="I48" s="51">
        <f t="shared" si="1"/>
        <v>-1662337</v>
      </c>
      <c r="J48" s="16" t="s">
        <v>137</v>
      </c>
      <c r="K48" s="16">
        <v>18</v>
      </c>
      <c r="L48" s="16" t="s">
        <v>28</v>
      </c>
      <c r="M48" s="16" t="s">
        <v>95</v>
      </c>
      <c r="N48" s="17" t="s">
        <v>101</v>
      </c>
    </row>
    <row r="49" spans="1:14">
      <c r="A49" s="43">
        <v>43314</v>
      </c>
      <c r="B49" s="17" t="s">
        <v>431</v>
      </c>
      <c r="C49" s="50" t="s">
        <v>97</v>
      </c>
      <c r="D49" s="17" t="s">
        <v>84</v>
      </c>
      <c r="E49" s="40"/>
      <c r="F49" s="40">
        <v>1000</v>
      </c>
      <c r="G49" s="129">
        <f t="shared" si="0"/>
        <v>1.7815689565172466</v>
      </c>
      <c r="H49" s="128">
        <v>561.303</v>
      </c>
      <c r="I49" s="51">
        <f t="shared" si="1"/>
        <v>-1663337</v>
      </c>
      <c r="J49" s="17" t="s">
        <v>432</v>
      </c>
      <c r="K49" s="17" t="s">
        <v>433</v>
      </c>
      <c r="L49" s="16" t="s">
        <v>33</v>
      </c>
      <c r="M49" s="16" t="s">
        <v>95</v>
      </c>
      <c r="N49" s="16" t="s">
        <v>99</v>
      </c>
    </row>
    <row r="50" spans="1:14">
      <c r="A50" s="43">
        <v>43314</v>
      </c>
      <c r="B50" s="17" t="s">
        <v>436</v>
      </c>
      <c r="C50" s="50" t="s">
        <v>97</v>
      </c>
      <c r="D50" s="17" t="s">
        <v>84</v>
      </c>
      <c r="E50" s="40"/>
      <c r="F50" s="40">
        <v>1000</v>
      </c>
      <c r="G50" s="129">
        <f t="shared" si="0"/>
        <v>1.7815689565172466</v>
      </c>
      <c r="H50" s="128">
        <v>561.303</v>
      </c>
      <c r="I50" s="51">
        <f t="shared" si="1"/>
        <v>-1664337</v>
      </c>
      <c r="J50" s="17" t="s">
        <v>432</v>
      </c>
      <c r="K50" s="17" t="s">
        <v>433</v>
      </c>
      <c r="L50" s="16" t="s">
        <v>33</v>
      </c>
      <c r="M50" s="16" t="s">
        <v>95</v>
      </c>
      <c r="N50" s="16" t="s">
        <v>99</v>
      </c>
    </row>
    <row r="51" spans="1:14">
      <c r="A51" s="43">
        <v>43314</v>
      </c>
      <c r="B51" s="50" t="s">
        <v>492</v>
      </c>
      <c r="C51" s="50" t="s">
        <v>97</v>
      </c>
      <c r="D51" s="16" t="s">
        <v>85</v>
      </c>
      <c r="E51" s="40"/>
      <c r="F51" s="49">
        <v>1000</v>
      </c>
      <c r="G51" s="129">
        <f t="shared" si="0"/>
        <v>1.7815689565172466</v>
      </c>
      <c r="H51" s="128">
        <v>561.303</v>
      </c>
      <c r="I51" s="51">
        <f t="shared" si="1"/>
        <v>-1665337</v>
      </c>
      <c r="J51" s="17" t="s">
        <v>226</v>
      </c>
      <c r="K51" s="50" t="s">
        <v>98</v>
      </c>
      <c r="L51" s="16" t="s">
        <v>28</v>
      </c>
      <c r="M51" s="16" t="s">
        <v>95</v>
      </c>
      <c r="N51" s="17" t="s">
        <v>99</v>
      </c>
    </row>
    <row r="52" spans="1:14">
      <c r="A52" s="43">
        <v>43314</v>
      </c>
      <c r="B52" s="50" t="s">
        <v>493</v>
      </c>
      <c r="C52" s="50" t="s">
        <v>83</v>
      </c>
      <c r="D52" s="16" t="s">
        <v>85</v>
      </c>
      <c r="E52" s="40"/>
      <c r="F52" s="49">
        <v>1000</v>
      </c>
      <c r="G52" s="129">
        <f t="shared" si="0"/>
        <v>1.7815689565172466</v>
      </c>
      <c r="H52" s="128">
        <v>561.303</v>
      </c>
      <c r="I52" s="51">
        <f t="shared" si="1"/>
        <v>-1666337</v>
      </c>
      <c r="J52" s="17" t="s">
        <v>226</v>
      </c>
      <c r="K52" s="50" t="s">
        <v>98</v>
      </c>
      <c r="L52" s="16" t="s">
        <v>28</v>
      </c>
      <c r="M52" s="16" t="s">
        <v>95</v>
      </c>
      <c r="N52" s="17" t="s">
        <v>99</v>
      </c>
    </row>
    <row r="53" spans="1:14">
      <c r="A53" s="43">
        <v>43314</v>
      </c>
      <c r="B53" s="50" t="s">
        <v>494</v>
      </c>
      <c r="C53" s="50" t="s">
        <v>97</v>
      </c>
      <c r="D53" s="16" t="s">
        <v>85</v>
      </c>
      <c r="E53" s="40"/>
      <c r="F53" s="49">
        <v>1000</v>
      </c>
      <c r="G53" s="129">
        <f t="shared" si="0"/>
        <v>1.7815689565172466</v>
      </c>
      <c r="H53" s="128">
        <v>561.303</v>
      </c>
      <c r="I53" s="51">
        <f t="shared" si="1"/>
        <v>-1667337</v>
      </c>
      <c r="J53" s="17" t="s">
        <v>226</v>
      </c>
      <c r="K53" s="50" t="s">
        <v>98</v>
      </c>
      <c r="L53" s="16" t="s">
        <v>28</v>
      </c>
      <c r="M53" s="16" t="s">
        <v>95</v>
      </c>
      <c r="N53" s="17" t="s">
        <v>99</v>
      </c>
    </row>
    <row r="54" spans="1:14">
      <c r="A54" s="43">
        <v>43314</v>
      </c>
      <c r="B54" s="50" t="s">
        <v>508</v>
      </c>
      <c r="C54" s="50" t="s">
        <v>97</v>
      </c>
      <c r="D54" s="16" t="s">
        <v>85</v>
      </c>
      <c r="E54" s="40"/>
      <c r="F54" s="40">
        <v>1000</v>
      </c>
      <c r="G54" s="129">
        <f t="shared" si="0"/>
        <v>1.7815689565172466</v>
      </c>
      <c r="H54" s="128">
        <v>561.303</v>
      </c>
      <c r="I54" s="51">
        <f t="shared" si="1"/>
        <v>-1668337</v>
      </c>
      <c r="J54" s="17" t="s">
        <v>259</v>
      </c>
      <c r="K54" s="50" t="s">
        <v>98</v>
      </c>
      <c r="L54" s="16" t="s">
        <v>28</v>
      </c>
      <c r="M54" s="16" t="s">
        <v>95</v>
      </c>
      <c r="N54" s="17" t="s">
        <v>99</v>
      </c>
    </row>
    <row r="55" spans="1:14">
      <c r="A55" s="43">
        <v>43314</v>
      </c>
      <c r="B55" s="50" t="s">
        <v>493</v>
      </c>
      <c r="C55" s="16" t="s">
        <v>83</v>
      </c>
      <c r="D55" s="16" t="s">
        <v>85</v>
      </c>
      <c r="E55" s="40"/>
      <c r="F55" s="40">
        <v>1000</v>
      </c>
      <c r="G55" s="129">
        <f t="shared" si="0"/>
        <v>1.7815689565172466</v>
      </c>
      <c r="H55" s="128">
        <v>561.303</v>
      </c>
      <c r="I55" s="51">
        <f t="shared" si="1"/>
        <v>-1669337</v>
      </c>
      <c r="J55" s="17" t="s">
        <v>259</v>
      </c>
      <c r="K55" s="50" t="s">
        <v>98</v>
      </c>
      <c r="L55" s="16" t="s">
        <v>28</v>
      </c>
      <c r="M55" s="16" t="s">
        <v>95</v>
      </c>
      <c r="N55" s="17" t="s">
        <v>99</v>
      </c>
    </row>
    <row r="56" spans="1:14">
      <c r="A56" s="43">
        <v>43314</v>
      </c>
      <c r="B56" s="50" t="s">
        <v>507</v>
      </c>
      <c r="C56" s="50" t="s">
        <v>97</v>
      </c>
      <c r="D56" s="16" t="s">
        <v>85</v>
      </c>
      <c r="E56" s="40"/>
      <c r="F56" s="40">
        <v>1000</v>
      </c>
      <c r="G56" s="129">
        <f t="shared" si="0"/>
        <v>1.7815689565172466</v>
      </c>
      <c r="H56" s="128">
        <v>561.303</v>
      </c>
      <c r="I56" s="51">
        <f t="shared" si="1"/>
        <v>-1670337</v>
      </c>
      <c r="J56" s="17" t="s">
        <v>259</v>
      </c>
      <c r="K56" s="50" t="s">
        <v>98</v>
      </c>
      <c r="L56" s="16" t="s">
        <v>28</v>
      </c>
      <c r="M56" s="16" t="s">
        <v>95</v>
      </c>
      <c r="N56" s="17" t="s">
        <v>99</v>
      </c>
    </row>
    <row r="57" spans="1:14">
      <c r="A57" s="43">
        <v>43314</v>
      </c>
      <c r="B57" s="17" t="s">
        <v>584</v>
      </c>
      <c r="C57" s="50" t="s">
        <v>97</v>
      </c>
      <c r="D57" s="16" t="s">
        <v>85</v>
      </c>
      <c r="E57" s="41"/>
      <c r="F57" s="41">
        <v>1000</v>
      </c>
      <c r="G57" s="129">
        <f t="shared" si="0"/>
        <v>1.7815689565172466</v>
      </c>
      <c r="H57" s="128">
        <v>561.303</v>
      </c>
      <c r="I57" s="51">
        <f t="shared" si="1"/>
        <v>-1671337</v>
      </c>
      <c r="J57" s="17" t="s">
        <v>579</v>
      </c>
      <c r="K57" s="17" t="s">
        <v>580</v>
      </c>
      <c r="L57" s="16" t="s">
        <v>28</v>
      </c>
      <c r="M57" s="16" t="s">
        <v>95</v>
      </c>
      <c r="N57" s="17" t="s">
        <v>99</v>
      </c>
    </row>
    <row r="58" spans="1:14">
      <c r="A58" s="43">
        <v>43314</v>
      </c>
      <c r="B58" s="17" t="s">
        <v>585</v>
      </c>
      <c r="C58" s="50" t="s">
        <v>97</v>
      </c>
      <c r="D58" s="16" t="s">
        <v>85</v>
      </c>
      <c r="E58" s="41"/>
      <c r="F58" s="41">
        <v>1000</v>
      </c>
      <c r="G58" s="129">
        <f t="shared" si="0"/>
        <v>1.7815689565172466</v>
      </c>
      <c r="H58" s="128">
        <v>561.303</v>
      </c>
      <c r="I58" s="51">
        <f t="shared" si="1"/>
        <v>-1672337</v>
      </c>
      <c r="J58" s="17" t="s">
        <v>579</v>
      </c>
      <c r="K58" s="17" t="s">
        <v>580</v>
      </c>
      <c r="L58" s="16" t="s">
        <v>28</v>
      </c>
      <c r="M58" s="16" t="s">
        <v>95</v>
      </c>
      <c r="N58" s="17" t="s">
        <v>99</v>
      </c>
    </row>
    <row r="59" spans="1:14">
      <c r="A59" s="43">
        <v>43314</v>
      </c>
      <c r="B59" s="17" t="s">
        <v>528</v>
      </c>
      <c r="C59" s="50" t="s">
        <v>97</v>
      </c>
      <c r="D59" s="16" t="s">
        <v>85</v>
      </c>
      <c r="E59" s="40"/>
      <c r="F59" s="40">
        <v>1000</v>
      </c>
      <c r="G59" s="129">
        <f t="shared" si="0"/>
        <v>1.7815689565172466</v>
      </c>
      <c r="H59" s="128">
        <v>561.303</v>
      </c>
      <c r="I59" s="51">
        <f t="shared" si="1"/>
        <v>-1673337</v>
      </c>
      <c r="J59" s="17" t="s">
        <v>527</v>
      </c>
      <c r="K59" s="17" t="s">
        <v>98</v>
      </c>
      <c r="L59" s="16" t="s">
        <v>28</v>
      </c>
      <c r="M59" s="16" t="s">
        <v>95</v>
      </c>
      <c r="N59" s="17" t="s">
        <v>99</v>
      </c>
    </row>
    <row r="60" spans="1:14">
      <c r="A60" s="43">
        <v>43314</v>
      </c>
      <c r="B60" s="17" t="s">
        <v>493</v>
      </c>
      <c r="C60" s="16" t="s">
        <v>83</v>
      </c>
      <c r="D60" s="16" t="s">
        <v>85</v>
      </c>
      <c r="E60" s="40"/>
      <c r="F60" s="40">
        <v>1000</v>
      </c>
      <c r="G60" s="129">
        <f t="shared" si="0"/>
        <v>1.7815689565172466</v>
      </c>
      <c r="H60" s="128">
        <v>561.303</v>
      </c>
      <c r="I60" s="51">
        <f t="shared" si="1"/>
        <v>-1674337</v>
      </c>
      <c r="J60" s="17" t="s">
        <v>527</v>
      </c>
      <c r="K60" s="17" t="s">
        <v>98</v>
      </c>
      <c r="L60" s="16" t="s">
        <v>28</v>
      </c>
      <c r="M60" s="16" t="s">
        <v>95</v>
      </c>
      <c r="N60" s="17" t="s">
        <v>99</v>
      </c>
    </row>
    <row r="61" spans="1:14">
      <c r="A61" s="43">
        <v>43314</v>
      </c>
      <c r="B61" s="17" t="s">
        <v>507</v>
      </c>
      <c r="C61" s="50" t="s">
        <v>97</v>
      </c>
      <c r="D61" s="16" t="s">
        <v>85</v>
      </c>
      <c r="E61" s="40"/>
      <c r="F61" s="40">
        <v>1000</v>
      </c>
      <c r="G61" s="129">
        <f t="shared" si="0"/>
        <v>1.7815689565172466</v>
      </c>
      <c r="H61" s="128">
        <v>561.303</v>
      </c>
      <c r="I61" s="51">
        <f t="shared" si="1"/>
        <v>-1675337</v>
      </c>
      <c r="J61" s="17" t="s">
        <v>527</v>
      </c>
      <c r="K61" s="17" t="s">
        <v>98</v>
      </c>
      <c r="L61" s="16" t="s">
        <v>28</v>
      </c>
      <c r="M61" s="16" t="s">
        <v>95</v>
      </c>
      <c r="N61" s="17" t="s">
        <v>99</v>
      </c>
    </row>
    <row r="62" spans="1:14">
      <c r="A62" s="43">
        <v>43315</v>
      </c>
      <c r="B62" s="16" t="s">
        <v>218</v>
      </c>
      <c r="C62" s="16" t="s">
        <v>219</v>
      </c>
      <c r="D62" s="16" t="s">
        <v>81</v>
      </c>
      <c r="E62" s="40"/>
      <c r="F62" s="40">
        <v>100000</v>
      </c>
      <c r="G62" s="129">
        <f t="shared" si="0"/>
        <v>178.15689565172465</v>
      </c>
      <c r="H62" s="128">
        <v>561.303</v>
      </c>
      <c r="I62" s="51">
        <f t="shared" si="1"/>
        <v>-1775337</v>
      </c>
      <c r="J62" s="16" t="s">
        <v>137</v>
      </c>
      <c r="K62" s="16">
        <v>2</v>
      </c>
      <c r="L62" s="16" t="s">
        <v>28</v>
      </c>
      <c r="M62" s="16" t="s">
        <v>95</v>
      </c>
      <c r="N62" s="17" t="s">
        <v>101</v>
      </c>
    </row>
    <row r="63" spans="1:14">
      <c r="A63" s="43">
        <v>43315</v>
      </c>
      <c r="B63" s="16" t="s">
        <v>220</v>
      </c>
      <c r="C63" s="16" t="s">
        <v>219</v>
      </c>
      <c r="D63" s="16" t="s">
        <v>81</v>
      </c>
      <c r="E63" s="40"/>
      <c r="F63" s="40">
        <v>100000</v>
      </c>
      <c r="G63" s="129">
        <f t="shared" si="0"/>
        <v>178.15689565172465</v>
      </c>
      <c r="H63" s="128">
        <v>561.303</v>
      </c>
      <c r="I63" s="51">
        <f t="shared" si="1"/>
        <v>-1875337</v>
      </c>
      <c r="J63" s="16" t="s">
        <v>137</v>
      </c>
      <c r="K63" s="16">
        <v>3</v>
      </c>
      <c r="L63" s="16" t="s">
        <v>28</v>
      </c>
      <c r="M63" s="16" t="s">
        <v>95</v>
      </c>
      <c r="N63" s="17" t="s">
        <v>101</v>
      </c>
    </row>
    <row r="64" spans="1:14">
      <c r="A64" s="43">
        <v>43315</v>
      </c>
      <c r="B64" s="17" t="s">
        <v>434</v>
      </c>
      <c r="C64" s="50" t="s">
        <v>97</v>
      </c>
      <c r="D64" s="17" t="s">
        <v>84</v>
      </c>
      <c r="E64" s="40"/>
      <c r="F64" s="40">
        <v>10000</v>
      </c>
      <c r="G64" s="129">
        <f t="shared" si="0"/>
        <v>17.815689565172466</v>
      </c>
      <c r="H64" s="128">
        <v>561.303</v>
      </c>
      <c r="I64" s="51">
        <f t="shared" si="1"/>
        <v>-1885337</v>
      </c>
      <c r="J64" s="17" t="s">
        <v>432</v>
      </c>
      <c r="K64" s="17" t="s">
        <v>435</v>
      </c>
      <c r="L64" s="16" t="s">
        <v>33</v>
      </c>
      <c r="M64" s="16" t="s">
        <v>95</v>
      </c>
      <c r="N64" s="16" t="s">
        <v>101</v>
      </c>
    </row>
    <row r="65" spans="1:14">
      <c r="A65" s="43">
        <v>43315</v>
      </c>
      <c r="B65" s="17" t="s">
        <v>437</v>
      </c>
      <c r="C65" s="50" t="s">
        <v>97</v>
      </c>
      <c r="D65" s="17" t="s">
        <v>84</v>
      </c>
      <c r="E65" s="40"/>
      <c r="F65" s="40">
        <v>1500</v>
      </c>
      <c r="G65" s="129">
        <f t="shared" si="0"/>
        <v>2.6723534347758697</v>
      </c>
      <c r="H65" s="128">
        <v>561.303</v>
      </c>
      <c r="I65" s="51">
        <f t="shared" si="1"/>
        <v>-1886837</v>
      </c>
      <c r="J65" s="17" t="s">
        <v>432</v>
      </c>
      <c r="K65" s="17" t="s">
        <v>433</v>
      </c>
      <c r="L65" s="16" t="s">
        <v>33</v>
      </c>
      <c r="M65" s="16" t="s">
        <v>95</v>
      </c>
      <c r="N65" s="16" t="s">
        <v>99</v>
      </c>
    </row>
    <row r="66" spans="1:14">
      <c r="A66" s="43">
        <v>43315</v>
      </c>
      <c r="B66" s="17" t="s">
        <v>438</v>
      </c>
      <c r="C66" s="50" t="s">
        <v>97</v>
      </c>
      <c r="D66" s="17" t="s">
        <v>84</v>
      </c>
      <c r="E66" s="40"/>
      <c r="F66" s="40">
        <v>1000</v>
      </c>
      <c r="G66" s="129">
        <f t="shared" si="0"/>
        <v>1.7815689565172466</v>
      </c>
      <c r="H66" s="128">
        <v>561.303</v>
      </c>
      <c r="I66" s="51">
        <f t="shared" si="1"/>
        <v>-1887837</v>
      </c>
      <c r="J66" s="17" t="s">
        <v>432</v>
      </c>
      <c r="K66" s="17" t="s">
        <v>433</v>
      </c>
      <c r="L66" s="16" t="s">
        <v>33</v>
      </c>
      <c r="M66" s="16" t="s">
        <v>95</v>
      </c>
      <c r="N66" s="16" t="s">
        <v>99</v>
      </c>
    </row>
    <row r="67" spans="1:14">
      <c r="A67" s="43">
        <v>43315</v>
      </c>
      <c r="B67" s="16" t="s">
        <v>472</v>
      </c>
      <c r="C67" s="50" t="s">
        <v>97</v>
      </c>
      <c r="D67" s="16" t="s">
        <v>84</v>
      </c>
      <c r="E67" s="40"/>
      <c r="F67" s="42">
        <v>2000</v>
      </c>
      <c r="G67" s="129">
        <f t="shared" si="0"/>
        <v>3.5631379130344931</v>
      </c>
      <c r="H67" s="128">
        <v>561.303</v>
      </c>
      <c r="I67" s="51">
        <f t="shared" si="1"/>
        <v>-1889837</v>
      </c>
      <c r="J67" s="16" t="s">
        <v>217</v>
      </c>
      <c r="K67" s="16" t="s">
        <v>98</v>
      </c>
      <c r="L67" s="16" t="s">
        <v>33</v>
      </c>
      <c r="M67" s="16" t="s">
        <v>95</v>
      </c>
      <c r="N67" s="16" t="s">
        <v>473</v>
      </c>
    </row>
    <row r="68" spans="1:14">
      <c r="A68" s="43">
        <v>43315</v>
      </c>
      <c r="B68" s="16" t="s">
        <v>474</v>
      </c>
      <c r="C68" s="50" t="s">
        <v>97</v>
      </c>
      <c r="D68" s="16" t="s">
        <v>84</v>
      </c>
      <c r="E68" s="40"/>
      <c r="F68" s="42">
        <v>10000</v>
      </c>
      <c r="G68" s="129">
        <f t="shared" si="0"/>
        <v>17.815689565172466</v>
      </c>
      <c r="H68" s="128">
        <v>561.303</v>
      </c>
      <c r="I68" s="51">
        <f t="shared" si="1"/>
        <v>-1899837</v>
      </c>
      <c r="J68" s="16" t="s">
        <v>217</v>
      </c>
      <c r="K68" s="16" t="s">
        <v>143</v>
      </c>
      <c r="L68" s="16" t="s">
        <v>33</v>
      </c>
      <c r="M68" s="16" t="s">
        <v>95</v>
      </c>
      <c r="N68" s="16" t="s">
        <v>425</v>
      </c>
    </row>
    <row r="69" spans="1:14">
      <c r="A69" s="43">
        <v>43315</v>
      </c>
      <c r="B69" s="16" t="s">
        <v>475</v>
      </c>
      <c r="C69" s="50" t="s">
        <v>97</v>
      </c>
      <c r="D69" s="16" t="s">
        <v>84</v>
      </c>
      <c r="E69" s="40"/>
      <c r="F69" s="42">
        <v>1000</v>
      </c>
      <c r="G69" s="129">
        <f t="shared" si="0"/>
        <v>1.7815689565172466</v>
      </c>
      <c r="H69" s="128">
        <v>561.303</v>
      </c>
      <c r="I69" s="51">
        <f t="shared" si="1"/>
        <v>-1900837</v>
      </c>
      <c r="J69" s="16" t="s">
        <v>217</v>
      </c>
      <c r="K69" s="16" t="s">
        <v>98</v>
      </c>
      <c r="L69" s="16" t="s">
        <v>33</v>
      </c>
      <c r="M69" s="16" t="s">
        <v>95</v>
      </c>
      <c r="N69" s="16" t="s">
        <v>473</v>
      </c>
    </row>
    <row r="70" spans="1:14">
      <c r="A70" s="43">
        <v>43315</v>
      </c>
      <c r="B70" s="16" t="s">
        <v>476</v>
      </c>
      <c r="C70" s="17" t="s">
        <v>129</v>
      </c>
      <c r="D70" s="16" t="s">
        <v>84</v>
      </c>
      <c r="E70" s="40"/>
      <c r="F70" s="42">
        <v>15000</v>
      </c>
      <c r="G70" s="129">
        <f t="shared" si="0"/>
        <v>26.723534347758697</v>
      </c>
      <c r="H70" s="128">
        <v>561.303</v>
      </c>
      <c r="I70" s="51">
        <f t="shared" si="1"/>
        <v>-1915837</v>
      </c>
      <c r="J70" s="16" t="s">
        <v>217</v>
      </c>
      <c r="K70" s="16" t="s">
        <v>143</v>
      </c>
      <c r="L70" s="16" t="s">
        <v>33</v>
      </c>
      <c r="M70" s="16" t="s">
        <v>95</v>
      </c>
      <c r="N70" s="16" t="s">
        <v>101</v>
      </c>
    </row>
    <row r="71" spans="1:14">
      <c r="A71" s="43">
        <v>43315</v>
      </c>
      <c r="B71" s="50" t="s">
        <v>492</v>
      </c>
      <c r="C71" s="50" t="s">
        <v>97</v>
      </c>
      <c r="D71" s="16" t="s">
        <v>85</v>
      </c>
      <c r="E71" s="40"/>
      <c r="F71" s="49">
        <v>1000</v>
      </c>
      <c r="G71" s="129">
        <f t="shared" si="0"/>
        <v>1.7815689565172466</v>
      </c>
      <c r="H71" s="128">
        <v>561.303</v>
      </c>
      <c r="I71" s="51">
        <f t="shared" si="1"/>
        <v>-1916837</v>
      </c>
      <c r="J71" s="17" t="s">
        <v>226</v>
      </c>
      <c r="K71" s="50" t="s">
        <v>98</v>
      </c>
      <c r="L71" s="16" t="s">
        <v>28</v>
      </c>
      <c r="M71" s="16" t="s">
        <v>95</v>
      </c>
      <c r="N71" s="17" t="s">
        <v>99</v>
      </c>
    </row>
    <row r="72" spans="1:14">
      <c r="A72" s="43">
        <v>43315</v>
      </c>
      <c r="B72" s="50" t="s">
        <v>493</v>
      </c>
      <c r="C72" s="50" t="s">
        <v>83</v>
      </c>
      <c r="D72" s="16" t="s">
        <v>85</v>
      </c>
      <c r="E72" s="40"/>
      <c r="F72" s="49">
        <v>1000</v>
      </c>
      <c r="G72" s="129">
        <f t="shared" si="0"/>
        <v>1.7815689565172466</v>
      </c>
      <c r="H72" s="128">
        <v>561.303</v>
      </c>
      <c r="I72" s="51">
        <f t="shared" si="1"/>
        <v>-1917837</v>
      </c>
      <c r="J72" s="17" t="s">
        <v>226</v>
      </c>
      <c r="K72" s="50" t="s">
        <v>98</v>
      </c>
      <c r="L72" s="16" t="s">
        <v>28</v>
      </c>
      <c r="M72" s="16" t="s">
        <v>95</v>
      </c>
      <c r="N72" s="17" t="s">
        <v>99</v>
      </c>
    </row>
    <row r="73" spans="1:14">
      <c r="A73" s="43">
        <v>43315</v>
      </c>
      <c r="B73" s="50" t="s">
        <v>494</v>
      </c>
      <c r="C73" s="50" t="s">
        <v>97</v>
      </c>
      <c r="D73" s="16" t="s">
        <v>85</v>
      </c>
      <c r="E73" s="40"/>
      <c r="F73" s="49">
        <v>1000</v>
      </c>
      <c r="G73" s="129">
        <f t="shared" si="0"/>
        <v>1.7815689565172466</v>
      </c>
      <c r="H73" s="128">
        <v>561.303</v>
      </c>
      <c r="I73" s="51">
        <f t="shared" si="1"/>
        <v>-1918837</v>
      </c>
      <c r="J73" s="17" t="s">
        <v>226</v>
      </c>
      <c r="K73" s="50" t="s">
        <v>98</v>
      </c>
      <c r="L73" s="16" t="s">
        <v>28</v>
      </c>
      <c r="M73" s="16" t="s">
        <v>95</v>
      </c>
      <c r="N73" s="17" t="s">
        <v>99</v>
      </c>
    </row>
    <row r="74" spans="1:14">
      <c r="A74" s="43">
        <v>43315</v>
      </c>
      <c r="B74" s="50" t="s">
        <v>508</v>
      </c>
      <c r="C74" s="50" t="s">
        <v>97</v>
      </c>
      <c r="D74" s="16" t="s">
        <v>85</v>
      </c>
      <c r="E74" s="40"/>
      <c r="F74" s="40">
        <v>1000</v>
      </c>
      <c r="G74" s="129">
        <f t="shared" si="0"/>
        <v>1.7815689565172466</v>
      </c>
      <c r="H74" s="128">
        <v>561.303</v>
      </c>
      <c r="I74" s="51">
        <f t="shared" si="1"/>
        <v>-1919837</v>
      </c>
      <c r="J74" s="17" t="s">
        <v>259</v>
      </c>
      <c r="K74" s="50" t="s">
        <v>98</v>
      </c>
      <c r="L74" s="16" t="s">
        <v>28</v>
      </c>
      <c r="M74" s="16" t="s">
        <v>95</v>
      </c>
      <c r="N74" s="17" t="s">
        <v>99</v>
      </c>
    </row>
    <row r="75" spans="1:14">
      <c r="A75" s="43">
        <v>43315</v>
      </c>
      <c r="B75" s="50" t="s">
        <v>493</v>
      </c>
      <c r="C75" s="16" t="s">
        <v>83</v>
      </c>
      <c r="D75" s="16" t="s">
        <v>85</v>
      </c>
      <c r="E75" s="40"/>
      <c r="F75" s="40">
        <v>1000</v>
      </c>
      <c r="G75" s="129">
        <f t="shared" si="0"/>
        <v>1.7815689565172466</v>
      </c>
      <c r="H75" s="128">
        <v>561.303</v>
      </c>
      <c r="I75" s="51">
        <f t="shared" si="1"/>
        <v>-1920837</v>
      </c>
      <c r="J75" s="17" t="s">
        <v>259</v>
      </c>
      <c r="K75" s="50" t="s">
        <v>98</v>
      </c>
      <c r="L75" s="16" t="s">
        <v>28</v>
      </c>
      <c r="M75" s="16" t="s">
        <v>95</v>
      </c>
      <c r="N75" s="17" t="s">
        <v>99</v>
      </c>
    </row>
    <row r="76" spans="1:14">
      <c r="A76" s="43">
        <v>43315</v>
      </c>
      <c r="B76" s="50" t="s">
        <v>507</v>
      </c>
      <c r="C76" s="50" t="s">
        <v>97</v>
      </c>
      <c r="D76" s="16" t="s">
        <v>85</v>
      </c>
      <c r="E76" s="40"/>
      <c r="F76" s="40">
        <v>1000</v>
      </c>
      <c r="G76" s="129">
        <f t="shared" si="0"/>
        <v>1.7815689565172466</v>
      </c>
      <c r="H76" s="128">
        <v>561.303</v>
      </c>
      <c r="I76" s="51">
        <f t="shared" si="1"/>
        <v>-1921837</v>
      </c>
      <c r="J76" s="17" t="s">
        <v>259</v>
      </c>
      <c r="K76" s="50" t="s">
        <v>98</v>
      </c>
      <c r="L76" s="16" t="s">
        <v>28</v>
      </c>
      <c r="M76" s="16" t="s">
        <v>95</v>
      </c>
      <c r="N76" s="17" t="s">
        <v>99</v>
      </c>
    </row>
    <row r="77" spans="1:14">
      <c r="A77" s="43">
        <v>43315</v>
      </c>
      <c r="B77" s="50" t="s">
        <v>548</v>
      </c>
      <c r="C77" s="50" t="s">
        <v>97</v>
      </c>
      <c r="D77" s="16" t="s">
        <v>84</v>
      </c>
      <c r="E77" s="49"/>
      <c r="F77" s="49">
        <v>1000</v>
      </c>
      <c r="G77" s="129">
        <f t="shared" si="0"/>
        <v>1.7815689565172466</v>
      </c>
      <c r="H77" s="128">
        <v>561.303</v>
      </c>
      <c r="I77" s="51">
        <f t="shared" si="1"/>
        <v>-1922837</v>
      </c>
      <c r="J77" s="50" t="s">
        <v>547</v>
      </c>
      <c r="K77" s="50" t="s">
        <v>98</v>
      </c>
      <c r="L77" s="16" t="s">
        <v>33</v>
      </c>
      <c r="M77" s="16" t="s">
        <v>95</v>
      </c>
      <c r="N77" s="17" t="s">
        <v>99</v>
      </c>
    </row>
    <row r="78" spans="1:14">
      <c r="A78" s="43">
        <v>43315</v>
      </c>
      <c r="B78" s="50" t="s">
        <v>551</v>
      </c>
      <c r="C78" s="50" t="s">
        <v>97</v>
      </c>
      <c r="D78" s="16" t="s">
        <v>84</v>
      </c>
      <c r="E78" s="49"/>
      <c r="F78" s="49">
        <v>1000</v>
      </c>
      <c r="G78" s="129">
        <f t="shared" si="0"/>
        <v>1.7815689565172466</v>
      </c>
      <c r="H78" s="128">
        <v>561.303</v>
      </c>
      <c r="I78" s="51">
        <f t="shared" si="1"/>
        <v>-1923837</v>
      </c>
      <c r="J78" s="50" t="s">
        <v>547</v>
      </c>
      <c r="K78" s="50" t="s">
        <v>98</v>
      </c>
      <c r="L78" s="16" t="s">
        <v>33</v>
      </c>
      <c r="M78" s="16" t="s">
        <v>95</v>
      </c>
      <c r="N78" s="17" t="s">
        <v>99</v>
      </c>
    </row>
    <row r="79" spans="1:14">
      <c r="A79" s="43">
        <v>43315</v>
      </c>
      <c r="B79" s="17" t="s">
        <v>586</v>
      </c>
      <c r="C79" s="50" t="s">
        <v>97</v>
      </c>
      <c r="D79" s="16" t="s">
        <v>85</v>
      </c>
      <c r="E79" s="41"/>
      <c r="F79" s="41">
        <v>1000</v>
      </c>
      <c r="G79" s="129">
        <f t="shared" ref="G79:G142" si="2">+F79/H79</f>
        <v>1.7815689565172466</v>
      </c>
      <c r="H79" s="128">
        <v>561.303</v>
      </c>
      <c r="I79" s="51">
        <f t="shared" ref="I79:I142" si="3">I78+E79-F79</f>
        <v>-1924837</v>
      </c>
      <c r="J79" s="17" t="s">
        <v>579</v>
      </c>
      <c r="K79" s="17" t="s">
        <v>580</v>
      </c>
      <c r="L79" s="16" t="s">
        <v>28</v>
      </c>
      <c r="M79" s="16" t="s">
        <v>95</v>
      </c>
      <c r="N79" s="17" t="s">
        <v>99</v>
      </c>
    </row>
    <row r="80" spans="1:14">
      <c r="A80" s="43">
        <v>43315</v>
      </c>
      <c r="B80" s="17" t="s">
        <v>528</v>
      </c>
      <c r="C80" s="50" t="s">
        <v>97</v>
      </c>
      <c r="D80" s="16" t="s">
        <v>85</v>
      </c>
      <c r="E80" s="40"/>
      <c r="F80" s="40">
        <v>1000</v>
      </c>
      <c r="G80" s="129">
        <f t="shared" si="2"/>
        <v>1.7815689565172466</v>
      </c>
      <c r="H80" s="128">
        <v>561.303</v>
      </c>
      <c r="I80" s="51">
        <f t="shared" si="3"/>
        <v>-1925837</v>
      </c>
      <c r="J80" s="17" t="s">
        <v>527</v>
      </c>
      <c r="K80" s="17" t="s">
        <v>98</v>
      </c>
      <c r="L80" s="16" t="s">
        <v>28</v>
      </c>
      <c r="M80" s="16" t="s">
        <v>95</v>
      </c>
      <c r="N80" s="17" t="s">
        <v>99</v>
      </c>
    </row>
    <row r="81" spans="1:14">
      <c r="A81" s="43">
        <v>43315</v>
      </c>
      <c r="B81" s="17" t="s">
        <v>493</v>
      </c>
      <c r="C81" s="16" t="s">
        <v>83</v>
      </c>
      <c r="D81" s="16" t="s">
        <v>85</v>
      </c>
      <c r="E81" s="40"/>
      <c r="F81" s="40">
        <v>1000</v>
      </c>
      <c r="G81" s="129">
        <f t="shared" si="2"/>
        <v>1.7815689565172466</v>
      </c>
      <c r="H81" s="128">
        <v>561.303</v>
      </c>
      <c r="I81" s="51">
        <f t="shared" si="3"/>
        <v>-1926837</v>
      </c>
      <c r="J81" s="17" t="s">
        <v>527</v>
      </c>
      <c r="K81" s="17" t="s">
        <v>98</v>
      </c>
      <c r="L81" s="16" t="s">
        <v>28</v>
      </c>
      <c r="M81" s="16" t="s">
        <v>95</v>
      </c>
      <c r="N81" s="17" t="s">
        <v>99</v>
      </c>
    </row>
    <row r="82" spans="1:14">
      <c r="A82" s="43">
        <v>43315</v>
      </c>
      <c r="B82" s="17" t="s">
        <v>507</v>
      </c>
      <c r="C82" s="50" t="s">
        <v>97</v>
      </c>
      <c r="D82" s="16" t="s">
        <v>85</v>
      </c>
      <c r="E82" s="40"/>
      <c r="F82" s="40">
        <v>1000</v>
      </c>
      <c r="G82" s="129">
        <f t="shared" si="2"/>
        <v>1.7815689565172466</v>
      </c>
      <c r="H82" s="128">
        <v>561.303</v>
      </c>
      <c r="I82" s="51">
        <f t="shared" si="3"/>
        <v>-1927837</v>
      </c>
      <c r="J82" s="17" t="s">
        <v>527</v>
      </c>
      <c r="K82" s="17" t="s">
        <v>98</v>
      </c>
      <c r="L82" s="16" t="s">
        <v>28</v>
      </c>
      <c r="M82" s="16" t="s">
        <v>95</v>
      </c>
      <c r="N82" s="17" t="s">
        <v>99</v>
      </c>
    </row>
    <row r="83" spans="1:14">
      <c r="A83" s="43">
        <v>43316</v>
      </c>
      <c r="B83" s="17" t="s">
        <v>439</v>
      </c>
      <c r="C83" s="17" t="s">
        <v>129</v>
      </c>
      <c r="D83" s="17" t="s">
        <v>84</v>
      </c>
      <c r="E83" s="40"/>
      <c r="F83" s="40">
        <v>15000</v>
      </c>
      <c r="G83" s="129">
        <f t="shared" si="2"/>
        <v>26.723534347758697</v>
      </c>
      <c r="H83" s="128">
        <v>561.303</v>
      </c>
      <c r="I83" s="51">
        <f t="shared" si="3"/>
        <v>-1942837</v>
      </c>
      <c r="J83" s="17" t="s">
        <v>432</v>
      </c>
      <c r="K83" s="17" t="s">
        <v>292</v>
      </c>
      <c r="L83" s="16" t="s">
        <v>33</v>
      </c>
      <c r="M83" s="16" t="s">
        <v>95</v>
      </c>
      <c r="N83" s="16" t="s">
        <v>101</v>
      </c>
    </row>
    <row r="84" spans="1:14">
      <c r="A84" s="43">
        <v>43316</v>
      </c>
      <c r="B84" s="17" t="s">
        <v>440</v>
      </c>
      <c r="C84" s="50" t="s">
        <v>97</v>
      </c>
      <c r="D84" s="17" t="s">
        <v>84</v>
      </c>
      <c r="E84" s="40"/>
      <c r="F84" s="40">
        <v>1000</v>
      </c>
      <c r="G84" s="129">
        <f t="shared" si="2"/>
        <v>1.7815689565172466</v>
      </c>
      <c r="H84" s="128">
        <v>561.303</v>
      </c>
      <c r="I84" s="51">
        <f t="shared" si="3"/>
        <v>-1943837</v>
      </c>
      <c r="J84" s="17" t="s">
        <v>432</v>
      </c>
      <c r="K84" s="17" t="s">
        <v>433</v>
      </c>
      <c r="L84" s="16" t="s">
        <v>33</v>
      </c>
      <c r="M84" s="16" t="s">
        <v>95</v>
      </c>
      <c r="N84" s="16" t="s">
        <v>99</v>
      </c>
    </row>
    <row r="85" spans="1:14">
      <c r="A85" s="43">
        <v>43316</v>
      </c>
      <c r="B85" s="17" t="s">
        <v>441</v>
      </c>
      <c r="C85" s="50" t="s">
        <v>97</v>
      </c>
      <c r="D85" s="17" t="s">
        <v>84</v>
      </c>
      <c r="E85" s="40"/>
      <c r="F85" s="40">
        <v>10000</v>
      </c>
      <c r="G85" s="129">
        <f t="shared" si="2"/>
        <v>17.815689565172466</v>
      </c>
      <c r="H85" s="128">
        <v>561.303</v>
      </c>
      <c r="I85" s="51">
        <f t="shared" si="3"/>
        <v>-1953837</v>
      </c>
      <c r="J85" s="17" t="s">
        <v>432</v>
      </c>
      <c r="K85" s="17" t="s">
        <v>433</v>
      </c>
      <c r="L85" s="16" t="s">
        <v>33</v>
      </c>
      <c r="M85" s="16" t="s">
        <v>95</v>
      </c>
      <c r="N85" s="16" t="s">
        <v>99</v>
      </c>
    </row>
    <row r="86" spans="1:14">
      <c r="A86" s="43">
        <v>43316</v>
      </c>
      <c r="B86" s="17" t="s">
        <v>442</v>
      </c>
      <c r="C86" s="50" t="s">
        <v>97</v>
      </c>
      <c r="D86" s="17" t="s">
        <v>84</v>
      </c>
      <c r="E86" s="40"/>
      <c r="F86" s="40">
        <v>500</v>
      </c>
      <c r="G86" s="129">
        <f t="shared" si="2"/>
        <v>0.89078447825862328</v>
      </c>
      <c r="H86" s="128">
        <v>561.303</v>
      </c>
      <c r="I86" s="51">
        <f t="shared" si="3"/>
        <v>-1954337</v>
      </c>
      <c r="J86" s="17" t="s">
        <v>432</v>
      </c>
      <c r="K86" s="17" t="s">
        <v>433</v>
      </c>
      <c r="L86" s="16" t="s">
        <v>33</v>
      </c>
      <c r="M86" s="16" t="s">
        <v>95</v>
      </c>
      <c r="N86" s="16" t="s">
        <v>99</v>
      </c>
    </row>
    <row r="87" spans="1:14">
      <c r="A87" s="43">
        <v>43316</v>
      </c>
      <c r="B87" s="17" t="s">
        <v>443</v>
      </c>
      <c r="C87" s="50" t="s">
        <v>97</v>
      </c>
      <c r="D87" s="17" t="s">
        <v>84</v>
      </c>
      <c r="E87" s="40"/>
      <c r="F87" s="40">
        <v>500</v>
      </c>
      <c r="G87" s="129">
        <f t="shared" si="2"/>
        <v>0.89078447825862328</v>
      </c>
      <c r="H87" s="128">
        <v>561.303</v>
      </c>
      <c r="I87" s="51">
        <f t="shared" si="3"/>
        <v>-1954837</v>
      </c>
      <c r="J87" s="17" t="s">
        <v>432</v>
      </c>
      <c r="K87" s="17" t="s">
        <v>433</v>
      </c>
      <c r="L87" s="16" t="s">
        <v>33</v>
      </c>
      <c r="M87" s="16" t="s">
        <v>95</v>
      </c>
      <c r="N87" s="16" t="s">
        <v>99</v>
      </c>
    </row>
    <row r="88" spans="1:14">
      <c r="A88" s="43">
        <v>43316</v>
      </c>
      <c r="B88" s="17" t="s">
        <v>628</v>
      </c>
      <c r="C88" s="17" t="s">
        <v>400</v>
      </c>
      <c r="D88" s="17" t="s">
        <v>84</v>
      </c>
      <c r="E88" s="40"/>
      <c r="F88" s="40">
        <v>2000</v>
      </c>
      <c r="G88" s="129">
        <f t="shared" si="2"/>
        <v>3.5631379130344931</v>
      </c>
      <c r="H88" s="128">
        <v>561.303</v>
      </c>
      <c r="I88" s="51">
        <f t="shared" si="3"/>
        <v>-1956837</v>
      </c>
      <c r="J88" s="17" t="s">
        <v>432</v>
      </c>
      <c r="K88" s="17" t="s">
        <v>433</v>
      </c>
      <c r="L88" s="16" t="s">
        <v>33</v>
      </c>
      <c r="M88" s="16" t="s">
        <v>95</v>
      </c>
      <c r="N88" s="16" t="s">
        <v>99</v>
      </c>
    </row>
    <row r="89" spans="1:14">
      <c r="A89" s="43">
        <v>43316</v>
      </c>
      <c r="B89" s="17" t="s">
        <v>444</v>
      </c>
      <c r="C89" s="50" t="s">
        <v>97</v>
      </c>
      <c r="D89" s="17" t="s">
        <v>84</v>
      </c>
      <c r="E89" s="40"/>
      <c r="F89" s="40">
        <v>500</v>
      </c>
      <c r="G89" s="129">
        <f t="shared" si="2"/>
        <v>0.89078447825862328</v>
      </c>
      <c r="H89" s="128">
        <v>561.303</v>
      </c>
      <c r="I89" s="51">
        <f t="shared" si="3"/>
        <v>-1957337</v>
      </c>
      <c r="J89" s="17" t="s">
        <v>432</v>
      </c>
      <c r="K89" s="17" t="s">
        <v>433</v>
      </c>
      <c r="L89" s="16" t="s">
        <v>33</v>
      </c>
      <c r="M89" s="16" t="s">
        <v>95</v>
      </c>
      <c r="N89" s="16" t="s">
        <v>99</v>
      </c>
    </row>
    <row r="90" spans="1:14">
      <c r="A90" s="43">
        <v>43316</v>
      </c>
      <c r="B90" s="16" t="s">
        <v>440</v>
      </c>
      <c r="C90" s="50" t="s">
        <v>97</v>
      </c>
      <c r="D90" s="16" t="s">
        <v>84</v>
      </c>
      <c r="E90" s="40"/>
      <c r="F90" s="42">
        <v>1000</v>
      </c>
      <c r="G90" s="129">
        <f t="shared" si="2"/>
        <v>1.7815689565172466</v>
      </c>
      <c r="H90" s="128">
        <v>561.303</v>
      </c>
      <c r="I90" s="51">
        <f t="shared" si="3"/>
        <v>-1958337</v>
      </c>
      <c r="J90" s="16" t="s">
        <v>217</v>
      </c>
      <c r="K90" s="16" t="s">
        <v>98</v>
      </c>
      <c r="L90" s="16" t="s">
        <v>33</v>
      </c>
      <c r="M90" s="16" t="s">
        <v>95</v>
      </c>
      <c r="N90" s="16" t="s">
        <v>473</v>
      </c>
    </row>
    <row r="91" spans="1:14">
      <c r="A91" s="43">
        <v>43316</v>
      </c>
      <c r="B91" s="16" t="s">
        <v>477</v>
      </c>
      <c r="C91" s="50" t="s">
        <v>97</v>
      </c>
      <c r="D91" s="16" t="s">
        <v>84</v>
      </c>
      <c r="E91" s="40"/>
      <c r="F91" s="42">
        <v>10000</v>
      </c>
      <c r="G91" s="129">
        <f t="shared" si="2"/>
        <v>17.815689565172466</v>
      </c>
      <c r="H91" s="128">
        <v>561.303</v>
      </c>
      <c r="I91" s="51">
        <f t="shared" si="3"/>
        <v>-1968337</v>
      </c>
      <c r="J91" s="16" t="s">
        <v>217</v>
      </c>
      <c r="K91" s="16" t="s">
        <v>98</v>
      </c>
      <c r="L91" s="16" t="s">
        <v>33</v>
      </c>
      <c r="M91" s="16" t="s">
        <v>95</v>
      </c>
      <c r="N91" s="16" t="s">
        <v>473</v>
      </c>
    </row>
    <row r="92" spans="1:14">
      <c r="A92" s="43">
        <v>43316</v>
      </c>
      <c r="B92" s="16" t="s">
        <v>478</v>
      </c>
      <c r="C92" s="50" t="s">
        <v>97</v>
      </c>
      <c r="D92" s="16" t="s">
        <v>84</v>
      </c>
      <c r="E92" s="40"/>
      <c r="F92" s="42">
        <v>2000</v>
      </c>
      <c r="G92" s="129">
        <f t="shared" si="2"/>
        <v>3.5631379130344931</v>
      </c>
      <c r="H92" s="128">
        <v>561.303</v>
      </c>
      <c r="I92" s="51">
        <f t="shared" si="3"/>
        <v>-1970337</v>
      </c>
      <c r="J92" s="16" t="s">
        <v>217</v>
      </c>
      <c r="K92" s="16" t="s">
        <v>98</v>
      </c>
      <c r="L92" s="16" t="s">
        <v>33</v>
      </c>
      <c r="M92" s="16" t="s">
        <v>95</v>
      </c>
      <c r="N92" s="16" t="s">
        <v>473</v>
      </c>
    </row>
    <row r="93" spans="1:14">
      <c r="A93" s="43">
        <v>43316</v>
      </c>
      <c r="B93" s="16" t="s">
        <v>479</v>
      </c>
      <c r="C93" s="16" t="s">
        <v>480</v>
      </c>
      <c r="D93" s="16" t="s">
        <v>84</v>
      </c>
      <c r="E93" s="40"/>
      <c r="F93" s="42">
        <v>7500</v>
      </c>
      <c r="G93" s="129">
        <f t="shared" si="2"/>
        <v>13.361767173879349</v>
      </c>
      <c r="H93" s="128">
        <v>561.303</v>
      </c>
      <c r="I93" s="51">
        <f t="shared" si="3"/>
        <v>-1977837</v>
      </c>
      <c r="J93" s="16" t="s">
        <v>217</v>
      </c>
      <c r="K93" s="16" t="s">
        <v>98</v>
      </c>
      <c r="L93" s="16" t="s">
        <v>33</v>
      </c>
      <c r="M93" s="16" t="s">
        <v>95</v>
      </c>
      <c r="N93" s="16" t="s">
        <v>473</v>
      </c>
    </row>
    <row r="94" spans="1:14">
      <c r="A94" s="43">
        <v>43316</v>
      </c>
      <c r="B94" s="17" t="s">
        <v>587</v>
      </c>
      <c r="C94" s="50" t="s">
        <v>97</v>
      </c>
      <c r="D94" s="16" t="s">
        <v>85</v>
      </c>
      <c r="E94" s="41"/>
      <c r="F94" s="41">
        <v>500</v>
      </c>
      <c r="G94" s="129">
        <f t="shared" si="2"/>
        <v>0.89078447825862328</v>
      </c>
      <c r="H94" s="128">
        <v>561.303</v>
      </c>
      <c r="I94" s="51">
        <f t="shared" si="3"/>
        <v>-1978337</v>
      </c>
      <c r="J94" s="17" t="s">
        <v>579</v>
      </c>
      <c r="K94" s="17" t="s">
        <v>580</v>
      </c>
      <c r="L94" s="16" t="s">
        <v>28</v>
      </c>
      <c r="M94" s="16" t="s">
        <v>95</v>
      </c>
      <c r="N94" s="17" t="s">
        <v>99</v>
      </c>
    </row>
    <row r="95" spans="1:14">
      <c r="A95" s="43">
        <v>43316</v>
      </c>
      <c r="B95" s="17" t="s">
        <v>588</v>
      </c>
      <c r="C95" s="17" t="s">
        <v>112</v>
      </c>
      <c r="D95" s="16" t="s">
        <v>85</v>
      </c>
      <c r="E95" s="41"/>
      <c r="F95" s="41">
        <v>4000</v>
      </c>
      <c r="G95" s="129">
        <f t="shared" si="2"/>
        <v>7.1262758260689862</v>
      </c>
      <c r="H95" s="128">
        <v>561.303</v>
      </c>
      <c r="I95" s="51">
        <f t="shared" si="3"/>
        <v>-1982337</v>
      </c>
      <c r="J95" s="17" t="s">
        <v>579</v>
      </c>
      <c r="K95" s="17" t="s">
        <v>580</v>
      </c>
      <c r="L95" s="16" t="s">
        <v>28</v>
      </c>
      <c r="M95" s="16" t="s">
        <v>95</v>
      </c>
      <c r="N95" s="17" t="s">
        <v>99</v>
      </c>
    </row>
    <row r="96" spans="1:14">
      <c r="A96" s="43">
        <v>43316</v>
      </c>
      <c r="B96" s="17" t="s">
        <v>589</v>
      </c>
      <c r="C96" s="50" t="s">
        <v>97</v>
      </c>
      <c r="D96" s="16" t="s">
        <v>85</v>
      </c>
      <c r="E96" s="41"/>
      <c r="F96" s="41">
        <v>1000</v>
      </c>
      <c r="G96" s="129">
        <f t="shared" si="2"/>
        <v>1.7815689565172466</v>
      </c>
      <c r="H96" s="128">
        <v>561.303</v>
      </c>
      <c r="I96" s="51">
        <f t="shared" si="3"/>
        <v>-1983337</v>
      </c>
      <c r="J96" s="17" t="s">
        <v>579</v>
      </c>
      <c r="K96" s="17" t="s">
        <v>580</v>
      </c>
      <c r="L96" s="16" t="s">
        <v>28</v>
      </c>
      <c r="M96" s="16" t="s">
        <v>95</v>
      </c>
      <c r="N96" s="17" t="s">
        <v>99</v>
      </c>
    </row>
    <row r="97" spans="1:14">
      <c r="A97" s="43">
        <v>43316</v>
      </c>
      <c r="B97" s="17" t="s">
        <v>590</v>
      </c>
      <c r="C97" s="50" t="s">
        <v>97</v>
      </c>
      <c r="D97" s="16" t="s">
        <v>85</v>
      </c>
      <c r="E97" s="41"/>
      <c r="F97" s="41">
        <v>1000</v>
      </c>
      <c r="G97" s="129">
        <f t="shared" si="2"/>
        <v>1.7815689565172466</v>
      </c>
      <c r="H97" s="128">
        <v>561.303</v>
      </c>
      <c r="I97" s="51">
        <f t="shared" si="3"/>
        <v>-1984337</v>
      </c>
      <c r="J97" s="17" t="s">
        <v>579</v>
      </c>
      <c r="K97" s="17" t="s">
        <v>580</v>
      </c>
      <c r="L97" s="16" t="s">
        <v>28</v>
      </c>
      <c r="M97" s="16" t="s">
        <v>95</v>
      </c>
      <c r="N97" s="17" t="s">
        <v>99</v>
      </c>
    </row>
    <row r="98" spans="1:14">
      <c r="A98" s="43">
        <v>43317</v>
      </c>
      <c r="B98" s="17" t="s">
        <v>445</v>
      </c>
      <c r="C98" s="50" t="s">
        <v>97</v>
      </c>
      <c r="D98" s="17" t="s">
        <v>84</v>
      </c>
      <c r="E98" s="40"/>
      <c r="F98" s="40">
        <v>500</v>
      </c>
      <c r="G98" s="129">
        <f t="shared" si="2"/>
        <v>0.89078447825862328</v>
      </c>
      <c r="H98" s="128">
        <v>561.303</v>
      </c>
      <c r="I98" s="51">
        <f t="shared" si="3"/>
        <v>-1984837</v>
      </c>
      <c r="J98" s="17" t="s">
        <v>432</v>
      </c>
      <c r="K98" s="17" t="s">
        <v>433</v>
      </c>
      <c r="L98" s="16" t="s">
        <v>33</v>
      </c>
      <c r="M98" s="16" t="s">
        <v>95</v>
      </c>
      <c r="N98" s="16" t="s">
        <v>99</v>
      </c>
    </row>
    <row r="99" spans="1:14">
      <c r="A99" s="43">
        <v>43317</v>
      </c>
      <c r="B99" s="17" t="s">
        <v>446</v>
      </c>
      <c r="C99" s="50" t="s">
        <v>97</v>
      </c>
      <c r="D99" s="17" t="s">
        <v>84</v>
      </c>
      <c r="E99" s="40"/>
      <c r="F99" s="40">
        <v>500</v>
      </c>
      <c r="G99" s="129">
        <f t="shared" si="2"/>
        <v>0.89078447825862328</v>
      </c>
      <c r="H99" s="128">
        <v>561.303</v>
      </c>
      <c r="I99" s="51">
        <f t="shared" si="3"/>
        <v>-1985337</v>
      </c>
      <c r="J99" s="17" t="s">
        <v>432</v>
      </c>
      <c r="K99" s="17" t="s">
        <v>433</v>
      </c>
      <c r="L99" s="16" t="s">
        <v>33</v>
      </c>
      <c r="M99" s="16" t="s">
        <v>95</v>
      </c>
      <c r="N99" s="16" t="s">
        <v>99</v>
      </c>
    </row>
    <row r="100" spans="1:14">
      <c r="A100" s="43">
        <v>43317</v>
      </c>
      <c r="B100" s="17" t="s">
        <v>447</v>
      </c>
      <c r="C100" s="50" t="s">
        <v>97</v>
      </c>
      <c r="D100" s="17" t="s">
        <v>84</v>
      </c>
      <c r="E100" s="40"/>
      <c r="F100" s="40">
        <v>500</v>
      </c>
      <c r="G100" s="129">
        <f t="shared" si="2"/>
        <v>0.89078447825862328</v>
      </c>
      <c r="H100" s="128">
        <v>561.303</v>
      </c>
      <c r="I100" s="51">
        <f t="shared" si="3"/>
        <v>-1985837</v>
      </c>
      <c r="J100" s="17" t="s">
        <v>432</v>
      </c>
      <c r="K100" s="17" t="s">
        <v>433</v>
      </c>
      <c r="L100" s="16" t="s">
        <v>33</v>
      </c>
      <c r="M100" s="16" t="s">
        <v>95</v>
      </c>
      <c r="N100" s="16" t="s">
        <v>99</v>
      </c>
    </row>
    <row r="101" spans="1:14">
      <c r="A101" s="43">
        <v>43317</v>
      </c>
      <c r="B101" s="17" t="s">
        <v>629</v>
      </c>
      <c r="C101" s="17" t="s">
        <v>400</v>
      </c>
      <c r="D101" s="17" t="s">
        <v>84</v>
      </c>
      <c r="E101" s="40"/>
      <c r="F101" s="40">
        <v>2000</v>
      </c>
      <c r="G101" s="129">
        <f t="shared" si="2"/>
        <v>3.5631379130344931</v>
      </c>
      <c r="H101" s="128">
        <v>561.303</v>
      </c>
      <c r="I101" s="51">
        <f t="shared" si="3"/>
        <v>-1987837</v>
      </c>
      <c r="J101" s="17" t="s">
        <v>432</v>
      </c>
      <c r="K101" s="17" t="s">
        <v>433</v>
      </c>
      <c r="L101" s="16" t="s">
        <v>33</v>
      </c>
      <c r="M101" s="16" t="s">
        <v>95</v>
      </c>
      <c r="N101" s="16" t="s">
        <v>99</v>
      </c>
    </row>
    <row r="102" spans="1:14">
      <c r="A102" s="43">
        <v>43317</v>
      </c>
      <c r="B102" s="17" t="s">
        <v>448</v>
      </c>
      <c r="C102" s="50" t="s">
        <v>97</v>
      </c>
      <c r="D102" s="17" t="s">
        <v>84</v>
      </c>
      <c r="E102" s="40"/>
      <c r="F102" s="40">
        <v>500</v>
      </c>
      <c r="G102" s="129">
        <f t="shared" si="2"/>
        <v>0.89078447825862328</v>
      </c>
      <c r="H102" s="128">
        <v>561.303</v>
      </c>
      <c r="I102" s="51">
        <f t="shared" si="3"/>
        <v>-1988337</v>
      </c>
      <c r="J102" s="17" t="s">
        <v>432</v>
      </c>
      <c r="K102" s="17" t="s">
        <v>433</v>
      </c>
      <c r="L102" s="16" t="s">
        <v>33</v>
      </c>
      <c r="M102" s="16" t="s">
        <v>95</v>
      </c>
      <c r="N102" s="16" t="s">
        <v>99</v>
      </c>
    </row>
    <row r="103" spans="1:14">
      <c r="A103" s="43">
        <v>43317</v>
      </c>
      <c r="B103" s="17" t="s">
        <v>449</v>
      </c>
      <c r="C103" s="50" t="s">
        <v>97</v>
      </c>
      <c r="D103" s="17" t="s">
        <v>84</v>
      </c>
      <c r="E103" s="40"/>
      <c r="F103" s="40">
        <v>500</v>
      </c>
      <c r="G103" s="129">
        <f t="shared" si="2"/>
        <v>0.89078447825862328</v>
      </c>
      <c r="H103" s="128">
        <v>561.303</v>
      </c>
      <c r="I103" s="51">
        <f t="shared" si="3"/>
        <v>-1988837</v>
      </c>
      <c r="J103" s="17" t="s">
        <v>432</v>
      </c>
      <c r="K103" s="17" t="s">
        <v>433</v>
      </c>
      <c r="L103" s="16" t="s">
        <v>33</v>
      </c>
      <c r="M103" s="16" t="s">
        <v>95</v>
      </c>
      <c r="N103" s="16" t="s">
        <v>99</v>
      </c>
    </row>
    <row r="104" spans="1:14">
      <c r="A104" s="43">
        <v>43317</v>
      </c>
      <c r="B104" s="16" t="s">
        <v>478</v>
      </c>
      <c r="C104" s="50" t="s">
        <v>97</v>
      </c>
      <c r="D104" s="16" t="s">
        <v>84</v>
      </c>
      <c r="E104" s="40"/>
      <c r="F104" s="42">
        <v>2000</v>
      </c>
      <c r="G104" s="129">
        <f t="shared" si="2"/>
        <v>3.5631379130344931</v>
      </c>
      <c r="H104" s="128">
        <v>561.303</v>
      </c>
      <c r="I104" s="51">
        <f t="shared" si="3"/>
        <v>-1990837</v>
      </c>
      <c r="J104" s="16" t="s">
        <v>217</v>
      </c>
      <c r="K104" s="16" t="s">
        <v>98</v>
      </c>
      <c r="L104" s="16" t="s">
        <v>33</v>
      </c>
      <c r="M104" s="16" t="s">
        <v>95</v>
      </c>
      <c r="N104" s="16" t="s">
        <v>473</v>
      </c>
    </row>
    <row r="105" spans="1:14">
      <c r="A105" s="43">
        <v>43317</v>
      </c>
      <c r="B105" s="16" t="s">
        <v>479</v>
      </c>
      <c r="C105" s="16" t="s">
        <v>480</v>
      </c>
      <c r="D105" s="16" t="s">
        <v>84</v>
      </c>
      <c r="E105" s="40"/>
      <c r="F105" s="42">
        <v>3500</v>
      </c>
      <c r="G105" s="129">
        <f t="shared" si="2"/>
        <v>6.2354913478103624</v>
      </c>
      <c r="H105" s="128">
        <v>561.303</v>
      </c>
      <c r="I105" s="51">
        <f t="shared" si="3"/>
        <v>-1994337</v>
      </c>
      <c r="J105" s="16" t="s">
        <v>217</v>
      </c>
      <c r="K105" s="16" t="s">
        <v>98</v>
      </c>
      <c r="L105" s="16" t="s">
        <v>33</v>
      </c>
      <c r="M105" s="16" t="s">
        <v>95</v>
      </c>
      <c r="N105" s="16" t="s">
        <v>473</v>
      </c>
    </row>
    <row r="106" spans="1:14">
      <c r="A106" s="43">
        <v>43317</v>
      </c>
      <c r="B106" s="50" t="s">
        <v>549</v>
      </c>
      <c r="C106" s="50" t="s">
        <v>97</v>
      </c>
      <c r="D106" s="16" t="s">
        <v>84</v>
      </c>
      <c r="E106" s="49"/>
      <c r="F106" s="49">
        <v>7000</v>
      </c>
      <c r="G106" s="129">
        <f t="shared" si="2"/>
        <v>12.470982695620725</v>
      </c>
      <c r="H106" s="128">
        <v>561.303</v>
      </c>
      <c r="I106" s="51">
        <f t="shared" si="3"/>
        <v>-2001337</v>
      </c>
      <c r="J106" s="50" t="s">
        <v>547</v>
      </c>
      <c r="K106" s="50" t="s">
        <v>550</v>
      </c>
      <c r="L106" s="16" t="s">
        <v>33</v>
      </c>
      <c r="M106" s="16" t="s">
        <v>95</v>
      </c>
      <c r="N106" s="17" t="s">
        <v>101</v>
      </c>
    </row>
    <row r="107" spans="1:14">
      <c r="A107" s="43">
        <v>43317</v>
      </c>
      <c r="B107" s="50" t="s">
        <v>552</v>
      </c>
      <c r="C107" s="50" t="s">
        <v>97</v>
      </c>
      <c r="D107" s="16" t="s">
        <v>84</v>
      </c>
      <c r="E107" s="49"/>
      <c r="F107" s="49">
        <v>1500</v>
      </c>
      <c r="G107" s="129">
        <f t="shared" si="2"/>
        <v>2.6723534347758697</v>
      </c>
      <c r="H107" s="128">
        <v>561.303</v>
      </c>
      <c r="I107" s="51">
        <f t="shared" si="3"/>
        <v>-2002837</v>
      </c>
      <c r="J107" s="50" t="s">
        <v>547</v>
      </c>
      <c r="K107" s="50" t="s">
        <v>98</v>
      </c>
      <c r="L107" s="16" t="s">
        <v>33</v>
      </c>
      <c r="M107" s="16" t="s">
        <v>95</v>
      </c>
      <c r="N107" s="17" t="s">
        <v>99</v>
      </c>
    </row>
    <row r="108" spans="1:14">
      <c r="A108" s="43">
        <v>43317</v>
      </c>
      <c r="B108" s="50" t="s">
        <v>553</v>
      </c>
      <c r="C108" s="50" t="s">
        <v>97</v>
      </c>
      <c r="D108" s="16" t="s">
        <v>84</v>
      </c>
      <c r="E108" s="49"/>
      <c r="F108" s="49">
        <v>700</v>
      </c>
      <c r="G108" s="129">
        <f t="shared" si="2"/>
        <v>1.2470982695620725</v>
      </c>
      <c r="H108" s="128">
        <v>561.303</v>
      </c>
      <c r="I108" s="51">
        <f t="shared" si="3"/>
        <v>-2003537</v>
      </c>
      <c r="J108" s="50" t="s">
        <v>547</v>
      </c>
      <c r="K108" s="50" t="s">
        <v>98</v>
      </c>
      <c r="L108" s="16" t="s">
        <v>33</v>
      </c>
      <c r="M108" s="16" t="s">
        <v>95</v>
      </c>
      <c r="N108" s="17" t="s">
        <v>99</v>
      </c>
    </row>
    <row r="109" spans="1:14">
      <c r="A109" s="43">
        <v>43317</v>
      </c>
      <c r="B109" s="50" t="s">
        <v>554</v>
      </c>
      <c r="C109" s="50" t="s">
        <v>97</v>
      </c>
      <c r="D109" s="16" t="s">
        <v>84</v>
      </c>
      <c r="E109" s="49"/>
      <c r="F109" s="49">
        <v>700</v>
      </c>
      <c r="G109" s="129">
        <f t="shared" si="2"/>
        <v>1.2470982695620725</v>
      </c>
      <c r="H109" s="128">
        <v>561.303</v>
      </c>
      <c r="I109" s="51">
        <f t="shared" si="3"/>
        <v>-2004237</v>
      </c>
      <c r="J109" s="50" t="s">
        <v>547</v>
      </c>
      <c r="K109" s="50" t="s">
        <v>98</v>
      </c>
      <c r="L109" s="16" t="s">
        <v>33</v>
      </c>
      <c r="M109" s="16" t="s">
        <v>95</v>
      </c>
      <c r="N109" s="17" t="s">
        <v>99</v>
      </c>
    </row>
    <row r="110" spans="1:14">
      <c r="A110" s="43">
        <v>43317</v>
      </c>
      <c r="B110" s="50" t="s">
        <v>555</v>
      </c>
      <c r="C110" s="50" t="s">
        <v>480</v>
      </c>
      <c r="D110" s="16" t="s">
        <v>84</v>
      </c>
      <c r="E110" s="49"/>
      <c r="F110" s="49">
        <v>3000</v>
      </c>
      <c r="G110" s="129">
        <f t="shared" si="2"/>
        <v>5.3447068695517395</v>
      </c>
      <c r="H110" s="128">
        <v>561.303</v>
      </c>
      <c r="I110" s="51">
        <f t="shared" si="3"/>
        <v>-2007237</v>
      </c>
      <c r="J110" s="50" t="s">
        <v>547</v>
      </c>
      <c r="K110" s="50" t="s">
        <v>98</v>
      </c>
      <c r="L110" s="16" t="s">
        <v>33</v>
      </c>
      <c r="M110" s="16" t="s">
        <v>95</v>
      </c>
      <c r="N110" s="17" t="s">
        <v>99</v>
      </c>
    </row>
    <row r="111" spans="1:14">
      <c r="A111" s="43">
        <v>43317</v>
      </c>
      <c r="B111" s="50" t="s">
        <v>556</v>
      </c>
      <c r="C111" s="50" t="s">
        <v>97</v>
      </c>
      <c r="D111" s="16" t="s">
        <v>84</v>
      </c>
      <c r="E111" s="49"/>
      <c r="F111" s="49">
        <v>700</v>
      </c>
      <c r="G111" s="129">
        <f t="shared" si="2"/>
        <v>1.2470982695620725</v>
      </c>
      <c r="H111" s="128">
        <v>561.303</v>
      </c>
      <c r="I111" s="51">
        <f t="shared" si="3"/>
        <v>-2007937</v>
      </c>
      <c r="J111" s="50" t="s">
        <v>547</v>
      </c>
      <c r="K111" s="50" t="s">
        <v>98</v>
      </c>
      <c r="L111" s="16" t="s">
        <v>33</v>
      </c>
      <c r="M111" s="16" t="s">
        <v>95</v>
      </c>
      <c r="N111" s="50"/>
    </row>
    <row r="112" spans="1:14">
      <c r="A112" s="43">
        <v>43317</v>
      </c>
      <c r="B112" s="50" t="s">
        <v>625</v>
      </c>
      <c r="C112" s="50" t="s">
        <v>219</v>
      </c>
      <c r="D112" s="16" t="s">
        <v>81</v>
      </c>
      <c r="E112" s="49"/>
      <c r="F112" s="49">
        <v>5000</v>
      </c>
      <c r="G112" s="129">
        <f t="shared" si="2"/>
        <v>8.907844782586233</v>
      </c>
      <c r="H112" s="128">
        <v>561.303</v>
      </c>
      <c r="I112" s="51">
        <f t="shared" si="3"/>
        <v>-2012937</v>
      </c>
      <c r="J112" s="50" t="s">
        <v>547</v>
      </c>
      <c r="K112" s="50" t="s">
        <v>143</v>
      </c>
      <c r="L112" s="16" t="s">
        <v>33</v>
      </c>
      <c r="M112" s="16" t="s">
        <v>95</v>
      </c>
      <c r="N112" s="17" t="s">
        <v>101</v>
      </c>
    </row>
    <row r="113" spans="1:14">
      <c r="A113" s="43">
        <v>43317</v>
      </c>
      <c r="B113" s="17" t="s">
        <v>591</v>
      </c>
      <c r="C113" s="50" t="s">
        <v>97</v>
      </c>
      <c r="D113" s="16" t="s">
        <v>85</v>
      </c>
      <c r="E113" s="41"/>
      <c r="F113" s="41">
        <v>500</v>
      </c>
      <c r="G113" s="129">
        <f t="shared" si="2"/>
        <v>0.89078447825862328</v>
      </c>
      <c r="H113" s="128">
        <v>561.303</v>
      </c>
      <c r="I113" s="51">
        <f t="shared" si="3"/>
        <v>-2013437</v>
      </c>
      <c r="J113" s="17" t="s">
        <v>579</v>
      </c>
      <c r="K113" s="17" t="s">
        <v>580</v>
      </c>
      <c r="L113" s="16" t="s">
        <v>28</v>
      </c>
      <c r="M113" s="16" t="s">
        <v>95</v>
      </c>
      <c r="N113" s="17" t="s">
        <v>99</v>
      </c>
    </row>
    <row r="114" spans="1:14">
      <c r="A114" s="43">
        <v>43317</v>
      </c>
      <c r="B114" s="17" t="s">
        <v>588</v>
      </c>
      <c r="C114" s="17" t="s">
        <v>112</v>
      </c>
      <c r="D114" s="16" t="s">
        <v>85</v>
      </c>
      <c r="E114" s="41"/>
      <c r="F114" s="41">
        <v>4000</v>
      </c>
      <c r="G114" s="129">
        <f t="shared" si="2"/>
        <v>7.1262758260689862</v>
      </c>
      <c r="H114" s="128">
        <v>561.303</v>
      </c>
      <c r="I114" s="51">
        <f t="shared" si="3"/>
        <v>-2017437</v>
      </c>
      <c r="J114" s="17" t="s">
        <v>579</v>
      </c>
      <c r="K114" s="17" t="s">
        <v>580</v>
      </c>
      <c r="L114" s="16" t="s">
        <v>28</v>
      </c>
      <c r="M114" s="16" t="s">
        <v>95</v>
      </c>
      <c r="N114" s="17" t="s">
        <v>99</v>
      </c>
    </row>
    <row r="115" spans="1:14">
      <c r="A115" s="43">
        <v>43317</v>
      </c>
      <c r="B115" s="17" t="s">
        <v>592</v>
      </c>
      <c r="C115" s="50" t="s">
        <v>97</v>
      </c>
      <c r="D115" s="16" t="s">
        <v>85</v>
      </c>
      <c r="E115" s="41"/>
      <c r="F115" s="41">
        <v>1000</v>
      </c>
      <c r="G115" s="129">
        <f t="shared" si="2"/>
        <v>1.7815689565172466</v>
      </c>
      <c r="H115" s="128">
        <v>561.303</v>
      </c>
      <c r="I115" s="51">
        <f t="shared" si="3"/>
        <v>-2018437</v>
      </c>
      <c r="J115" s="17" t="s">
        <v>579</v>
      </c>
      <c r="K115" s="17" t="s">
        <v>580</v>
      </c>
      <c r="L115" s="16" t="s">
        <v>28</v>
      </c>
      <c r="M115" s="16" t="s">
        <v>95</v>
      </c>
      <c r="N115" s="17" t="s">
        <v>99</v>
      </c>
    </row>
    <row r="116" spans="1:14">
      <c r="A116" s="43">
        <v>43318</v>
      </c>
      <c r="B116" s="17" t="s">
        <v>450</v>
      </c>
      <c r="C116" s="50" t="s">
        <v>97</v>
      </c>
      <c r="D116" s="17" t="s">
        <v>84</v>
      </c>
      <c r="E116" s="40"/>
      <c r="F116" s="40">
        <v>500</v>
      </c>
      <c r="G116" s="129">
        <f t="shared" si="2"/>
        <v>0.89078447825862328</v>
      </c>
      <c r="H116" s="128">
        <v>561.303</v>
      </c>
      <c r="I116" s="51">
        <f t="shared" si="3"/>
        <v>-2018937</v>
      </c>
      <c r="J116" s="17" t="s">
        <v>432</v>
      </c>
      <c r="K116" s="17" t="s">
        <v>433</v>
      </c>
      <c r="L116" s="16" t="s">
        <v>33</v>
      </c>
      <c r="M116" s="16" t="s">
        <v>95</v>
      </c>
      <c r="N116" s="16" t="s">
        <v>99</v>
      </c>
    </row>
    <row r="117" spans="1:14">
      <c r="A117" s="43">
        <v>43318</v>
      </c>
      <c r="B117" s="17" t="s">
        <v>451</v>
      </c>
      <c r="C117" s="50" t="s">
        <v>97</v>
      </c>
      <c r="D117" s="17" t="s">
        <v>84</v>
      </c>
      <c r="E117" s="40"/>
      <c r="F117" s="40">
        <v>500</v>
      </c>
      <c r="G117" s="129">
        <f t="shared" si="2"/>
        <v>0.89078447825862328</v>
      </c>
      <c r="H117" s="128">
        <v>561.303</v>
      </c>
      <c r="I117" s="51">
        <f t="shared" si="3"/>
        <v>-2019437</v>
      </c>
      <c r="J117" s="17" t="s">
        <v>432</v>
      </c>
      <c r="K117" s="17" t="s">
        <v>433</v>
      </c>
      <c r="L117" s="16" t="s">
        <v>33</v>
      </c>
      <c r="M117" s="16" t="s">
        <v>95</v>
      </c>
      <c r="N117" s="16" t="s">
        <v>99</v>
      </c>
    </row>
    <row r="118" spans="1:14">
      <c r="A118" s="43">
        <v>43318</v>
      </c>
      <c r="B118" s="17" t="s">
        <v>452</v>
      </c>
      <c r="C118" s="50" t="s">
        <v>97</v>
      </c>
      <c r="D118" s="17" t="s">
        <v>84</v>
      </c>
      <c r="E118" s="40"/>
      <c r="F118" s="40">
        <v>500</v>
      </c>
      <c r="G118" s="129">
        <f t="shared" si="2"/>
        <v>0.89078447825862328</v>
      </c>
      <c r="H118" s="128">
        <v>561.303</v>
      </c>
      <c r="I118" s="51">
        <f t="shared" si="3"/>
        <v>-2019937</v>
      </c>
      <c r="J118" s="17" t="s">
        <v>432</v>
      </c>
      <c r="K118" s="17" t="s">
        <v>433</v>
      </c>
      <c r="L118" s="16" t="s">
        <v>33</v>
      </c>
      <c r="M118" s="16" t="s">
        <v>95</v>
      </c>
      <c r="N118" s="16" t="s">
        <v>99</v>
      </c>
    </row>
    <row r="119" spans="1:14">
      <c r="A119" s="43">
        <v>43318</v>
      </c>
      <c r="B119" s="17" t="s">
        <v>453</v>
      </c>
      <c r="C119" s="50" t="s">
        <v>97</v>
      </c>
      <c r="D119" s="17" t="s">
        <v>84</v>
      </c>
      <c r="E119" s="40"/>
      <c r="F119" s="40">
        <v>500</v>
      </c>
      <c r="G119" s="129">
        <f t="shared" si="2"/>
        <v>0.89078447825862328</v>
      </c>
      <c r="H119" s="128">
        <v>561.303</v>
      </c>
      <c r="I119" s="51">
        <f t="shared" si="3"/>
        <v>-2020437</v>
      </c>
      <c r="J119" s="17" t="s">
        <v>432</v>
      </c>
      <c r="K119" s="17" t="s">
        <v>433</v>
      </c>
      <c r="L119" s="16" t="s">
        <v>33</v>
      </c>
      <c r="M119" s="16" t="s">
        <v>95</v>
      </c>
      <c r="N119" s="16" t="s">
        <v>99</v>
      </c>
    </row>
    <row r="120" spans="1:14">
      <c r="A120" s="43">
        <v>43318</v>
      </c>
      <c r="B120" s="17" t="s">
        <v>628</v>
      </c>
      <c r="C120" s="17" t="s">
        <v>400</v>
      </c>
      <c r="D120" s="17" t="s">
        <v>84</v>
      </c>
      <c r="E120" s="40"/>
      <c r="F120" s="40">
        <v>2000</v>
      </c>
      <c r="G120" s="129">
        <f t="shared" si="2"/>
        <v>3.5631379130344931</v>
      </c>
      <c r="H120" s="128">
        <v>561.303</v>
      </c>
      <c r="I120" s="51">
        <f t="shared" si="3"/>
        <v>-2022437</v>
      </c>
      <c r="J120" s="17" t="s">
        <v>432</v>
      </c>
      <c r="K120" s="17" t="s">
        <v>433</v>
      </c>
      <c r="L120" s="16" t="s">
        <v>33</v>
      </c>
      <c r="M120" s="16" t="s">
        <v>95</v>
      </c>
      <c r="N120" s="16" t="s">
        <v>99</v>
      </c>
    </row>
    <row r="121" spans="1:14">
      <c r="A121" s="43">
        <v>43318</v>
      </c>
      <c r="B121" s="17" t="s">
        <v>454</v>
      </c>
      <c r="C121" s="50" t="s">
        <v>97</v>
      </c>
      <c r="D121" s="17" t="s">
        <v>84</v>
      </c>
      <c r="E121" s="40"/>
      <c r="F121" s="40">
        <v>500</v>
      </c>
      <c r="G121" s="129">
        <f t="shared" si="2"/>
        <v>0.89078447825862328</v>
      </c>
      <c r="H121" s="128">
        <v>561.303</v>
      </c>
      <c r="I121" s="51">
        <f t="shared" si="3"/>
        <v>-2022937</v>
      </c>
      <c r="J121" s="17" t="s">
        <v>432</v>
      </c>
      <c r="K121" s="17" t="s">
        <v>433</v>
      </c>
      <c r="L121" s="16" t="s">
        <v>33</v>
      </c>
      <c r="M121" s="16" t="s">
        <v>95</v>
      </c>
      <c r="N121" s="16" t="s">
        <v>99</v>
      </c>
    </row>
    <row r="122" spans="1:14">
      <c r="A122" s="43">
        <v>43318</v>
      </c>
      <c r="B122" s="16" t="s">
        <v>478</v>
      </c>
      <c r="C122" s="50" t="s">
        <v>97</v>
      </c>
      <c r="D122" s="16" t="s">
        <v>84</v>
      </c>
      <c r="E122" s="40"/>
      <c r="F122" s="42">
        <v>2000</v>
      </c>
      <c r="G122" s="129">
        <f t="shared" si="2"/>
        <v>3.5631379130344931</v>
      </c>
      <c r="H122" s="128">
        <v>561.303</v>
      </c>
      <c r="I122" s="51">
        <f t="shared" si="3"/>
        <v>-2024937</v>
      </c>
      <c r="J122" s="16" t="s">
        <v>217</v>
      </c>
      <c r="K122" s="16" t="s">
        <v>98</v>
      </c>
      <c r="L122" s="16" t="s">
        <v>33</v>
      </c>
      <c r="M122" s="16" t="s">
        <v>95</v>
      </c>
      <c r="N122" s="16" t="s">
        <v>473</v>
      </c>
    </row>
    <row r="123" spans="1:14">
      <c r="A123" s="43">
        <v>43318</v>
      </c>
      <c r="B123" s="16" t="s">
        <v>481</v>
      </c>
      <c r="C123" s="50" t="s">
        <v>97</v>
      </c>
      <c r="D123" s="16" t="s">
        <v>84</v>
      </c>
      <c r="E123" s="40"/>
      <c r="F123" s="42">
        <v>1000</v>
      </c>
      <c r="G123" s="129">
        <f t="shared" si="2"/>
        <v>1.7815689565172466</v>
      </c>
      <c r="H123" s="128">
        <v>561.303</v>
      </c>
      <c r="I123" s="51">
        <f t="shared" si="3"/>
        <v>-2025937</v>
      </c>
      <c r="J123" s="16" t="s">
        <v>217</v>
      </c>
      <c r="K123" s="16" t="s">
        <v>98</v>
      </c>
      <c r="L123" s="16" t="s">
        <v>33</v>
      </c>
      <c r="M123" s="16" t="s">
        <v>95</v>
      </c>
      <c r="N123" s="16" t="s">
        <v>473</v>
      </c>
    </row>
    <row r="124" spans="1:14">
      <c r="A124" s="43">
        <v>43318</v>
      </c>
      <c r="B124" s="50" t="s">
        <v>492</v>
      </c>
      <c r="C124" s="50" t="s">
        <v>97</v>
      </c>
      <c r="D124" s="16" t="s">
        <v>85</v>
      </c>
      <c r="E124" s="40"/>
      <c r="F124" s="49">
        <v>1000</v>
      </c>
      <c r="G124" s="129">
        <f t="shared" si="2"/>
        <v>1.7815689565172466</v>
      </c>
      <c r="H124" s="128">
        <v>561.303</v>
      </c>
      <c r="I124" s="51">
        <f t="shared" si="3"/>
        <v>-2026937</v>
      </c>
      <c r="J124" s="17" t="s">
        <v>226</v>
      </c>
      <c r="K124" s="50" t="s">
        <v>98</v>
      </c>
      <c r="L124" s="16" t="s">
        <v>28</v>
      </c>
      <c r="M124" s="16" t="s">
        <v>95</v>
      </c>
      <c r="N124" s="17" t="s">
        <v>99</v>
      </c>
    </row>
    <row r="125" spans="1:14">
      <c r="A125" s="43">
        <v>43318</v>
      </c>
      <c r="B125" s="50" t="s">
        <v>493</v>
      </c>
      <c r="C125" s="50" t="s">
        <v>83</v>
      </c>
      <c r="D125" s="16" t="s">
        <v>85</v>
      </c>
      <c r="E125" s="40"/>
      <c r="F125" s="49">
        <v>1000</v>
      </c>
      <c r="G125" s="129">
        <f t="shared" si="2"/>
        <v>1.7815689565172466</v>
      </c>
      <c r="H125" s="128">
        <v>561.303</v>
      </c>
      <c r="I125" s="51">
        <f t="shared" si="3"/>
        <v>-2027937</v>
      </c>
      <c r="J125" s="17" t="s">
        <v>226</v>
      </c>
      <c r="K125" s="50" t="s">
        <v>98</v>
      </c>
      <c r="L125" s="16" t="s">
        <v>28</v>
      </c>
      <c r="M125" s="16" t="s">
        <v>95</v>
      </c>
      <c r="N125" s="17" t="s">
        <v>99</v>
      </c>
    </row>
    <row r="126" spans="1:14">
      <c r="A126" s="43">
        <v>43318</v>
      </c>
      <c r="B126" s="50" t="s">
        <v>494</v>
      </c>
      <c r="C126" s="50" t="s">
        <v>97</v>
      </c>
      <c r="D126" s="16" t="s">
        <v>85</v>
      </c>
      <c r="E126" s="40"/>
      <c r="F126" s="49">
        <v>1000</v>
      </c>
      <c r="G126" s="129">
        <f t="shared" si="2"/>
        <v>1.7815689565172466</v>
      </c>
      <c r="H126" s="128">
        <v>561.303</v>
      </c>
      <c r="I126" s="51">
        <f t="shared" si="3"/>
        <v>-2028937</v>
      </c>
      <c r="J126" s="17" t="s">
        <v>226</v>
      </c>
      <c r="K126" s="50" t="s">
        <v>98</v>
      </c>
      <c r="L126" s="16" t="s">
        <v>28</v>
      </c>
      <c r="M126" s="16" t="s">
        <v>95</v>
      </c>
      <c r="N126" s="17" t="s">
        <v>99</v>
      </c>
    </row>
    <row r="127" spans="1:14">
      <c r="A127" s="43">
        <v>43318</v>
      </c>
      <c r="B127" s="50" t="s">
        <v>508</v>
      </c>
      <c r="C127" s="50" t="s">
        <v>97</v>
      </c>
      <c r="D127" s="16" t="s">
        <v>85</v>
      </c>
      <c r="E127" s="40"/>
      <c r="F127" s="40">
        <v>1000</v>
      </c>
      <c r="G127" s="129">
        <f t="shared" si="2"/>
        <v>1.7815689565172466</v>
      </c>
      <c r="H127" s="128">
        <v>561.303</v>
      </c>
      <c r="I127" s="51">
        <f t="shared" si="3"/>
        <v>-2029937</v>
      </c>
      <c r="J127" s="17" t="s">
        <v>259</v>
      </c>
      <c r="K127" s="50" t="s">
        <v>98</v>
      </c>
      <c r="L127" s="16" t="s">
        <v>28</v>
      </c>
      <c r="M127" s="16" t="s">
        <v>95</v>
      </c>
      <c r="N127" s="17" t="s">
        <v>99</v>
      </c>
    </row>
    <row r="128" spans="1:14">
      <c r="A128" s="43">
        <v>43318</v>
      </c>
      <c r="B128" s="50" t="s">
        <v>493</v>
      </c>
      <c r="C128" s="16" t="s">
        <v>83</v>
      </c>
      <c r="D128" s="16" t="s">
        <v>85</v>
      </c>
      <c r="E128" s="40"/>
      <c r="F128" s="40">
        <v>1000</v>
      </c>
      <c r="G128" s="129">
        <f t="shared" si="2"/>
        <v>1.7815689565172466</v>
      </c>
      <c r="H128" s="128">
        <v>561.303</v>
      </c>
      <c r="I128" s="51">
        <f t="shared" si="3"/>
        <v>-2030937</v>
      </c>
      <c r="J128" s="17" t="s">
        <v>259</v>
      </c>
      <c r="K128" s="50" t="s">
        <v>98</v>
      </c>
      <c r="L128" s="16" t="s">
        <v>28</v>
      </c>
      <c r="M128" s="16" t="s">
        <v>95</v>
      </c>
      <c r="N128" s="17" t="s">
        <v>99</v>
      </c>
    </row>
    <row r="129" spans="1:14">
      <c r="A129" s="43">
        <v>43318</v>
      </c>
      <c r="B129" s="50" t="s">
        <v>507</v>
      </c>
      <c r="C129" s="50" t="s">
        <v>97</v>
      </c>
      <c r="D129" s="16" t="s">
        <v>85</v>
      </c>
      <c r="E129" s="40"/>
      <c r="F129" s="40">
        <v>1000</v>
      </c>
      <c r="G129" s="129">
        <f t="shared" si="2"/>
        <v>1.7815689565172466</v>
      </c>
      <c r="H129" s="128">
        <v>561.303</v>
      </c>
      <c r="I129" s="51">
        <f t="shared" si="3"/>
        <v>-2031937</v>
      </c>
      <c r="J129" s="17" t="s">
        <v>259</v>
      </c>
      <c r="K129" s="50" t="s">
        <v>98</v>
      </c>
      <c r="L129" s="16" t="s">
        <v>28</v>
      </c>
      <c r="M129" s="16" t="s">
        <v>95</v>
      </c>
      <c r="N129" s="17" t="s">
        <v>99</v>
      </c>
    </row>
    <row r="130" spans="1:14">
      <c r="A130" s="43">
        <v>43318</v>
      </c>
      <c r="B130" s="50" t="s">
        <v>557</v>
      </c>
      <c r="C130" s="50" t="s">
        <v>97</v>
      </c>
      <c r="D130" s="16" t="s">
        <v>84</v>
      </c>
      <c r="E130" s="49"/>
      <c r="F130" s="49">
        <v>700</v>
      </c>
      <c r="G130" s="129">
        <f t="shared" si="2"/>
        <v>1.2470982695620725</v>
      </c>
      <c r="H130" s="128">
        <v>561.303</v>
      </c>
      <c r="I130" s="51">
        <f t="shared" si="3"/>
        <v>-2032637</v>
      </c>
      <c r="J130" s="50" t="s">
        <v>547</v>
      </c>
      <c r="K130" s="50" t="s">
        <v>98</v>
      </c>
      <c r="L130" s="16" t="s">
        <v>33</v>
      </c>
      <c r="M130" s="16" t="s">
        <v>95</v>
      </c>
      <c r="N130" s="17" t="s">
        <v>99</v>
      </c>
    </row>
    <row r="131" spans="1:14">
      <c r="A131" s="43">
        <v>43318</v>
      </c>
      <c r="B131" s="50" t="s">
        <v>558</v>
      </c>
      <c r="C131" s="50" t="s">
        <v>97</v>
      </c>
      <c r="D131" s="16" t="s">
        <v>84</v>
      </c>
      <c r="E131" s="49"/>
      <c r="F131" s="49">
        <v>700</v>
      </c>
      <c r="G131" s="129">
        <f t="shared" si="2"/>
        <v>1.2470982695620725</v>
      </c>
      <c r="H131" s="128">
        <v>561.303</v>
      </c>
      <c r="I131" s="51">
        <f t="shared" si="3"/>
        <v>-2033337</v>
      </c>
      <c r="J131" s="50" t="s">
        <v>547</v>
      </c>
      <c r="K131" s="50" t="s">
        <v>98</v>
      </c>
      <c r="L131" s="16" t="s">
        <v>33</v>
      </c>
      <c r="M131" s="16" t="s">
        <v>95</v>
      </c>
      <c r="N131" s="17" t="s">
        <v>99</v>
      </c>
    </row>
    <row r="132" spans="1:14">
      <c r="A132" s="43">
        <v>43318</v>
      </c>
      <c r="B132" s="50" t="s">
        <v>559</v>
      </c>
      <c r="C132" s="50" t="s">
        <v>97</v>
      </c>
      <c r="D132" s="16" t="s">
        <v>84</v>
      </c>
      <c r="E132" s="49"/>
      <c r="F132" s="49">
        <v>700</v>
      </c>
      <c r="G132" s="129">
        <f t="shared" si="2"/>
        <v>1.2470982695620725</v>
      </c>
      <c r="H132" s="128">
        <v>561.303</v>
      </c>
      <c r="I132" s="51">
        <f t="shared" si="3"/>
        <v>-2034037</v>
      </c>
      <c r="J132" s="50" t="s">
        <v>547</v>
      </c>
      <c r="K132" s="50" t="s">
        <v>98</v>
      </c>
      <c r="L132" s="16" t="s">
        <v>33</v>
      </c>
      <c r="M132" s="16" t="s">
        <v>95</v>
      </c>
      <c r="N132" s="17" t="s">
        <v>99</v>
      </c>
    </row>
    <row r="133" spans="1:14">
      <c r="A133" s="43">
        <v>43318</v>
      </c>
      <c r="B133" s="50" t="s">
        <v>560</v>
      </c>
      <c r="C133" s="50" t="s">
        <v>480</v>
      </c>
      <c r="D133" s="16" t="s">
        <v>84</v>
      </c>
      <c r="E133" s="49"/>
      <c r="F133" s="49">
        <v>3500</v>
      </c>
      <c r="G133" s="129">
        <f t="shared" si="2"/>
        <v>6.2354913478103624</v>
      </c>
      <c r="H133" s="128">
        <v>561.303</v>
      </c>
      <c r="I133" s="51">
        <f t="shared" si="3"/>
        <v>-2037537</v>
      </c>
      <c r="J133" s="50" t="s">
        <v>547</v>
      </c>
      <c r="K133" s="50" t="s">
        <v>98</v>
      </c>
      <c r="L133" s="16" t="s">
        <v>33</v>
      </c>
      <c r="M133" s="16" t="s">
        <v>95</v>
      </c>
      <c r="N133" s="17" t="s">
        <v>99</v>
      </c>
    </row>
    <row r="134" spans="1:14">
      <c r="A134" s="43">
        <v>43318</v>
      </c>
      <c r="B134" s="50" t="s">
        <v>561</v>
      </c>
      <c r="C134" s="50" t="s">
        <v>97</v>
      </c>
      <c r="D134" s="16" t="s">
        <v>84</v>
      </c>
      <c r="E134" s="49"/>
      <c r="F134" s="49">
        <v>700</v>
      </c>
      <c r="G134" s="129">
        <f t="shared" si="2"/>
        <v>1.2470982695620725</v>
      </c>
      <c r="H134" s="128">
        <v>561.303</v>
      </c>
      <c r="I134" s="51">
        <f t="shared" si="3"/>
        <v>-2038237</v>
      </c>
      <c r="J134" s="50" t="s">
        <v>547</v>
      </c>
      <c r="K134" s="50" t="s">
        <v>98</v>
      </c>
      <c r="L134" s="16" t="s">
        <v>33</v>
      </c>
      <c r="M134" s="16" t="s">
        <v>95</v>
      </c>
      <c r="N134" s="17" t="s">
        <v>99</v>
      </c>
    </row>
    <row r="135" spans="1:14">
      <c r="A135" s="43">
        <v>43318</v>
      </c>
      <c r="B135" s="50" t="s">
        <v>562</v>
      </c>
      <c r="C135" s="50" t="s">
        <v>97</v>
      </c>
      <c r="D135" s="16" t="s">
        <v>84</v>
      </c>
      <c r="E135" s="49"/>
      <c r="F135" s="49">
        <v>700</v>
      </c>
      <c r="G135" s="129">
        <f t="shared" si="2"/>
        <v>1.2470982695620725</v>
      </c>
      <c r="H135" s="128">
        <v>561.303</v>
      </c>
      <c r="I135" s="51">
        <f t="shared" si="3"/>
        <v>-2038937</v>
      </c>
      <c r="J135" s="50" t="s">
        <v>547</v>
      </c>
      <c r="K135" s="50" t="s">
        <v>98</v>
      </c>
      <c r="L135" s="16" t="s">
        <v>33</v>
      </c>
      <c r="M135" s="16" t="s">
        <v>95</v>
      </c>
      <c r="N135" s="17" t="s">
        <v>99</v>
      </c>
    </row>
    <row r="136" spans="1:14">
      <c r="A136" s="43">
        <v>43318</v>
      </c>
      <c r="B136" s="50" t="s">
        <v>563</v>
      </c>
      <c r="C136" s="50" t="s">
        <v>97</v>
      </c>
      <c r="D136" s="16" t="s">
        <v>84</v>
      </c>
      <c r="E136" s="49"/>
      <c r="F136" s="49">
        <v>700</v>
      </c>
      <c r="G136" s="129">
        <f t="shared" si="2"/>
        <v>1.2470982695620725</v>
      </c>
      <c r="H136" s="128">
        <v>561.303</v>
      </c>
      <c r="I136" s="51">
        <f t="shared" si="3"/>
        <v>-2039637</v>
      </c>
      <c r="J136" s="50" t="s">
        <v>547</v>
      </c>
      <c r="K136" s="50" t="s">
        <v>98</v>
      </c>
      <c r="L136" s="16" t="s">
        <v>33</v>
      </c>
      <c r="M136" s="16" t="s">
        <v>95</v>
      </c>
      <c r="N136" s="17" t="s">
        <v>99</v>
      </c>
    </row>
    <row r="137" spans="1:14">
      <c r="A137" s="43">
        <v>43318</v>
      </c>
      <c r="B137" s="50" t="s">
        <v>564</v>
      </c>
      <c r="C137" s="50" t="s">
        <v>480</v>
      </c>
      <c r="D137" s="16" t="s">
        <v>84</v>
      </c>
      <c r="E137" s="49"/>
      <c r="F137" s="49">
        <v>2500</v>
      </c>
      <c r="G137" s="129">
        <f t="shared" si="2"/>
        <v>4.4539223912931165</v>
      </c>
      <c r="H137" s="128">
        <v>561.303</v>
      </c>
      <c r="I137" s="51">
        <f t="shared" si="3"/>
        <v>-2042137</v>
      </c>
      <c r="J137" s="50" t="s">
        <v>547</v>
      </c>
      <c r="K137" s="50" t="s">
        <v>98</v>
      </c>
      <c r="L137" s="16" t="s">
        <v>33</v>
      </c>
      <c r="M137" s="16" t="s">
        <v>95</v>
      </c>
      <c r="N137" s="17" t="s">
        <v>99</v>
      </c>
    </row>
    <row r="138" spans="1:14">
      <c r="A138" s="43">
        <v>43318</v>
      </c>
      <c r="B138" s="50" t="s">
        <v>565</v>
      </c>
      <c r="C138" s="50" t="s">
        <v>97</v>
      </c>
      <c r="D138" s="16" t="s">
        <v>84</v>
      </c>
      <c r="E138" s="49"/>
      <c r="F138" s="49">
        <v>700</v>
      </c>
      <c r="G138" s="129">
        <f t="shared" si="2"/>
        <v>1.2470982695620725</v>
      </c>
      <c r="H138" s="128">
        <v>561.303</v>
      </c>
      <c r="I138" s="51">
        <f t="shared" si="3"/>
        <v>-2042837</v>
      </c>
      <c r="J138" s="50" t="s">
        <v>547</v>
      </c>
      <c r="K138" s="50" t="s">
        <v>98</v>
      </c>
      <c r="L138" s="16" t="s">
        <v>33</v>
      </c>
      <c r="M138" s="16" t="s">
        <v>95</v>
      </c>
      <c r="N138" s="17" t="s">
        <v>99</v>
      </c>
    </row>
    <row r="139" spans="1:14">
      <c r="A139" s="43">
        <v>43318</v>
      </c>
      <c r="B139" s="17" t="s">
        <v>593</v>
      </c>
      <c r="C139" s="50" t="s">
        <v>97</v>
      </c>
      <c r="D139" s="16" t="s">
        <v>85</v>
      </c>
      <c r="E139" s="41"/>
      <c r="F139" s="41">
        <v>500</v>
      </c>
      <c r="G139" s="129">
        <f t="shared" si="2"/>
        <v>0.89078447825862328</v>
      </c>
      <c r="H139" s="128">
        <v>561.303</v>
      </c>
      <c r="I139" s="51">
        <f t="shared" si="3"/>
        <v>-2043337</v>
      </c>
      <c r="J139" s="17" t="s">
        <v>579</v>
      </c>
      <c r="K139" s="17" t="s">
        <v>580</v>
      </c>
      <c r="L139" s="16" t="s">
        <v>28</v>
      </c>
      <c r="M139" s="16" t="s">
        <v>95</v>
      </c>
      <c r="N139" s="17" t="s">
        <v>99</v>
      </c>
    </row>
    <row r="140" spans="1:14">
      <c r="A140" s="43">
        <v>43318</v>
      </c>
      <c r="B140" s="17" t="s">
        <v>594</v>
      </c>
      <c r="C140" s="50" t="s">
        <v>97</v>
      </c>
      <c r="D140" s="16" t="s">
        <v>85</v>
      </c>
      <c r="E140" s="41"/>
      <c r="F140" s="41">
        <v>500</v>
      </c>
      <c r="G140" s="129">
        <f t="shared" si="2"/>
        <v>0.89078447825862328</v>
      </c>
      <c r="H140" s="128">
        <v>561.303</v>
      </c>
      <c r="I140" s="51">
        <f t="shared" si="3"/>
        <v>-2043837</v>
      </c>
      <c r="J140" s="17" t="s">
        <v>579</v>
      </c>
      <c r="K140" s="17" t="s">
        <v>580</v>
      </c>
      <c r="L140" s="16" t="s">
        <v>28</v>
      </c>
      <c r="M140" s="16" t="s">
        <v>95</v>
      </c>
      <c r="N140" s="17" t="s">
        <v>99</v>
      </c>
    </row>
    <row r="141" spans="1:14">
      <c r="A141" s="43">
        <v>43318</v>
      </c>
      <c r="B141" s="17" t="s">
        <v>595</v>
      </c>
      <c r="C141" s="50" t="s">
        <v>97</v>
      </c>
      <c r="D141" s="16" t="s">
        <v>85</v>
      </c>
      <c r="E141" s="41"/>
      <c r="F141" s="41">
        <v>250</v>
      </c>
      <c r="G141" s="129">
        <f t="shared" si="2"/>
        <v>0.44539223912931164</v>
      </c>
      <c r="H141" s="128">
        <v>561.303</v>
      </c>
      <c r="I141" s="51">
        <f t="shared" si="3"/>
        <v>-2044087</v>
      </c>
      <c r="J141" s="17" t="s">
        <v>579</v>
      </c>
      <c r="K141" s="17" t="s">
        <v>580</v>
      </c>
      <c r="L141" s="16" t="s">
        <v>28</v>
      </c>
      <c r="M141" s="16" t="s">
        <v>95</v>
      </c>
      <c r="N141" s="17" t="s">
        <v>99</v>
      </c>
    </row>
    <row r="142" spans="1:14">
      <c r="A142" s="43">
        <v>43318</v>
      </c>
      <c r="B142" s="17" t="s">
        <v>596</v>
      </c>
      <c r="C142" s="50" t="s">
        <v>97</v>
      </c>
      <c r="D142" s="16" t="s">
        <v>85</v>
      </c>
      <c r="E142" s="41"/>
      <c r="F142" s="41">
        <v>250</v>
      </c>
      <c r="G142" s="129">
        <f t="shared" si="2"/>
        <v>0.44539223912931164</v>
      </c>
      <c r="H142" s="128">
        <v>561.303</v>
      </c>
      <c r="I142" s="51">
        <f t="shared" si="3"/>
        <v>-2044337</v>
      </c>
      <c r="J142" s="17" t="s">
        <v>579</v>
      </c>
      <c r="K142" s="17" t="s">
        <v>580</v>
      </c>
      <c r="L142" s="16" t="s">
        <v>28</v>
      </c>
      <c r="M142" s="16" t="s">
        <v>95</v>
      </c>
      <c r="N142" s="17" t="s">
        <v>99</v>
      </c>
    </row>
    <row r="143" spans="1:14">
      <c r="A143" s="43">
        <v>43318</v>
      </c>
      <c r="B143" s="17" t="s">
        <v>598</v>
      </c>
      <c r="C143" s="50" t="s">
        <v>97</v>
      </c>
      <c r="D143" s="16" t="s">
        <v>85</v>
      </c>
      <c r="E143" s="41"/>
      <c r="F143" s="41">
        <v>250</v>
      </c>
      <c r="G143" s="129">
        <f t="shared" ref="G143:G206" si="4">+F143/H143</f>
        <v>0.44539223912931164</v>
      </c>
      <c r="H143" s="128">
        <v>561.303</v>
      </c>
      <c r="I143" s="51">
        <f t="shared" ref="I143:I206" si="5">I142+E143-F143</f>
        <v>-2044587</v>
      </c>
      <c r="J143" s="17" t="s">
        <v>579</v>
      </c>
      <c r="K143" s="17" t="s">
        <v>580</v>
      </c>
      <c r="L143" s="16" t="s">
        <v>28</v>
      </c>
      <c r="M143" s="16" t="s">
        <v>95</v>
      </c>
      <c r="N143" s="17" t="s">
        <v>99</v>
      </c>
    </row>
    <row r="144" spans="1:14">
      <c r="A144" s="43">
        <v>43318</v>
      </c>
      <c r="B144" s="17" t="s">
        <v>599</v>
      </c>
      <c r="C144" s="50" t="s">
        <v>97</v>
      </c>
      <c r="D144" s="16" t="s">
        <v>85</v>
      </c>
      <c r="E144" s="41"/>
      <c r="F144" s="41">
        <v>1000</v>
      </c>
      <c r="G144" s="129">
        <f t="shared" si="4"/>
        <v>1.7815689565172466</v>
      </c>
      <c r="H144" s="128">
        <v>561.303</v>
      </c>
      <c r="I144" s="51">
        <f t="shared" si="5"/>
        <v>-2045587</v>
      </c>
      <c r="J144" s="17" t="s">
        <v>579</v>
      </c>
      <c r="K144" s="17" t="s">
        <v>580</v>
      </c>
      <c r="L144" s="16" t="s">
        <v>28</v>
      </c>
      <c r="M144" s="16" t="s">
        <v>95</v>
      </c>
      <c r="N144" s="17" t="s">
        <v>99</v>
      </c>
    </row>
    <row r="145" spans="1:14">
      <c r="A145" s="43">
        <v>43318</v>
      </c>
      <c r="B145" s="17" t="s">
        <v>528</v>
      </c>
      <c r="C145" s="50" t="s">
        <v>97</v>
      </c>
      <c r="D145" s="16" t="s">
        <v>85</v>
      </c>
      <c r="E145" s="40"/>
      <c r="F145" s="40">
        <v>1000</v>
      </c>
      <c r="G145" s="129">
        <f t="shared" si="4"/>
        <v>1.7815689565172466</v>
      </c>
      <c r="H145" s="128">
        <v>561.303</v>
      </c>
      <c r="I145" s="51">
        <f t="shared" si="5"/>
        <v>-2046587</v>
      </c>
      <c r="J145" s="17" t="s">
        <v>527</v>
      </c>
      <c r="K145" s="17" t="s">
        <v>98</v>
      </c>
      <c r="L145" s="16" t="s">
        <v>28</v>
      </c>
      <c r="M145" s="16" t="s">
        <v>95</v>
      </c>
      <c r="N145" s="17" t="s">
        <v>99</v>
      </c>
    </row>
    <row r="146" spans="1:14">
      <c r="A146" s="43">
        <v>43318</v>
      </c>
      <c r="B146" s="17" t="s">
        <v>493</v>
      </c>
      <c r="C146" s="16" t="s">
        <v>83</v>
      </c>
      <c r="D146" s="16" t="s">
        <v>85</v>
      </c>
      <c r="E146" s="40"/>
      <c r="F146" s="40">
        <v>1000</v>
      </c>
      <c r="G146" s="129">
        <f t="shared" si="4"/>
        <v>1.7815689565172466</v>
      </c>
      <c r="H146" s="128">
        <v>561.303</v>
      </c>
      <c r="I146" s="51">
        <f t="shared" si="5"/>
        <v>-2047587</v>
      </c>
      <c r="J146" s="17" t="s">
        <v>527</v>
      </c>
      <c r="K146" s="17" t="s">
        <v>98</v>
      </c>
      <c r="L146" s="16" t="s">
        <v>28</v>
      </c>
      <c r="M146" s="16" t="s">
        <v>95</v>
      </c>
      <c r="N146" s="17" t="s">
        <v>99</v>
      </c>
    </row>
    <row r="147" spans="1:14">
      <c r="A147" s="43">
        <v>43318</v>
      </c>
      <c r="B147" s="17" t="s">
        <v>507</v>
      </c>
      <c r="C147" s="50" t="s">
        <v>97</v>
      </c>
      <c r="D147" s="16" t="s">
        <v>85</v>
      </c>
      <c r="E147" s="40"/>
      <c r="F147" s="40">
        <v>1000</v>
      </c>
      <c r="G147" s="129">
        <f t="shared" si="4"/>
        <v>1.7815689565172466</v>
      </c>
      <c r="H147" s="128">
        <v>561.303</v>
      </c>
      <c r="I147" s="51">
        <f t="shared" si="5"/>
        <v>-2048587</v>
      </c>
      <c r="J147" s="17" t="s">
        <v>527</v>
      </c>
      <c r="K147" s="17" t="s">
        <v>98</v>
      </c>
      <c r="L147" s="16" t="s">
        <v>28</v>
      </c>
      <c r="M147" s="16" t="s">
        <v>95</v>
      </c>
      <c r="N147" s="17" t="s">
        <v>99</v>
      </c>
    </row>
    <row r="148" spans="1:14">
      <c r="A148" s="43">
        <v>43319</v>
      </c>
      <c r="B148" s="16" t="s">
        <v>225</v>
      </c>
      <c r="C148" s="16" t="s">
        <v>86</v>
      </c>
      <c r="D148" s="16" t="s">
        <v>85</v>
      </c>
      <c r="E148" s="40"/>
      <c r="F148" s="40">
        <v>81000</v>
      </c>
      <c r="G148" s="129">
        <f t="shared" si="4"/>
        <v>144.30708547789698</v>
      </c>
      <c r="H148" s="128">
        <v>561.303</v>
      </c>
      <c r="I148" s="51">
        <f t="shared" si="5"/>
        <v>-2129587</v>
      </c>
      <c r="J148" s="16" t="s">
        <v>137</v>
      </c>
      <c r="K148" s="16">
        <v>26</v>
      </c>
      <c r="L148" s="16" t="s">
        <v>28</v>
      </c>
      <c r="M148" s="16" t="s">
        <v>95</v>
      </c>
      <c r="N148" s="17" t="s">
        <v>101</v>
      </c>
    </row>
    <row r="149" spans="1:14">
      <c r="A149" s="43">
        <v>43319</v>
      </c>
      <c r="B149" s="16" t="s">
        <v>281</v>
      </c>
      <c r="C149" s="50" t="s">
        <v>97</v>
      </c>
      <c r="D149" s="16" t="s">
        <v>85</v>
      </c>
      <c r="E149" s="40"/>
      <c r="F149" s="40">
        <v>2000</v>
      </c>
      <c r="G149" s="129">
        <f t="shared" si="4"/>
        <v>3.5631379130344931</v>
      </c>
      <c r="H149" s="128">
        <v>561.303</v>
      </c>
      <c r="I149" s="51">
        <f t="shared" si="5"/>
        <v>-2131587</v>
      </c>
      <c r="J149" s="16" t="s">
        <v>236</v>
      </c>
      <c r="K149" s="16" t="s">
        <v>98</v>
      </c>
      <c r="L149" s="16" t="s">
        <v>28</v>
      </c>
      <c r="M149" s="16" t="s">
        <v>95</v>
      </c>
      <c r="N149" s="16" t="s">
        <v>99</v>
      </c>
    </row>
    <row r="150" spans="1:14">
      <c r="A150" s="43">
        <v>43319</v>
      </c>
      <c r="B150" s="16" t="s">
        <v>282</v>
      </c>
      <c r="C150" s="50" t="s">
        <v>97</v>
      </c>
      <c r="D150" s="16" t="s">
        <v>85</v>
      </c>
      <c r="E150" s="40"/>
      <c r="F150" s="40">
        <v>1000</v>
      </c>
      <c r="G150" s="129">
        <f t="shared" si="4"/>
        <v>1.7815689565172466</v>
      </c>
      <c r="H150" s="128">
        <v>561.303</v>
      </c>
      <c r="I150" s="51">
        <f t="shared" si="5"/>
        <v>-2132587</v>
      </c>
      <c r="J150" s="16" t="s">
        <v>236</v>
      </c>
      <c r="K150" s="16" t="s">
        <v>98</v>
      </c>
      <c r="L150" s="16" t="s">
        <v>28</v>
      </c>
      <c r="M150" s="16" t="s">
        <v>95</v>
      </c>
      <c r="N150" s="16" t="s">
        <v>99</v>
      </c>
    </row>
    <row r="151" spans="1:14">
      <c r="A151" s="43">
        <v>43319</v>
      </c>
      <c r="B151" s="17" t="s">
        <v>455</v>
      </c>
      <c r="C151" s="50" t="s">
        <v>97</v>
      </c>
      <c r="D151" s="17" t="s">
        <v>84</v>
      </c>
      <c r="E151" s="40"/>
      <c r="F151" s="40">
        <v>500</v>
      </c>
      <c r="G151" s="129">
        <f t="shared" si="4"/>
        <v>0.89078447825862328</v>
      </c>
      <c r="H151" s="128">
        <v>561.303</v>
      </c>
      <c r="I151" s="51">
        <f t="shared" si="5"/>
        <v>-2133087</v>
      </c>
      <c r="J151" s="17" t="s">
        <v>432</v>
      </c>
      <c r="K151" s="17" t="s">
        <v>433</v>
      </c>
      <c r="L151" s="16" t="s">
        <v>33</v>
      </c>
      <c r="M151" s="16" t="s">
        <v>95</v>
      </c>
      <c r="N151" s="16" t="s">
        <v>99</v>
      </c>
    </row>
    <row r="152" spans="1:14">
      <c r="A152" s="43">
        <v>43319</v>
      </c>
      <c r="B152" s="17" t="s">
        <v>451</v>
      </c>
      <c r="C152" s="50" t="s">
        <v>97</v>
      </c>
      <c r="D152" s="17" t="s">
        <v>84</v>
      </c>
      <c r="E152" s="40"/>
      <c r="F152" s="40">
        <v>500</v>
      </c>
      <c r="G152" s="129">
        <f t="shared" si="4"/>
        <v>0.89078447825862328</v>
      </c>
      <c r="H152" s="128">
        <v>561.303</v>
      </c>
      <c r="I152" s="51">
        <f t="shared" si="5"/>
        <v>-2133587</v>
      </c>
      <c r="J152" s="17" t="s">
        <v>432</v>
      </c>
      <c r="K152" s="17" t="s">
        <v>433</v>
      </c>
      <c r="L152" s="16" t="s">
        <v>33</v>
      </c>
      <c r="M152" s="16" t="s">
        <v>95</v>
      </c>
      <c r="N152" s="16" t="s">
        <v>99</v>
      </c>
    </row>
    <row r="153" spans="1:14">
      <c r="A153" s="43">
        <v>43319</v>
      </c>
      <c r="B153" s="17" t="s">
        <v>628</v>
      </c>
      <c r="C153" s="17" t="s">
        <v>400</v>
      </c>
      <c r="D153" s="17" t="s">
        <v>84</v>
      </c>
      <c r="E153" s="40"/>
      <c r="F153" s="40">
        <v>2000</v>
      </c>
      <c r="G153" s="129">
        <f t="shared" si="4"/>
        <v>3.5631379130344931</v>
      </c>
      <c r="H153" s="128">
        <v>561.303</v>
      </c>
      <c r="I153" s="51">
        <f t="shared" si="5"/>
        <v>-2135587</v>
      </c>
      <c r="J153" s="17" t="s">
        <v>432</v>
      </c>
      <c r="K153" s="17" t="s">
        <v>433</v>
      </c>
      <c r="L153" s="16" t="s">
        <v>33</v>
      </c>
      <c r="M153" s="16" t="s">
        <v>95</v>
      </c>
      <c r="N153" s="16" t="s">
        <v>99</v>
      </c>
    </row>
    <row r="154" spans="1:14">
      <c r="A154" s="43">
        <v>43319</v>
      </c>
      <c r="B154" s="17" t="s">
        <v>456</v>
      </c>
      <c r="C154" s="50" t="s">
        <v>97</v>
      </c>
      <c r="D154" s="17" t="s">
        <v>84</v>
      </c>
      <c r="E154" s="40"/>
      <c r="F154" s="40">
        <v>500</v>
      </c>
      <c r="G154" s="129">
        <f t="shared" si="4"/>
        <v>0.89078447825862328</v>
      </c>
      <c r="H154" s="128">
        <v>561.303</v>
      </c>
      <c r="I154" s="51">
        <f t="shared" si="5"/>
        <v>-2136087</v>
      </c>
      <c r="J154" s="17" t="s">
        <v>432</v>
      </c>
      <c r="K154" s="17" t="s">
        <v>433</v>
      </c>
      <c r="L154" s="16" t="s">
        <v>33</v>
      </c>
      <c r="M154" s="16" t="s">
        <v>95</v>
      </c>
      <c r="N154" s="16" t="s">
        <v>99</v>
      </c>
    </row>
    <row r="155" spans="1:14">
      <c r="A155" s="43">
        <v>43319</v>
      </c>
      <c r="B155" s="17" t="s">
        <v>457</v>
      </c>
      <c r="C155" s="50" t="s">
        <v>97</v>
      </c>
      <c r="D155" s="17" t="s">
        <v>84</v>
      </c>
      <c r="E155" s="40"/>
      <c r="F155" s="40">
        <v>500</v>
      </c>
      <c r="G155" s="129">
        <f t="shared" si="4"/>
        <v>0.89078447825862328</v>
      </c>
      <c r="H155" s="128">
        <v>561.303</v>
      </c>
      <c r="I155" s="51">
        <f t="shared" si="5"/>
        <v>-2136587</v>
      </c>
      <c r="J155" s="17" t="s">
        <v>432</v>
      </c>
      <c r="K155" s="17" t="s">
        <v>433</v>
      </c>
      <c r="L155" s="16" t="s">
        <v>33</v>
      </c>
      <c r="M155" s="16" t="s">
        <v>95</v>
      </c>
      <c r="N155" s="16" t="s">
        <v>99</v>
      </c>
    </row>
    <row r="156" spans="1:14">
      <c r="A156" s="43">
        <v>43319</v>
      </c>
      <c r="B156" s="16" t="s">
        <v>478</v>
      </c>
      <c r="C156" s="50" t="s">
        <v>97</v>
      </c>
      <c r="D156" s="16" t="s">
        <v>84</v>
      </c>
      <c r="E156" s="40"/>
      <c r="F156" s="42">
        <v>2000</v>
      </c>
      <c r="G156" s="129">
        <f t="shared" si="4"/>
        <v>3.5631379130344931</v>
      </c>
      <c r="H156" s="128">
        <v>561.303</v>
      </c>
      <c r="I156" s="51">
        <f t="shared" si="5"/>
        <v>-2138587</v>
      </c>
      <c r="J156" s="16" t="s">
        <v>217</v>
      </c>
      <c r="K156" s="16" t="s">
        <v>98</v>
      </c>
      <c r="L156" s="16" t="s">
        <v>33</v>
      </c>
      <c r="M156" s="16" t="s">
        <v>95</v>
      </c>
      <c r="N156" s="16" t="s">
        <v>473</v>
      </c>
    </row>
    <row r="157" spans="1:14">
      <c r="A157" s="43">
        <v>43319</v>
      </c>
      <c r="B157" s="16" t="s">
        <v>479</v>
      </c>
      <c r="C157" s="16" t="s">
        <v>480</v>
      </c>
      <c r="D157" s="16" t="s">
        <v>84</v>
      </c>
      <c r="E157" s="40"/>
      <c r="F157" s="42">
        <v>6500</v>
      </c>
      <c r="G157" s="129">
        <f t="shared" si="4"/>
        <v>11.580198217362103</v>
      </c>
      <c r="H157" s="128">
        <v>561.303</v>
      </c>
      <c r="I157" s="51">
        <f t="shared" si="5"/>
        <v>-2145087</v>
      </c>
      <c r="J157" s="16" t="s">
        <v>217</v>
      </c>
      <c r="K157" s="16" t="s">
        <v>98</v>
      </c>
      <c r="L157" s="16" t="s">
        <v>33</v>
      </c>
      <c r="M157" s="16" t="s">
        <v>95</v>
      </c>
      <c r="N157" s="16" t="s">
        <v>473</v>
      </c>
    </row>
    <row r="158" spans="1:14">
      <c r="A158" s="43">
        <v>43319</v>
      </c>
      <c r="B158" s="50" t="s">
        <v>495</v>
      </c>
      <c r="C158" s="50" t="s">
        <v>97</v>
      </c>
      <c r="D158" s="16" t="s">
        <v>85</v>
      </c>
      <c r="E158" s="40"/>
      <c r="F158" s="49">
        <v>1000</v>
      </c>
      <c r="G158" s="129">
        <f t="shared" si="4"/>
        <v>1.7815689565172466</v>
      </c>
      <c r="H158" s="128">
        <v>561.303</v>
      </c>
      <c r="I158" s="51">
        <f t="shared" si="5"/>
        <v>-2146087</v>
      </c>
      <c r="J158" s="17" t="s">
        <v>226</v>
      </c>
      <c r="K158" s="50" t="s">
        <v>98</v>
      </c>
      <c r="L158" s="16" t="s">
        <v>28</v>
      </c>
      <c r="M158" s="16" t="s">
        <v>95</v>
      </c>
      <c r="N158" s="17" t="s">
        <v>99</v>
      </c>
    </row>
    <row r="159" spans="1:14">
      <c r="A159" s="43">
        <v>43319</v>
      </c>
      <c r="B159" s="50" t="s">
        <v>493</v>
      </c>
      <c r="C159" s="50" t="s">
        <v>83</v>
      </c>
      <c r="D159" s="16" t="s">
        <v>85</v>
      </c>
      <c r="E159" s="40"/>
      <c r="F159" s="49">
        <v>1000</v>
      </c>
      <c r="G159" s="129">
        <f t="shared" si="4"/>
        <v>1.7815689565172466</v>
      </c>
      <c r="H159" s="128">
        <v>561.303</v>
      </c>
      <c r="I159" s="51">
        <f t="shared" si="5"/>
        <v>-2147087</v>
      </c>
      <c r="J159" s="17" t="s">
        <v>226</v>
      </c>
      <c r="K159" s="50" t="s">
        <v>98</v>
      </c>
      <c r="L159" s="16" t="s">
        <v>28</v>
      </c>
      <c r="M159" s="16" t="s">
        <v>95</v>
      </c>
      <c r="N159" s="17" t="s">
        <v>99</v>
      </c>
    </row>
    <row r="160" spans="1:14">
      <c r="A160" s="43">
        <v>43319</v>
      </c>
      <c r="B160" s="50" t="s">
        <v>492</v>
      </c>
      <c r="C160" s="50" t="s">
        <v>97</v>
      </c>
      <c r="D160" s="16" t="s">
        <v>85</v>
      </c>
      <c r="E160" s="40"/>
      <c r="F160" s="49">
        <v>1000</v>
      </c>
      <c r="G160" s="129">
        <f t="shared" si="4"/>
        <v>1.7815689565172466</v>
      </c>
      <c r="H160" s="128">
        <v>561.303</v>
      </c>
      <c r="I160" s="51">
        <f t="shared" si="5"/>
        <v>-2148087</v>
      </c>
      <c r="J160" s="17" t="s">
        <v>226</v>
      </c>
      <c r="K160" s="50" t="s">
        <v>98</v>
      </c>
      <c r="L160" s="16" t="s">
        <v>28</v>
      </c>
      <c r="M160" s="16" t="s">
        <v>95</v>
      </c>
      <c r="N160" s="17" t="s">
        <v>99</v>
      </c>
    </row>
    <row r="161" spans="1:14">
      <c r="A161" s="43">
        <v>43319</v>
      </c>
      <c r="B161" s="50" t="s">
        <v>508</v>
      </c>
      <c r="C161" s="50" t="s">
        <v>97</v>
      </c>
      <c r="D161" s="16" t="s">
        <v>85</v>
      </c>
      <c r="E161" s="40"/>
      <c r="F161" s="40">
        <v>1000</v>
      </c>
      <c r="G161" s="129">
        <f t="shared" si="4"/>
        <v>1.7815689565172466</v>
      </c>
      <c r="H161" s="128">
        <v>561.303</v>
      </c>
      <c r="I161" s="51">
        <f t="shared" si="5"/>
        <v>-2149087</v>
      </c>
      <c r="J161" s="17" t="s">
        <v>259</v>
      </c>
      <c r="K161" s="50" t="s">
        <v>98</v>
      </c>
      <c r="L161" s="16" t="s">
        <v>28</v>
      </c>
      <c r="M161" s="16" t="s">
        <v>95</v>
      </c>
      <c r="N161" s="17" t="s">
        <v>99</v>
      </c>
    </row>
    <row r="162" spans="1:14">
      <c r="A162" s="43">
        <v>43319</v>
      </c>
      <c r="B162" s="50" t="s">
        <v>542</v>
      </c>
      <c r="C162" s="50" t="s">
        <v>97</v>
      </c>
      <c r="D162" s="16" t="s">
        <v>85</v>
      </c>
      <c r="E162" s="40"/>
      <c r="F162" s="40">
        <v>1000</v>
      </c>
      <c r="G162" s="129">
        <f t="shared" si="4"/>
        <v>1.7815689565172466</v>
      </c>
      <c r="H162" s="128">
        <v>561.303</v>
      </c>
      <c r="I162" s="51">
        <f t="shared" si="5"/>
        <v>-2150087</v>
      </c>
      <c r="J162" s="17" t="s">
        <v>259</v>
      </c>
      <c r="K162" s="50" t="s">
        <v>98</v>
      </c>
      <c r="L162" s="16" t="s">
        <v>28</v>
      </c>
      <c r="M162" s="16" t="s">
        <v>95</v>
      </c>
      <c r="N162" s="17" t="s">
        <v>99</v>
      </c>
    </row>
    <row r="163" spans="1:14">
      <c r="A163" s="43">
        <v>43319</v>
      </c>
      <c r="B163" s="50" t="s">
        <v>543</v>
      </c>
      <c r="C163" s="50" t="s">
        <v>97</v>
      </c>
      <c r="D163" s="16" t="s">
        <v>85</v>
      </c>
      <c r="E163" s="40"/>
      <c r="F163" s="40">
        <v>1000</v>
      </c>
      <c r="G163" s="129">
        <f t="shared" si="4"/>
        <v>1.7815689565172466</v>
      </c>
      <c r="H163" s="128">
        <v>561.303</v>
      </c>
      <c r="I163" s="51">
        <f t="shared" si="5"/>
        <v>-2151087</v>
      </c>
      <c r="J163" s="17" t="s">
        <v>259</v>
      </c>
      <c r="K163" s="50" t="s">
        <v>98</v>
      </c>
      <c r="L163" s="16" t="s">
        <v>28</v>
      </c>
      <c r="M163" s="16" t="s">
        <v>95</v>
      </c>
      <c r="N163" s="17" t="s">
        <v>99</v>
      </c>
    </row>
    <row r="164" spans="1:14">
      <c r="A164" s="43">
        <v>43319</v>
      </c>
      <c r="B164" s="50" t="s">
        <v>493</v>
      </c>
      <c r="C164" s="16" t="s">
        <v>83</v>
      </c>
      <c r="D164" s="16" t="s">
        <v>85</v>
      </c>
      <c r="E164" s="40"/>
      <c r="F164" s="40">
        <v>1000</v>
      </c>
      <c r="G164" s="129">
        <f t="shared" si="4"/>
        <v>1.7815689565172466</v>
      </c>
      <c r="H164" s="128">
        <v>561.303</v>
      </c>
      <c r="I164" s="51">
        <f t="shared" si="5"/>
        <v>-2152087</v>
      </c>
      <c r="J164" s="17" t="s">
        <v>259</v>
      </c>
      <c r="K164" s="50" t="s">
        <v>98</v>
      </c>
      <c r="L164" s="16" t="s">
        <v>28</v>
      </c>
      <c r="M164" s="16" t="s">
        <v>95</v>
      </c>
      <c r="N164" s="17" t="s">
        <v>99</v>
      </c>
    </row>
    <row r="165" spans="1:14">
      <c r="A165" s="43">
        <v>43319</v>
      </c>
      <c r="B165" s="50" t="s">
        <v>507</v>
      </c>
      <c r="C165" s="50" t="s">
        <v>97</v>
      </c>
      <c r="D165" s="16" t="s">
        <v>85</v>
      </c>
      <c r="E165" s="40"/>
      <c r="F165" s="40">
        <v>1000</v>
      </c>
      <c r="G165" s="129">
        <f t="shared" si="4"/>
        <v>1.7815689565172466</v>
      </c>
      <c r="H165" s="128">
        <v>561.303</v>
      </c>
      <c r="I165" s="51">
        <f t="shared" si="5"/>
        <v>-2153087</v>
      </c>
      <c r="J165" s="17" t="s">
        <v>259</v>
      </c>
      <c r="K165" s="50" t="s">
        <v>98</v>
      </c>
      <c r="L165" s="16" t="s">
        <v>28</v>
      </c>
      <c r="M165" s="16" t="s">
        <v>95</v>
      </c>
      <c r="N165" s="17" t="s">
        <v>99</v>
      </c>
    </row>
    <row r="166" spans="1:14">
      <c r="A166" s="43">
        <v>43319</v>
      </c>
      <c r="B166" s="50" t="s">
        <v>566</v>
      </c>
      <c r="C166" s="50" t="s">
        <v>97</v>
      </c>
      <c r="D166" s="16" t="s">
        <v>84</v>
      </c>
      <c r="E166" s="49"/>
      <c r="F166" s="49">
        <v>700</v>
      </c>
      <c r="G166" s="129">
        <f t="shared" si="4"/>
        <v>1.2470982695620725</v>
      </c>
      <c r="H166" s="128">
        <v>561.303</v>
      </c>
      <c r="I166" s="51">
        <f t="shared" si="5"/>
        <v>-2153787</v>
      </c>
      <c r="J166" s="50" t="s">
        <v>547</v>
      </c>
      <c r="K166" s="50" t="s">
        <v>98</v>
      </c>
      <c r="L166" s="16" t="s">
        <v>33</v>
      </c>
      <c r="M166" s="16" t="s">
        <v>95</v>
      </c>
      <c r="N166" s="17" t="s">
        <v>99</v>
      </c>
    </row>
    <row r="167" spans="1:14">
      <c r="A167" s="43">
        <v>43319</v>
      </c>
      <c r="B167" s="50" t="s">
        <v>567</v>
      </c>
      <c r="C167" s="50" t="s">
        <v>97</v>
      </c>
      <c r="D167" s="16" t="s">
        <v>84</v>
      </c>
      <c r="E167" s="49"/>
      <c r="F167" s="49">
        <v>700</v>
      </c>
      <c r="G167" s="129">
        <f t="shared" si="4"/>
        <v>1.2470982695620725</v>
      </c>
      <c r="H167" s="128">
        <v>561.303</v>
      </c>
      <c r="I167" s="51">
        <f t="shared" si="5"/>
        <v>-2154487</v>
      </c>
      <c r="J167" s="50" t="s">
        <v>547</v>
      </c>
      <c r="K167" s="50" t="s">
        <v>98</v>
      </c>
      <c r="L167" s="16" t="s">
        <v>33</v>
      </c>
      <c r="M167" s="16" t="s">
        <v>95</v>
      </c>
      <c r="N167" s="17" t="s">
        <v>99</v>
      </c>
    </row>
    <row r="168" spans="1:14">
      <c r="A168" s="43">
        <v>43319</v>
      </c>
      <c r="B168" s="50" t="s">
        <v>568</v>
      </c>
      <c r="C168" s="50" t="s">
        <v>480</v>
      </c>
      <c r="D168" s="16" t="s">
        <v>84</v>
      </c>
      <c r="E168" s="49"/>
      <c r="F168" s="49">
        <v>4600</v>
      </c>
      <c r="G168" s="129">
        <f t="shared" si="4"/>
        <v>8.195217199979334</v>
      </c>
      <c r="H168" s="128">
        <v>561.303</v>
      </c>
      <c r="I168" s="51">
        <f t="shared" si="5"/>
        <v>-2159087</v>
      </c>
      <c r="J168" s="50" t="s">
        <v>547</v>
      </c>
      <c r="K168" s="50" t="s">
        <v>98</v>
      </c>
      <c r="L168" s="16" t="s">
        <v>33</v>
      </c>
      <c r="M168" s="16" t="s">
        <v>95</v>
      </c>
      <c r="N168" s="17" t="s">
        <v>99</v>
      </c>
    </row>
    <row r="169" spans="1:14">
      <c r="A169" s="43">
        <v>43319</v>
      </c>
      <c r="B169" s="50" t="s">
        <v>569</v>
      </c>
      <c r="C169" s="50" t="s">
        <v>97</v>
      </c>
      <c r="D169" s="16" t="s">
        <v>84</v>
      </c>
      <c r="E169" s="49"/>
      <c r="F169" s="49">
        <v>1000</v>
      </c>
      <c r="G169" s="129">
        <f t="shared" si="4"/>
        <v>1.7815689565172466</v>
      </c>
      <c r="H169" s="128">
        <v>561.303</v>
      </c>
      <c r="I169" s="51">
        <f t="shared" si="5"/>
        <v>-2160087</v>
      </c>
      <c r="J169" s="50" t="s">
        <v>547</v>
      </c>
      <c r="K169" s="50" t="s">
        <v>98</v>
      </c>
      <c r="L169" s="16" t="s">
        <v>33</v>
      </c>
      <c r="M169" s="16" t="s">
        <v>95</v>
      </c>
      <c r="N169" s="17" t="s">
        <v>99</v>
      </c>
    </row>
    <row r="170" spans="1:14">
      <c r="A170" s="43">
        <v>43319</v>
      </c>
      <c r="B170" s="50" t="s">
        <v>570</v>
      </c>
      <c r="C170" s="50" t="s">
        <v>97</v>
      </c>
      <c r="D170" s="16" t="s">
        <v>84</v>
      </c>
      <c r="E170" s="49"/>
      <c r="F170" s="49">
        <v>1000</v>
      </c>
      <c r="G170" s="129">
        <f t="shared" si="4"/>
        <v>1.7815689565172466</v>
      </c>
      <c r="H170" s="128">
        <v>561.303</v>
      </c>
      <c r="I170" s="51">
        <f t="shared" si="5"/>
        <v>-2161087</v>
      </c>
      <c r="J170" s="50" t="s">
        <v>547</v>
      </c>
      <c r="K170" s="50" t="s">
        <v>98</v>
      </c>
      <c r="L170" s="16" t="s">
        <v>33</v>
      </c>
      <c r="M170" s="16" t="s">
        <v>95</v>
      </c>
      <c r="N170" s="17" t="s">
        <v>99</v>
      </c>
    </row>
    <row r="171" spans="1:14">
      <c r="A171" s="43">
        <v>43319</v>
      </c>
      <c r="B171" s="50" t="s">
        <v>571</v>
      </c>
      <c r="C171" s="50" t="s">
        <v>97</v>
      </c>
      <c r="D171" s="16" t="s">
        <v>84</v>
      </c>
      <c r="E171" s="49"/>
      <c r="F171" s="49">
        <v>1700</v>
      </c>
      <c r="G171" s="129">
        <f t="shared" si="4"/>
        <v>3.0286672260793188</v>
      </c>
      <c r="H171" s="128">
        <v>561.303</v>
      </c>
      <c r="I171" s="51">
        <f t="shared" si="5"/>
        <v>-2162787</v>
      </c>
      <c r="J171" s="50" t="s">
        <v>547</v>
      </c>
      <c r="K171" s="50" t="s">
        <v>98</v>
      </c>
      <c r="L171" s="16" t="s">
        <v>33</v>
      </c>
      <c r="M171" s="16" t="s">
        <v>95</v>
      </c>
      <c r="N171" s="17" t="s">
        <v>99</v>
      </c>
    </row>
    <row r="172" spans="1:14">
      <c r="A172" s="43">
        <v>43319</v>
      </c>
      <c r="B172" s="17" t="s">
        <v>600</v>
      </c>
      <c r="C172" s="50" t="s">
        <v>97</v>
      </c>
      <c r="D172" s="16" t="s">
        <v>85</v>
      </c>
      <c r="E172" s="41"/>
      <c r="F172" s="41">
        <v>500</v>
      </c>
      <c r="G172" s="129">
        <f t="shared" si="4"/>
        <v>0.89078447825862328</v>
      </c>
      <c r="H172" s="128">
        <v>561.303</v>
      </c>
      <c r="I172" s="51">
        <f t="shared" si="5"/>
        <v>-2163287</v>
      </c>
      <c r="J172" s="17" t="s">
        <v>579</v>
      </c>
      <c r="K172" s="17" t="s">
        <v>580</v>
      </c>
      <c r="L172" s="16" t="s">
        <v>28</v>
      </c>
      <c r="M172" s="16" t="s">
        <v>95</v>
      </c>
      <c r="N172" s="17" t="s">
        <v>99</v>
      </c>
    </row>
    <row r="173" spans="1:14">
      <c r="A173" s="43">
        <v>43319</v>
      </c>
      <c r="B173" s="17" t="s">
        <v>601</v>
      </c>
      <c r="C173" s="50" t="s">
        <v>97</v>
      </c>
      <c r="D173" s="16" t="s">
        <v>85</v>
      </c>
      <c r="E173" s="41"/>
      <c r="F173" s="41">
        <v>1000</v>
      </c>
      <c r="G173" s="129">
        <f t="shared" si="4"/>
        <v>1.7815689565172466</v>
      </c>
      <c r="H173" s="128">
        <v>561.303</v>
      </c>
      <c r="I173" s="51">
        <f t="shared" si="5"/>
        <v>-2164287</v>
      </c>
      <c r="J173" s="17" t="s">
        <v>579</v>
      </c>
      <c r="K173" s="17" t="s">
        <v>580</v>
      </c>
      <c r="L173" s="16" t="s">
        <v>28</v>
      </c>
      <c r="M173" s="16" t="s">
        <v>95</v>
      </c>
      <c r="N173" s="17" t="s">
        <v>99</v>
      </c>
    </row>
    <row r="174" spans="1:14">
      <c r="A174" s="43">
        <v>43319</v>
      </c>
      <c r="B174" s="17" t="s">
        <v>528</v>
      </c>
      <c r="C174" s="50" t="s">
        <v>97</v>
      </c>
      <c r="D174" s="16" t="s">
        <v>85</v>
      </c>
      <c r="E174" s="40"/>
      <c r="F174" s="40">
        <v>1000</v>
      </c>
      <c r="G174" s="129">
        <f t="shared" si="4"/>
        <v>1.7815689565172466</v>
      </c>
      <c r="H174" s="128">
        <v>561.303</v>
      </c>
      <c r="I174" s="51">
        <f t="shared" si="5"/>
        <v>-2165287</v>
      </c>
      <c r="J174" s="17" t="s">
        <v>527</v>
      </c>
      <c r="K174" s="17" t="s">
        <v>98</v>
      </c>
      <c r="L174" s="16" t="s">
        <v>28</v>
      </c>
      <c r="M174" s="16" t="s">
        <v>95</v>
      </c>
      <c r="N174" s="17" t="s">
        <v>99</v>
      </c>
    </row>
    <row r="175" spans="1:14">
      <c r="A175" s="43">
        <v>43319</v>
      </c>
      <c r="B175" s="17" t="s">
        <v>493</v>
      </c>
      <c r="C175" s="16" t="s">
        <v>83</v>
      </c>
      <c r="D175" s="16" t="s">
        <v>85</v>
      </c>
      <c r="E175" s="40"/>
      <c r="F175" s="40">
        <v>1000</v>
      </c>
      <c r="G175" s="129">
        <f t="shared" si="4"/>
        <v>1.7815689565172466</v>
      </c>
      <c r="H175" s="128">
        <v>561.303</v>
      </c>
      <c r="I175" s="51">
        <f t="shared" si="5"/>
        <v>-2166287</v>
      </c>
      <c r="J175" s="17" t="s">
        <v>527</v>
      </c>
      <c r="K175" s="17" t="s">
        <v>98</v>
      </c>
      <c r="L175" s="16" t="s">
        <v>28</v>
      </c>
      <c r="M175" s="16" t="s">
        <v>95</v>
      </c>
      <c r="N175" s="17" t="s">
        <v>99</v>
      </c>
    </row>
    <row r="176" spans="1:14">
      <c r="A176" s="43">
        <v>43319</v>
      </c>
      <c r="B176" s="17" t="s">
        <v>507</v>
      </c>
      <c r="C176" s="50" t="s">
        <v>97</v>
      </c>
      <c r="D176" s="16" t="s">
        <v>85</v>
      </c>
      <c r="E176" s="40"/>
      <c r="F176" s="40">
        <v>1000</v>
      </c>
      <c r="G176" s="129">
        <f t="shared" si="4"/>
        <v>1.7815689565172466</v>
      </c>
      <c r="H176" s="128">
        <v>561.303</v>
      </c>
      <c r="I176" s="51">
        <f t="shared" si="5"/>
        <v>-2167287</v>
      </c>
      <c r="J176" s="17" t="s">
        <v>527</v>
      </c>
      <c r="K176" s="17" t="s">
        <v>98</v>
      </c>
      <c r="L176" s="16" t="s">
        <v>28</v>
      </c>
      <c r="M176" s="16" t="s">
        <v>95</v>
      </c>
      <c r="N176" s="17" t="s">
        <v>99</v>
      </c>
    </row>
    <row r="177" spans="1:14">
      <c r="A177" s="43">
        <v>43320</v>
      </c>
      <c r="B177" s="16" t="s">
        <v>227</v>
      </c>
      <c r="C177" s="16" t="s">
        <v>86</v>
      </c>
      <c r="D177" s="16" t="s">
        <v>85</v>
      </c>
      <c r="E177" s="40"/>
      <c r="F177" s="40">
        <v>15000</v>
      </c>
      <c r="G177" s="129">
        <f t="shared" si="4"/>
        <v>26.723534347758697</v>
      </c>
      <c r="H177" s="128">
        <v>561.303</v>
      </c>
      <c r="I177" s="51">
        <f t="shared" si="5"/>
        <v>-2182287</v>
      </c>
      <c r="J177" s="16" t="s">
        <v>137</v>
      </c>
      <c r="K177" s="16">
        <v>80806002018</v>
      </c>
      <c r="L177" s="16" t="s">
        <v>28</v>
      </c>
      <c r="M177" s="16" t="s">
        <v>95</v>
      </c>
      <c r="N177" s="17" t="s">
        <v>101</v>
      </c>
    </row>
    <row r="178" spans="1:14">
      <c r="A178" s="43">
        <v>43320</v>
      </c>
      <c r="B178" s="17" t="s">
        <v>458</v>
      </c>
      <c r="C178" s="50" t="s">
        <v>97</v>
      </c>
      <c r="D178" s="17" t="s">
        <v>84</v>
      </c>
      <c r="E178" s="40"/>
      <c r="F178" s="40">
        <v>500</v>
      </c>
      <c r="G178" s="129">
        <f t="shared" si="4"/>
        <v>0.89078447825862328</v>
      </c>
      <c r="H178" s="128">
        <v>561.303</v>
      </c>
      <c r="I178" s="51">
        <f t="shared" si="5"/>
        <v>-2182787</v>
      </c>
      <c r="J178" s="17" t="s">
        <v>432</v>
      </c>
      <c r="K178" s="17" t="s">
        <v>433</v>
      </c>
      <c r="L178" s="16" t="s">
        <v>33</v>
      </c>
      <c r="M178" s="16" t="s">
        <v>95</v>
      </c>
      <c r="N178" s="16" t="s">
        <v>99</v>
      </c>
    </row>
    <row r="179" spans="1:14">
      <c r="A179" s="43">
        <v>43320</v>
      </c>
      <c r="B179" s="17" t="s">
        <v>459</v>
      </c>
      <c r="C179" s="17" t="s">
        <v>129</v>
      </c>
      <c r="D179" s="17" t="s">
        <v>84</v>
      </c>
      <c r="E179" s="40"/>
      <c r="F179" s="40">
        <v>60000</v>
      </c>
      <c r="G179" s="129">
        <f t="shared" si="4"/>
        <v>106.89413739103479</v>
      </c>
      <c r="H179" s="128">
        <v>561.303</v>
      </c>
      <c r="I179" s="51">
        <f t="shared" si="5"/>
        <v>-2242787</v>
      </c>
      <c r="J179" s="17" t="s">
        <v>432</v>
      </c>
      <c r="K179" s="17" t="s">
        <v>292</v>
      </c>
      <c r="L179" s="16" t="s">
        <v>33</v>
      </c>
      <c r="M179" s="16" t="s">
        <v>95</v>
      </c>
      <c r="N179" s="16" t="s">
        <v>101</v>
      </c>
    </row>
    <row r="180" spans="1:14">
      <c r="A180" s="43">
        <v>43320</v>
      </c>
      <c r="B180" s="17" t="s">
        <v>460</v>
      </c>
      <c r="C180" s="50" t="s">
        <v>97</v>
      </c>
      <c r="D180" s="17" t="s">
        <v>84</v>
      </c>
      <c r="E180" s="40"/>
      <c r="F180" s="40">
        <v>10000</v>
      </c>
      <c r="G180" s="129">
        <f t="shared" si="4"/>
        <v>17.815689565172466</v>
      </c>
      <c r="H180" s="128">
        <v>561.303</v>
      </c>
      <c r="I180" s="51">
        <f t="shared" si="5"/>
        <v>-2252787</v>
      </c>
      <c r="J180" s="17" t="s">
        <v>432</v>
      </c>
      <c r="K180" s="17" t="s">
        <v>433</v>
      </c>
      <c r="L180" s="16" t="s">
        <v>33</v>
      </c>
      <c r="M180" s="16" t="s">
        <v>95</v>
      </c>
      <c r="N180" s="16" t="s">
        <v>99</v>
      </c>
    </row>
    <row r="181" spans="1:14">
      <c r="A181" s="43">
        <v>43320</v>
      </c>
      <c r="B181" s="17" t="s">
        <v>155</v>
      </c>
      <c r="C181" s="50" t="s">
        <v>97</v>
      </c>
      <c r="D181" s="17" t="s">
        <v>84</v>
      </c>
      <c r="E181" s="40"/>
      <c r="F181" s="40">
        <v>1000</v>
      </c>
      <c r="G181" s="129">
        <f t="shared" si="4"/>
        <v>1.7815689565172466</v>
      </c>
      <c r="H181" s="128">
        <v>561.303</v>
      </c>
      <c r="I181" s="51">
        <f t="shared" si="5"/>
        <v>-2253787</v>
      </c>
      <c r="J181" s="17" t="s">
        <v>432</v>
      </c>
      <c r="K181" s="17" t="s">
        <v>433</v>
      </c>
      <c r="L181" s="16" t="s">
        <v>33</v>
      </c>
      <c r="M181" s="16" t="s">
        <v>95</v>
      </c>
      <c r="N181" s="16" t="s">
        <v>99</v>
      </c>
    </row>
    <row r="182" spans="1:14">
      <c r="A182" s="43">
        <v>43320</v>
      </c>
      <c r="B182" s="17" t="s">
        <v>461</v>
      </c>
      <c r="C182" s="50" t="s">
        <v>97</v>
      </c>
      <c r="D182" s="17" t="s">
        <v>84</v>
      </c>
      <c r="E182" s="40"/>
      <c r="F182" s="40">
        <v>1000</v>
      </c>
      <c r="G182" s="129">
        <f t="shared" si="4"/>
        <v>1.7815689565172466</v>
      </c>
      <c r="H182" s="128">
        <v>561.303</v>
      </c>
      <c r="I182" s="51">
        <f t="shared" si="5"/>
        <v>-2254787</v>
      </c>
      <c r="J182" s="17" t="s">
        <v>432</v>
      </c>
      <c r="K182" s="17" t="s">
        <v>433</v>
      </c>
      <c r="L182" s="16" t="s">
        <v>33</v>
      </c>
      <c r="M182" s="16" t="s">
        <v>95</v>
      </c>
      <c r="N182" s="16" t="s">
        <v>99</v>
      </c>
    </row>
    <row r="183" spans="1:14">
      <c r="A183" s="43">
        <v>43320</v>
      </c>
      <c r="B183" s="17" t="s">
        <v>463</v>
      </c>
      <c r="C183" s="50" t="s">
        <v>97</v>
      </c>
      <c r="D183" s="17" t="s">
        <v>84</v>
      </c>
      <c r="E183" s="40"/>
      <c r="F183" s="40">
        <v>1000</v>
      </c>
      <c r="G183" s="129">
        <f t="shared" si="4"/>
        <v>1.7815689565172466</v>
      </c>
      <c r="H183" s="128">
        <v>561.303</v>
      </c>
      <c r="I183" s="51">
        <f t="shared" si="5"/>
        <v>-2255787</v>
      </c>
      <c r="J183" s="17" t="s">
        <v>432</v>
      </c>
      <c r="K183" s="17" t="s">
        <v>433</v>
      </c>
      <c r="L183" s="16" t="s">
        <v>33</v>
      </c>
      <c r="M183" s="16" t="s">
        <v>95</v>
      </c>
      <c r="N183" s="16" t="s">
        <v>99</v>
      </c>
    </row>
    <row r="184" spans="1:14">
      <c r="A184" s="43">
        <v>43320</v>
      </c>
      <c r="B184" s="16" t="s">
        <v>482</v>
      </c>
      <c r="C184" s="17" t="s">
        <v>129</v>
      </c>
      <c r="D184" s="16" t="s">
        <v>84</v>
      </c>
      <c r="E184" s="40"/>
      <c r="F184" s="42">
        <v>60000</v>
      </c>
      <c r="G184" s="129">
        <f t="shared" si="4"/>
        <v>106.89413739103479</v>
      </c>
      <c r="H184" s="128">
        <v>561.303</v>
      </c>
      <c r="I184" s="51">
        <f t="shared" si="5"/>
        <v>-2315787</v>
      </c>
      <c r="J184" s="16" t="s">
        <v>217</v>
      </c>
      <c r="K184" s="16" t="s">
        <v>143</v>
      </c>
      <c r="L184" s="16" t="s">
        <v>33</v>
      </c>
      <c r="M184" s="16" t="s">
        <v>95</v>
      </c>
      <c r="N184" s="16" t="s">
        <v>101</v>
      </c>
    </row>
    <row r="185" spans="1:14">
      <c r="A185" s="43">
        <v>43320</v>
      </c>
      <c r="B185" s="16" t="s">
        <v>483</v>
      </c>
      <c r="C185" s="50" t="s">
        <v>97</v>
      </c>
      <c r="D185" s="16" t="s">
        <v>84</v>
      </c>
      <c r="E185" s="40"/>
      <c r="F185" s="42">
        <v>500</v>
      </c>
      <c r="G185" s="129">
        <f t="shared" si="4"/>
        <v>0.89078447825862328</v>
      </c>
      <c r="H185" s="128">
        <v>561.303</v>
      </c>
      <c r="I185" s="51">
        <f t="shared" si="5"/>
        <v>-2316287</v>
      </c>
      <c r="J185" s="16" t="s">
        <v>217</v>
      </c>
      <c r="K185" s="16" t="s">
        <v>98</v>
      </c>
      <c r="L185" s="16" t="s">
        <v>33</v>
      </c>
      <c r="M185" s="16" t="s">
        <v>95</v>
      </c>
      <c r="N185" s="16" t="s">
        <v>473</v>
      </c>
    </row>
    <row r="186" spans="1:14">
      <c r="A186" s="43">
        <v>43320</v>
      </c>
      <c r="B186" s="16" t="s">
        <v>484</v>
      </c>
      <c r="C186" s="50" t="s">
        <v>97</v>
      </c>
      <c r="D186" s="16" t="s">
        <v>84</v>
      </c>
      <c r="E186" s="40"/>
      <c r="F186" s="42">
        <v>10000</v>
      </c>
      <c r="G186" s="129">
        <f t="shared" si="4"/>
        <v>17.815689565172466</v>
      </c>
      <c r="H186" s="128">
        <v>561.303</v>
      </c>
      <c r="I186" s="51">
        <f t="shared" si="5"/>
        <v>-2326287</v>
      </c>
      <c r="J186" s="16" t="s">
        <v>217</v>
      </c>
      <c r="K186" s="16" t="s">
        <v>98</v>
      </c>
      <c r="L186" s="16" t="s">
        <v>33</v>
      </c>
      <c r="M186" s="16" t="s">
        <v>95</v>
      </c>
      <c r="N186" s="16" t="s">
        <v>473</v>
      </c>
    </row>
    <row r="187" spans="1:14">
      <c r="A187" s="43">
        <v>43320</v>
      </c>
      <c r="B187" s="16" t="s">
        <v>485</v>
      </c>
      <c r="C187" s="50" t="s">
        <v>97</v>
      </c>
      <c r="D187" s="16" t="s">
        <v>84</v>
      </c>
      <c r="E187" s="40"/>
      <c r="F187" s="42">
        <v>1000</v>
      </c>
      <c r="G187" s="129">
        <f t="shared" si="4"/>
        <v>1.7815689565172466</v>
      </c>
      <c r="H187" s="128">
        <v>561.303</v>
      </c>
      <c r="I187" s="51">
        <f t="shared" si="5"/>
        <v>-2327287</v>
      </c>
      <c r="J187" s="16" t="s">
        <v>217</v>
      </c>
      <c r="K187" s="16" t="s">
        <v>98</v>
      </c>
      <c r="L187" s="16" t="s">
        <v>33</v>
      </c>
      <c r="M187" s="16" t="s">
        <v>95</v>
      </c>
      <c r="N187" s="16" t="s">
        <v>473</v>
      </c>
    </row>
    <row r="188" spans="1:14">
      <c r="A188" s="43">
        <v>43320</v>
      </c>
      <c r="B188" s="16" t="s">
        <v>486</v>
      </c>
      <c r="C188" s="50" t="s">
        <v>97</v>
      </c>
      <c r="D188" s="16" t="s">
        <v>84</v>
      </c>
      <c r="E188" s="40"/>
      <c r="F188" s="42">
        <v>1400</v>
      </c>
      <c r="G188" s="129">
        <f t="shared" si="4"/>
        <v>2.494196539124145</v>
      </c>
      <c r="H188" s="128">
        <v>561.303</v>
      </c>
      <c r="I188" s="51">
        <f t="shared" si="5"/>
        <v>-2328687</v>
      </c>
      <c r="J188" s="16" t="s">
        <v>217</v>
      </c>
      <c r="K188" s="16" t="s">
        <v>98</v>
      </c>
      <c r="L188" s="16" t="s">
        <v>33</v>
      </c>
      <c r="M188" s="16" t="s">
        <v>95</v>
      </c>
      <c r="N188" s="16" t="s">
        <v>473</v>
      </c>
    </row>
    <row r="189" spans="1:14">
      <c r="A189" s="43">
        <v>43320</v>
      </c>
      <c r="B189" s="16" t="s">
        <v>487</v>
      </c>
      <c r="C189" s="50" t="s">
        <v>97</v>
      </c>
      <c r="D189" s="16" t="s">
        <v>84</v>
      </c>
      <c r="E189" s="40"/>
      <c r="F189" s="42">
        <v>10000</v>
      </c>
      <c r="G189" s="129">
        <f t="shared" si="4"/>
        <v>17.815689565172466</v>
      </c>
      <c r="H189" s="128">
        <v>561.303</v>
      </c>
      <c r="I189" s="51">
        <f t="shared" si="5"/>
        <v>-2338687</v>
      </c>
      <c r="J189" s="16" t="s">
        <v>217</v>
      </c>
      <c r="K189" s="16" t="s">
        <v>143</v>
      </c>
      <c r="L189" s="16" t="s">
        <v>33</v>
      </c>
      <c r="M189" s="16" t="s">
        <v>95</v>
      </c>
      <c r="N189" s="16" t="s">
        <v>425</v>
      </c>
    </row>
    <row r="190" spans="1:14">
      <c r="A190" s="43">
        <v>43320</v>
      </c>
      <c r="B190" s="50" t="s">
        <v>492</v>
      </c>
      <c r="C190" s="50" t="s">
        <v>97</v>
      </c>
      <c r="D190" s="16" t="s">
        <v>85</v>
      </c>
      <c r="E190" s="40"/>
      <c r="F190" s="49">
        <v>1000</v>
      </c>
      <c r="G190" s="129">
        <f t="shared" si="4"/>
        <v>1.7815689565172466</v>
      </c>
      <c r="H190" s="128">
        <v>561.303</v>
      </c>
      <c r="I190" s="51">
        <f t="shared" si="5"/>
        <v>-2339687</v>
      </c>
      <c r="J190" s="17" t="s">
        <v>226</v>
      </c>
      <c r="K190" s="50" t="s">
        <v>98</v>
      </c>
      <c r="L190" s="16" t="s">
        <v>28</v>
      </c>
      <c r="M190" s="16" t="s">
        <v>95</v>
      </c>
      <c r="N190" s="17" t="s">
        <v>99</v>
      </c>
    </row>
    <row r="191" spans="1:14">
      <c r="A191" s="43">
        <v>43320</v>
      </c>
      <c r="B191" s="50" t="s">
        <v>493</v>
      </c>
      <c r="C191" s="50" t="s">
        <v>83</v>
      </c>
      <c r="D191" s="16" t="s">
        <v>85</v>
      </c>
      <c r="E191" s="40"/>
      <c r="F191" s="49">
        <v>1000</v>
      </c>
      <c r="G191" s="129">
        <f t="shared" si="4"/>
        <v>1.7815689565172466</v>
      </c>
      <c r="H191" s="128">
        <v>561.303</v>
      </c>
      <c r="I191" s="51">
        <f t="shared" si="5"/>
        <v>-2340687</v>
      </c>
      <c r="J191" s="17" t="s">
        <v>226</v>
      </c>
      <c r="K191" s="50" t="s">
        <v>98</v>
      </c>
      <c r="L191" s="16" t="s">
        <v>28</v>
      </c>
      <c r="M191" s="16" t="s">
        <v>95</v>
      </c>
      <c r="N191" s="17" t="s">
        <v>99</v>
      </c>
    </row>
    <row r="192" spans="1:14">
      <c r="A192" s="43">
        <v>43320</v>
      </c>
      <c r="B192" s="50" t="s">
        <v>494</v>
      </c>
      <c r="C192" s="50" t="s">
        <v>97</v>
      </c>
      <c r="D192" s="16" t="s">
        <v>85</v>
      </c>
      <c r="E192" s="40"/>
      <c r="F192" s="49">
        <v>1000</v>
      </c>
      <c r="G192" s="129">
        <f t="shared" si="4"/>
        <v>1.7815689565172466</v>
      </c>
      <c r="H192" s="128">
        <v>561.303</v>
      </c>
      <c r="I192" s="51">
        <f t="shared" si="5"/>
        <v>-2341687</v>
      </c>
      <c r="J192" s="17" t="s">
        <v>226</v>
      </c>
      <c r="K192" s="50" t="s">
        <v>98</v>
      </c>
      <c r="L192" s="16" t="s">
        <v>28</v>
      </c>
      <c r="M192" s="16" t="s">
        <v>95</v>
      </c>
      <c r="N192" s="17" t="s">
        <v>99</v>
      </c>
    </row>
    <row r="193" spans="1:14">
      <c r="A193" s="43">
        <v>43320</v>
      </c>
      <c r="B193" s="50" t="s">
        <v>508</v>
      </c>
      <c r="C193" s="50" t="s">
        <v>97</v>
      </c>
      <c r="D193" s="16" t="s">
        <v>85</v>
      </c>
      <c r="E193" s="40"/>
      <c r="F193" s="40">
        <v>1000</v>
      </c>
      <c r="G193" s="129">
        <f t="shared" si="4"/>
        <v>1.7815689565172466</v>
      </c>
      <c r="H193" s="128">
        <v>561.303</v>
      </c>
      <c r="I193" s="51">
        <f t="shared" si="5"/>
        <v>-2342687</v>
      </c>
      <c r="J193" s="17" t="s">
        <v>259</v>
      </c>
      <c r="K193" s="50" t="s">
        <v>98</v>
      </c>
      <c r="L193" s="16" t="s">
        <v>28</v>
      </c>
      <c r="M193" s="16" t="s">
        <v>95</v>
      </c>
      <c r="N193" s="17" t="s">
        <v>99</v>
      </c>
    </row>
    <row r="194" spans="1:14">
      <c r="A194" s="43">
        <v>43320</v>
      </c>
      <c r="B194" s="50" t="s">
        <v>493</v>
      </c>
      <c r="C194" s="16" t="s">
        <v>83</v>
      </c>
      <c r="D194" s="16" t="s">
        <v>85</v>
      </c>
      <c r="E194" s="40"/>
      <c r="F194" s="40">
        <v>1000</v>
      </c>
      <c r="G194" s="129">
        <f t="shared" si="4"/>
        <v>1.7815689565172466</v>
      </c>
      <c r="H194" s="128">
        <v>561.303</v>
      </c>
      <c r="I194" s="51">
        <f t="shared" si="5"/>
        <v>-2343687</v>
      </c>
      <c r="J194" s="17" t="s">
        <v>259</v>
      </c>
      <c r="K194" s="50" t="s">
        <v>98</v>
      </c>
      <c r="L194" s="16" t="s">
        <v>28</v>
      </c>
      <c r="M194" s="16" t="s">
        <v>95</v>
      </c>
      <c r="N194" s="17" t="s">
        <v>99</v>
      </c>
    </row>
    <row r="195" spans="1:14">
      <c r="A195" s="43">
        <v>43320</v>
      </c>
      <c r="B195" s="50" t="s">
        <v>507</v>
      </c>
      <c r="C195" s="50" t="s">
        <v>97</v>
      </c>
      <c r="D195" s="16" t="s">
        <v>85</v>
      </c>
      <c r="E195" s="40"/>
      <c r="F195" s="40">
        <v>1000</v>
      </c>
      <c r="G195" s="129">
        <f t="shared" si="4"/>
        <v>1.7815689565172466</v>
      </c>
      <c r="H195" s="128">
        <v>561.303</v>
      </c>
      <c r="I195" s="51">
        <f t="shared" si="5"/>
        <v>-2344687</v>
      </c>
      <c r="J195" s="17" t="s">
        <v>259</v>
      </c>
      <c r="K195" s="50" t="s">
        <v>98</v>
      </c>
      <c r="L195" s="16" t="s">
        <v>28</v>
      </c>
      <c r="M195" s="16" t="s">
        <v>95</v>
      </c>
      <c r="N195" s="17" t="s">
        <v>99</v>
      </c>
    </row>
    <row r="196" spans="1:14">
      <c r="A196" s="43">
        <v>43320</v>
      </c>
      <c r="B196" s="50" t="s">
        <v>572</v>
      </c>
      <c r="C196" s="50" t="s">
        <v>97</v>
      </c>
      <c r="D196" s="16" t="s">
        <v>84</v>
      </c>
      <c r="E196" s="49"/>
      <c r="F196" s="49">
        <v>7000</v>
      </c>
      <c r="G196" s="129">
        <f t="shared" si="4"/>
        <v>12.470982695620725</v>
      </c>
      <c r="H196" s="128">
        <v>561.303</v>
      </c>
      <c r="I196" s="51">
        <f t="shared" si="5"/>
        <v>-2351687</v>
      </c>
      <c r="J196" s="50" t="s">
        <v>547</v>
      </c>
      <c r="K196" s="50" t="s">
        <v>573</v>
      </c>
      <c r="L196" s="16" t="s">
        <v>33</v>
      </c>
      <c r="M196" s="16" t="s">
        <v>95</v>
      </c>
      <c r="N196" s="17" t="s">
        <v>101</v>
      </c>
    </row>
    <row r="197" spans="1:14">
      <c r="A197" s="43">
        <v>43320</v>
      </c>
      <c r="B197" s="50" t="s">
        <v>574</v>
      </c>
      <c r="C197" s="17" t="s">
        <v>129</v>
      </c>
      <c r="D197" s="16" t="s">
        <v>84</v>
      </c>
      <c r="E197" s="49"/>
      <c r="F197" s="49">
        <v>45000</v>
      </c>
      <c r="G197" s="129">
        <f t="shared" si="4"/>
        <v>80.170603043276088</v>
      </c>
      <c r="H197" s="128">
        <v>561.303</v>
      </c>
      <c r="I197" s="51">
        <f t="shared" si="5"/>
        <v>-2396687</v>
      </c>
      <c r="J197" s="50" t="s">
        <v>547</v>
      </c>
      <c r="K197" s="50">
        <v>7</v>
      </c>
      <c r="L197" s="16" t="s">
        <v>33</v>
      </c>
      <c r="M197" s="16" t="s">
        <v>95</v>
      </c>
      <c r="N197" s="17" t="s">
        <v>101</v>
      </c>
    </row>
    <row r="198" spans="1:14">
      <c r="A198" s="43">
        <v>43320</v>
      </c>
      <c r="B198" s="50" t="s">
        <v>575</v>
      </c>
      <c r="C198" s="17" t="s">
        <v>129</v>
      </c>
      <c r="D198" s="16" t="s">
        <v>84</v>
      </c>
      <c r="E198" s="49"/>
      <c r="F198" s="49">
        <v>40000</v>
      </c>
      <c r="G198" s="129">
        <f t="shared" si="4"/>
        <v>71.262758260689864</v>
      </c>
      <c r="H198" s="128">
        <v>561.303</v>
      </c>
      <c r="I198" s="51">
        <f t="shared" si="5"/>
        <v>-2436687</v>
      </c>
      <c r="J198" s="50" t="s">
        <v>547</v>
      </c>
      <c r="K198" s="50" t="s">
        <v>98</v>
      </c>
      <c r="L198" s="16" t="s">
        <v>33</v>
      </c>
      <c r="M198" s="16" t="s">
        <v>95</v>
      </c>
      <c r="N198" s="17" t="s">
        <v>99</v>
      </c>
    </row>
    <row r="199" spans="1:14">
      <c r="A199" s="43">
        <v>43320</v>
      </c>
      <c r="B199" s="50" t="s">
        <v>576</v>
      </c>
      <c r="C199" s="50" t="s">
        <v>97</v>
      </c>
      <c r="D199" s="16" t="s">
        <v>84</v>
      </c>
      <c r="E199" s="49"/>
      <c r="F199" s="49">
        <v>2000</v>
      </c>
      <c r="G199" s="129">
        <f t="shared" si="4"/>
        <v>3.5631379130344931</v>
      </c>
      <c r="H199" s="128">
        <v>561.303</v>
      </c>
      <c r="I199" s="51">
        <f t="shared" si="5"/>
        <v>-2438687</v>
      </c>
      <c r="J199" s="50" t="s">
        <v>547</v>
      </c>
      <c r="K199" s="50" t="s">
        <v>98</v>
      </c>
      <c r="L199" s="16" t="s">
        <v>33</v>
      </c>
      <c r="M199" s="16" t="s">
        <v>95</v>
      </c>
      <c r="N199" s="17" t="s">
        <v>99</v>
      </c>
    </row>
    <row r="200" spans="1:14">
      <c r="A200" s="43">
        <v>43320</v>
      </c>
      <c r="B200" s="50" t="s">
        <v>577</v>
      </c>
      <c r="C200" s="50" t="s">
        <v>97</v>
      </c>
      <c r="D200" s="16" t="s">
        <v>84</v>
      </c>
      <c r="E200" s="49"/>
      <c r="F200" s="49">
        <v>2500</v>
      </c>
      <c r="G200" s="129">
        <f t="shared" si="4"/>
        <v>4.4539223912931165</v>
      </c>
      <c r="H200" s="128">
        <v>561.303</v>
      </c>
      <c r="I200" s="51">
        <f t="shared" si="5"/>
        <v>-2441187</v>
      </c>
      <c r="J200" s="50" t="s">
        <v>547</v>
      </c>
      <c r="K200" s="50" t="s">
        <v>98</v>
      </c>
      <c r="L200" s="16" t="s">
        <v>33</v>
      </c>
      <c r="M200" s="16" t="s">
        <v>95</v>
      </c>
      <c r="N200" s="17" t="s">
        <v>99</v>
      </c>
    </row>
    <row r="201" spans="1:14">
      <c r="A201" s="43">
        <v>43320</v>
      </c>
      <c r="B201" s="17" t="s">
        <v>602</v>
      </c>
      <c r="C201" s="50" t="s">
        <v>97</v>
      </c>
      <c r="D201" s="16" t="s">
        <v>85</v>
      </c>
      <c r="E201" s="41"/>
      <c r="F201" s="41">
        <v>500</v>
      </c>
      <c r="G201" s="129">
        <f t="shared" si="4"/>
        <v>0.89078447825862328</v>
      </c>
      <c r="H201" s="128">
        <v>561.303</v>
      </c>
      <c r="I201" s="51">
        <f t="shared" si="5"/>
        <v>-2441687</v>
      </c>
      <c r="J201" s="17" t="s">
        <v>579</v>
      </c>
      <c r="K201" s="17" t="s">
        <v>580</v>
      </c>
      <c r="L201" s="16" t="s">
        <v>28</v>
      </c>
      <c r="M201" s="16" t="s">
        <v>95</v>
      </c>
      <c r="N201" s="17" t="s">
        <v>99</v>
      </c>
    </row>
    <row r="202" spans="1:14">
      <c r="A202" s="43">
        <v>43320</v>
      </c>
      <c r="B202" s="17" t="s">
        <v>603</v>
      </c>
      <c r="C202" s="50" t="s">
        <v>97</v>
      </c>
      <c r="D202" s="16" t="s">
        <v>85</v>
      </c>
      <c r="E202" s="41"/>
      <c r="F202" s="41">
        <v>250</v>
      </c>
      <c r="G202" s="129">
        <f t="shared" si="4"/>
        <v>0.44539223912931164</v>
      </c>
      <c r="H202" s="128">
        <v>561.303</v>
      </c>
      <c r="I202" s="51">
        <f t="shared" si="5"/>
        <v>-2441937</v>
      </c>
      <c r="J202" s="17" t="s">
        <v>579</v>
      </c>
      <c r="K202" s="17" t="s">
        <v>580</v>
      </c>
      <c r="L202" s="16" t="s">
        <v>28</v>
      </c>
      <c r="M202" s="16" t="s">
        <v>95</v>
      </c>
      <c r="N202" s="17" t="s">
        <v>99</v>
      </c>
    </row>
    <row r="203" spans="1:14">
      <c r="A203" s="43">
        <v>43320</v>
      </c>
      <c r="B203" s="17" t="s">
        <v>604</v>
      </c>
      <c r="C203" s="50" t="s">
        <v>97</v>
      </c>
      <c r="D203" s="16" t="s">
        <v>85</v>
      </c>
      <c r="E203" s="41"/>
      <c r="F203" s="41">
        <v>1000</v>
      </c>
      <c r="G203" s="129">
        <f t="shared" si="4"/>
        <v>1.7815689565172466</v>
      </c>
      <c r="H203" s="128">
        <v>561.303</v>
      </c>
      <c r="I203" s="51">
        <f t="shared" si="5"/>
        <v>-2442937</v>
      </c>
      <c r="J203" s="17" t="s">
        <v>579</v>
      </c>
      <c r="K203" s="17" t="s">
        <v>580</v>
      </c>
      <c r="L203" s="16" t="s">
        <v>28</v>
      </c>
      <c r="M203" s="16" t="s">
        <v>95</v>
      </c>
      <c r="N203" s="17" t="s">
        <v>99</v>
      </c>
    </row>
    <row r="204" spans="1:14">
      <c r="A204" s="43">
        <v>43320</v>
      </c>
      <c r="B204" s="17" t="s">
        <v>605</v>
      </c>
      <c r="C204" s="50" t="s">
        <v>97</v>
      </c>
      <c r="D204" s="16" t="s">
        <v>85</v>
      </c>
      <c r="E204" s="41"/>
      <c r="F204" s="41">
        <v>1500</v>
      </c>
      <c r="G204" s="129">
        <f t="shared" si="4"/>
        <v>2.6723534347758697</v>
      </c>
      <c r="H204" s="128">
        <v>561.303</v>
      </c>
      <c r="I204" s="51">
        <f t="shared" si="5"/>
        <v>-2444437</v>
      </c>
      <c r="J204" s="17" t="s">
        <v>579</v>
      </c>
      <c r="K204" s="17" t="s">
        <v>580</v>
      </c>
      <c r="L204" s="16" t="s">
        <v>28</v>
      </c>
      <c r="M204" s="16" t="s">
        <v>95</v>
      </c>
      <c r="N204" s="17" t="s">
        <v>99</v>
      </c>
    </row>
    <row r="205" spans="1:14">
      <c r="A205" s="43">
        <v>43320</v>
      </c>
      <c r="B205" s="17" t="s">
        <v>606</v>
      </c>
      <c r="C205" s="50" t="s">
        <v>97</v>
      </c>
      <c r="D205" s="16" t="s">
        <v>85</v>
      </c>
      <c r="E205" s="41"/>
      <c r="F205" s="41">
        <v>1000</v>
      </c>
      <c r="G205" s="129">
        <f t="shared" si="4"/>
        <v>1.7815689565172466</v>
      </c>
      <c r="H205" s="128">
        <v>561.303</v>
      </c>
      <c r="I205" s="51">
        <f t="shared" si="5"/>
        <v>-2445437</v>
      </c>
      <c r="J205" s="17" t="s">
        <v>579</v>
      </c>
      <c r="K205" s="17" t="s">
        <v>580</v>
      </c>
      <c r="L205" s="16" t="s">
        <v>28</v>
      </c>
      <c r="M205" s="16" t="s">
        <v>95</v>
      </c>
      <c r="N205" s="17" t="s">
        <v>99</v>
      </c>
    </row>
    <row r="206" spans="1:14">
      <c r="A206" s="43">
        <v>43321</v>
      </c>
      <c r="B206" s="16" t="s">
        <v>228</v>
      </c>
      <c r="C206" s="16" t="s">
        <v>88</v>
      </c>
      <c r="D206" s="16" t="s">
        <v>85</v>
      </c>
      <c r="E206" s="40"/>
      <c r="F206" s="40">
        <v>15000</v>
      </c>
      <c r="G206" s="129">
        <f t="shared" si="4"/>
        <v>26.723534347758697</v>
      </c>
      <c r="H206" s="128">
        <v>561.303</v>
      </c>
      <c r="I206" s="51">
        <f t="shared" si="5"/>
        <v>-2460437</v>
      </c>
      <c r="J206" s="16" t="s">
        <v>137</v>
      </c>
      <c r="K206" s="16">
        <v>28</v>
      </c>
      <c r="L206" s="16" t="s">
        <v>28</v>
      </c>
      <c r="M206" s="16" t="s">
        <v>95</v>
      </c>
      <c r="N206" s="17" t="s">
        <v>101</v>
      </c>
    </row>
    <row r="207" spans="1:14">
      <c r="A207" s="43">
        <v>43321</v>
      </c>
      <c r="B207" s="16" t="s">
        <v>229</v>
      </c>
      <c r="C207" s="16" t="s">
        <v>88</v>
      </c>
      <c r="D207" s="16" t="s">
        <v>85</v>
      </c>
      <c r="E207" s="40"/>
      <c r="F207" s="40">
        <v>20000</v>
      </c>
      <c r="G207" s="129">
        <f t="shared" ref="G207:G270" si="6">+F207/H207</f>
        <v>35.631379130344932</v>
      </c>
      <c r="H207" s="128">
        <v>561.303</v>
      </c>
      <c r="I207" s="51">
        <f t="shared" ref="I207:I270" si="7">I206+E207-F207</f>
        <v>-2480437</v>
      </c>
      <c r="J207" s="16" t="s">
        <v>137</v>
      </c>
      <c r="K207" s="16">
        <v>29</v>
      </c>
      <c r="L207" s="16" t="s">
        <v>28</v>
      </c>
      <c r="M207" s="16" t="s">
        <v>95</v>
      </c>
      <c r="N207" s="17" t="s">
        <v>101</v>
      </c>
    </row>
    <row r="208" spans="1:14">
      <c r="A208" s="43">
        <v>43321</v>
      </c>
      <c r="B208" s="16" t="s">
        <v>230</v>
      </c>
      <c r="C208" s="16" t="s">
        <v>88</v>
      </c>
      <c r="D208" s="16" t="s">
        <v>85</v>
      </c>
      <c r="E208" s="40"/>
      <c r="F208" s="40">
        <v>20000</v>
      </c>
      <c r="G208" s="129">
        <f t="shared" si="6"/>
        <v>35.631379130344932</v>
      </c>
      <c r="H208" s="128">
        <v>561.303</v>
      </c>
      <c r="I208" s="51">
        <f t="shared" si="7"/>
        <v>-2500437</v>
      </c>
      <c r="J208" s="16" t="s">
        <v>137</v>
      </c>
      <c r="K208" s="16">
        <v>30</v>
      </c>
      <c r="L208" s="16" t="s">
        <v>28</v>
      </c>
      <c r="M208" s="16" t="s">
        <v>95</v>
      </c>
      <c r="N208" s="17" t="s">
        <v>101</v>
      </c>
    </row>
    <row r="209" spans="1:14">
      <c r="A209" s="43">
        <v>43321</v>
      </c>
      <c r="B209" s="16" t="s">
        <v>231</v>
      </c>
      <c r="C209" s="16" t="s">
        <v>88</v>
      </c>
      <c r="D209" s="16" t="s">
        <v>85</v>
      </c>
      <c r="E209" s="40"/>
      <c r="F209" s="40">
        <v>18000</v>
      </c>
      <c r="G209" s="129">
        <f t="shared" si="6"/>
        <v>32.068241217310437</v>
      </c>
      <c r="H209" s="128">
        <v>561.303</v>
      </c>
      <c r="I209" s="51">
        <f t="shared" si="7"/>
        <v>-2518437</v>
      </c>
      <c r="J209" s="16" t="s">
        <v>137</v>
      </c>
      <c r="K209" s="16">
        <v>31</v>
      </c>
      <c r="L209" s="16" t="s">
        <v>28</v>
      </c>
      <c r="M209" s="16" t="s">
        <v>95</v>
      </c>
      <c r="N209" s="17" t="s">
        <v>101</v>
      </c>
    </row>
    <row r="210" spans="1:14">
      <c r="A210" s="43">
        <v>43321</v>
      </c>
      <c r="B210" s="16" t="s">
        <v>619</v>
      </c>
      <c r="C210" s="16" t="s">
        <v>88</v>
      </c>
      <c r="D210" s="16" t="s">
        <v>85</v>
      </c>
      <c r="E210" s="40"/>
      <c r="F210" s="40">
        <v>18000</v>
      </c>
      <c r="G210" s="129">
        <f t="shared" si="6"/>
        <v>32.068241217310437</v>
      </c>
      <c r="H210" s="128">
        <v>561.303</v>
      </c>
      <c r="I210" s="51">
        <f t="shared" si="7"/>
        <v>-2536437</v>
      </c>
      <c r="J210" s="16" t="s">
        <v>137</v>
      </c>
      <c r="K210" s="16">
        <v>32</v>
      </c>
      <c r="L210" s="16" t="s">
        <v>28</v>
      </c>
      <c r="M210" s="16" t="s">
        <v>95</v>
      </c>
      <c r="N210" s="17" t="s">
        <v>101</v>
      </c>
    </row>
    <row r="211" spans="1:14">
      <c r="A211" s="43">
        <v>43321</v>
      </c>
      <c r="B211" s="16" t="s">
        <v>232</v>
      </c>
      <c r="C211" s="16" t="s">
        <v>88</v>
      </c>
      <c r="D211" s="16" t="s">
        <v>85</v>
      </c>
      <c r="E211" s="40"/>
      <c r="F211" s="40">
        <v>15000</v>
      </c>
      <c r="G211" s="129">
        <f t="shared" si="6"/>
        <v>26.723534347758697</v>
      </c>
      <c r="H211" s="128">
        <v>561.303</v>
      </c>
      <c r="I211" s="51">
        <f t="shared" si="7"/>
        <v>-2551437</v>
      </c>
      <c r="J211" s="16" t="s">
        <v>137</v>
      </c>
      <c r="K211" s="16">
        <v>33</v>
      </c>
      <c r="L211" s="16" t="s">
        <v>28</v>
      </c>
      <c r="M211" s="16" t="s">
        <v>95</v>
      </c>
      <c r="N211" s="17" t="s">
        <v>101</v>
      </c>
    </row>
    <row r="212" spans="1:14">
      <c r="A212" s="43">
        <v>43321</v>
      </c>
      <c r="B212" s="16" t="s">
        <v>233</v>
      </c>
      <c r="C212" s="16" t="s">
        <v>88</v>
      </c>
      <c r="D212" s="16" t="s">
        <v>85</v>
      </c>
      <c r="E212" s="40"/>
      <c r="F212" s="40">
        <v>12000</v>
      </c>
      <c r="G212" s="129">
        <f t="shared" si="6"/>
        <v>21.378827478206958</v>
      </c>
      <c r="H212" s="128">
        <v>561.303</v>
      </c>
      <c r="I212" s="51">
        <f t="shared" si="7"/>
        <v>-2563437</v>
      </c>
      <c r="J212" s="16" t="s">
        <v>137</v>
      </c>
      <c r="K212" s="16">
        <v>34</v>
      </c>
      <c r="L212" s="16" t="s">
        <v>28</v>
      </c>
      <c r="M212" s="16" t="s">
        <v>95</v>
      </c>
      <c r="N212" s="17" t="s">
        <v>101</v>
      </c>
    </row>
    <row r="213" spans="1:14">
      <c r="A213" s="43">
        <v>43321</v>
      </c>
      <c r="B213" s="16" t="s">
        <v>234</v>
      </c>
      <c r="C213" s="16" t="s">
        <v>88</v>
      </c>
      <c r="D213" s="16" t="s">
        <v>85</v>
      </c>
      <c r="E213" s="40"/>
      <c r="F213" s="40">
        <v>20000</v>
      </c>
      <c r="G213" s="129">
        <f t="shared" si="6"/>
        <v>35.631379130344932</v>
      </c>
      <c r="H213" s="128">
        <v>561.303</v>
      </c>
      <c r="I213" s="51">
        <f t="shared" si="7"/>
        <v>-2583437</v>
      </c>
      <c r="J213" s="16" t="s">
        <v>137</v>
      </c>
      <c r="K213" s="16">
        <v>35</v>
      </c>
      <c r="L213" s="16" t="s">
        <v>28</v>
      </c>
      <c r="M213" s="16" t="s">
        <v>95</v>
      </c>
      <c r="N213" s="17" t="s">
        <v>101</v>
      </c>
    </row>
    <row r="214" spans="1:14">
      <c r="A214" s="43">
        <v>43321</v>
      </c>
      <c r="B214" s="16" t="s">
        <v>235</v>
      </c>
      <c r="C214" s="16" t="s">
        <v>88</v>
      </c>
      <c r="D214" s="16" t="s">
        <v>85</v>
      </c>
      <c r="E214" s="40"/>
      <c r="F214" s="40">
        <v>10000</v>
      </c>
      <c r="G214" s="129">
        <f t="shared" si="6"/>
        <v>17.815689565172466</v>
      </c>
      <c r="H214" s="128">
        <v>561.303</v>
      </c>
      <c r="I214" s="51">
        <f t="shared" si="7"/>
        <v>-2593437</v>
      </c>
      <c r="J214" s="16" t="s">
        <v>137</v>
      </c>
      <c r="K214" s="16">
        <v>36</v>
      </c>
      <c r="L214" s="16" t="s">
        <v>28</v>
      </c>
      <c r="M214" s="16" t="s">
        <v>95</v>
      </c>
      <c r="N214" s="17" t="s">
        <v>101</v>
      </c>
    </row>
    <row r="215" spans="1:14">
      <c r="A215" s="43">
        <v>43321</v>
      </c>
      <c r="B215" s="16" t="s">
        <v>238</v>
      </c>
      <c r="C215" s="16" t="s">
        <v>239</v>
      </c>
      <c r="D215" s="16" t="s">
        <v>81</v>
      </c>
      <c r="E215" s="40"/>
      <c r="F215" s="40">
        <v>2400</v>
      </c>
      <c r="G215" s="129">
        <f t="shared" si="6"/>
        <v>4.2757654956413917</v>
      </c>
      <c r="H215" s="128">
        <v>561.303</v>
      </c>
      <c r="I215" s="51">
        <f t="shared" si="7"/>
        <v>-2595837</v>
      </c>
      <c r="J215" s="16" t="s">
        <v>137</v>
      </c>
      <c r="K215" s="16" t="s">
        <v>237</v>
      </c>
      <c r="L215" s="16" t="s">
        <v>28</v>
      </c>
      <c r="M215" s="16" t="s">
        <v>95</v>
      </c>
      <c r="N215" s="17" t="s">
        <v>101</v>
      </c>
    </row>
    <row r="216" spans="1:14">
      <c r="A216" s="43">
        <v>43321</v>
      </c>
      <c r="B216" s="16" t="s">
        <v>618</v>
      </c>
      <c r="C216" s="16" t="s">
        <v>88</v>
      </c>
      <c r="D216" s="16" t="s">
        <v>91</v>
      </c>
      <c r="E216" s="40"/>
      <c r="F216" s="40">
        <v>10000</v>
      </c>
      <c r="G216" s="129">
        <f t="shared" si="6"/>
        <v>17.815689565172466</v>
      </c>
      <c r="H216" s="128">
        <v>561.303</v>
      </c>
      <c r="I216" s="51">
        <f t="shared" si="7"/>
        <v>-2605837</v>
      </c>
      <c r="J216" s="16" t="s">
        <v>236</v>
      </c>
      <c r="K216" s="16">
        <v>38</v>
      </c>
      <c r="L216" s="16" t="s">
        <v>28</v>
      </c>
      <c r="M216" s="16" t="s">
        <v>95</v>
      </c>
      <c r="N216" s="16" t="s">
        <v>101</v>
      </c>
    </row>
    <row r="217" spans="1:14">
      <c r="A217" s="43">
        <v>43321</v>
      </c>
      <c r="B217" s="17" t="s">
        <v>462</v>
      </c>
      <c r="C217" s="50" t="s">
        <v>97</v>
      </c>
      <c r="D217" s="17" t="s">
        <v>84</v>
      </c>
      <c r="E217" s="40"/>
      <c r="F217" s="40">
        <v>10000</v>
      </c>
      <c r="G217" s="129">
        <f t="shared" si="6"/>
        <v>17.815689565172466</v>
      </c>
      <c r="H217" s="128">
        <v>561.303</v>
      </c>
      <c r="I217" s="51">
        <f t="shared" si="7"/>
        <v>-2615837</v>
      </c>
      <c r="J217" s="17" t="s">
        <v>432</v>
      </c>
      <c r="K217" s="17">
        <v>25</v>
      </c>
      <c r="L217" s="16" t="s">
        <v>33</v>
      </c>
      <c r="M217" s="16" t="s">
        <v>95</v>
      </c>
      <c r="N217" s="16" t="s">
        <v>101</v>
      </c>
    </row>
    <row r="218" spans="1:14">
      <c r="A218" s="43">
        <v>43321</v>
      </c>
      <c r="B218" s="17" t="s">
        <v>464</v>
      </c>
      <c r="C218" s="17" t="s">
        <v>129</v>
      </c>
      <c r="D218" s="17" t="s">
        <v>84</v>
      </c>
      <c r="E218" s="40"/>
      <c r="F218" s="40">
        <v>15000</v>
      </c>
      <c r="G218" s="129">
        <f t="shared" si="6"/>
        <v>26.723534347758697</v>
      </c>
      <c r="H218" s="128">
        <v>561.303</v>
      </c>
      <c r="I218" s="51">
        <f t="shared" si="7"/>
        <v>-2630837</v>
      </c>
      <c r="J218" s="17" t="s">
        <v>432</v>
      </c>
      <c r="K218" s="17" t="s">
        <v>292</v>
      </c>
      <c r="L218" s="16" t="s">
        <v>33</v>
      </c>
      <c r="M218" s="16" t="s">
        <v>95</v>
      </c>
      <c r="N218" s="16" t="s">
        <v>101</v>
      </c>
    </row>
    <row r="219" spans="1:14">
      <c r="A219" s="43">
        <v>43321</v>
      </c>
      <c r="B219" s="17" t="s">
        <v>461</v>
      </c>
      <c r="C219" s="50" t="s">
        <v>97</v>
      </c>
      <c r="D219" s="17" t="s">
        <v>84</v>
      </c>
      <c r="E219" s="40"/>
      <c r="F219" s="40">
        <v>1000</v>
      </c>
      <c r="G219" s="129">
        <f t="shared" si="6"/>
        <v>1.7815689565172466</v>
      </c>
      <c r="H219" s="128">
        <v>561.303</v>
      </c>
      <c r="I219" s="51">
        <f t="shared" si="7"/>
        <v>-2631837</v>
      </c>
      <c r="J219" s="17" t="s">
        <v>432</v>
      </c>
      <c r="K219" s="17" t="s">
        <v>433</v>
      </c>
      <c r="L219" s="16" t="s">
        <v>33</v>
      </c>
      <c r="M219" s="16" t="s">
        <v>95</v>
      </c>
      <c r="N219" s="16" t="s">
        <v>99</v>
      </c>
    </row>
    <row r="220" spans="1:14">
      <c r="A220" s="43">
        <v>43321</v>
      </c>
      <c r="B220" s="17" t="s">
        <v>465</v>
      </c>
      <c r="C220" s="50" t="s">
        <v>97</v>
      </c>
      <c r="D220" s="17" t="s">
        <v>84</v>
      </c>
      <c r="E220" s="40"/>
      <c r="F220" s="40">
        <v>1000</v>
      </c>
      <c r="G220" s="129">
        <f t="shared" si="6"/>
        <v>1.7815689565172466</v>
      </c>
      <c r="H220" s="128">
        <v>561.303</v>
      </c>
      <c r="I220" s="51">
        <f t="shared" si="7"/>
        <v>-2632837</v>
      </c>
      <c r="J220" s="17" t="s">
        <v>432</v>
      </c>
      <c r="K220" s="17" t="s">
        <v>433</v>
      </c>
      <c r="L220" s="16" t="s">
        <v>33</v>
      </c>
      <c r="M220" s="16" t="s">
        <v>95</v>
      </c>
      <c r="N220" s="16" t="s">
        <v>99</v>
      </c>
    </row>
    <row r="221" spans="1:14">
      <c r="A221" s="43">
        <v>43321</v>
      </c>
      <c r="B221" s="17" t="s">
        <v>466</v>
      </c>
      <c r="C221" s="50" t="s">
        <v>97</v>
      </c>
      <c r="D221" s="17" t="s">
        <v>84</v>
      </c>
      <c r="E221" s="40"/>
      <c r="F221" s="40">
        <v>1500</v>
      </c>
      <c r="G221" s="129">
        <f t="shared" si="6"/>
        <v>2.6723534347758697</v>
      </c>
      <c r="H221" s="128">
        <v>561.303</v>
      </c>
      <c r="I221" s="51">
        <f t="shared" si="7"/>
        <v>-2634337</v>
      </c>
      <c r="J221" s="17" t="s">
        <v>432</v>
      </c>
      <c r="K221" s="17" t="s">
        <v>433</v>
      </c>
      <c r="L221" s="16" t="s">
        <v>33</v>
      </c>
      <c r="M221" s="16" t="s">
        <v>95</v>
      </c>
      <c r="N221" s="16" t="s">
        <v>99</v>
      </c>
    </row>
    <row r="222" spans="1:14">
      <c r="A222" s="43">
        <v>43321</v>
      </c>
      <c r="B222" s="17" t="s">
        <v>467</v>
      </c>
      <c r="C222" s="17" t="s">
        <v>129</v>
      </c>
      <c r="D222" s="17" t="s">
        <v>84</v>
      </c>
      <c r="E222" s="40"/>
      <c r="F222" s="40">
        <v>70000</v>
      </c>
      <c r="G222" s="129">
        <f t="shared" si="6"/>
        <v>124.70982695620725</v>
      </c>
      <c r="H222" s="128">
        <v>561.303</v>
      </c>
      <c r="I222" s="51">
        <f t="shared" si="7"/>
        <v>-2704337</v>
      </c>
      <c r="J222" s="17" t="s">
        <v>432</v>
      </c>
      <c r="K222" s="17" t="s">
        <v>433</v>
      </c>
      <c r="L222" s="16" t="s">
        <v>33</v>
      </c>
      <c r="M222" s="16" t="s">
        <v>95</v>
      </c>
      <c r="N222" s="16" t="s">
        <v>99</v>
      </c>
    </row>
    <row r="223" spans="1:14">
      <c r="A223" s="43">
        <v>43321</v>
      </c>
      <c r="B223" s="16" t="s">
        <v>488</v>
      </c>
      <c r="C223" s="17" t="s">
        <v>129</v>
      </c>
      <c r="D223" s="16" t="s">
        <v>84</v>
      </c>
      <c r="E223" s="40"/>
      <c r="F223" s="42">
        <v>12500</v>
      </c>
      <c r="G223" s="129">
        <f t="shared" si="6"/>
        <v>22.269611956465582</v>
      </c>
      <c r="H223" s="128">
        <v>561.303</v>
      </c>
      <c r="I223" s="51">
        <f t="shared" si="7"/>
        <v>-2716837</v>
      </c>
      <c r="J223" s="16" t="s">
        <v>217</v>
      </c>
      <c r="K223" s="16" t="s">
        <v>143</v>
      </c>
      <c r="L223" s="16" t="s">
        <v>33</v>
      </c>
      <c r="M223" s="16" t="s">
        <v>95</v>
      </c>
      <c r="N223" s="16" t="s">
        <v>101</v>
      </c>
    </row>
    <row r="224" spans="1:14">
      <c r="A224" s="43">
        <v>43321</v>
      </c>
      <c r="B224" s="16" t="s">
        <v>489</v>
      </c>
      <c r="C224" s="50" t="s">
        <v>97</v>
      </c>
      <c r="D224" s="16" t="s">
        <v>84</v>
      </c>
      <c r="E224" s="40"/>
      <c r="F224" s="42">
        <v>1000</v>
      </c>
      <c r="G224" s="129">
        <f t="shared" si="6"/>
        <v>1.7815689565172466</v>
      </c>
      <c r="H224" s="128">
        <v>561.303</v>
      </c>
      <c r="I224" s="51">
        <f t="shared" si="7"/>
        <v>-2717837</v>
      </c>
      <c r="J224" s="16" t="s">
        <v>217</v>
      </c>
      <c r="K224" s="16" t="s">
        <v>98</v>
      </c>
      <c r="L224" s="16" t="s">
        <v>33</v>
      </c>
      <c r="M224" s="16" t="s">
        <v>95</v>
      </c>
      <c r="N224" s="16" t="s">
        <v>473</v>
      </c>
    </row>
    <row r="225" spans="1:14">
      <c r="A225" s="43">
        <v>43321</v>
      </c>
      <c r="B225" s="16" t="s">
        <v>490</v>
      </c>
      <c r="C225" s="50" t="s">
        <v>97</v>
      </c>
      <c r="D225" s="16" t="s">
        <v>84</v>
      </c>
      <c r="E225" s="40"/>
      <c r="F225" s="42">
        <v>1500</v>
      </c>
      <c r="G225" s="129">
        <f t="shared" si="6"/>
        <v>2.6723534347758697</v>
      </c>
      <c r="H225" s="128">
        <v>561.303</v>
      </c>
      <c r="I225" s="51">
        <f t="shared" si="7"/>
        <v>-2719337</v>
      </c>
      <c r="J225" s="16" t="s">
        <v>217</v>
      </c>
      <c r="K225" s="16" t="s">
        <v>98</v>
      </c>
      <c r="L225" s="16" t="s">
        <v>33</v>
      </c>
      <c r="M225" s="16" t="s">
        <v>95</v>
      </c>
      <c r="N225" s="16" t="s">
        <v>473</v>
      </c>
    </row>
    <row r="226" spans="1:14">
      <c r="A226" s="43">
        <v>43321</v>
      </c>
      <c r="B226" s="16" t="s">
        <v>491</v>
      </c>
      <c r="C226" s="17" t="s">
        <v>129</v>
      </c>
      <c r="D226" s="16" t="s">
        <v>84</v>
      </c>
      <c r="E226" s="40"/>
      <c r="F226" s="42">
        <v>70000</v>
      </c>
      <c r="G226" s="129">
        <f t="shared" si="6"/>
        <v>124.70982695620725</v>
      </c>
      <c r="H226" s="128">
        <v>561.303</v>
      </c>
      <c r="I226" s="51">
        <f t="shared" si="7"/>
        <v>-2789337</v>
      </c>
      <c r="J226" s="16" t="s">
        <v>217</v>
      </c>
      <c r="K226" s="16" t="s">
        <v>98</v>
      </c>
      <c r="L226" s="16" t="s">
        <v>33</v>
      </c>
      <c r="M226" s="16" t="s">
        <v>95</v>
      </c>
      <c r="N226" s="16" t="s">
        <v>473</v>
      </c>
    </row>
    <row r="227" spans="1:14">
      <c r="A227" s="43">
        <v>43321</v>
      </c>
      <c r="B227" s="50" t="s">
        <v>492</v>
      </c>
      <c r="C227" s="50" t="s">
        <v>97</v>
      </c>
      <c r="D227" s="16" t="s">
        <v>85</v>
      </c>
      <c r="E227" s="40"/>
      <c r="F227" s="49">
        <v>1000</v>
      </c>
      <c r="G227" s="129">
        <f t="shared" si="6"/>
        <v>1.7815689565172466</v>
      </c>
      <c r="H227" s="128">
        <v>561.303</v>
      </c>
      <c r="I227" s="51">
        <f t="shared" si="7"/>
        <v>-2790337</v>
      </c>
      <c r="J227" s="17" t="s">
        <v>226</v>
      </c>
      <c r="K227" s="50" t="s">
        <v>98</v>
      </c>
      <c r="L227" s="16" t="s">
        <v>28</v>
      </c>
      <c r="M227" s="16" t="s">
        <v>95</v>
      </c>
      <c r="N227" s="17" t="s">
        <v>99</v>
      </c>
    </row>
    <row r="228" spans="1:14">
      <c r="A228" s="43">
        <v>43321</v>
      </c>
      <c r="B228" s="50" t="s">
        <v>493</v>
      </c>
      <c r="C228" s="50" t="s">
        <v>83</v>
      </c>
      <c r="D228" s="16" t="s">
        <v>85</v>
      </c>
      <c r="E228" s="40"/>
      <c r="F228" s="49">
        <v>1000</v>
      </c>
      <c r="G228" s="129">
        <f t="shared" si="6"/>
        <v>1.7815689565172466</v>
      </c>
      <c r="H228" s="128">
        <v>561.303</v>
      </c>
      <c r="I228" s="51">
        <f t="shared" si="7"/>
        <v>-2791337</v>
      </c>
      <c r="J228" s="17" t="s">
        <v>226</v>
      </c>
      <c r="K228" s="50" t="s">
        <v>98</v>
      </c>
      <c r="L228" s="16" t="s">
        <v>28</v>
      </c>
      <c r="M228" s="16" t="s">
        <v>95</v>
      </c>
      <c r="N228" s="17" t="s">
        <v>99</v>
      </c>
    </row>
    <row r="229" spans="1:14">
      <c r="A229" s="43">
        <v>43321</v>
      </c>
      <c r="B229" s="50" t="s">
        <v>494</v>
      </c>
      <c r="C229" s="50" t="s">
        <v>97</v>
      </c>
      <c r="D229" s="16" t="s">
        <v>85</v>
      </c>
      <c r="E229" s="40"/>
      <c r="F229" s="49">
        <v>1000</v>
      </c>
      <c r="G229" s="129">
        <f t="shared" si="6"/>
        <v>1.7815689565172466</v>
      </c>
      <c r="H229" s="128">
        <v>561.303</v>
      </c>
      <c r="I229" s="51">
        <f t="shared" si="7"/>
        <v>-2792337</v>
      </c>
      <c r="J229" s="17" t="s">
        <v>226</v>
      </c>
      <c r="K229" s="50" t="s">
        <v>98</v>
      </c>
      <c r="L229" s="16" t="s">
        <v>28</v>
      </c>
      <c r="M229" s="16" t="s">
        <v>95</v>
      </c>
      <c r="N229" s="17" t="s">
        <v>99</v>
      </c>
    </row>
    <row r="230" spans="1:14">
      <c r="A230" s="43">
        <v>43321</v>
      </c>
      <c r="B230" s="50" t="s">
        <v>508</v>
      </c>
      <c r="C230" s="50" t="s">
        <v>97</v>
      </c>
      <c r="D230" s="16" t="s">
        <v>85</v>
      </c>
      <c r="E230" s="40"/>
      <c r="F230" s="40">
        <v>1000</v>
      </c>
      <c r="G230" s="129">
        <f t="shared" si="6"/>
        <v>1.7815689565172466</v>
      </c>
      <c r="H230" s="128">
        <v>561.303</v>
      </c>
      <c r="I230" s="51">
        <f t="shared" si="7"/>
        <v>-2793337</v>
      </c>
      <c r="J230" s="17" t="s">
        <v>259</v>
      </c>
      <c r="K230" s="50" t="s">
        <v>98</v>
      </c>
      <c r="L230" s="16" t="s">
        <v>28</v>
      </c>
      <c r="M230" s="16" t="s">
        <v>95</v>
      </c>
      <c r="N230" s="17" t="s">
        <v>99</v>
      </c>
    </row>
    <row r="231" spans="1:14">
      <c r="A231" s="43">
        <v>43321</v>
      </c>
      <c r="B231" s="50" t="s">
        <v>493</v>
      </c>
      <c r="C231" s="16" t="s">
        <v>83</v>
      </c>
      <c r="D231" s="16" t="s">
        <v>85</v>
      </c>
      <c r="E231" s="40"/>
      <c r="F231" s="40">
        <v>1000</v>
      </c>
      <c r="G231" s="129">
        <f t="shared" si="6"/>
        <v>1.7815689565172466</v>
      </c>
      <c r="H231" s="128">
        <v>561.303</v>
      </c>
      <c r="I231" s="51">
        <f t="shared" si="7"/>
        <v>-2794337</v>
      </c>
      <c r="J231" s="17" t="s">
        <v>259</v>
      </c>
      <c r="K231" s="50" t="s">
        <v>98</v>
      </c>
      <c r="L231" s="16" t="s">
        <v>28</v>
      </c>
      <c r="M231" s="16" t="s">
        <v>95</v>
      </c>
      <c r="N231" s="17" t="s">
        <v>99</v>
      </c>
    </row>
    <row r="232" spans="1:14">
      <c r="A232" s="43">
        <v>43321</v>
      </c>
      <c r="B232" s="50" t="s">
        <v>507</v>
      </c>
      <c r="C232" s="50" t="s">
        <v>97</v>
      </c>
      <c r="D232" s="16" t="s">
        <v>85</v>
      </c>
      <c r="E232" s="40"/>
      <c r="F232" s="40">
        <v>1000</v>
      </c>
      <c r="G232" s="129">
        <f t="shared" si="6"/>
        <v>1.7815689565172466</v>
      </c>
      <c r="H232" s="128">
        <v>561.303</v>
      </c>
      <c r="I232" s="51">
        <f t="shared" si="7"/>
        <v>-2795337</v>
      </c>
      <c r="J232" s="17" t="s">
        <v>259</v>
      </c>
      <c r="K232" s="50" t="s">
        <v>98</v>
      </c>
      <c r="L232" s="16" t="s">
        <v>28</v>
      </c>
      <c r="M232" s="16" t="s">
        <v>95</v>
      </c>
      <c r="N232" s="17" t="s">
        <v>99</v>
      </c>
    </row>
    <row r="233" spans="1:14">
      <c r="A233" s="43">
        <v>43321</v>
      </c>
      <c r="B233" s="17" t="s">
        <v>607</v>
      </c>
      <c r="C233" s="50" t="s">
        <v>97</v>
      </c>
      <c r="D233" s="16" t="s">
        <v>85</v>
      </c>
      <c r="E233" s="41"/>
      <c r="F233" s="41">
        <v>500</v>
      </c>
      <c r="G233" s="129">
        <f t="shared" si="6"/>
        <v>0.89078447825862328</v>
      </c>
      <c r="H233" s="128">
        <v>561.303</v>
      </c>
      <c r="I233" s="51">
        <f t="shared" si="7"/>
        <v>-2795837</v>
      </c>
      <c r="J233" s="17" t="s">
        <v>579</v>
      </c>
      <c r="K233" s="17" t="s">
        <v>580</v>
      </c>
      <c r="L233" s="16" t="s">
        <v>28</v>
      </c>
      <c r="M233" s="16" t="s">
        <v>95</v>
      </c>
      <c r="N233" s="17" t="s">
        <v>99</v>
      </c>
    </row>
    <row r="234" spans="1:14">
      <c r="A234" s="43">
        <v>43321</v>
      </c>
      <c r="B234" s="17" t="s">
        <v>608</v>
      </c>
      <c r="C234" s="50" t="s">
        <v>97</v>
      </c>
      <c r="D234" s="16" t="s">
        <v>85</v>
      </c>
      <c r="E234" s="41"/>
      <c r="F234" s="41">
        <v>500</v>
      </c>
      <c r="G234" s="129">
        <f t="shared" si="6"/>
        <v>0.89078447825862328</v>
      </c>
      <c r="H234" s="128">
        <v>561.303</v>
      </c>
      <c r="I234" s="51">
        <f t="shared" si="7"/>
        <v>-2796337</v>
      </c>
      <c r="J234" s="17" t="s">
        <v>579</v>
      </c>
      <c r="K234" s="17" t="s">
        <v>580</v>
      </c>
      <c r="L234" s="16" t="s">
        <v>28</v>
      </c>
      <c r="M234" s="16" t="s">
        <v>95</v>
      </c>
      <c r="N234" s="17" t="s">
        <v>99</v>
      </c>
    </row>
    <row r="235" spans="1:14">
      <c r="A235" s="43">
        <v>43321</v>
      </c>
      <c r="B235" s="17" t="s">
        <v>609</v>
      </c>
      <c r="C235" s="50" t="s">
        <v>97</v>
      </c>
      <c r="D235" s="16" t="s">
        <v>85</v>
      </c>
      <c r="E235" s="41"/>
      <c r="F235" s="41">
        <v>500</v>
      </c>
      <c r="G235" s="129">
        <f t="shared" si="6"/>
        <v>0.89078447825862328</v>
      </c>
      <c r="H235" s="128">
        <v>561.303</v>
      </c>
      <c r="I235" s="51">
        <f t="shared" si="7"/>
        <v>-2796837</v>
      </c>
      <c r="J235" s="17" t="s">
        <v>579</v>
      </c>
      <c r="K235" s="17" t="s">
        <v>580</v>
      </c>
      <c r="L235" s="16" t="s">
        <v>28</v>
      </c>
      <c r="M235" s="16" t="s">
        <v>95</v>
      </c>
      <c r="N235" s="17" t="s">
        <v>99</v>
      </c>
    </row>
    <row r="236" spans="1:14">
      <c r="A236" s="43">
        <v>43321</v>
      </c>
      <c r="B236" s="17" t="s">
        <v>610</v>
      </c>
      <c r="C236" s="50" t="s">
        <v>97</v>
      </c>
      <c r="D236" s="16" t="s">
        <v>85</v>
      </c>
      <c r="E236" s="41"/>
      <c r="F236" s="41">
        <v>1000</v>
      </c>
      <c r="G236" s="129">
        <f t="shared" si="6"/>
        <v>1.7815689565172466</v>
      </c>
      <c r="H236" s="128">
        <v>561.303</v>
      </c>
      <c r="I236" s="51">
        <f t="shared" si="7"/>
        <v>-2797837</v>
      </c>
      <c r="J236" s="17" t="s">
        <v>579</v>
      </c>
      <c r="K236" s="17" t="s">
        <v>580</v>
      </c>
      <c r="L236" s="16" t="s">
        <v>28</v>
      </c>
      <c r="M236" s="16" t="s">
        <v>95</v>
      </c>
      <c r="N236" s="17" t="s">
        <v>99</v>
      </c>
    </row>
    <row r="237" spans="1:14">
      <c r="A237" s="43">
        <v>43321</v>
      </c>
      <c r="B237" s="17" t="s">
        <v>528</v>
      </c>
      <c r="C237" s="50" t="s">
        <v>97</v>
      </c>
      <c r="D237" s="16" t="s">
        <v>85</v>
      </c>
      <c r="E237" s="40"/>
      <c r="F237" s="40">
        <v>1000</v>
      </c>
      <c r="G237" s="129">
        <f t="shared" si="6"/>
        <v>1.7815689565172466</v>
      </c>
      <c r="H237" s="128">
        <v>561.303</v>
      </c>
      <c r="I237" s="51">
        <f t="shared" si="7"/>
        <v>-2798837</v>
      </c>
      <c r="J237" s="17" t="s">
        <v>527</v>
      </c>
      <c r="K237" s="17" t="s">
        <v>98</v>
      </c>
      <c r="L237" s="16" t="s">
        <v>28</v>
      </c>
      <c r="M237" s="16" t="s">
        <v>95</v>
      </c>
      <c r="N237" s="17" t="s">
        <v>99</v>
      </c>
    </row>
    <row r="238" spans="1:14">
      <c r="A238" s="43">
        <v>43321</v>
      </c>
      <c r="B238" s="17" t="s">
        <v>493</v>
      </c>
      <c r="C238" s="16" t="s">
        <v>83</v>
      </c>
      <c r="D238" s="16" t="s">
        <v>85</v>
      </c>
      <c r="E238" s="40"/>
      <c r="F238" s="40">
        <v>1000</v>
      </c>
      <c r="G238" s="129">
        <f t="shared" si="6"/>
        <v>1.7815689565172466</v>
      </c>
      <c r="H238" s="128">
        <v>561.303</v>
      </c>
      <c r="I238" s="51">
        <f t="shared" si="7"/>
        <v>-2799837</v>
      </c>
      <c r="J238" s="17" t="s">
        <v>527</v>
      </c>
      <c r="K238" s="17" t="s">
        <v>98</v>
      </c>
      <c r="L238" s="16" t="s">
        <v>28</v>
      </c>
      <c r="M238" s="16" t="s">
        <v>95</v>
      </c>
      <c r="N238" s="17" t="s">
        <v>99</v>
      </c>
    </row>
    <row r="239" spans="1:14">
      <c r="A239" s="43">
        <v>43321</v>
      </c>
      <c r="B239" s="17" t="s">
        <v>507</v>
      </c>
      <c r="C239" s="50" t="s">
        <v>97</v>
      </c>
      <c r="D239" s="16" t="s">
        <v>85</v>
      </c>
      <c r="E239" s="40"/>
      <c r="F239" s="40">
        <v>1000</v>
      </c>
      <c r="G239" s="129">
        <f t="shared" si="6"/>
        <v>1.7815689565172466</v>
      </c>
      <c r="H239" s="128">
        <v>561.303</v>
      </c>
      <c r="I239" s="51">
        <f t="shared" si="7"/>
        <v>-2800837</v>
      </c>
      <c r="J239" s="17" t="s">
        <v>527</v>
      </c>
      <c r="K239" s="17" t="s">
        <v>98</v>
      </c>
      <c r="L239" s="16" t="s">
        <v>28</v>
      </c>
      <c r="M239" s="16" t="s">
        <v>95</v>
      </c>
      <c r="N239" s="17" t="s">
        <v>99</v>
      </c>
    </row>
    <row r="240" spans="1:14">
      <c r="A240" s="43">
        <v>43322</v>
      </c>
      <c r="B240" s="16" t="s">
        <v>50</v>
      </c>
      <c r="C240" s="16" t="s">
        <v>86</v>
      </c>
      <c r="D240" s="16" t="s">
        <v>85</v>
      </c>
      <c r="E240" s="47"/>
      <c r="F240" s="40">
        <v>300000</v>
      </c>
      <c r="G240" s="129">
        <f t="shared" si="6"/>
        <v>534.47068695517396</v>
      </c>
      <c r="H240" s="128">
        <v>561.303</v>
      </c>
      <c r="I240" s="51">
        <f t="shared" si="7"/>
        <v>-3100837</v>
      </c>
      <c r="J240" s="16" t="s">
        <v>79</v>
      </c>
      <c r="K240" s="16">
        <v>3593824</v>
      </c>
      <c r="L240" s="16" t="s">
        <v>28</v>
      </c>
      <c r="M240" s="16" t="s">
        <v>95</v>
      </c>
      <c r="N240" s="17" t="s">
        <v>101</v>
      </c>
    </row>
    <row r="241" spans="1:14">
      <c r="A241" s="43">
        <v>43322</v>
      </c>
      <c r="B241" s="16" t="s">
        <v>51</v>
      </c>
      <c r="C241" s="16" t="s">
        <v>80</v>
      </c>
      <c r="D241" s="16" t="s">
        <v>81</v>
      </c>
      <c r="E241" s="47"/>
      <c r="F241" s="40">
        <v>3401</v>
      </c>
      <c r="G241" s="129">
        <f t="shared" si="6"/>
        <v>6.0591160211151553</v>
      </c>
      <c r="H241" s="128">
        <v>561.303</v>
      </c>
      <c r="I241" s="51">
        <f t="shared" si="7"/>
        <v>-3104238</v>
      </c>
      <c r="J241" s="16" t="s">
        <v>79</v>
      </c>
      <c r="K241" s="16">
        <v>3593824</v>
      </c>
      <c r="L241" s="16" t="s">
        <v>28</v>
      </c>
      <c r="M241" s="16" t="s">
        <v>95</v>
      </c>
      <c r="N241" s="17" t="s">
        <v>101</v>
      </c>
    </row>
    <row r="242" spans="1:14">
      <c r="A242" s="43">
        <v>43322</v>
      </c>
      <c r="B242" s="16" t="s">
        <v>52</v>
      </c>
      <c r="C242" s="16" t="s">
        <v>80</v>
      </c>
      <c r="D242" s="16" t="s">
        <v>81</v>
      </c>
      <c r="E242" s="44"/>
      <c r="F242" s="40">
        <v>3401</v>
      </c>
      <c r="G242" s="129">
        <f t="shared" si="6"/>
        <v>6.0591160211151553</v>
      </c>
      <c r="H242" s="128">
        <v>561.303</v>
      </c>
      <c r="I242" s="51">
        <f t="shared" si="7"/>
        <v>-3107639</v>
      </c>
      <c r="J242" s="16" t="s">
        <v>79</v>
      </c>
      <c r="K242" s="16">
        <v>3593823</v>
      </c>
      <c r="L242" s="16" t="s">
        <v>28</v>
      </c>
      <c r="M242" s="16" t="s">
        <v>95</v>
      </c>
      <c r="N242" s="17" t="s">
        <v>101</v>
      </c>
    </row>
    <row r="243" spans="1:14">
      <c r="A243" s="43">
        <v>43322</v>
      </c>
      <c r="B243" s="48" t="s">
        <v>96</v>
      </c>
      <c r="C243" s="50" t="s">
        <v>97</v>
      </c>
      <c r="D243" s="16" t="s">
        <v>85</v>
      </c>
      <c r="E243" s="49"/>
      <c r="F243" s="41">
        <v>2000</v>
      </c>
      <c r="G243" s="129">
        <f t="shared" si="6"/>
        <v>3.5631379130344931</v>
      </c>
      <c r="H243" s="128">
        <v>561.303</v>
      </c>
      <c r="I243" s="51">
        <f t="shared" si="7"/>
        <v>-3109639</v>
      </c>
      <c r="J243" s="17" t="s">
        <v>93</v>
      </c>
      <c r="K243" s="50" t="s">
        <v>98</v>
      </c>
      <c r="L243" s="16" t="s">
        <v>28</v>
      </c>
      <c r="M243" s="16" t="s">
        <v>95</v>
      </c>
      <c r="N243" s="17" t="s">
        <v>99</v>
      </c>
    </row>
    <row r="244" spans="1:14">
      <c r="A244" s="43">
        <v>43322</v>
      </c>
      <c r="B244" s="48" t="s">
        <v>100</v>
      </c>
      <c r="C244" s="17" t="s">
        <v>86</v>
      </c>
      <c r="D244" s="16" t="s">
        <v>85</v>
      </c>
      <c r="E244" s="49"/>
      <c r="F244" s="41">
        <v>150000</v>
      </c>
      <c r="G244" s="129">
        <f t="shared" si="6"/>
        <v>267.23534347758698</v>
      </c>
      <c r="H244" s="128">
        <v>561.303</v>
      </c>
      <c r="I244" s="51">
        <f t="shared" si="7"/>
        <v>-3259639</v>
      </c>
      <c r="J244" s="17" t="s">
        <v>93</v>
      </c>
      <c r="K244" s="50" t="s">
        <v>143</v>
      </c>
      <c r="L244" s="16" t="s">
        <v>28</v>
      </c>
      <c r="M244" s="16" t="s">
        <v>95</v>
      </c>
      <c r="N244" s="17" t="s">
        <v>101</v>
      </c>
    </row>
    <row r="245" spans="1:14">
      <c r="A245" s="43">
        <v>43322</v>
      </c>
      <c r="B245" s="16" t="s">
        <v>139</v>
      </c>
      <c r="C245" s="50" t="s">
        <v>97</v>
      </c>
      <c r="D245" s="16" t="s">
        <v>85</v>
      </c>
      <c r="E245" s="40"/>
      <c r="F245" s="40">
        <v>1000</v>
      </c>
      <c r="G245" s="129">
        <f t="shared" si="6"/>
        <v>1.7815689565172466</v>
      </c>
      <c r="H245" s="128">
        <v>561.303</v>
      </c>
      <c r="I245" s="51">
        <f t="shared" si="7"/>
        <v>-3260639</v>
      </c>
      <c r="J245" s="16" t="s">
        <v>138</v>
      </c>
      <c r="K245" s="16" t="s">
        <v>98</v>
      </c>
      <c r="L245" s="16" t="s">
        <v>28</v>
      </c>
      <c r="M245" s="16" t="s">
        <v>95</v>
      </c>
      <c r="N245" s="16" t="s">
        <v>99</v>
      </c>
    </row>
    <row r="246" spans="1:14">
      <c r="A246" s="43">
        <v>43322</v>
      </c>
      <c r="B246" s="16" t="s">
        <v>140</v>
      </c>
      <c r="C246" s="50" t="s">
        <v>97</v>
      </c>
      <c r="D246" s="16" t="s">
        <v>85</v>
      </c>
      <c r="E246" s="40"/>
      <c r="F246" s="40">
        <v>1000</v>
      </c>
      <c r="G246" s="129">
        <f t="shared" si="6"/>
        <v>1.7815689565172466</v>
      </c>
      <c r="H246" s="128">
        <v>561.303</v>
      </c>
      <c r="I246" s="51">
        <f t="shared" si="7"/>
        <v>-3261639</v>
      </c>
      <c r="J246" s="16" t="s">
        <v>138</v>
      </c>
      <c r="K246" s="16" t="s">
        <v>98</v>
      </c>
      <c r="L246" s="16" t="s">
        <v>28</v>
      </c>
      <c r="M246" s="16" t="s">
        <v>95</v>
      </c>
      <c r="N246" s="16" t="s">
        <v>99</v>
      </c>
    </row>
    <row r="247" spans="1:14">
      <c r="A247" s="43">
        <v>43322</v>
      </c>
      <c r="B247" s="16" t="s">
        <v>620</v>
      </c>
      <c r="C247" s="16" t="s">
        <v>86</v>
      </c>
      <c r="D247" s="16" t="s">
        <v>85</v>
      </c>
      <c r="E247" s="40"/>
      <c r="F247" s="40">
        <v>55000</v>
      </c>
      <c r="G247" s="129">
        <f t="shared" si="6"/>
        <v>97.986292608448551</v>
      </c>
      <c r="H247" s="128">
        <v>561.303</v>
      </c>
      <c r="I247" s="51">
        <f t="shared" si="7"/>
        <v>-3316639</v>
      </c>
      <c r="J247" s="16" t="s">
        <v>137</v>
      </c>
      <c r="K247" s="16">
        <v>49</v>
      </c>
      <c r="L247" s="16" t="s">
        <v>28</v>
      </c>
      <c r="M247" s="16" t="s">
        <v>95</v>
      </c>
      <c r="N247" s="17" t="s">
        <v>101</v>
      </c>
    </row>
    <row r="248" spans="1:14">
      <c r="A248" s="43">
        <v>43322</v>
      </c>
      <c r="B248" s="16" t="s">
        <v>643</v>
      </c>
      <c r="C248" s="16" t="s">
        <v>131</v>
      </c>
      <c r="D248" s="16" t="s">
        <v>85</v>
      </c>
      <c r="E248" s="40"/>
      <c r="F248" s="40">
        <v>55000</v>
      </c>
      <c r="G248" s="129">
        <f t="shared" si="6"/>
        <v>97.986292608448551</v>
      </c>
      <c r="H248" s="128">
        <v>561.303</v>
      </c>
      <c r="I248" s="51">
        <f t="shared" si="7"/>
        <v>-3371639</v>
      </c>
      <c r="J248" s="16" t="s">
        <v>137</v>
      </c>
      <c r="K248" s="16">
        <v>50</v>
      </c>
      <c r="L248" s="16" t="s">
        <v>28</v>
      </c>
      <c r="M248" s="16" t="s">
        <v>95</v>
      </c>
      <c r="N248" s="17" t="s">
        <v>101</v>
      </c>
    </row>
    <row r="249" spans="1:14">
      <c r="A249" s="43">
        <v>43322</v>
      </c>
      <c r="B249" s="16" t="s">
        <v>621</v>
      </c>
      <c r="C249" s="16" t="s">
        <v>86</v>
      </c>
      <c r="D249" s="16" t="s">
        <v>85</v>
      </c>
      <c r="E249" s="40"/>
      <c r="F249" s="40">
        <v>55000</v>
      </c>
      <c r="G249" s="129">
        <f t="shared" si="6"/>
        <v>97.986292608448551</v>
      </c>
      <c r="H249" s="128">
        <v>561.303</v>
      </c>
      <c r="I249" s="51">
        <f t="shared" si="7"/>
        <v>-3426639</v>
      </c>
      <c r="J249" s="16" t="s">
        <v>137</v>
      </c>
      <c r="K249" s="16">
        <v>51</v>
      </c>
      <c r="L249" s="16" t="s">
        <v>28</v>
      </c>
      <c r="M249" s="16" t="s">
        <v>95</v>
      </c>
      <c r="N249" s="17" t="s">
        <v>101</v>
      </c>
    </row>
    <row r="250" spans="1:14">
      <c r="A250" s="43">
        <v>43322</v>
      </c>
      <c r="B250" s="16" t="s">
        <v>240</v>
      </c>
      <c r="C250" s="50" t="s">
        <v>97</v>
      </c>
      <c r="D250" s="16" t="s">
        <v>91</v>
      </c>
      <c r="E250" s="40"/>
      <c r="F250" s="40">
        <v>2000</v>
      </c>
      <c r="G250" s="129">
        <f t="shared" si="6"/>
        <v>3.5631379130344931</v>
      </c>
      <c r="H250" s="128">
        <v>561.303</v>
      </c>
      <c r="I250" s="51">
        <f t="shared" si="7"/>
        <v>-3428639</v>
      </c>
      <c r="J250" s="16" t="s">
        <v>137</v>
      </c>
      <c r="K250" s="16" t="s">
        <v>98</v>
      </c>
      <c r="L250" s="16" t="s">
        <v>28</v>
      </c>
      <c r="M250" s="16" t="s">
        <v>95</v>
      </c>
      <c r="N250" s="17" t="s">
        <v>99</v>
      </c>
    </row>
    <row r="251" spans="1:14">
      <c r="A251" s="43">
        <v>43322</v>
      </c>
      <c r="B251" s="17" t="s">
        <v>468</v>
      </c>
      <c r="C251" s="50" t="s">
        <v>97</v>
      </c>
      <c r="D251" s="17" t="s">
        <v>84</v>
      </c>
      <c r="E251" s="40"/>
      <c r="F251" s="40">
        <v>1500</v>
      </c>
      <c r="G251" s="129">
        <f t="shared" si="6"/>
        <v>2.6723534347758697</v>
      </c>
      <c r="H251" s="128">
        <v>561.303</v>
      </c>
      <c r="I251" s="51">
        <f t="shared" si="7"/>
        <v>-3430139</v>
      </c>
      <c r="J251" s="17" t="s">
        <v>432</v>
      </c>
      <c r="K251" s="17" t="s">
        <v>433</v>
      </c>
      <c r="L251" s="16" t="s">
        <v>33</v>
      </c>
      <c r="M251" s="16" t="s">
        <v>95</v>
      </c>
      <c r="N251" s="16" t="s">
        <v>99</v>
      </c>
    </row>
    <row r="252" spans="1:14">
      <c r="A252" s="43">
        <v>43322</v>
      </c>
      <c r="B252" s="17" t="s">
        <v>630</v>
      </c>
      <c r="C252" s="17" t="s">
        <v>400</v>
      </c>
      <c r="D252" s="17" t="s">
        <v>84</v>
      </c>
      <c r="E252" s="40"/>
      <c r="F252" s="40">
        <v>2000</v>
      </c>
      <c r="G252" s="129">
        <f t="shared" si="6"/>
        <v>3.5631379130344931</v>
      </c>
      <c r="H252" s="128">
        <v>561.303</v>
      </c>
      <c r="I252" s="51">
        <f t="shared" si="7"/>
        <v>-3432139</v>
      </c>
      <c r="J252" s="17" t="s">
        <v>432</v>
      </c>
      <c r="K252" s="17" t="s">
        <v>433</v>
      </c>
      <c r="L252" s="16" t="s">
        <v>33</v>
      </c>
      <c r="M252" s="16" t="s">
        <v>95</v>
      </c>
      <c r="N252" s="16" t="s">
        <v>99</v>
      </c>
    </row>
    <row r="253" spans="1:14">
      <c r="A253" s="43">
        <v>43322</v>
      </c>
      <c r="B253" s="17" t="s">
        <v>469</v>
      </c>
      <c r="C253" s="50" t="s">
        <v>97</v>
      </c>
      <c r="D253" s="17" t="s">
        <v>84</v>
      </c>
      <c r="E253" s="40"/>
      <c r="F253" s="40">
        <v>1500</v>
      </c>
      <c r="G253" s="129">
        <f t="shared" si="6"/>
        <v>2.6723534347758697</v>
      </c>
      <c r="H253" s="128">
        <v>561.303</v>
      </c>
      <c r="I253" s="51">
        <f t="shared" si="7"/>
        <v>-3433639</v>
      </c>
      <c r="J253" s="17" t="s">
        <v>432</v>
      </c>
      <c r="K253" s="17" t="s">
        <v>433</v>
      </c>
      <c r="L253" s="16" t="s">
        <v>33</v>
      </c>
      <c r="M253" s="16" t="s">
        <v>95</v>
      </c>
      <c r="N253" s="16" t="s">
        <v>99</v>
      </c>
    </row>
    <row r="254" spans="1:14">
      <c r="A254" s="43">
        <v>43322</v>
      </c>
      <c r="B254" s="17" t="s">
        <v>470</v>
      </c>
      <c r="C254" s="50" t="s">
        <v>97</v>
      </c>
      <c r="D254" s="17" t="s">
        <v>84</v>
      </c>
      <c r="E254" s="40"/>
      <c r="F254" s="40">
        <v>1000</v>
      </c>
      <c r="G254" s="129">
        <f t="shared" si="6"/>
        <v>1.7815689565172466</v>
      </c>
      <c r="H254" s="128">
        <v>561.303</v>
      </c>
      <c r="I254" s="51">
        <f t="shared" si="7"/>
        <v>-3434639</v>
      </c>
      <c r="J254" s="17" t="s">
        <v>432</v>
      </c>
      <c r="K254" s="17" t="s">
        <v>433</v>
      </c>
      <c r="L254" s="16" t="s">
        <v>33</v>
      </c>
      <c r="M254" s="16" t="s">
        <v>95</v>
      </c>
      <c r="N254" s="16" t="s">
        <v>99</v>
      </c>
    </row>
    <row r="255" spans="1:14">
      <c r="A255" s="43">
        <v>43322</v>
      </c>
      <c r="B255" s="17" t="s">
        <v>471</v>
      </c>
      <c r="C255" s="50" t="s">
        <v>97</v>
      </c>
      <c r="D255" s="17" t="s">
        <v>84</v>
      </c>
      <c r="E255" s="40"/>
      <c r="F255" s="40">
        <v>1000</v>
      </c>
      <c r="G255" s="129">
        <f t="shared" si="6"/>
        <v>1.7815689565172466</v>
      </c>
      <c r="H255" s="128">
        <v>561.303</v>
      </c>
      <c r="I255" s="51">
        <f t="shared" si="7"/>
        <v>-3435639</v>
      </c>
      <c r="J255" s="17" t="s">
        <v>432</v>
      </c>
      <c r="K255" s="17" t="s">
        <v>433</v>
      </c>
      <c r="L255" s="16" t="s">
        <v>33</v>
      </c>
      <c r="M255" s="16" t="s">
        <v>95</v>
      </c>
      <c r="N255" s="16" t="s">
        <v>99</v>
      </c>
    </row>
    <row r="256" spans="1:14">
      <c r="A256" s="43">
        <v>43322</v>
      </c>
      <c r="B256" s="50" t="s">
        <v>492</v>
      </c>
      <c r="C256" s="50" t="s">
        <v>97</v>
      </c>
      <c r="D256" s="16" t="s">
        <v>85</v>
      </c>
      <c r="E256" s="40"/>
      <c r="F256" s="49">
        <v>1000</v>
      </c>
      <c r="G256" s="129">
        <f t="shared" si="6"/>
        <v>1.7815689565172466</v>
      </c>
      <c r="H256" s="128">
        <v>561.303</v>
      </c>
      <c r="I256" s="51">
        <f t="shared" si="7"/>
        <v>-3436639</v>
      </c>
      <c r="J256" s="17" t="s">
        <v>226</v>
      </c>
      <c r="K256" s="50" t="s">
        <v>98</v>
      </c>
      <c r="L256" s="16" t="s">
        <v>28</v>
      </c>
      <c r="M256" s="16" t="s">
        <v>95</v>
      </c>
      <c r="N256" s="17" t="s">
        <v>99</v>
      </c>
    </row>
    <row r="257" spans="1:14">
      <c r="A257" s="43">
        <v>43322</v>
      </c>
      <c r="B257" s="50" t="s">
        <v>496</v>
      </c>
      <c r="C257" s="50" t="s">
        <v>97</v>
      </c>
      <c r="D257" s="16" t="s">
        <v>85</v>
      </c>
      <c r="E257" s="40"/>
      <c r="F257" s="49">
        <v>1000</v>
      </c>
      <c r="G257" s="129">
        <f t="shared" si="6"/>
        <v>1.7815689565172466</v>
      </c>
      <c r="H257" s="128">
        <v>561.303</v>
      </c>
      <c r="I257" s="51">
        <f t="shared" si="7"/>
        <v>-3437639</v>
      </c>
      <c r="J257" s="17" t="s">
        <v>226</v>
      </c>
      <c r="K257" s="50" t="s">
        <v>98</v>
      </c>
      <c r="L257" s="16" t="s">
        <v>28</v>
      </c>
      <c r="M257" s="16" t="s">
        <v>95</v>
      </c>
      <c r="N257" s="17" t="s">
        <v>99</v>
      </c>
    </row>
    <row r="258" spans="1:14">
      <c r="A258" s="43">
        <v>43322</v>
      </c>
      <c r="B258" s="50" t="s">
        <v>497</v>
      </c>
      <c r="C258" s="50" t="s">
        <v>97</v>
      </c>
      <c r="D258" s="16" t="s">
        <v>85</v>
      </c>
      <c r="E258" s="40"/>
      <c r="F258" s="49">
        <v>1000</v>
      </c>
      <c r="G258" s="129">
        <f t="shared" si="6"/>
        <v>1.7815689565172466</v>
      </c>
      <c r="H258" s="128">
        <v>561.303</v>
      </c>
      <c r="I258" s="51">
        <f t="shared" si="7"/>
        <v>-3438639</v>
      </c>
      <c r="J258" s="17" t="s">
        <v>226</v>
      </c>
      <c r="K258" s="50" t="s">
        <v>98</v>
      </c>
      <c r="L258" s="16" t="s">
        <v>28</v>
      </c>
      <c r="M258" s="16" t="s">
        <v>95</v>
      </c>
      <c r="N258" s="17" t="s">
        <v>99</v>
      </c>
    </row>
    <row r="259" spans="1:14">
      <c r="A259" s="43">
        <v>43322</v>
      </c>
      <c r="B259" s="50" t="s">
        <v>498</v>
      </c>
      <c r="C259" s="50" t="s">
        <v>97</v>
      </c>
      <c r="D259" s="16" t="s">
        <v>85</v>
      </c>
      <c r="E259" s="40"/>
      <c r="F259" s="49">
        <v>1000</v>
      </c>
      <c r="G259" s="129">
        <f t="shared" si="6"/>
        <v>1.7815689565172466</v>
      </c>
      <c r="H259" s="128">
        <v>561.303</v>
      </c>
      <c r="I259" s="51">
        <f t="shared" si="7"/>
        <v>-3439639</v>
      </c>
      <c r="J259" s="17" t="s">
        <v>226</v>
      </c>
      <c r="K259" s="50" t="s">
        <v>98</v>
      </c>
      <c r="L259" s="16" t="s">
        <v>28</v>
      </c>
      <c r="M259" s="16" t="s">
        <v>95</v>
      </c>
      <c r="N259" s="17" t="s">
        <v>99</v>
      </c>
    </row>
    <row r="260" spans="1:14">
      <c r="A260" s="43">
        <v>43322</v>
      </c>
      <c r="B260" s="50" t="s">
        <v>499</v>
      </c>
      <c r="C260" s="50" t="s">
        <v>97</v>
      </c>
      <c r="D260" s="16" t="s">
        <v>85</v>
      </c>
      <c r="E260" s="40"/>
      <c r="F260" s="49">
        <v>1000</v>
      </c>
      <c r="G260" s="129">
        <f t="shared" si="6"/>
        <v>1.7815689565172466</v>
      </c>
      <c r="H260" s="128">
        <v>561.303</v>
      </c>
      <c r="I260" s="51">
        <f t="shared" si="7"/>
        <v>-3440639</v>
      </c>
      <c r="J260" s="17" t="s">
        <v>226</v>
      </c>
      <c r="K260" s="50" t="s">
        <v>98</v>
      </c>
      <c r="L260" s="16" t="s">
        <v>28</v>
      </c>
      <c r="M260" s="16" t="s">
        <v>95</v>
      </c>
      <c r="N260" s="17" t="s">
        <v>99</v>
      </c>
    </row>
    <row r="261" spans="1:14">
      <c r="A261" s="43">
        <v>43322</v>
      </c>
      <c r="B261" s="50" t="s">
        <v>500</v>
      </c>
      <c r="C261" s="50" t="s">
        <v>97</v>
      </c>
      <c r="D261" s="16" t="s">
        <v>85</v>
      </c>
      <c r="E261" s="40"/>
      <c r="F261" s="49">
        <v>1000</v>
      </c>
      <c r="G261" s="129">
        <f t="shared" si="6"/>
        <v>1.7815689565172466</v>
      </c>
      <c r="H261" s="128">
        <v>561.303</v>
      </c>
      <c r="I261" s="51">
        <f t="shared" si="7"/>
        <v>-3441639</v>
      </c>
      <c r="J261" s="17" t="s">
        <v>226</v>
      </c>
      <c r="K261" s="50" t="s">
        <v>98</v>
      </c>
      <c r="L261" s="16" t="s">
        <v>28</v>
      </c>
      <c r="M261" s="16" t="s">
        <v>95</v>
      </c>
      <c r="N261" s="17" t="s">
        <v>99</v>
      </c>
    </row>
    <row r="262" spans="1:14">
      <c r="A262" s="43">
        <v>43322</v>
      </c>
      <c r="B262" s="50" t="s">
        <v>501</v>
      </c>
      <c r="C262" s="50" t="s">
        <v>97</v>
      </c>
      <c r="D262" s="16" t="s">
        <v>85</v>
      </c>
      <c r="E262" s="40"/>
      <c r="F262" s="49">
        <v>1000</v>
      </c>
      <c r="G262" s="129">
        <f t="shared" si="6"/>
        <v>1.7815689565172466</v>
      </c>
      <c r="H262" s="128">
        <v>561.303</v>
      </c>
      <c r="I262" s="51">
        <f t="shared" si="7"/>
        <v>-3442639</v>
      </c>
      <c r="J262" s="17" t="s">
        <v>226</v>
      </c>
      <c r="K262" s="50" t="s">
        <v>98</v>
      </c>
      <c r="L262" s="16" t="s">
        <v>28</v>
      </c>
      <c r="M262" s="16" t="s">
        <v>95</v>
      </c>
      <c r="N262" s="17" t="s">
        <v>99</v>
      </c>
    </row>
    <row r="263" spans="1:14">
      <c r="A263" s="43">
        <v>43322</v>
      </c>
      <c r="B263" s="50" t="s">
        <v>502</v>
      </c>
      <c r="C263" s="50" t="s">
        <v>97</v>
      </c>
      <c r="D263" s="16" t="s">
        <v>85</v>
      </c>
      <c r="E263" s="40"/>
      <c r="F263" s="49">
        <v>1000</v>
      </c>
      <c r="G263" s="129">
        <f t="shared" si="6"/>
        <v>1.7815689565172466</v>
      </c>
      <c r="H263" s="128">
        <v>561.303</v>
      </c>
      <c r="I263" s="51">
        <f t="shared" si="7"/>
        <v>-3443639</v>
      </c>
      <c r="J263" s="17" t="s">
        <v>226</v>
      </c>
      <c r="K263" s="50" t="s">
        <v>98</v>
      </c>
      <c r="L263" s="16" t="s">
        <v>28</v>
      </c>
      <c r="M263" s="16" t="s">
        <v>95</v>
      </c>
      <c r="N263" s="17" t="s">
        <v>99</v>
      </c>
    </row>
    <row r="264" spans="1:14">
      <c r="A264" s="43">
        <v>43322</v>
      </c>
      <c r="B264" s="50" t="s">
        <v>503</v>
      </c>
      <c r="C264" s="50" t="s">
        <v>97</v>
      </c>
      <c r="D264" s="16" t="s">
        <v>85</v>
      </c>
      <c r="E264" s="40"/>
      <c r="F264" s="49">
        <v>1000</v>
      </c>
      <c r="G264" s="129">
        <f t="shared" si="6"/>
        <v>1.7815689565172466</v>
      </c>
      <c r="H264" s="128">
        <v>561.303</v>
      </c>
      <c r="I264" s="51">
        <f t="shared" si="7"/>
        <v>-3444639</v>
      </c>
      <c r="J264" s="17" t="s">
        <v>226</v>
      </c>
      <c r="K264" s="50" t="s">
        <v>98</v>
      </c>
      <c r="L264" s="16" t="s">
        <v>28</v>
      </c>
      <c r="M264" s="16" t="s">
        <v>95</v>
      </c>
      <c r="N264" s="17" t="s">
        <v>99</v>
      </c>
    </row>
    <row r="265" spans="1:14">
      <c r="A265" s="43">
        <v>43322</v>
      </c>
      <c r="B265" s="50" t="s">
        <v>504</v>
      </c>
      <c r="C265" s="50" t="s">
        <v>97</v>
      </c>
      <c r="D265" s="16" t="s">
        <v>85</v>
      </c>
      <c r="E265" s="40"/>
      <c r="F265" s="49">
        <v>1000</v>
      </c>
      <c r="G265" s="129">
        <f t="shared" si="6"/>
        <v>1.7815689565172466</v>
      </c>
      <c r="H265" s="128">
        <v>561.303</v>
      </c>
      <c r="I265" s="51">
        <f t="shared" si="7"/>
        <v>-3445639</v>
      </c>
      <c r="J265" s="17" t="s">
        <v>226</v>
      </c>
      <c r="K265" s="50" t="s">
        <v>98</v>
      </c>
      <c r="L265" s="16" t="s">
        <v>28</v>
      </c>
      <c r="M265" s="16" t="s">
        <v>95</v>
      </c>
      <c r="N265" s="17" t="s">
        <v>99</v>
      </c>
    </row>
    <row r="266" spans="1:14">
      <c r="A266" s="43">
        <v>43322</v>
      </c>
      <c r="B266" s="50" t="s">
        <v>493</v>
      </c>
      <c r="C266" s="50" t="s">
        <v>83</v>
      </c>
      <c r="D266" s="16" t="s">
        <v>85</v>
      </c>
      <c r="E266" s="40"/>
      <c r="F266" s="49">
        <v>1000</v>
      </c>
      <c r="G266" s="129">
        <f t="shared" si="6"/>
        <v>1.7815689565172466</v>
      </c>
      <c r="H266" s="128">
        <v>561.303</v>
      </c>
      <c r="I266" s="51">
        <f t="shared" si="7"/>
        <v>-3446639</v>
      </c>
      <c r="J266" s="17" t="s">
        <v>226</v>
      </c>
      <c r="K266" s="50" t="s">
        <v>98</v>
      </c>
      <c r="L266" s="16" t="s">
        <v>28</v>
      </c>
      <c r="M266" s="16" t="s">
        <v>95</v>
      </c>
      <c r="N266" s="17" t="s">
        <v>99</v>
      </c>
    </row>
    <row r="267" spans="1:14">
      <c r="A267" s="43">
        <v>43322</v>
      </c>
      <c r="B267" s="50" t="s">
        <v>494</v>
      </c>
      <c r="C267" s="50" t="s">
        <v>97</v>
      </c>
      <c r="D267" s="16" t="s">
        <v>85</v>
      </c>
      <c r="E267" s="40"/>
      <c r="F267" s="49">
        <v>1000</v>
      </c>
      <c r="G267" s="129">
        <f t="shared" si="6"/>
        <v>1.7815689565172466</v>
      </c>
      <c r="H267" s="128">
        <v>561.303</v>
      </c>
      <c r="I267" s="51">
        <f t="shared" si="7"/>
        <v>-3447639</v>
      </c>
      <c r="J267" s="17" t="s">
        <v>226</v>
      </c>
      <c r="K267" s="50" t="s">
        <v>98</v>
      </c>
      <c r="L267" s="16" t="s">
        <v>28</v>
      </c>
      <c r="M267" s="16" t="s">
        <v>95</v>
      </c>
      <c r="N267" s="17" t="s">
        <v>99</v>
      </c>
    </row>
    <row r="268" spans="1:14">
      <c r="A268" s="43">
        <v>43322</v>
      </c>
      <c r="B268" s="50" t="s">
        <v>508</v>
      </c>
      <c r="C268" s="50" t="s">
        <v>97</v>
      </c>
      <c r="D268" s="16" t="s">
        <v>85</v>
      </c>
      <c r="E268" s="40"/>
      <c r="F268" s="40">
        <v>1000</v>
      </c>
      <c r="G268" s="129">
        <f t="shared" si="6"/>
        <v>1.7815689565172466</v>
      </c>
      <c r="H268" s="128">
        <v>561.303</v>
      </c>
      <c r="I268" s="51">
        <f t="shared" si="7"/>
        <v>-3448639</v>
      </c>
      <c r="J268" s="17" t="s">
        <v>259</v>
      </c>
      <c r="K268" s="50" t="s">
        <v>98</v>
      </c>
      <c r="L268" s="16" t="s">
        <v>28</v>
      </c>
      <c r="M268" s="16" t="s">
        <v>95</v>
      </c>
      <c r="N268" s="17" t="s">
        <v>99</v>
      </c>
    </row>
    <row r="269" spans="1:14">
      <c r="A269" s="43">
        <v>43322</v>
      </c>
      <c r="B269" s="50" t="s">
        <v>493</v>
      </c>
      <c r="C269" s="16" t="s">
        <v>83</v>
      </c>
      <c r="D269" s="16" t="s">
        <v>85</v>
      </c>
      <c r="E269" s="40"/>
      <c r="F269" s="40">
        <v>1000</v>
      </c>
      <c r="G269" s="129">
        <f t="shared" si="6"/>
        <v>1.7815689565172466</v>
      </c>
      <c r="H269" s="128">
        <v>561.303</v>
      </c>
      <c r="I269" s="51">
        <f t="shared" si="7"/>
        <v>-3449639</v>
      </c>
      <c r="J269" s="17" t="s">
        <v>259</v>
      </c>
      <c r="K269" s="50" t="s">
        <v>98</v>
      </c>
      <c r="L269" s="16" t="s">
        <v>28</v>
      </c>
      <c r="M269" s="16" t="s">
        <v>95</v>
      </c>
      <c r="N269" s="17" t="s">
        <v>99</v>
      </c>
    </row>
    <row r="270" spans="1:14">
      <c r="A270" s="43">
        <v>43322</v>
      </c>
      <c r="B270" s="50" t="s">
        <v>507</v>
      </c>
      <c r="C270" s="50" t="s">
        <v>97</v>
      </c>
      <c r="D270" s="16" t="s">
        <v>85</v>
      </c>
      <c r="E270" s="40"/>
      <c r="F270" s="40">
        <v>1000</v>
      </c>
      <c r="G270" s="129">
        <f t="shared" si="6"/>
        <v>1.7815689565172466</v>
      </c>
      <c r="H270" s="128">
        <v>561.303</v>
      </c>
      <c r="I270" s="51">
        <f t="shared" si="7"/>
        <v>-3450639</v>
      </c>
      <c r="J270" s="17" t="s">
        <v>259</v>
      </c>
      <c r="K270" s="50" t="s">
        <v>98</v>
      </c>
      <c r="L270" s="16" t="s">
        <v>28</v>
      </c>
      <c r="M270" s="16" t="s">
        <v>95</v>
      </c>
      <c r="N270" s="17" t="s">
        <v>99</v>
      </c>
    </row>
    <row r="271" spans="1:14">
      <c r="A271" s="43">
        <v>43322</v>
      </c>
      <c r="B271" s="17" t="s">
        <v>611</v>
      </c>
      <c r="C271" s="50" t="s">
        <v>97</v>
      </c>
      <c r="D271" s="16" t="s">
        <v>85</v>
      </c>
      <c r="E271" s="41"/>
      <c r="F271" s="41">
        <v>15000</v>
      </c>
      <c r="G271" s="129">
        <f t="shared" ref="G271:G334" si="8">+F271/H271</f>
        <v>26.723534347758697</v>
      </c>
      <c r="H271" s="128">
        <v>561.303</v>
      </c>
      <c r="I271" s="51">
        <f t="shared" ref="I271:I334" si="9">I270+E271-F271</f>
        <v>-3465639</v>
      </c>
      <c r="J271" s="17" t="s">
        <v>579</v>
      </c>
      <c r="K271" s="17" t="s">
        <v>612</v>
      </c>
      <c r="L271" s="16" t="s">
        <v>28</v>
      </c>
      <c r="M271" s="16" t="s">
        <v>95</v>
      </c>
      <c r="N271" s="17" t="s">
        <v>101</v>
      </c>
    </row>
    <row r="272" spans="1:14">
      <c r="A272" s="43">
        <v>43322</v>
      </c>
      <c r="B272" s="17" t="s">
        <v>613</v>
      </c>
      <c r="C272" s="17" t="s">
        <v>129</v>
      </c>
      <c r="D272" s="16" t="s">
        <v>85</v>
      </c>
      <c r="E272" s="41"/>
      <c r="F272" s="41">
        <v>135000</v>
      </c>
      <c r="G272" s="129">
        <f t="shared" si="8"/>
        <v>240.51180912982826</v>
      </c>
      <c r="H272" s="128">
        <v>561.303</v>
      </c>
      <c r="I272" s="51">
        <f t="shared" si="9"/>
        <v>-3600639</v>
      </c>
      <c r="J272" s="17" t="s">
        <v>579</v>
      </c>
      <c r="K272" s="17">
        <v>108</v>
      </c>
      <c r="L272" s="16" t="s">
        <v>28</v>
      </c>
      <c r="M272" s="16" t="s">
        <v>95</v>
      </c>
      <c r="N272" s="17" t="s">
        <v>101</v>
      </c>
    </row>
    <row r="273" spans="1:14">
      <c r="A273" s="43">
        <v>43322</v>
      </c>
      <c r="B273" s="17" t="s">
        <v>614</v>
      </c>
      <c r="C273" s="17" t="s">
        <v>129</v>
      </c>
      <c r="D273" s="16" t="s">
        <v>85</v>
      </c>
      <c r="E273" s="41"/>
      <c r="F273" s="41">
        <v>100000</v>
      </c>
      <c r="G273" s="129">
        <f t="shared" si="8"/>
        <v>178.15689565172465</v>
      </c>
      <c r="H273" s="128">
        <v>561.303</v>
      </c>
      <c r="I273" s="51">
        <f t="shared" si="9"/>
        <v>-3700639</v>
      </c>
      <c r="J273" s="17" t="s">
        <v>579</v>
      </c>
      <c r="K273" s="17" t="s">
        <v>580</v>
      </c>
      <c r="L273" s="16" t="s">
        <v>28</v>
      </c>
      <c r="M273" s="16" t="s">
        <v>95</v>
      </c>
      <c r="N273" s="17" t="s">
        <v>99</v>
      </c>
    </row>
    <row r="274" spans="1:14">
      <c r="A274" s="43">
        <v>43322</v>
      </c>
      <c r="B274" s="17" t="s">
        <v>615</v>
      </c>
      <c r="C274" s="50" t="s">
        <v>97</v>
      </c>
      <c r="D274" s="16" t="s">
        <v>85</v>
      </c>
      <c r="E274" s="41"/>
      <c r="F274" s="41">
        <v>500</v>
      </c>
      <c r="G274" s="129">
        <f t="shared" si="8"/>
        <v>0.89078447825862328</v>
      </c>
      <c r="H274" s="128">
        <v>561.303</v>
      </c>
      <c r="I274" s="51">
        <f t="shared" si="9"/>
        <v>-3701139</v>
      </c>
      <c r="J274" s="17" t="s">
        <v>579</v>
      </c>
      <c r="K274" s="17" t="s">
        <v>580</v>
      </c>
      <c r="L274" s="16" t="s">
        <v>28</v>
      </c>
      <c r="M274" s="16" t="s">
        <v>95</v>
      </c>
      <c r="N274" s="17" t="s">
        <v>99</v>
      </c>
    </row>
    <row r="275" spans="1:14">
      <c r="A275" s="43">
        <v>43322</v>
      </c>
      <c r="B275" s="17" t="s">
        <v>616</v>
      </c>
      <c r="C275" s="50" t="s">
        <v>97</v>
      </c>
      <c r="D275" s="16" t="s">
        <v>85</v>
      </c>
      <c r="E275" s="41"/>
      <c r="F275" s="41">
        <v>1000</v>
      </c>
      <c r="G275" s="129">
        <f t="shared" si="8"/>
        <v>1.7815689565172466</v>
      </c>
      <c r="H275" s="128">
        <v>561.303</v>
      </c>
      <c r="I275" s="51">
        <f t="shared" si="9"/>
        <v>-3702139</v>
      </c>
      <c r="J275" s="17" t="s">
        <v>579</v>
      </c>
      <c r="K275" s="17" t="s">
        <v>580</v>
      </c>
      <c r="L275" s="16" t="s">
        <v>28</v>
      </c>
      <c r="M275" s="16" t="s">
        <v>95</v>
      </c>
      <c r="N275" s="17" t="s">
        <v>99</v>
      </c>
    </row>
    <row r="276" spans="1:14">
      <c r="A276" s="43">
        <v>43322</v>
      </c>
      <c r="B276" s="17" t="s">
        <v>528</v>
      </c>
      <c r="C276" s="50" t="s">
        <v>97</v>
      </c>
      <c r="D276" s="16" t="s">
        <v>85</v>
      </c>
      <c r="E276" s="40"/>
      <c r="F276" s="40">
        <v>1000</v>
      </c>
      <c r="G276" s="129">
        <f t="shared" si="8"/>
        <v>1.7815689565172466</v>
      </c>
      <c r="H276" s="128">
        <v>561.303</v>
      </c>
      <c r="I276" s="51">
        <f t="shared" si="9"/>
        <v>-3703139</v>
      </c>
      <c r="J276" s="17" t="s">
        <v>527</v>
      </c>
      <c r="K276" s="17" t="s">
        <v>98</v>
      </c>
      <c r="L276" s="16" t="s">
        <v>28</v>
      </c>
      <c r="M276" s="16" t="s">
        <v>95</v>
      </c>
      <c r="N276" s="17" t="s">
        <v>99</v>
      </c>
    </row>
    <row r="277" spans="1:14">
      <c r="A277" s="43">
        <v>43322</v>
      </c>
      <c r="B277" s="17" t="s">
        <v>493</v>
      </c>
      <c r="C277" s="16" t="s">
        <v>83</v>
      </c>
      <c r="D277" s="16" t="s">
        <v>85</v>
      </c>
      <c r="E277" s="40"/>
      <c r="F277" s="40">
        <v>1000</v>
      </c>
      <c r="G277" s="129">
        <f t="shared" si="8"/>
        <v>1.7815689565172466</v>
      </c>
      <c r="H277" s="128">
        <v>561.303</v>
      </c>
      <c r="I277" s="51">
        <f t="shared" si="9"/>
        <v>-3704139</v>
      </c>
      <c r="J277" s="17" t="s">
        <v>527</v>
      </c>
      <c r="K277" s="17" t="s">
        <v>98</v>
      </c>
      <c r="L277" s="16" t="s">
        <v>28</v>
      </c>
      <c r="M277" s="16" t="s">
        <v>95</v>
      </c>
      <c r="N277" s="17" t="s">
        <v>99</v>
      </c>
    </row>
    <row r="278" spans="1:14">
      <c r="A278" s="43">
        <v>43322</v>
      </c>
      <c r="B278" s="17" t="s">
        <v>507</v>
      </c>
      <c r="C278" s="50" t="s">
        <v>97</v>
      </c>
      <c r="D278" s="16" t="s">
        <v>85</v>
      </c>
      <c r="E278" s="40"/>
      <c r="F278" s="40">
        <v>1000</v>
      </c>
      <c r="G278" s="129">
        <f t="shared" si="8"/>
        <v>1.7815689565172466</v>
      </c>
      <c r="H278" s="128">
        <v>561.303</v>
      </c>
      <c r="I278" s="51">
        <f t="shared" si="9"/>
        <v>-3705139</v>
      </c>
      <c r="J278" s="17" t="s">
        <v>527</v>
      </c>
      <c r="K278" s="17" t="s">
        <v>98</v>
      </c>
      <c r="L278" s="16" t="s">
        <v>28</v>
      </c>
      <c r="M278" s="16" t="s">
        <v>95</v>
      </c>
      <c r="N278" s="17" t="s">
        <v>99</v>
      </c>
    </row>
    <row r="279" spans="1:14">
      <c r="A279" s="43">
        <v>43322</v>
      </c>
      <c r="B279" s="17" t="s">
        <v>529</v>
      </c>
      <c r="C279" s="50" t="s">
        <v>97</v>
      </c>
      <c r="D279" s="16" t="s">
        <v>85</v>
      </c>
      <c r="E279" s="40"/>
      <c r="F279" s="40">
        <v>1000</v>
      </c>
      <c r="G279" s="129">
        <f t="shared" si="8"/>
        <v>1.7815689565172466</v>
      </c>
      <c r="H279" s="128">
        <v>561.303</v>
      </c>
      <c r="I279" s="51">
        <f t="shared" si="9"/>
        <v>-3706139</v>
      </c>
      <c r="J279" s="17" t="s">
        <v>527</v>
      </c>
      <c r="K279" s="17" t="s">
        <v>98</v>
      </c>
      <c r="L279" s="16" t="s">
        <v>28</v>
      </c>
      <c r="M279" s="16" t="s">
        <v>95</v>
      </c>
      <c r="N279" s="17" t="s">
        <v>99</v>
      </c>
    </row>
    <row r="280" spans="1:14">
      <c r="A280" s="43">
        <v>43322</v>
      </c>
      <c r="B280" s="17" t="s">
        <v>530</v>
      </c>
      <c r="C280" s="50" t="s">
        <v>97</v>
      </c>
      <c r="D280" s="16" t="s">
        <v>85</v>
      </c>
      <c r="E280" s="40"/>
      <c r="F280" s="40">
        <v>1000</v>
      </c>
      <c r="G280" s="129">
        <f t="shared" si="8"/>
        <v>1.7815689565172466</v>
      </c>
      <c r="H280" s="128">
        <v>561.303</v>
      </c>
      <c r="I280" s="51">
        <f t="shared" si="9"/>
        <v>-3707139</v>
      </c>
      <c r="J280" s="17" t="s">
        <v>527</v>
      </c>
      <c r="K280" s="17" t="s">
        <v>98</v>
      </c>
      <c r="L280" s="16" t="s">
        <v>28</v>
      </c>
      <c r="M280" s="16" t="s">
        <v>95</v>
      </c>
      <c r="N280" s="17" t="s">
        <v>99</v>
      </c>
    </row>
    <row r="281" spans="1:14">
      <c r="A281" s="43">
        <v>43323</v>
      </c>
      <c r="B281" s="48" t="s">
        <v>102</v>
      </c>
      <c r="C281" s="50" t="s">
        <v>97</v>
      </c>
      <c r="D281" s="16" t="s">
        <v>85</v>
      </c>
      <c r="E281" s="49"/>
      <c r="F281" s="41">
        <v>2000</v>
      </c>
      <c r="G281" s="129">
        <f t="shared" si="8"/>
        <v>3.5631379130344931</v>
      </c>
      <c r="H281" s="128">
        <v>561.303</v>
      </c>
      <c r="I281" s="51">
        <f t="shared" si="9"/>
        <v>-3709139</v>
      </c>
      <c r="J281" s="17" t="s">
        <v>93</v>
      </c>
      <c r="K281" s="50" t="s">
        <v>98</v>
      </c>
      <c r="L281" s="16" t="s">
        <v>28</v>
      </c>
      <c r="M281" s="16" t="s">
        <v>95</v>
      </c>
      <c r="N281" s="17" t="s">
        <v>99</v>
      </c>
    </row>
    <row r="282" spans="1:14">
      <c r="A282" s="43">
        <v>43323</v>
      </c>
      <c r="B282" s="48" t="s">
        <v>103</v>
      </c>
      <c r="C282" s="17" t="s">
        <v>86</v>
      </c>
      <c r="D282" s="16" t="s">
        <v>85</v>
      </c>
      <c r="E282" s="49"/>
      <c r="F282" s="41">
        <v>150000</v>
      </c>
      <c r="G282" s="129">
        <f t="shared" si="8"/>
        <v>267.23534347758698</v>
      </c>
      <c r="H282" s="128">
        <v>561.303</v>
      </c>
      <c r="I282" s="51">
        <f t="shared" si="9"/>
        <v>-3859139</v>
      </c>
      <c r="J282" s="17" t="s">
        <v>93</v>
      </c>
      <c r="K282" s="50" t="s">
        <v>143</v>
      </c>
      <c r="L282" s="16" t="s">
        <v>28</v>
      </c>
      <c r="M282" s="16" t="s">
        <v>95</v>
      </c>
      <c r="N282" s="17" t="s">
        <v>101</v>
      </c>
    </row>
    <row r="283" spans="1:14">
      <c r="A283" s="43">
        <v>43323</v>
      </c>
      <c r="B283" s="16" t="s">
        <v>241</v>
      </c>
      <c r="C283" s="50" t="s">
        <v>97</v>
      </c>
      <c r="D283" s="16" t="s">
        <v>91</v>
      </c>
      <c r="E283" s="40"/>
      <c r="F283" s="40">
        <v>3000</v>
      </c>
      <c r="G283" s="129">
        <f t="shared" si="8"/>
        <v>5.3447068695517395</v>
      </c>
      <c r="H283" s="128">
        <v>561.303</v>
      </c>
      <c r="I283" s="51">
        <f t="shared" si="9"/>
        <v>-3862139</v>
      </c>
      <c r="J283" s="16" t="s">
        <v>137</v>
      </c>
      <c r="K283" s="16" t="s">
        <v>98</v>
      </c>
      <c r="L283" s="16" t="s">
        <v>28</v>
      </c>
      <c r="M283" s="16" t="s">
        <v>95</v>
      </c>
      <c r="N283" s="17" t="s">
        <v>99</v>
      </c>
    </row>
    <row r="284" spans="1:14">
      <c r="A284" s="43">
        <v>43324</v>
      </c>
      <c r="B284" s="16" t="s">
        <v>637</v>
      </c>
      <c r="C284" s="16" t="s">
        <v>134</v>
      </c>
      <c r="D284" s="16" t="s">
        <v>85</v>
      </c>
      <c r="E284" s="40"/>
      <c r="F284" s="40">
        <v>5000</v>
      </c>
      <c r="G284" s="129">
        <f t="shared" si="8"/>
        <v>8.907844782586233</v>
      </c>
      <c r="H284" s="128">
        <v>561.303</v>
      </c>
      <c r="I284" s="51">
        <f t="shared" si="9"/>
        <v>-3867139</v>
      </c>
      <c r="J284" s="16" t="s">
        <v>137</v>
      </c>
      <c r="K284" s="16" t="s">
        <v>242</v>
      </c>
      <c r="L284" s="16" t="s">
        <v>28</v>
      </c>
      <c r="M284" s="16" t="s">
        <v>95</v>
      </c>
      <c r="N284" s="17" t="s">
        <v>101</v>
      </c>
    </row>
    <row r="285" spans="1:14">
      <c r="A285" s="43">
        <v>43325</v>
      </c>
      <c r="B285" s="48" t="s">
        <v>104</v>
      </c>
      <c r="C285" s="50" t="s">
        <v>97</v>
      </c>
      <c r="D285" s="16" t="s">
        <v>85</v>
      </c>
      <c r="E285" s="49"/>
      <c r="F285" s="41">
        <v>1000</v>
      </c>
      <c r="G285" s="129">
        <f t="shared" si="8"/>
        <v>1.7815689565172466</v>
      </c>
      <c r="H285" s="128">
        <v>561.303</v>
      </c>
      <c r="I285" s="51">
        <f t="shared" si="9"/>
        <v>-3868139</v>
      </c>
      <c r="J285" s="17" t="s">
        <v>93</v>
      </c>
      <c r="K285" s="50" t="s">
        <v>98</v>
      </c>
      <c r="L285" s="16" t="s">
        <v>28</v>
      </c>
      <c r="M285" s="16" t="s">
        <v>95</v>
      </c>
      <c r="N285" s="17" t="s">
        <v>99</v>
      </c>
    </row>
    <row r="286" spans="1:14">
      <c r="A286" s="43">
        <v>43325</v>
      </c>
      <c r="B286" s="48" t="s">
        <v>105</v>
      </c>
      <c r="C286" s="50" t="s">
        <v>97</v>
      </c>
      <c r="D286" s="16" t="s">
        <v>85</v>
      </c>
      <c r="E286" s="49"/>
      <c r="F286" s="41">
        <v>3000</v>
      </c>
      <c r="G286" s="129">
        <f t="shared" si="8"/>
        <v>5.3447068695517395</v>
      </c>
      <c r="H286" s="128">
        <v>561.303</v>
      </c>
      <c r="I286" s="51">
        <f t="shared" si="9"/>
        <v>-3871139</v>
      </c>
      <c r="J286" s="17" t="s">
        <v>93</v>
      </c>
      <c r="K286" s="50" t="s">
        <v>98</v>
      </c>
      <c r="L286" s="16" t="s">
        <v>28</v>
      </c>
      <c r="M286" s="16" t="s">
        <v>95</v>
      </c>
      <c r="N286" s="17" t="s">
        <v>99</v>
      </c>
    </row>
    <row r="287" spans="1:14">
      <c r="A287" s="43">
        <v>43325</v>
      </c>
      <c r="B287" s="48" t="s">
        <v>106</v>
      </c>
      <c r="C287" s="50" t="s">
        <v>97</v>
      </c>
      <c r="D287" s="16" t="s">
        <v>85</v>
      </c>
      <c r="E287" s="49"/>
      <c r="F287" s="41">
        <v>1500</v>
      </c>
      <c r="G287" s="129">
        <f t="shared" si="8"/>
        <v>2.6723534347758697</v>
      </c>
      <c r="H287" s="128">
        <v>561.303</v>
      </c>
      <c r="I287" s="51">
        <f t="shared" si="9"/>
        <v>-3872639</v>
      </c>
      <c r="J287" s="17" t="s">
        <v>93</v>
      </c>
      <c r="K287" s="50" t="s">
        <v>98</v>
      </c>
      <c r="L287" s="16" t="s">
        <v>28</v>
      </c>
      <c r="M287" s="16" t="s">
        <v>95</v>
      </c>
      <c r="N287" s="17" t="s">
        <v>99</v>
      </c>
    </row>
    <row r="288" spans="1:14">
      <c r="A288" s="43">
        <v>43325</v>
      </c>
      <c r="B288" s="16" t="s">
        <v>141</v>
      </c>
      <c r="C288" s="50" t="s">
        <v>97</v>
      </c>
      <c r="D288" s="16" t="s">
        <v>85</v>
      </c>
      <c r="E288" s="40"/>
      <c r="F288" s="40">
        <v>1000</v>
      </c>
      <c r="G288" s="129">
        <f t="shared" si="8"/>
        <v>1.7815689565172466</v>
      </c>
      <c r="H288" s="128">
        <v>561.303</v>
      </c>
      <c r="I288" s="51">
        <f t="shared" si="9"/>
        <v>-3873639</v>
      </c>
      <c r="J288" s="16" t="s">
        <v>138</v>
      </c>
      <c r="K288" s="16" t="s">
        <v>98</v>
      </c>
      <c r="L288" s="16" t="s">
        <v>28</v>
      </c>
      <c r="M288" s="16" t="s">
        <v>95</v>
      </c>
      <c r="N288" s="16" t="s">
        <v>99</v>
      </c>
    </row>
    <row r="289" spans="1:14">
      <c r="A289" s="43">
        <v>43325</v>
      </c>
      <c r="B289" s="16" t="s">
        <v>142</v>
      </c>
      <c r="C289" s="50" t="s">
        <v>97</v>
      </c>
      <c r="D289" s="16" t="s">
        <v>85</v>
      </c>
      <c r="E289" s="40"/>
      <c r="F289" s="40">
        <v>1000</v>
      </c>
      <c r="G289" s="129">
        <f t="shared" si="8"/>
        <v>1.7815689565172466</v>
      </c>
      <c r="H289" s="128">
        <v>561.303</v>
      </c>
      <c r="I289" s="51">
        <f t="shared" si="9"/>
        <v>-3874639</v>
      </c>
      <c r="J289" s="16" t="s">
        <v>138</v>
      </c>
      <c r="K289" s="16" t="s">
        <v>98</v>
      </c>
      <c r="L289" s="16" t="s">
        <v>28</v>
      </c>
      <c r="M289" s="16" t="s">
        <v>95</v>
      </c>
      <c r="N289" s="16" t="s">
        <v>99</v>
      </c>
    </row>
    <row r="290" spans="1:14">
      <c r="A290" s="43">
        <v>43325</v>
      </c>
      <c r="B290" s="16" t="s">
        <v>243</v>
      </c>
      <c r="C290" s="16" t="s">
        <v>88</v>
      </c>
      <c r="D290" s="16" t="s">
        <v>85</v>
      </c>
      <c r="E290" s="40"/>
      <c r="F290" s="40">
        <v>10000</v>
      </c>
      <c r="G290" s="129">
        <f t="shared" si="8"/>
        <v>17.815689565172466</v>
      </c>
      <c r="H290" s="128">
        <v>561.303</v>
      </c>
      <c r="I290" s="51">
        <f t="shared" si="9"/>
        <v>-3884639</v>
      </c>
      <c r="J290" s="16" t="s">
        <v>137</v>
      </c>
      <c r="K290" s="16">
        <v>40</v>
      </c>
      <c r="L290" s="16" t="s">
        <v>28</v>
      </c>
      <c r="M290" s="16" t="s">
        <v>95</v>
      </c>
      <c r="N290" s="17" t="s">
        <v>101</v>
      </c>
    </row>
    <row r="291" spans="1:14">
      <c r="A291" s="43">
        <v>43325</v>
      </c>
      <c r="B291" s="16" t="s">
        <v>244</v>
      </c>
      <c r="C291" s="16" t="s">
        <v>88</v>
      </c>
      <c r="D291" s="16" t="s">
        <v>85</v>
      </c>
      <c r="E291" s="40"/>
      <c r="F291" s="40">
        <v>12000</v>
      </c>
      <c r="G291" s="129">
        <f t="shared" si="8"/>
        <v>21.378827478206958</v>
      </c>
      <c r="H291" s="128">
        <v>561.303</v>
      </c>
      <c r="I291" s="51">
        <f t="shared" si="9"/>
        <v>-3896639</v>
      </c>
      <c r="J291" s="16" t="s">
        <v>137</v>
      </c>
      <c r="K291" s="16">
        <v>41</v>
      </c>
      <c r="L291" s="16" t="s">
        <v>28</v>
      </c>
      <c r="M291" s="16" t="s">
        <v>95</v>
      </c>
      <c r="N291" s="17" t="s">
        <v>101</v>
      </c>
    </row>
    <row r="292" spans="1:14">
      <c r="A292" s="43">
        <v>43325</v>
      </c>
      <c r="B292" s="16" t="s">
        <v>246</v>
      </c>
      <c r="C292" s="16" t="s">
        <v>90</v>
      </c>
      <c r="D292" s="16" t="s">
        <v>81</v>
      </c>
      <c r="E292" s="40"/>
      <c r="F292" s="40">
        <v>3000</v>
      </c>
      <c r="G292" s="129">
        <f t="shared" si="8"/>
        <v>5.3447068695517395</v>
      </c>
      <c r="H292" s="128">
        <v>561.303</v>
      </c>
      <c r="I292" s="51">
        <f t="shared" si="9"/>
        <v>-3899639</v>
      </c>
      <c r="J292" s="16" t="s">
        <v>137</v>
      </c>
      <c r="K292" s="16">
        <v>1</v>
      </c>
      <c r="L292" s="16" t="s">
        <v>28</v>
      </c>
      <c r="M292" s="16" t="s">
        <v>95</v>
      </c>
      <c r="N292" s="17" t="s">
        <v>101</v>
      </c>
    </row>
    <row r="293" spans="1:14">
      <c r="A293" s="43">
        <v>43325</v>
      </c>
      <c r="B293" s="16" t="s">
        <v>283</v>
      </c>
      <c r="C293" s="50" t="s">
        <v>97</v>
      </c>
      <c r="D293" s="16" t="s">
        <v>85</v>
      </c>
      <c r="E293" s="40"/>
      <c r="F293" s="40">
        <v>2000</v>
      </c>
      <c r="G293" s="129">
        <f t="shared" si="8"/>
        <v>3.5631379130344931</v>
      </c>
      <c r="H293" s="128">
        <v>561.303</v>
      </c>
      <c r="I293" s="51">
        <f t="shared" si="9"/>
        <v>-3901639</v>
      </c>
      <c r="J293" s="16" t="s">
        <v>236</v>
      </c>
      <c r="K293" s="16" t="s">
        <v>98</v>
      </c>
      <c r="L293" s="16" t="s">
        <v>28</v>
      </c>
      <c r="M293" s="16" t="s">
        <v>95</v>
      </c>
      <c r="N293" s="16" t="s">
        <v>99</v>
      </c>
    </row>
    <row r="294" spans="1:14">
      <c r="A294" s="43">
        <v>43325</v>
      </c>
      <c r="B294" s="50" t="s">
        <v>492</v>
      </c>
      <c r="C294" s="50" t="s">
        <v>97</v>
      </c>
      <c r="D294" s="16" t="s">
        <v>85</v>
      </c>
      <c r="E294" s="40"/>
      <c r="F294" s="49">
        <v>1000</v>
      </c>
      <c r="G294" s="129">
        <f t="shared" si="8"/>
        <v>1.7815689565172466</v>
      </c>
      <c r="H294" s="128">
        <v>561.303</v>
      </c>
      <c r="I294" s="51">
        <f t="shared" si="9"/>
        <v>-3902639</v>
      </c>
      <c r="J294" s="17" t="s">
        <v>226</v>
      </c>
      <c r="K294" s="50" t="s">
        <v>98</v>
      </c>
      <c r="L294" s="16" t="s">
        <v>28</v>
      </c>
      <c r="M294" s="16" t="s">
        <v>95</v>
      </c>
      <c r="N294" s="17" t="s">
        <v>99</v>
      </c>
    </row>
    <row r="295" spans="1:14">
      <c r="A295" s="43">
        <v>43325</v>
      </c>
      <c r="B295" s="50" t="s">
        <v>505</v>
      </c>
      <c r="C295" s="50" t="s">
        <v>97</v>
      </c>
      <c r="D295" s="16" t="s">
        <v>85</v>
      </c>
      <c r="E295" s="40"/>
      <c r="F295" s="49">
        <v>1000</v>
      </c>
      <c r="G295" s="129">
        <f t="shared" si="8"/>
        <v>1.7815689565172466</v>
      </c>
      <c r="H295" s="128">
        <v>561.303</v>
      </c>
      <c r="I295" s="51">
        <f t="shared" si="9"/>
        <v>-3903639</v>
      </c>
      <c r="J295" s="17" t="s">
        <v>226</v>
      </c>
      <c r="K295" s="50" t="s">
        <v>98</v>
      </c>
      <c r="L295" s="16" t="s">
        <v>28</v>
      </c>
      <c r="M295" s="16" t="s">
        <v>95</v>
      </c>
      <c r="N295" s="17" t="s">
        <v>99</v>
      </c>
    </row>
    <row r="296" spans="1:14">
      <c r="A296" s="43">
        <v>43325</v>
      </c>
      <c r="B296" s="50" t="s">
        <v>506</v>
      </c>
      <c r="C296" s="50" t="s">
        <v>97</v>
      </c>
      <c r="D296" s="16" t="s">
        <v>85</v>
      </c>
      <c r="E296" s="40"/>
      <c r="F296" s="49">
        <v>1000</v>
      </c>
      <c r="G296" s="129">
        <f t="shared" si="8"/>
        <v>1.7815689565172466</v>
      </c>
      <c r="H296" s="128">
        <v>561.303</v>
      </c>
      <c r="I296" s="51">
        <f t="shared" si="9"/>
        <v>-3904639</v>
      </c>
      <c r="J296" s="17" t="s">
        <v>226</v>
      </c>
      <c r="K296" s="50" t="s">
        <v>98</v>
      </c>
      <c r="L296" s="16" t="s">
        <v>28</v>
      </c>
      <c r="M296" s="16" t="s">
        <v>95</v>
      </c>
      <c r="N296" s="17" t="s">
        <v>99</v>
      </c>
    </row>
    <row r="297" spans="1:14">
      <c r="A297" s="43">
        <v>43325</v>
      </c>
      <c r="B297" s="50" t="s">
        <v>493</v>
      </c>
      <c r="C297" s="50" t="s">
        <v>83</v>
      </c>
      <c r="D297" s="16" t="s">
        <v>85</v>
      </c>
      <c r="E297" s="40"/>
      <c r="F297" s="49">
        <v>1000</v>
      </c>
      <c r="G297" s="129">
        <f t="shared" si="8"/>
        <v>1.7815689565172466</v>
      </c>
      <c r="H297" s="128">
        <v>561.303</v>
      </c>
      <c r="I297" s="51">
        <f t="shared" si="9"/>
        <v>-3905639</v>
      </c>
      <c r="J297" s="17" t="s">
        <v>226</v>
      </c>
      <c r="K297" s="50" t="s">
        <v>98</v>
      </c>
      <c r="L297" s="16" t="s">
        <v>28</v>
      </c>
      <c r="M297" s="16" t="s">
        <v>95</v>
      </c>
      <c r="N297" s="17" t="s">
        <v>99</v>
      </c>
    </row>
    <row r="298" spans="1:14">
      <c r="A298" s="43">
        <v>43325</v>
      </c>
      <c r="B298" s="50" t="s">
        <v>507</v>
      </c>
      <c r="C298" s="50" t="s">
        <v>97</v>
      </c>
      <c r="D298" s="16" t="s">
        <v>85</v>
      </c>
      <c r="E298" s="40"/>
      <c r="F298" s="49">
        <v>1000</v>
      </c>
      <c r="G298" s="129">
        <f t="shared" si="8"/>
        <v>1.7815689565172466</v>
      </c>
      <c r="H298" s="128">
        <v>561.303</v>
      </c>
      <c r="I298" s="51">
        <f t="shared" si="9"/>
        <v>-3906639</v>
      </c>
      <c r="J298" s="17" t="s">
        <v>226</v>
      </c>
      <c r="K298" s="50" t="s">
        <v>98</v>
      </c>
      <c r="L298" s="16" t="s">
        <v>28</v>
      </c>
      <c r="M298" s="16" t="s">
        <v>95</v>
      </c>
      <c r="N298" s="17" t="s">
        <v>99</v>
      </c>
    </row>
    <row r="299" spans="1:14">
      <c r="A299" s="43">
        <v>43325</v>
      </c>
      <c r="B299" s="50" t="s">
        <v>508</v>
      </c>
      <c r="C299" s="50" t="s">
        <v>97</v>
      </c>
      <c r="D299" s="16" t="s">
        <v>85</v>
      </c>
      <c r="E299" s="40"/>
      <c r="F299" s="40">
        <v>1000</v>
      </c>
      <c r="G299" s="129">
        <f t="shared" si="8"/>
        <v>1.7815689565172466</v>
      </c>
      <c r="H299" s="128">
        <v>561.303</v>
      </c>
      <c r="I299" s="51">
        <f t="shared" si="9"/>
        <v>-3907639</v>
      </c>
      <c r="J299" s="17" t="s">
        <v>259</v>
      </c>
      <c r="K299" s="50" t="s">
        <v>98</v>
      </c>
      <c r="L299" s="16" t="s">
        <v>28</v>
      </c>
      <c r="M299" s="16" t="s">
        <v>95</v>
      </c>
      <c r="N299" s="17" t="s">
        <v>99</v>
      </c>
    </row>
    <row r="300" spans="1:14">
      <c r="A300" s="43">
        <v>43325</v>
      </c>
      <c r="B300" s="50" t="s">
        <v>493</v>
      </c>
      <c r="C300" s="16" t="s">
        <v>83</v>
      </c>
      <c r="D300" s="16" t="s">
        <v>85</v>
      </c>
      <c r="E300" s="40"/>
      <c r="F300" s="40">
        <v>1000</v>
      </c>
      <c r="G300" s="129">
        <f t="shared" si="8"/>
        <v>1.7815689565172466</v>
      </c>
      <c r="H300" s="128">
        <v>561.303</v>
      </c>
      <c r="I300" s="51">
        <f t="shared" si="9"/>
        <v>-3908639</v>
      </c>
      <c r="J300" s="17" t="s">
        <v>259</v>
      </c>
      <c r="K300" s="50" t="s">
        <v>98</v>
      </c>
      <c r="L300" s="16" t="s">
        <v>28</v>
      </c>
      <c r="M300" s="16" t="s">
        <v>95</v>
      </c>
      <c r="N300" s="17" t="s">
        <v>99</v>
      </c>
    </row>
    <row r="301" spans="1:14">
      <c r="A301" s="43">
        <v>43325</v>
      </c>
      <c r="B301" s="50" t="s">
        <v>507</v>
      </c>
      <c r="C301" s="50" t="s">
        <v>97</v>
      </c>
      <c r="D301" s="16" t="s">
        <v>85</v>
      </c>
      <c r="E301" s="40"/>
      <c r="F301" s="40">
        <v>1000</v>
      </c>
      <c r="G301" s="129">
        <f t="shared" si="8"/>
        <v>1.7815689565172466</v>
      </c>
      <c r="H301" s="128">
        <v>561.303</v>
      </c>
      <c r="I301" s="51">
        <f t="shared" si="9"/>
        <v>-3909639</v>
      </c>
      <c r="J301" s="17" t="s">
        <v>259</v>
      </c>
      <c r="K301" s="50" t="s">
        <v>98</v>
      </c>
      <c r="L301" s="16" t="s">
        <v>28</v>
      </c>
      <c r="M301" s="16" t="s">
        <v>95</v>
      </c>
      <c r="N301" s="17" t="s">
        <v>99</v>
      </c>
    </row>
    <row r="302" spans="1:14">
      <c r="A302" s="43">
        <v>43325</v>
      </c>
      <c r="B302" s="17" t="s">
        <v>617</v>
      </c>
      <c r="C302" s="50" t="s">
        <v>97</v>
      </c>
      <c r="D302" s="16" t="s">
        <v>85</v>
      </c>
      <c r="E302" s="41"/>
      <c r="F302" s="41">
        <v>2000</v>
      </c>
      <c r="G302" s="129">
        <f t="shared" si="8"/>
        <v>3.5631379130344931</v>
      </c>
      <c r="H302" s="128">
        <v>561.303</v>
      </c>
      <c r="I302" s="51">
        <f t="shared" si="9"/>
        <v>-3911639</v>
      </c>
      <c r="J302" s="17" t="s">
        <v>579</v>
      </c>
      <c r="K302" s="17" t="s">
        <v>580</v>
      </c>
      <c r="L302" s="16" t="s">
        <v>28</v>
      </c>
      <c r="M302" s="16" t="s">
        <v>95</v>
      </c>
      <c r="N302" s="17" t="s">
        <v>99</v>
      </c>
    </row>
    <row r="303" spans="1:14">
      <c r="A303" s="43">
        <v>43325</v>
      </c>
      <c r="B303" s="17" t="s">
        <v>528</v>
      </c>
      <c r="C303" s="50" t="s">
        <v>97</v>
      </c>
      <c r="D303" s="16" t="s">
        <v>85</v>
      </c>
      <c r="E303" s="40"/>
      <c r="F303" s="40">
        <v>1000</v>
      </c>
      <c r="G303" s="129">
        <f t="shared" si="8"/>
        <v>1.7815689565172466</v>
      </c>
      <c r="H303" s="128">
        <v>561.303</v>
      </c>
      <c r="I303" s="51">
        <f t="shared" si="9"/>
        <v>-3912639</v>
      </c>
      <c r="J303" s="17" t="s">
        <v>527</v>
      </c>
      <c r="K303" s="17" t="s">
        <v>98</v>
      </c>
      <c r="L303" s="16" t="s">
        <v>28</v>
      </c>
      <c r="M303" s="16" t="s">
        <v>95</v>
      </c>
      <c r="N303" s="17" t="s">
        <v>99</v>
      </c>
    </row>
    <row r="304" spans="1:14">
      <c r="A304" s="43">
        <v>43325</v>
      </c>
      <c r="B304" s="17" t="s">
        <v>493</v>
      </c>
      <c r="C304" s="16" t="s">
        <v>83</v>
      </c>
      <c r="D304" s="16" t="s">
        <v>85</v>
      </c>
      <c r="E304" s="40"/>
      <c r="F304" s="40">
        <v>1000</v>
      </c>
      <c r="G304" s="129">
        <f t="shared" si="8"/>
        <v>1.7815689565172466</v>
      </c>
      <c r="H304" s="128">
        <v>561.303</v>
      </c>
      <c r="I304" s="51">
        <f t="shared" si="9"/>
        <v>-3913639</v>
      </c>
      <c r="J304" s="17" t="s">
        <v>527</v>
      </c>
      <c r="K304" s="17" t="s">
        <v>98</v>
      </c>
      <c r="L304" s="16" t="s">
        <v>28</v>
      </c>
      <c r="M304" s="16" t="s">
        <v>95</v>
      </c>
      <c r="N304" s="17" t="s">
        <v>99</v>
      </c>
    </row>
    <row r="305" spans="1:14">
      <c r="A305" s="43">
        <v>43325</v>
      </c>
      <c r="B305" s="17" t="s">
        <v>507</v>
      </c>
      <c r="C305" s="50" t="s">
        <v>97</v>
      </c>
      <c r="D305" s="16" t="s">
        <v>85</v>
      </c>
      <c r="E305" s="40"/>
      <c r="F305" s="40">
        <v>1000</v>
      </c>
      <c r="G305" s="129">
        <f t="shared" si="8"/>
        <v>1.7815689565172466</v>
      </c>
      <c r="H305" s="128">
        <v>561.303</v>
      </c>
      <c r="I305" s="51">
        <f t="shared" si="9"/>
        <v>-3914639</v>
      </c>
      <c r="J305" s="17" t="s">
        <v>527</v>
      </c>
      <c r="K305" s="17" t="s">
        <v>98</v>
      </c>
      <c r="L305" s="16" t="s">
        <v>28</v>
      </c>
      <c r="M305" s="16" t="s">
        <v>95</v>
      </c>
      <c r="N305" s="17" t="s">
        <v>99</v>
      </c>
    </row>
    <row r="306" spans="1:14">
      <c r="A306" s="43">
        <v>43326</v>
      </c>
      <c r="B306" s="16" t="s">
        <v>54</v>
      </c>
      <c r="C306" s="16"/>
      <c r="D306" s="16"/>
      <c r="E306" s="40">
        <v>11052068</v>
      </c>
      <c r="F306" s="40"/>
      <c r="G306" s="129">
        <f t="shared" si="8"/>
        <v>0</v>
      </c>
      <c r="H306" s="128">
        <v>561.303</v>
      </c>
      <c r="I306" s="51">
        <f t="shared" si="9"/>
        <v>7137429</v>
      </c>
      <c r="J306" s="16" t="s">
        <v>79</v>
      </c>
      <c r="K306" s="16" t="s">
        <v>26</v>
      </c>
      <c r="L306" s="16" t="s">
        <v>33</v>
      </c>
      <c r="M306" s="16" t="s">
        <v>95</v>
      </c>
      <c r="N306" s="17" t="s">
        <v>101</v>
      </c>
    </row>
    <row r="307" spans="1:14">
      <c r="A307" s="43">
        <v>43326</v>
      </c>
      <c r="B307" s="48" t="s">
        <v>107</v>
      </c>
      <c r="C307" s="50" t="s">
        <v>97</v>
      </c>
      <c r="D307" s="16" t="s">
        <v>85</v>
      </c>
      <c r="E307" s="49"/>
      <c r="F307" s="41">
        <v>1500</v>
      </c>
      <c r="G307" s="129">
        <f t="shared" si="8"/>
        <v>2.6723534347758697</v>
      </c>
      <c r="H307" s="128">
        <v>561.303</v>
      </c>
      <c r="I307" s="51">
        <f t="shared" si="9"/>
        <v>7135929</v>
      </c>
      <c r="J307" s="17" t="s">
        <v>93</v>
      </c>
      <c r="K307" s="50" t="s">
        <v>98</v>
      </c>
      <c r="L307" s="16" t="s">
        <v>28</v>
      </c>
      <c r="M307" s="16" t="s">
        <v>95</v>
      </c>
      <c r="N307" s="17" t="s">
        <v>99</v>
      </c>
    </row>
    <row r="308" spans="1:14">
      <c r="A308" s="43">
        <v>43326</v>
      </c>
      <c r="B308" s="48" t="s">
        <v>108</v>
      </c>
      <c r="C308" s="50" t="s">
        <v>97</v>
      </c>
      <c r="D308" s="16" t="s">
        <v>85</v>
      </c>
      <c r="E308" s="49"/>
      <c r="F308" s="41">
        <v>500</v>
      </c>
      <c r="G308" s="129">
        <f t="shared" si="8"/>
        <v>0.89078447825862328</v>
      </c>
      <c r="H308" s="128">
        <v>561.303</v>
      </c>
      <c r="I308" s="51">
        <f t="shared" si="9"/>
        <v>7135429</v>
      </c>
      <c r="J308" s="17" t="s">
        <v>93</v>
      </c>
      <c r="K308" s="50" t="s">
        <v>98</v>
      </c>
      <c r="L308" s="16" t="s">
        <v>28</v>
      </c>
      <c r="M308" s="16" t="s">
        <v>95</v>
      </c>
      <c r="N308" s="17" t="s">
        <v>99</v>
      </c>
    </row>
    <row r="309" spans="1:14">
      <c r="A309" s="43">
        <v>43326</v>
      </c>
      <c r="B309" s="48" t="s">
        <v>109</v>
      </c>
      <c r="C309" s="50" t="s">
        <v>97</v>
      </c>
      <c r="D309" s="16" t="s">
        <v>85</v>
      </c>
      <c r="E309" s="49"/>
      <c r="F309" s="41">
        <v>500</v>
      </c>
      <c r="G309" s="129">
        <f t="shared" si="8"/>
        <v>0.89078447825862328</v>
      </c>
      <c r="H309" s="128">
        <v>561.303</v>
      </c>
      <c r="I309" s="51">
        <f t="shared" si="9"/>
        <v>7134929</v>
      </c>
      <c r="J309" s="17" t="s">
        <v>93</v>
      </c>
      <c r="K309" s="50" t="s">
        <v>98</v>
      </c>
      <c r="L309" s="16" t="s">
        <v>28</v>
      </c>
      <c r="M309" s="16" t="s">
        <v>95</v>
      </c>
      <c r="N309" s="17" t="s">
        <v>99</v>
      </c>
    </row>
    <row r="310" spans="1:14">
      <c r="A310" s="43">
        <v>43326</v>
      </c>
      <c r="B310" s="48" t="s">
        <v>110</v>
      </c>
      <c r="C310" s="50" t="s">
        <v>97</v>
      </c>
      <c r="D310" s="16" t="s">
        <v>85</v>
      </c>
      <c r="E310" s="49"/>
      <c r="F310" s="41">
        <v>500</v>
      </c>
      <c r="G310" s="129">
        <f t="shared" si="8"/>
        <v>0.89078447825862328</v>
      </c>
      <c r="H310" s="128">
        <v>561.303</v>
      </c>
      <c r="I310" s="51">
        <f t="shared" si="9"/>
        <v>7134429</v>
      </c>
      <c r="J310" s="17" t="s">
        <v>93</v>
      </c>
      <c r="K310" s="50" t="s">
        <v>98</v>
      </c>
      <c r="L310" s="16" t="s">
        <v>28</v>
      </c>
      <c r="M310" s="16" t="s">
        <v>95</v>
      </c>
      <c r="N310" s="17" t="s">
        <v>99</v>
      </c>
    </row>
    <row r="311" spans="1:14">
      <c r="A311" s="43">
        <v>43326</v>
      </c>
      <c r="B311" s="48" t="s">
        <v>111</v>
      </c>
      <c r="C311" s="17" t="s">
        <v>112</v>
      </c>
      <c r="D311" s="16" t="s">
        <v>85</v>
      </c>
      <c r="E311" s="49"/>
      <c r="F311" s="41">
        <v>2000</v>
      </c>
      <c r="G311" s="129">
        <f t="shared" si="8"/>
        <v>3.5631379130344931</v>
      </c>
      <c r="H311" s="128">
        <v>561.303</v>
      </c>
      <c r="I311" s="51">
        <f t="shared" si="9"/>
        <v>7132429</v>
      </c>
      <c r="J311" s="17" t="s">
        <v>93</v>
      </c>
      <c r="K311" s="50" t="s">
        <v>98</v>
      </c>
      <c r="L311" s="16" t="s">
        <v>28</v>
      </c>
      <c r="M311" s="16" t="s">
        <v>95</v>
      </c>
      <c r="N311" s="17" t="s">
        <v>99</v>
      </c>
    </row>
    <row r="312" spans="1:14">
      <c r="A312" s="43">
        <v>43326</v>
      </c>
      <c r="B312" s="48" t="s">
        <v>113</v>
      </c>
      <c r="C312" s="50" t="s">
        <v>97</v>
      </c>
      <c r="D312" s="16" t="s">
        <v>85</v>
      </c>
      <c r="E312" s="49"/>
      <c r="F312" s="41">
        <v>1000</v>
      </c>
      <c r="G312" s="129">
        <f t="shared" si="8"/>
        <v>1.7815689565172466</v>
      </c>
      <c r="H312" s="128">
        <v>561.303</v>
      </c>
      <c r="I312" s="51">
        <f t="shared" si="9"/>
        <v>7131429</v>
      </c>
      <c r="J312" s="17" t="s">
        <v>93</v>
      </c>
      <c r="K312" s="50" t="s">
        <v>98</v>
      </c>
      <c r="L312" s="16" t="s">
        <v>28</v>
      </c>
      <c r="M312" s="16" t="s">
        <v>95</v>
      </c>
      <c r="N312" s="17" t="s">
        <v>99</v>
      </c>
    </row>
    <row r="313" spans="1:14">
      <c r="A313" s="43">
        <v>43326</v>
      </c>
      <c r="B313" s="16" t="s">
        <v>144</v>
      </c>
      <c r="C313" s="50" t="s">
        <v>97</v>
      </c>
      <c r="D313" s="16" t="s">
        <v>85</v>
      </c>
      <c r="E313" s="40"/>
      <c r="F313" s="40">
        <v>1500</v>
      </c>
      <c r="G313" s="129">
        <f t="shared" si="8"/>
        <v>2.6723534347758697</v>
      </c>
      <c r="H313" s="128">
        <v>561.303</v>
      </c>
      <c r="I313" s="51">
        <f t="shared" si="9"/>
        <v>7129929</v>
      </c>
      <c r="J313" s="16" t="s">
        <v>138</v>
      </c>
      <c r="K313" s="16" t="s">
        <v>98</v>
      </c>
      <c r="L313" s="16" t="s">
        <v>28</v>
      </c>
      <c r="M313" s="16" t="s">
        <v>95</v>
      </c>
      <c r="N313" s="16" t="s">
        <v>99</v>
      </c>
    </row>
    <row r="314" spans="1:14">
      <c r="A314" s="43">
        <v>43326</v>
      </c>
      <c r="B314" s="16" t="s">
        <v>145</v>
      </c>
      <c r="C314" s="50" t="s">
        <v>97</v>
      </c>
      <c r="D314" s="16" t="s">
        <v>85</v>
      </c>
      <c r="E314" s="40"/>
      <c r="F314" s="40">
        <v>2500</v>
      </c>
      <c r="G314" s="129">
        <f t="shared" si="8"/>
        <v>4.4539223912931165</v>
      </c>
      <c r="H314" s="128">
        <v>561.303</v>
      </c>
      <c r="I314" s="51">
        <f t="shared" si="9"/>
        <v>7127429</v>
      </c>
      <c r="J314" s="16" t="s">
        <v>138</v>
      </c>
      <c r="K314" s="16" t="s">
        <v>98</v>
      </c>
      <c r="L314" s="16" t="s">
        <v>28</v>
      </c>
      <c r="M314" s="16" t="s">
        <v>95</v>
      </c>
      <c r="N314" s="16" t="s">
        <v>99</v>
      </c>
    </row>
    <row r="315" spans="1:14">
      <c r="A315" s="43">
        <v>43326</v>
      </c>
      <c r="B315" s="16" t="s">
        <v>146</v>
      </c>
      <c r="C315" s="50" t="s">
        <v>97</v>
      </c>
      <c r="D315" s="16" t="s">
        <v>85</v>
      </c>
      <c r="E315" s="40"/>
      <c r="F315" s="40">
        <v>300</v>
      </c>
      <c r="G315" s="129">
        <f t="shared" si="8"/>
        <v>0.53447068695517397</v>
      </c>
      <c r="H315" s="128">
        <v>561.303</v>
      </c>
      <c r="I315" s="51">
        <f t="shared" si="9"/>
        <v>7127129</v>
      </c>
      <c r="J315" s="16" t="s">
        <v>138</v>
      </c>
      <c r="K315" s="16" t="s">
        <v>98</v>
      </c>
      <c r="L315" s="16" t="s">
        <v>28</v>
      </c>
      <c r="M315" s="16" t="s">
        <v>95</v>
      </c>
      <c r="N315" s="16" t="s">
        <v>99</v>
      </c>
    </row>
    <row r="316" spans="1:14">
      <c r="A316" s="43">
        <v>43326</v>
      </c>
      <c r="B316" s="16" t="s">
        <v>147</v>
      </c>
      <c r="C316" s="50" t="s">
        <v>97</v>
      </c>
      <c r="D316" s="16" t="s">
        <v>85</v>
      </c>
      <c r="E316" s="40"/>
      <c r="F316" s="40">
        <v>300</v>
      </c>
      <c r="G316" s="129">
        <f t="shared" si="8"/>
        <v>0.53447068695517397</v>
      </c>
      <c r="H316" s="128">
        <v>561.303</v>
      </c>
      <c r="I316" s="51">
        <f t="shared" si="9"/>
        <v>7126829</v>
      </c>
      <c r="J316" s="16" t="s">
        <v>138</v>
      </c>
      <c r="K316" s="16" t="s">
        <v>98</v>
      </c>
      <c r="L316" s="16" t="s">
        <v>28</v>
      </c>
      <c r="M316" s="16" t="s">
        <v>95</v>
      </c>
      <c r="N316" s="16" t="s">
        <v>99</v>
      </c>
    </row>
    <row r="317" spans="1:14">
      <c r="A317" s="43">
        <v>43326</v>
      </c>
      <c r="B317" s="16" t="s">
        <v>148</v>
      </c>
      <c r="C317" s="50" t="s">
        <v>97</v>
      </c>
      <c r="D317" s="16" t="s">
        <v>85</v>
      </c>
      <c r="E317" s="40"/>
      <c r="F317" s="40">
        <v>300</v>
      </c>
      <c r="G317" s="129">
        <f t="shared" si="8"/>
        <v>0.53447068695517397</v>
      </c>
      <c r="H317" s="128">
        <v>561.303</v>
      </c>
      <c r="I317" s="51">
        <f t="shared" si="9"/>
        <v>7126529</v>
      </c>
      <c r="J317" s="16" t="s">
        <v>138</v>
      </c>
      <c r="K317" s="16" t="s">
        <v>98</v>
      </c>
      <c r="L317" s="16" t="s">
        <v>28</v>
      </c>
      <c r="M317" s="16" t="s">
        <v>95</v>
      </c>
      <c r="N317" s="16" t="s">
        <v>99</v>
      </c>
    </row>
    <row r="318" spans="1:14">
      <c r="A318" s="43">
        <v>43326</v>
      </c>
      <c r="B318" s="16" t="s">
        <v>149</v>
      </c>
      <c r="C318" s="50" t="s">
        <v>97</v>
      </c>
      <c r="D318" s="16" t="s">
        <v>85</v>
      </c>
      <c r="E318" s="40"/>
      <c r="F318" s="40">
        <v>300</v>
      </c>
      <c r="G318" s="129">
        <f t="shared" si="8"/>
        <v>0.53447068695517397</v>
      </c>
      <c r="H318" s="128">
        <v>561.303</v>
      </c>
      <c r="I318" s="51">
        <f t="shared" si="9"/>
        <v>7126229</v>
      </c>
      <c r="J318" s="16" t="s">
        <v>138</v>
      </c>
      <c r="K318" s="16" t="s">
        <v>98</v>
      </c>
      <c r="L318" s="16" t="s">
        <v>28</v>
      </c>
      <c r="M318" s="16" t="s">
        <v>95</v>
      </c>
      <c r="N318" s="16" t="s">
        <v>99</v>
      </c>
    </row>
    <row r="319" spans="1:14">
      <c r="A319" s="43">
        <v>43326</v>
      </c>
      <c r="B319" s="16" t="s">
        <v>150</v>
      </c>
      <c r="C319" s="17" t="s">
        <v>129</v>
      </c>
      <c r="D319" s="16" t="s">
        <v>85</v>
      </c>
      <c r="E319" s="40"/>
      <c r="F319" s="40">
        <v>15000</v>
      </c>
      <c r="G319" s="129">
        <f t="shared" si="8"/>
        <v>26.723534347758697</v>
      </c>
      <c r="H319" s="128">
        <v>561.303</v>
      </c>
      <c r="I319" s="51">
        <f t="shared" si="9"/>
        <v>7111229</v>
      </c>
      <c r="J319" s="16" t="s">
        <v>138</v>
      </c>
      <c r="K319" s="16">
        <v>11</v>
      </c>
      <c r="L319" s="16" t="s">
        <v>28</v>
      </c>
      <c r="M319" s="16" t="s">
        <v>95</v>
      </c>
      <c r="N319" s="16" t="s">
        <v>101</v>
      </c>
    </row>
    <row r="320" spans="1:14">
      <c r="A320" s="43">
        <v>43326</v>
      </c>
      <c r="B320" s="16" t="s">
        <v>151</v>
      </c>
      <c r="C320" s="16" t="s">
        <v>112</v>
      </c>
      <c r="D320" s="16" t="s">
        <v>85</v>
      </c>
      <c r="E320" s="40"/>
      <c r="F320" s="40">
        <v>3000</v>
      </c>
      <c r="G320" s="129">
        <f t="shared" si="8"/>
        <v>5.3447068695517395</v>
      </c>
      <c r="H320" s="128">
        <v>561.303</v>
      </c>
      <c r="I320" s="51">
        <f t="shared" si="9"/>
        <v>7108229</v>
      </c>
      <c r="J320" s="16" t="s">
        <v>138</v>
      </c>
      <c r="K320" s="16" t="s">
        <v>98</v>
      </c>
      <c r="L320" s="16" t="s">
        <v>28</v>
      </c>
      <c r="M320" s="16" t="s">
        <v>95</v>
      </c>
      <c r="N320" s="16" t="s">
        <v>99</v>
      </c>
    </row>
    <row r="321" spans="1:14">
      <c r="A321" s="43">
        <v>43326</v>
      </c>
      <c r="B321" s="16" t="s">
        <v>622</v>
      </c>
      <c r="C321" s="16" t="s">
        <v>86</v>
      </c>
      <c r="D321" s="16" t="s">
        <v>85</v>
      </c>
      <c r="E321" s="40"/>
      <c r="F321" s="40">
        <v>55000</v>
      </c>
      <c r="G321" s="129">
        <f t="shared" si="8"/>
        <v>97.986292608448551</v>
      </c>
      <c r="H321" s="128">
        <v>561.303</v>
      </c>
      <c r="I321" s="51">
        <f t="shared" si="9"/>
        <v>7053229</v>
      </c>
      <c r="J321" s="16" t="s">
        <v>137</v>
      </c>
      <c r="K321" s="16" t="s">
        <v>143</v>
      </c>
      <c r="L321" s="16" t="s">
        <v>28</v>
      </c>
      <c r="M321" s="16" t="s">
        <v>95</v>
      </c>
      <c r="N321" s="17" t="s">
        <v>101</v>
      </c>
    </row>
    <row r="322" spans="1:14">
      <c r="A322" s="43">
        <v>43326</v>
      </c>
      <c r="B322" s="16" t="s">
        <v>645</v>
      </c>
      <c r="C322" s="16" t="s">
        <v>86</v>
      </c>
      <c r="D322" s="16" t="s">
        <v>85</v>
      </c>
      <c r="E322" s="40"/>
      <c r="F322" s="40">
        <v>1500</v>
      </c>
      <c r="G322" s="129">
        <f t="shared" si="8"/>
        <v>2.6723534347758697</v>
      </c>
      <c r="H322" s="128">
        <v>561.303</v>
      </c>
      <c r="I322" s="51">
        <f t="shared" si="9"/>
        <v>7051729</v>
      </c>
      <c r="J322" s="16" t="s">
        <v>137</v>
      </c>
      <c r="K322" s="16" t="s">
        <v>143</v>
      </c>
      <c r="L322" s="16" t="s">
        <v>28</v>
      </c>
      <c r="M322" s="16" t="s">
        <v>95</v>
      </c>
      <c r="N322" s="17" t="s">
        <v>101</v>
      </c>
    </row>
    <row r="323" spans="1:14">
      <c r="A323" s="43">
        <v>43326</v>
      </c>
      <c r="B323" s="16" t="s">
        <v>622</v>
      </c>
      <c r="C323" s="16" t="s">
        <v>86</v>
      </c>
      <c r="D323" s="16" t="s">
        <v>85</v>
      </c>
      <c r="E323" s="40"/>
      <c r="F323" s="40">
        <v>55000</v>
      </c>
      <c r="G323" s="129">
        <f t="shared" si="8"/>
        <v>97.986292608448551</v>
      </c>
      <c r="H323" s="128">
        <v>561.303</v>
      </c>
      <c r="I323" s="51">
        <f t="shared" si="9"/>
        <v>6996729</v>
      </c>
      <c r="J323" s="16" t="s">
        <v>137</v>
      </c>
      <c r="K323" s="16" t="s">
        <v>143</v>
      </c>
      <c r="L323" s="16" t="s">
        <v>28</v>
      </c>
      <c r="M323" s="16" t="s">
        <v>95</v>
      </c>
      <c r="N323" s="17" t="s">
        <v>101</v>
      </c>
    </row>
    <row r="324" spans="1:14">
      <c r="A324" s="43">
        <v>43326</v>
      </c>
      <c r="B324" s="16" t="s">
        <v>646</v>
      </c>
      <c r="C324" s="16" t="s">
        <v>86</v>
      </c>
      <c r="D324" s="16" t="s">
        <v>85</v>
      </c>
      <c r="E324" s="40"/>
      <c r="F324" s="40">
        <v>1500</v>
      </c>
      <c r="G324" s="129">
        <f t="shared" si="8"/>
        <v>2.6723534347758697</v>
      </c>
      <c r="H324" s="128">
        <v>561.303</v>
      </c>
      <c r="I324" s="51">
        <f t="shared" si="9"/>
        <v>6995229</v>
      </c>
      <c r="J324" s="16" t="s">
        <v>137</v>
      </c>
      <c r="K324" s="16" t="s">
        <v>143</v>
      </c>
      <c r="L324" s="16" t="s">
        <v>28</v>
      </c>
      <c r="M324" s="16" t="s">
        <v>95</v>
      </c>
      <c r="N324" s="17" t="s">
        <v>101</v>
      </c>
    </row>
    <row r="325" spans="1:14">
      <c r="A325" s="43">
        <v>43326</v>
      </c>
      <c r="B325" s="16" t="s">
        <v>247</v>
      </c>
      <c r="C325" s="50" t="s">
        <v>97</v>
      </c>
      <c r="D325" s="16" t="s">
        <v>85</v>
      </c>
      <c r="E325" s="40"/>
      <c r="F325" s="40">
        <v>13000</v>
      </c>
      <c r="G325" s="129">
        <f t="shared" si="8"/>
        <v>23.160396434724206</v>
      </c>
      <c r="H325" s="128">
        <v>561.303</v>
      </c>
      <c r="I325" s="51">
        <f t="shared" si="9"/>
        <v>6982229</v>
      </c>
      <c r="J325" s="16" t="s">
        <v>137</v>
      </c>
      <c r="K325" s="16">
        <v>140806002018</v>
      </c>
      <c r="L325" s="16" t="s">
        <v>28</v>
      </c>
      <c r="M325" s="16" t="s">
        <v>95</v>
      </c>
      <c r="N325" s="17" t="s">
        <v>101</v>
      </c>
    </row>
    <row r="326" spans="1:14">
      <c r="A326" s="43">
        <v>43326</v>
      </c>
      <c r="B326" s="16" t="s">
        <v>248</v>
      </c>
      <c r="C326" s="50" t="s">
        <v>97</v>
      </c>
      <c r="D326" s="16" t="s">
        <v>85</v>
      </c>
      <c r="E326" s="40"/>
      <c r="F326" s="40">
        <v>9000</v>
      </c>
      <c r="G326" s="129">
        <f t="shared" si="8"/>
        <v>16.034120608655218</v>
      </c>
      <c r="H326" s="128">
        <v>561.303</v>
      </c>
      <c r="I326" s="51">
        <f t="shared" si="9"/>
        <v>6973229</v>
      </c>
      <c r="J326" s="16" t="s">
        <v>137</v>
      </c>
      <c r="K326" s="16">
        <v>569</v>
      </c>
      <c r="L326" s="16" t="s">
        <v>28</v>
      </c>
      <c r="M326" s="16" t="s">
        <v>95</v>
      </c>
      <c r="N326" s="17" t="s">
        <v>101</v>
      </c>
    </row>
    <row r="327" spans="1:14">
      <c r="A327" s="43">
        <v>43326</v>
      </c>
      <c r="B327" s="50" t="s">
        <v>508</v>
      </c>
      <c r="C327" s="50" t="s">
        <v>97</v>
      </c>
      <c r="D327" s="16" t="s">
        <v>85</v>
      </c>
      <c r="E327" s="40"/>
      <c r="F327" s="49">
        <v>1000</v>
      </c>
      <c r="G327" s="129">
        <f t="shared" si="8"/>
        <v>1.7815689565172466</v>
      </c>
      <c r="H327" s="128">
        <v>561.303</v>
      </c>
      <c r="I327" s="51">
        <f t="shared" si="9"/>
        <v>6972229</v>
      </c>
      <c r="J327" s="17" t="s">
        <v>226</v>
      </c>
      <c r="K327" s="50" t="s">
        <v>98</v>
      </c>
      <c r="L327" s="16" t="s">
        <v>28</v>
      </c>
      <c r="M327" s="16" t="s">
        <v>95</v>
      </c>
      <c r="N327" s="17" t="s">
        <v>99</v>
      </c>
    </row>
    <row r="328" spans="1:14">
      <c r="A328" s="43">
        <v>43326</v>
      </c>
      <c r="B328" s="50" t="s">
        <v>493</v>
      </c>
      <c r="C328" s="50" t="s">
        <v>83</v>
      </c>
      <c r="D328" s="16" t="s">
        <v>85</v>
      </c>
      <c r="E328" s="40"/>
      <c r="F328" s="49">
        <v>1000</v>
      </c>
      <c r="G328" s="129">
        <f t="shared" si="8"/>
        <v>1.7815689565172466</v>
      </c>
      <c r="H328" s="128">
        <v>561.303</v>
      </c>
      <c r="I328" s="51">
        <f t="shared" si="9"/>
        <v>6971229</v>
      </c>
      <c r="J328" s="17" t="s">
        <v>226</v>
      </c>
      <c r="K328" s="50" t="s">
        <v>98</v>
      </c>
      <c r="L328" s="16" t="s">
        <v>28</v>
      </c>
      <c r="M328" s="16" t="s">
        <v>95</v>
      </c>
      <c r="N328" s="17" t="s">
        <v>99</v>
      </c>
    </row>
    <row r="329" spans="1:14">
      <c r="A329" s="43">
        <v>43326</v>
      </c>
      <c r="B329" s="50" t="s">
        <v>507</v>
      </c>
      <c r="C329" s="50" t="s">
        <v>97</v>
      </c>
      <c r="D329" s="16" t="s">
        <v>85</v>
      </c>
      <c r="E329" s="40"/>
      <c r="F329" s="49">
        <v>1000</v>
      </c>
      <c r="G329" s="129">
        <f t="shared" si="8"/>
        <v>1.7815689565172466</v>
      </c>
      <c r="H329" s="128">
        <v>561.303</v>
      </c>
      <c r="I329" s="51">
        <f t="shared" si="9"/>
        <v>6970229</v>
      </c>
      <c r="J329" s="17" t="s">
        <v>226</v>
      </c>
      <c r="K329" s="50" t="s">
        <v>98</v>
      </c>
      <c r="L329" s="16" t="s">
        <v>28</v>
      </c>
      <c r="M329" s="16" t="s">
        <v>95</v>
      </c>
      <c r="N329" s="17" t="s">
        <v>99</v>
      </c>
    </row>
    <row r="330" spans="1:14">
      <c r="A330" s="43">
        <v>43326</v>
      </c>
      <c r="B330" s="50" t="s">
        <v>508</v>
      </c>
      <c r="C330" s="50" t="s">
        <v>97</v>
      </c>
      <c r="D330" s="16" t="s">
        <v>85</v>
      </c>
      <c r="E330" s="40"/>
      <c r="F330" s="40">
        <v>1000</v>
      </c>
      <c r="G330" s="129">
        <f t="shared" si="8"/>
        <v>1.7815689565172466</v>
      </c>
      <c r="H330" s="128">
        <v>561.303</v>
      </c>
      <c r="I330" s="51">
        <f t="shared" si="9"/>
        <v>6969229</v>
      </c>
      <c r="J330" s="17" t="s">
        <v>259</v>
      </c>
      <c r="K330" s="50" t="s">
        <v>98</v>
      </c>
      <c r="L330" s="16" t="s">
        <v>28</v>
      </c>
      <c r="M330" s="16" t="s">
        <v>95</v>
      </c>
      <c r="N330" s="17" t="s">
        <v>99</v>
      </c>
    </row>
    <row r="331" spans="1:14">
      <c r="A331" s="43">
        <v>43326</v>
      </c>
      <c r="B331" s="50" t="s">
        <v>493</v>
      </c>
      <c r="C331" s="16" t="s">
        <v>83</v>
      </c>
      <c r="D331" s="16" t="s">
        <v>85</v>
      </c>
      <c r="E331" s="40"/>
      <c r="F331" s="40">
        <v>1000</v>
      </c>
      <c r="G331" s="129">
        <f t="shared" si="8"/>
        <v>1.7815689565172466</v>
      </c>
      <c r="H331" s="128">
        <v>561.303</v>
      </c>
      <c r="I331" s="51">
        <f t="shared" si="9"/>
        <v>6968229</v>
      </c>
      <c r="J331" s="17" t="s">
        <v>259</v>
      </c>
      <c r="K331" s="50" t="s">
        <v>98</v>
      </c>
      <c r="L331" s="16" t="s">
        <v>28</v>
      </c>
      <c r="M331" s="16" t="s">
        <v>95</v>
      </c>
      <c r="N331" s="17" t="s">
        <v>99</v>
      </c>
    </row>
    <row r="332" spans="1:14">
      <c r="A332" s="43">
        <v>43326</v>
      </c>
      <c r="B332" s="50" t="s">
        <v>507</v>
      </c>
      <c r="C332" s="50" t="s">
        <v>97</v>
      </c>
      <c r="D332" s="16" t="s">
        <v>85</v>
      </c>
      <c r="E332" s="40"/>
      <c r="F332" s="40">
        <v>1000</v>
      </c>
      <c r="G332" s="129">
        <f t="shared" si="8"/>
        <v>1.7815689565172466</v>
      </c>
      <c r="H332" s="128">
        <v>561.303</v>
      </c>
      <c r="I332" s="51">
        <f t="shared" si="9"/>
        <v>6967229</v>
      </c>
      <c r="J332" s="17" t="s">
        <v>259</v>
      </c>
      <c r="K332" s="50" t="s">
        <v>98</v>
      </c>
      <c r="L332" s="16" t="s">
        <v>28</v>
      </c>
      <c r="M332" s="16" t="s">
        <v>95</v>
      </c>
      <c r="N332" s="17" t="s">
        <v>99</v>
      </c>
    </row>
    <row r="333" spans="1:14">
      <c r="A333" s="43">
        <v>43326</v>
      </c>
      <c r="B333" s="16" t="s">
        <v>293</v>
      </c>
      <c r="C333" s="50" t="s">
        <v>97</v>
      </c>
      <c r="D333" s="16" t="s">
        <v>85</v>
      </c>
      <c r="E333" s="40"/>
      <c r="F333" s="40">
        <v>2000</v>
      </c>
      <c r="G333" s="129">
        <f t="shared" si="8"/>
        <v>3.5631379130344931</v>
      </c>
      <c r="H333" s="128">
        <v>561.303</v>
      </c>
      <c r="I333" s="51">
        <f t="shared" si="9"/>
        <v>6965229</v>
      </c>
      <c r="J333" s="16" t="s">
        <v>245</v>
      </c>
      <c r="K333" s="16" t="s">
        <v>294</v>
      </c>
      <c r="L333" s="16" t="s">
        <v>28</v>
      </c>
      <c r="M333" s="16" t="s">
        <v>95</v>
      </c>
      <c r="N333" s="16" t="s">
        <v>99</v>
      </c>
    </row>
    <row r="334" spans="1:14">
      <c r="A334" s="43">
        <v>43326</v>
      </c>
      <c r="B334" s="16" t="s">
        <v>295</v>
      </c>
      <c r="C334" s="50" t="s">
        <v>97</v>
      </c>
      <c r="D334" s="16" t="s">
        <v>85</v>
      </c>
      <c r="E334" s="40"/>
      <c r="F334" s="40">
        <v>300</v>
      </c>
      <c r="G334" s="129">
        <f t="shared" si="8"/>
        <v>0.53447068695517397</v>
      </c>
      <c r="H334" s="128">
        <v>561.303</v>
      </c>
      <c r="I334" s="51">
        <f t="shared" si="9"/>
        <v>6964929</v>
      </c>
      <c r="J334" s="16" t="s">
        <v>245</v>
      </c>
      <c r="K334" s="16" t="s">
        <v>294</v>
      </c>
      <c r="L334" s="16" t="s">
        <v>28</v>
      </c>
      <c r="M334" s="16" t="s">
        <v>95</v>
      </c>
      <c r="N334" s="16" t="s">
        <v>99</v>
      </c>
    </row>
    <row r="335" spans="1:14">
      <c r="A335" s="43">
        <v>43326</v>
      </c>
      <c r="B335" s="16" t="s">
        <v>296</v>
      </c>
      <c r="C335" s="50" t="s">
        <v>97</v>
      </c>
      <c r="D335" s="16" t="s">
        <v>85</v>
      </c>
      <c r="E335" s="40"/>
      <c r="F335" s="40">
        <v>300</v>
      </c>
      <c r="G335" s="129">
        <f t="shared" ref="G335:G398" si="10">+F335/H335</f>
        <v>0.53447068695517397</v>
      </c>
      <c r="H335" s="128">
        <v>561.303</v>
      </c>
      <c r="I335" s="51">
        <f t="shared" ref="I335:I398" si="11">I334+E335-F335</f>
        <v>6964629</v>
      </c>
      <c r="J335" s="16" t="s">
        <v>245</v>
      </c>
      <c r="K335" s="16" t="s">
        <v>294</v>
      </c>
      <c r="L335" s="16" t="s">
        <v>28</v>
      </c>
      <c r="M335" s="16" t="s">
        <v>95</v>
      </c>
      <c r="N335" s="16" t="s">
        <v>99</v>
      </c>
    </row>
    <row r="336" spans="1:14">
      <c r="A336" s="43">
        <v>43326</v>
      </c>
      <c r="B336" s="16" t="s">
        <v>297</v>
      </c>
      <c r="C336" s="50" t="s">
        <v>97</v>
      </c>
      <c r="D336" s="16" t="s">
        <v>85</v>
      </c>
      <c r="E336" s="40"/>
      <c r="F336" s="40">
        <v>300</v>
      </c>
      <c r="G336" s="129">
        <f t="shared" si="10"/>
        <v>0.53447068695517397</v>
      </c>
      <c r="H336" s="128">
        <v>561.303</v>
      </c>
      <c r="I336" s="51">
        <f t="shared" si="11"/>
        <v>6964329</v>
      </c>
      <c r="J336" s="16" t="s">
        <v>245</v>
      </c>
      <c r="K336" s="16" t="s">
        <v>294</v>
      </c>
      <c r="L336" s="16" t="s">
        <v>28</v>
      </c>
      <c r="M336" s="16" t="s">
        <v>95</v>
      </c>
      <c r="N336" s="16" t="s">
        <v>99</v>
      </c>
    </row>
    <row r="337" spans="1:14">
      <c r="A337" s="43">
        <v>43326</v>
      </c>
      <c r="B337" s="17" t="s">
        <v>528</v>
      </c>
      <c r="C337" s="50" t="s">
        <v>97</v>
      </c>
      <c r="D337" s="16" t="s">
        <v>85</v>
      </c>
      <c r="E337" s="40"/>
      <c r="F337" s="40">
        <v>1000</v>
      </c>
      <c r="G337" s="129">
        <f t="shared" si="10"/>
        <v>1.7815689565172466</v>
      </c>
      <c r="H337" s="128">
        <v>561.303</v>
      </c>
      <c r="I337" s="51">
        <f t="shared" si="11"/>
        <v>6963329</v>
      </c>
      <c r="J337" s="17" t="s">
        <v>527</v>
      </c>
      <c r="K337" s="17" t="s">
        <v>98</v>
      </c>
      <c r="L337" s="16" t="s">
        <v>28</v>
      </c>
      <c r="M337" s="16" t="s">
        <v>95</v>
      </c>
      <c r="N337" s="17" t="s">
        <v>99</v>
      </c>
    </row>
    <row r="338" spans="1:14">
      <c r="A338" s="43">
        <v>43326</v>
      </c>
      <c r="B338" s="17" t="s">
        <v>493</v>
      </c>
      <c r="C338" s="16" t="s">
        <v>83</v>
      </c>
      <c r="D338" s="16" t="s">
        <v>85</v>
      </c>
      <c r="E338" s="40"/>
      <c r="F338" s="40">
        <v>1000</v>
      </c>
      <c r="G338" s="129">
        <f t="shared" si="10"/>
        <v>1.7815689565172466</v>
      </c>
      <c r="H338" s="128">
        <v>561.303</v>
      </c>
      <c r="I338" s="51">
        <f t="shared" si="11"/>
        <v>6962329</v>
      </c>
      <c r="J338" s="17" t="s">
        <v>527</v>
      </c>
      <c r="K338" s="17" t="s">
        <v>98</v>
      </c>
      <c r="L338" s="16" t="s">
        <v>28</v>
      </c>
      <c r="M338" s="16" t="s">
        <v>95</v>
      </c>
      <c r="N338" s="17" t="s">
        <v>99</v>
      </c>
    </row>
    <row r="339" spans="1:14">
      <c r="A339" s="43">
        <v>43326</v>
      </c>
      <c r="B339" s="17" t="s">
        <v>507</v>
      </c>
      <c r="C339" s="50" t="s">
        <v>97</v>
      </c>
      <c r="D339" s="16" t="s">
        <v>85</v>
      </c>
      <c r="E339" s="40"/>
      <c r="F339" s="40">
        <v>1000</v>
      </c>
      <c r="G339" s="129">
        <f t="shared" si="10"/>
        <v>1.7815689565172466</v>
      </c>
      <c r="H339" s="128">
        <v>561.303</v>
      </c>
      <c r="I339" s="51">
        <f t="shared" si="11"/>
        <v>6961329</v>
      </c>
      <c r="J339" s="17" t="s">
        <v>527</v>
      </c>
      <c r="K339" s="17" t="s">
        <v>98</v>
      </c>
      <c r="L339" s="16" t="s">
        <v>28</v>
      </c>
      <c r="M339" s="16" t="s">
        <v>95</v>
      </c>
      <c r="N339" s="17" t="s">
        <v>99</v>
      </c>
    </row>
    <row r="340" spans="1:14">
      <c r="A340" s="43">
        <v>43327</v>
      </c>
      <c r="B340" s="16" t="s">
        <v>152</v>
      </c>
      <c r="C340" s="50" t="s">
        <v>97</v>
      </c>
      <c r="D340" s="16" t="s">
        <v>85</v>
      </c>
      <c r="E340" s="40"/>
      <c r="F340" s="40">
        <v>300</v>
      </c>
      <c r="G340" s="129">
        <f t="shared" si="10"/>
        <v>0.53447068695517397</v>
      </c>
      <c r="H340" s="128">
        <v>561.303</v>
      </c>
      <c r="I340" s="51">
        <f t="shared" si="11"/>
        <v>6961029</v>
      </c>
      <c r="J340" s="16" t="s">
        <v>138</v>
      </c>
      <c r="K340" s="16" t="s">
        <v>98</v>
      </c>
      <c r="L340" s="16" t="s">
        <v>28</v>
      </c>
      <c r="M340" s="16" t="s">
        <v>95</v>
      </c>
      <c r="N340" s="16" t="s">
        <v>99</v>
      </c>
    </row>
    <row r="341" spans="1:14">
      <c r="A341" s="43">
        <v>43327</v>
      </c>
      <c r="B341" s="16" t="s">
        <v>153</v>
      </c>
      <c r="C341" s="17" t="s">
        <v>129</v>
      </c>
      <c r="D341" s="16" t="s">
        <v>85</v>
      </c>
      <c r="E341" s="40"/>
      <c r="F341" s="40">
        <v>10000</v>
      </c>
      <c r="G341" s="129">
        <f t="shared" si="10"/>
        <v>17.815689565172466</v>
      </c>
      <c r="H341" s="128">
        <v>561.303</v>
      </c>
      <c r="I341" s="51">
        <f t="shared" si="11"/>
        <v>6951029</v>
      </c>
      <c r="J341" s="16" t="s">
        <v>138</v>
      </c>
      <c r="K341" s="16" t="s">
        <v>98</v>
      </c>
      <c r="L341" s="16" t="s">
        <v>28</v>
      </c>
      <c r="M341" s="16" t="s">
        <v>95</v>
      </c>
      <c r="N341" s="16" t="s">
        <v>99</v>
      </c>
    </row>
    <row r="342" spans="1:14">
      <c r="A342" s="43">
        <v>43327</v>
      </c>
      <c r="B342" s="16" t="s">
        <v>154</v>
      </c>
      <c r="C342" s="50" t="s">
        <v>97</v>
      </c>
      <c r="D342" s="16" t="s">
        <v>85</v>
      </c>
      <c r="E342" s="40"/>
      <c r="F342" s="40">
        <v>5000</v>
      </c>
      <c r="G342" s="129">
        <f t="shared" si="10"/>
        <v>8.907844782586233</v>
      </c>
      <c r="H342" s="128">
        <v>561.303</v>
      </c>
      <c r="I342" s="51">
        <f t="shared" si="11"/>
        <v>6946029</v>
      </c>
      <c r="J342" s="16" t="s">
        <v>138</v>
      </c>
      <c r="K342" s="16" t="s">
        <v>98</v>
      </c>
      <c r="L342" s="16" t="s">
        <v>28</v>
      </c>
      <c r="M342" s="16" t="s">
        <v>95</v>
      </c>
      <c r="N342" s="16" t="s">
        <v>99</v>
      </c>
    </row>
    <row r="343" spans="1:14">
      <c r="A343" s="43">
        <v>43327</v>
      </c>
      <c r="B343" s="16" t="s">
        <v>155</v>
      </c>
      <c r="C343" s="50" t="s">
        <v>97</v>
      </c>
      <c r="D343" s="16" t="s">
        <v>85</v>
      </c>
      <c r="E343" s="40"/>
      <c r="F343" s="40">
        <v>700</v>
      </c>
      <c r="G343" s="129">
        <f t="shared" si="10"/>
        <v>1.2470982695620725</v>
      </c>
      <c r="H343" s="128">
        <v>561.303</v>
      </c>
      <c r="I343" s="51">
        <f t="shared" si="11"/>
        <v>6945329</v>
      </c>
      <c r="J343" s="16" t="s">
        <v>138</v>
      </c>
      <c r="K343" s="16" t="s">
        <v>98</v>
      </c>
      <c r="L343" s="16" t="s">
        <v>28</v>
      </c>
      <c r="M343" s="16" t="s">
        <v>95</v>
      </c>
      <c r="N343" s="16" t="s">
        <v>99</v>
      </c>
    </row>
    <row r="344" spans="1:14">
      <c r="A344" s="43">
        <v>43327</v>
      </c>
      <c r="B344" s="16" t="s">
        <v>156</v>
      </c>
      <c r="C344" s="50" t="s">
        <v>97</v>
      </c>
      <c r="D344" s="16" t="s">
        <v>85</v>
      </c>
      <c r="E344" s="40"/>
      <c r="F344" s="40">
        <v>700</v>
      </c>
      <c r="G344" s="129">
        <f t="shared" si="10"/>
        <v>1.2470982695620725</v>
      </c>
      <c r="H344" s="128">
        <v>561.303</v>
      </c>
      <c r="I344" s="51">
        <f t="shared" si="11"/>
        <v>6944629</v>
      </c>
      <c r="J344" s="16" t="s">
        <v>138</v>
      </c>
      <c r="K344" s="16" t="s">
        <v>98</v>
      </c>
      <c r="L344" s="16" t="s">
        <v>28</v>
      </c>
      <c r="M344" s="16" t="s">
        <v>95</v>
      </c>
      <c r="N344" s="16" t="s">
        <v>99</v>
      </c>
    </row>
    <row r="345" spans="1:14">
      <c r="A345" s="43">
        <v>43327</v>
      </c>
      <c r="B345" s="16" t="s">
        <v>157</v>
      </c>
      <c r="C345" s="50" t="s">
        <v>97</v>
      </c>
      <c r="D345" s="16" t="s">
        <v>85</v>
      </c>
      <c r="E345" s="40"/>
      <c r="F345" s="40">
        <v>700</v>
      </c>
      <c r="G345" s="129">
        <f t="shared" si="10"/>
        <v>1.2470982695620725</v>
      </c>
      <c r="H345" s="128">
        <v>561.303</v>
      </c>
      <c r="I345" s="51">
        <f t="shared" si="11"/>
        <v>6943929</v>
      </c>
      <c r="J345" s="16" t="s">
        <v>138</v>
      </c>
      <c r="K345" s="16" t="s">
        <v>98</v>
      </c>
      <c r="L345" s="16" t="s">
        <v>28</v>
      </c>
      <c r="M345" s="16" t="s">
        <v>95</v>
      </c>
      <c r="N345" s="16" t="s">
        <v>99</v>
      </c>
    </row>
    <row r="346" spans="1:14">
      <c r="A346" s="43">
        <v>43327</v>
      </c>
      <c r="B346" s="16" t="s">
        <v>298</v>
      </c>
      <c r="C346" s="50" t="s">
        <v>97</v>
      </c>
      <c r="D346" s="16" t="s">
        <v>85</v>
      </c>
      <c r="E346" s="40"/>
      <c r="F346" s="40">
        <v>300</v>
      </c>
      <c r="G346" s="129">
        <f t="shared" si="10"/>
        <v>0.53447068695517397</v>
      </c>
      <c r="H346" s="128">
        <v>561.303</v>
      </c>
      <c r="I346" s="51">
        <f t="shared" si="11"/>
        <v>6943629</v>
      </c>
      <c r="J346" s="16" t="s">
        <v>245</v>
      </c>
      <c r="K346" s="16" t="s">
        <v>294</v>
      </c>
      <c r="L346" s="16" t="s">
        <v>28</v>
      </c>
      <c r="M346" s="16" t="s">
        <v>95</v>
      </c>
      <c r="N346" s="16" t="s">
        <v>99</v>
      </c>
    </row>
    <row r="347" spans="1:14">
      <c r="A347" s="43">
        <v>43327</v>
      </c>
      <c r="B347" s="16" t="s">
        <v>299</v>
      </c>
      <c r="C347" s="50" t="s">
        <v>97</v>
      </c>
      <c r="D347" s="16" t="s">
        <v>85</v>
      </c>
      <c r="E347" s="40"/>
      <c r="F347" s="40">
        <v>300</v>
      </c>
      <c r="G347" s="129">
        <f t="shared" si="10"/>
        <v>0.53447068695517397</v>
      </c>
      <c r="H347" s="128">
        <v>561.303</v>
      </c>
      <c r="I347" s="51">
        <f t="shared" si="11"/>
        <v>6943329</v>
      </c>
      <c r="J347" s="16" t="s">
        <v>245</v>
      </c>
      <c r="K347" s="16" t="s">
        <v>294</v>
      </c>
      <c r="L347" s="16" t="s">
        <v>28</v>
      </c>
      <c r="M347" s="16" t="s">
        <v>95</v>
      </c>
      <c r="N347" s="16" t="s">
        <v>99</v>
      </c>
    </row>
    <row r="348" spans="1:14">
      <c r="A348" s="43">
        <v>43327</v>
      </c>
      <c r="B348" s="16" t="s">
        <v>297</v>
      </c>
      <c r="C348" s="50" t="s">
        <v>97</v>
      </c>
      <c r="D348" s="16" t="s">
        <v>85</v>
      </c>
      <c r="E348" s="40"/>
      <c r="F348" s="40">
        <v>300</v>
      </c>
      <c r="G348" s="129">
        <f t="shared" si="10"/>
        <v>0.53447068695517397</v>
      </c>
      <c r="H348" s="128">
        <v>561.303</v>
      </c>
      <c r="I348" s="51">
        <f t="shared" si="11"/>
        <v>6943029</v>
      </c>
      <c r="J348" s="16" t="s">
        <v>245</v>
      </c>
      <c r="K348" s="16" t="s">
        <v>294</v>
      </c>
      <c r="L348" s="16" t="s">
        <v>28</v>
      </c>
      <c r="M348" s="16" t="s">
        <v>95</v>
      </c>
      <c r="N348" s="16" t="s">
        <v>99</v>
      </c>
    </row>
    <row r="349" spans="1:14">
      <c r="A349" s="43">
        <v>43327</v>
      </c>
      <c r="B349" s="16" t="s">
        <v>300</v>
      </c>
      <c r="C349" s="50" t="s">
        <v>97</v>
      </c>
      <c r="D349" s="16" t="s">
        <v>85</v>
      </c>
      <c r="E349" s="40"/>
      <c r="F349" s="40">
        <v>300</v>
      </c>
      <c r="G349" s="129">
        <f t="shared" si="10"/>
        <v>0.53447068695517397</v>
      </c>
      <c r="H349" s="128">
        <v>561.303</v>
      </c>
      <c r="I349" s="51">
        <f t="shared" si="11"/>
        <v>6942729</v>
      </c>
      <c r="J349" s="16" t="s">
        <v>245</v>
      </c>
      <c r="K349" s="16" t="s">
        <v>294</v>
      </c>
      <c r="L349" s="16" t="s">
        <v>28</v>
      </c>
      <c r="M349" s="16" t="s">
        <v>95</v>
      </c>
      <c r="N349" s="16" t="s">
        <v>99</v>
      </c>
    </row>
    <row r="350" spans="1:14">
      <c r="A350" s="43">
        <v>43327</v>
      </c>
      <c r="B350" s="16" t="s">
        <v>301</v>
      </c>
      <c r="C350" s="50" t="s">
        <v>97</v>
      </c>
      <c r="D350" s="16" t="s">
        <v>85</v>
      </c>
      <c r="E350" s="40"/>
      <c r="F350" s="40">
        <v>300</v>
      </c>
      <c r="G350" s="129">
        <f t="shared" si="10"/>
        <v>0.53447068695517397</v>
      </c>
      <c r="H350" s="128">
        <v>561.303</v>
      </c>
      <c r="I350" s="51">
        <f t="shared" si="11"/>
        <v>6942429</v>
      </c>
      <c r="J350" s="16" t="s">
        <v>245</v>
      </c>
      <c r="K350" s="16" t="s">
        <v>294</v>
      </c>
      <c r="L350" s="16" t="s">
        <v>28</v>
      </c>
      <c r="M350" s="16" t="s">
        <v>95</v>
      </c>
      <c r="N350" s="16" t="s">
        <v>99</v>
      </c>
    </row>
    <row r="351" spans="1:14">
      <c r="A351" s="43">
        <v>43328</v>
      </c>
      <c r="B351" s="48" t="s">
        <v>114</v>
      </c>
      <c r="C351" s="50" t="s">
        <v>97</v>
      </c>
      <c r="D351" s="16" t="s">
        <v>85</v>
      </c>
      <c r="E351" s="49"/>
      <c r="F351" s="41">
        <v>500</v>
      </c>
      <c r="G351" s="129">
        <f t="shared" si="10"/>
        <v>0.89078447825862328</v>
      </c>
      <c r="H351" s="128">
        <v>561.303</v>
      </c>
      <c r="I351" s="51">
        <f t="shared" si="11"/>
        <v>6941929</v>
      </c>
      <c r="J351" s="17" t="s">
        <v>93</v>
      </c>
      <c r="K351" s="50" t="s">
        <v>98</v>
      </c>
      <c r="L351" s="16" t="s">
        <v>28</v>
      </c>
      <c r="M351" s="16" t="s">
        <v>95</v>
      </c>
      <c r="N351" s="17" t="s">
        <v>99</v>
      </c>
    </row>
    <row r="352" spans="1:14">
      <c r="A352" s="43">
        <v>43328</v>
      </c>
      <c r="B352" s="48" t="s">
        <v>115</v>
      </c>
      <c r="C352" s="17" t="s">
        <v>112</v>
      </c>
      <c r="D352" s="16" t="s">
        <v>85</v>
      </c>
      <c r="E352" s="49"/>
      <c r="F352" s="41">
        <v>2000</v>
      </c>
      <c r="G352" s="129">
        <f t="shared" si="10"/>
        <v>3.5631379130344931</v>
      </c>
      <c r="H352" s="128">
        <v>561.303</v>
      </c>
      <c r="I352" s="51">
        <f t="shared" si="11"/>
        <v>6939929</v>
      </c>
      <c r="J352" s="17" t="s">
        <v>93</v>
      </c>
      <c r="K352" s="50" t="s">
        <v>98</v>
      </c>
      <c r="L352" s="16" t="s">
        <v>28</v>
      </c>
      <c r="M352" s="16" t="s">
        <v>95</v>
      </c>
      <c r="N352" s="17" t="s">
        <v>99</v>
      </c>
    </row>
    <row r="353" spans="1:14">
      <c r="A353" s="43">
        <v>43328</v>
      </c>
      <c r="B353" s="48" t="s">
        <v>116</v>
      </c>
      <c r="C353" s="50" t="s">
        <v>97</v>
      </c>
      <c r="D353" s="16" t="s">
        <v>85</v>
      </c>
      <c r="E353" s="49"/>
      <c r="F353" s="41">
        <v>500</v>
      </c>
      <c r="G353" s="129">
        <f t="shared" si="10"/>
        <v>0.89078447825862328</v>
      </c>
      <c r="H353" s="128">
        <v>561.303</v>
      </c>
      <c r="I353" s="51">
        <f t="shared" si="11"/>
        <v>6939429</v>
      </c>
      <c r="J353" s="17" t="s">
        <v>93</v>
      </c>
      <c r="K353" s="50" t="s">
        <v>98</v>
      </c>
      <c r="L353" s="16" t="s">
        <v>28</v>
      </c>
      <c r="M353" s="16" t="s">
        <v>95</v>
      </c>
      <c r="N353" s="17" t="s">
        <v>99</v>
      </c>
    </row>
    <row r="354" spans="1:14">
      <c r="A354" s="43">
        <v>43328</v>
      </c>
      <c r="B354" s="16" t="s">
        <v>158</v>
      </c>
      <c r="C354" s="50" t="s">
        <v>97</v>
      </c>
      <c r="D354" s="16" t="s">
        <v>85</v>
      </c>
      <c r="E354" s="40"/>
      <c r="F354" s="40">
        <v>700</v>
      </c>
      <c r="G354" s="129">
        <f t="shared" si="10"/>
        <v>1.2470982695620725</v>
      </c>
      <c r="H354" s="128">
        <v>561.303</v>
      </c>
      <c r="I354" s="51">
        <f t="shared" si="11"/>
        <v>6938729</v>
      </c>
      <c r="J354" s="16" t="s">
        <v>138</v>
      </c>
      <c r="K354" s="16" t="s">
        <v>98</v>
      </c>
      <c r="L354" s="16" t="s">
        <v>28</v>
      </c>
      <c r="M354" s="16" t="s">
        <v>95</v>
      </c>
      <c r="N354" s="16" t="s">
        <v>99</v>
      </c>
    </row>
    <row r="355" spans="1:14">
      <c r="A355" s="43">
        <v>43328</v>
      </c>
      <c r="B355" s="16" t="s">
        <v>159</v>
      </c>
      <c r="C355" s="50" t="s">
        <v>97</v>
      </c>
      <c r="D355" s="16" t="s">
        <v>85</v>
      </c>
      <c r="E355" s="40"/>
      <c r="F355" s="40">
        <v>700</v>
      </c>
      <c r="G355" s="129">
        <f t="shared" si="10"/>
        <v>1.2470982695620725</v>
      </c>
      <c r="H355" s="128">
        <v>561.303</v>
      </c>
      <c r="I355" s="51">
        <f t="shared" si="11"/>
        <v>6938029</v>
      </c>
      <c r="J355" s="16" t="s">
        <v>138</v>
      </c>
      <c r="K355" s="16" t="s">
        <v>98</v>
      </c>
      <c r="L355" s="16" t="s">
        <v>28</v>
      </c>
      <c r="M355" s="16" t="s">
        <v>95</v>
      </c>
      <c r="N355" s="16" t="s">
        <v>99</v>
      </c>
    </row>
    <row r="356" spans="1:14">
      <c r="A356" s="43">
        <v>43328</v>
      </c>
      <c r="B356" s="16" t="s">
        <v>160</v>
      </c>
      <c r="C356" s="50" t="s">
        <v>97</v>
      </c>
      <c r="D356" s="16" t="s">
        <v>85</v>
      </c>
      <c r="E356" s="40"/>
      <c r="F356" s="40">
        <v>700</v>
      </c>
      <c r="G356" s="129">
        <f t="shared" si="10"/>
        <v>1.2470982695620725</v>
      </c>
      <c r="H356" s="128">
        <v>561.303</v>
      </c>
      <c r="I356" s="51">
        <f t="shared" si="11"/>
        <v>6937329</v>
      </c>
      <c r="J356" s="16" t="s">
        <v>138</v>
      </c>
      <c r="K356" s="16" t="s">
        <v>98</v>
      </c>
      <c r="L356" s="16" t="s">
        <v>28</v>
      </c>
      <c r="M356" s="16" t="s">
        <v>95</v>
      </c>
      <c r="N356" s="16" t="s">
        <v>99</v>
      </c>
    </row>
    <row r="357" spans="1:14">
      <c r="A357" s="43">
        <v>43328</v>
      </c>
      <c r="B357" s="16" t="s">
        <v>161</v>
      </c>
      <c r="C357" s="50" t="s">
        <v>97</v>
      </c>
      <c r="D357" s="16" t="s">
        <v>85</v>
      </c>
      <c r="E357" s="40"/>
      <c r="F357" s="40">
        <v>700</v>
      </c>
      <c r="G357" s="129">
        <f t="shared" si="10"/>
        <v>1.2470982695620725</v>
      </c>
      <c r="H357" s="128">
        <v>561.303</v>
      </c>
      <c r="I357" s="51">
        <f t="shared" si="11"/>
        <v>6936629</v>
      </c>
      <c r="J357" s="16" t="s">
        <v>138</v>
      </c>
      <c r="K357" s="16" t="s">
        <v>98</v>
      </c>
      <c r="L357" s="16" t="s">
        <v>28</v>
      </c>
      <c r="M357" s="16" t="s">
        <v>95</v>
      </c>
      <c r="N357" s="16" t="s">
        <v>99</v>
      </c>
    </row>
    <row r="358" spans="1:14">
      <c r="A358" s="43">
        <v>43328</v>
      </c>
      <c r="B358" s="16" t="s">
        <v>162</v>
      </c>
      <c r="C358" s="50" t="s">
        <v>97</v>
      </c>
      <c r="D358" s="16" t="s">
        <v>85</v>
      </c>
      <c r="E358" s="40"/>
      <c r="F358" s="40">
        <v>700</v>
      </c>
      <c r="G358" s="129">
        <f t="shared" si="10"/>
        <v>1.2470982695620725</v>
      </c>
      <c r="H358" s="128">
        <v>561.303</v>
      </c>
      <c r="I358" s="51">
        <f t="shared" si="11"/>
        <v>6935929</v>
      </c>
      <c r="J358" s="16" t="s">
        <v>138</v>
      </c>
      <c r="K358" s="16" t="s">
        <v>98</v>
      </c>
      <c r="L358" s="16" t="s">
        <v>28</v>
      </c>
      <c r="M358" s="16" t="s">
        <v>95</v>
      </c>
      <c r="N358" s="16" t="s">
        <v>99</v>
      </c>
    </row>
    <row r="359" spans="1:14">
      <c r="A359" s="43">
        <v>43328</v>
      </c>
      <c r="B359" s="16" t="s">
        <v>163</v>
      </c>
      <c r="C359" s="50" t="s">
        <v>97</v>
      </c>
      <c r="D359" s="16" t="s">
        <v>85</v>
      </c>
      <c r="E359" s="40"/>
      <c r="F359" s="40">
        <v>700</v>
      </c>
      <c r="G359" s="129">
        <f t="shared" si="10"/>
        <v>1.2470982695620725</v>
      </c>
      <c r="H359" s="128">
        <v>561.303</v>
      </c>
      <c r="I359" s="51">
        <f t="shared" si="11"/>
        <v>6935229</v>
      </c>
      <c r="J359" s="16" t="s">
        <v>138</v>
      </c>
      <c r="K359" s="16" t="s">
        <v>98</v>
      </c>
      <c r="L359" s="16" t="s">
        <v>28</v>
      </c>
      <c r="M359" s="16" t="s">
        <v>95</v>
      </c>
      <c r="N359" s="16" t="s">
        <v>99</v>
      </c>
    </row>
    <row r="360" spans="1:14">
      <c r="A360" s="43">
        <v>43328</v>
      </c>
      <c r="B360" s="16" t="s">
        <v>164</v>
      </c>
      <c r="C360" s="50" t="s">
        <v>97</v>
      </c>
      <c r="D360" s="16" t="s">
        <v>85</v>
      </c>
      <c r="E360" s="40"/>
      <c r="F360" s="40">
        <v>700</v>
      </c>
      <c r="G360" s="129">
        <f t="shared" si="10"/>
        <v>1.2470982695620725</v>
      </c>
      <c r="H360" s="128">
        <v>561.303</v>
      </c>
      <c r="I360" s="51">
        <f t="shared" si="11"/>
        <v>6934529</v>
      </c>
      <c r="J360" s="16" t="s">
        <v>138</v>
      </c>
      <c r="K360" s="16" t="s">
        <v>98</v>
      </c>
      <c r="L360" s="16" t="s">
        <v>28</v>
      </c>
      <c r="M360" s="16" t="s">
        <v>95</v>
      </c>
      <c r="N360" s="16" t="s">
        <v>99</v>
      </c>
    </row>
    <row r="361" spans="1:14">
      <c r="A361" s="43">
        <v>43328</v>
      </c>
      <c r="B361" s="16" t="s">
        <v>165</v>
      </c>
      <c r="C361" s="17" t="s">
        <v>129</v>
      </c>
      <c r="D361" s="16" t="s">
        <v>85</v>
      </c>
      <c r="E361" s="40"/>
      <c r="F361" s="40">
        <v>30000</v>
      </c>
      <c r="G361" s="129">
        <f t="shared" si="10"/>
        <v>53.447068695517395</v>
      </c>
      <c r="H361" s="128">
        <v>561.303</v>
      </c>
      <c r="I361" s="51">
        <f t="shared" si="11"/>
        <v>6904529</v>
      </c>
      <c r="J361" s="16" t="s">
        <v>138</v>
      </c>
      <c r="K361" s="16">
        <v>54</v>
      </c>
      <c r="L361" s="16" t="s">
        <v>28</v>
      </c>
      <c r="M361" s="16" t="s">
        <v>95</v>
      </c>
      <c r="N361" s="16" t="s">
        <v>101</v>
      </c>
    </row>
    <row r="362" spans="1:14">
      <c r="A362" s="43">
        <v>43328</v>
      </c>
      <c r="B362" s="16" t="s">
        <v>157</v>
      </c>
      <c r="C362" s="50" t="s">
        <v>97</v>
      </c>
      <c r="D362" s="16" t="s">
        <v>85</v>
      </c>
      <c r="E362" s="40"/>
      <c r="F362" s="40">
        <v>700</v>
      </c>
      <c r="G362" s="129">
        <f t="shared" si="10"/>
        <v>1.2470982695620725</v>
      </c>
      <c r="H362" s="128">
        <v>561.303</v>
      </c>
      <c r="I362" s="51">
        <f t="shared" si="11"/>
        <v>6903829</v>
      </c>
      <c r="J362" s="16" t="s">
        <v>138</v>
      </c>
      <c r="K362" s="16" t="s">
        <v>98</v>
      </c>
      <c r="L362" s="16" t="s">
        <v>28</v>
      </c>
      <c r="M362" s="16" t="s">
        <v>95</v>
      </c>
      <c r="N362" s="16" t="s">
        <v>99</v>
      </c>
    </row>
    <row r="363" spans="1:14">
      <c r="A363" s="43">
        <v>43328</v>
      </c>
      <c r="B363" s="16" t="s">
        <v>166</v>
      </c>
      <c r="C363" s="17" t="s">
        <v>129</v>
      </c>
      <c r="D363" s="16" t="s">
        <v>85</v>
      </c>
      <c r="E363" s="40"/>
      <c r="F363" s="40">
        <v>30000</v>
      </c>
      <c r="G363" s="129">
        <f t="shared" si="10"/>
        <v>53.447068695517395</v>
      </c>
      <c r="H363" s="128">
        <v>561.303</v>
      </c>
      <c r="I363" s="51">
        <f t="shared" si="11"/>
        <v>6873829</v>
      </c>
      <c r="J363" s="16" t="s">
        <v>138</v>
      </c>
      <c r="K363" s="16" t="s">
        <v>98</v>
      </c>
      <c r="L363" s="16" t="s">
        <v>28</v>
      </c>
      <c r="M363" s="16" t="s">
        <v>95</v>
      </c>
      <c r="N363" s="16" t="s">
        <v>99</v>
      </c>
    </row>
    <row r="364" spans="1:14">
      <c r="A364" s="43">
        <v>43328</v>
      </c>
      <c r="B364" s="16" t="s">
        <v>251</v>
      </c>
      <c r="C364" s="16" t="s">
        <v>239</v>
      </c>
      <c r="D364" s="16" t="s">
        <v>81</v>
      </c>
      <c r="E364" s="40"/>
      <c r="F364" s="40">
        <v>7280</v>
      </c>
      <c r="G364" s="129">
        <f t="shared" si="10"/>
        <v>12.969822003445554</v>
      </c>
      <c r="H364" s="128">
        <v>561.303</v>
      </c>
      <c r="I364" s="51">
        <f t="shared" si="11"/>
        <v>6866549</v>
      </c>
      <c r="J364" s="16" t="s">
        <v>137</v>
      </c>
      <c r="K364" s="16" t="s">
        <v>250</v>
      </c>
      <c r="L364" s="16" t="s">
        <v>28</v>
      </c>
      <c r="M364" s="16" t="s">
        <v>95</v>
      </c>
      <c r="N364" s="17" t="s">
        <v>101</v>
      </c>
    </row>
    <row r="365" spans="1:14">
      <c r="A365" s="43">
        <v>43328</v>
      </c>
      <c r="B365" s="16" t="s">
        <v>253</v>
      </c>
      <c r="C365" s="16" t="s">
        <v>239</v>
      </c>
      <c r="D365" s="16" t="s">
        <v>81</v>
      </c>
      <c r="E365" s="40"/>
      <c r="F365" s="40">
        <v>1600</v>
      </c>
      <c r="G365" s="129">
        <f t="shared" si="10"/>
        <v>2.8505103304275945</v>
      </c>
      <c r="H365" s="128">
        <v>561.303</v>
      </c>
      <c r="I365" s="51">
        <f t="shared" si="11"/>
        <v>6864949</v>
      </c>
      <c r="J365" s="16" t="s">
        <v>137</v>
      </c>
      <c r="K365" s="16" t="s">
        <v>252</v>
      </c>
      <c r="L365" s="16" t="s">
        <v>28</v>
      </c>
      <c r="M365" s="16" t="s">
        <v>95</v>
      </c>
      <c r="N365" s="17" t="s">
        <v>101</v>
      </c>
    </row>
    <row r="366" spans="1:14">
      <c r="A366" s="43">
        <v>43328</v>
      </c>
      <c r="B366" s="16" t="s">
        <v>255</v>
      </c>
      <c r="C366" s="16" t="s">
        <v>239</v>
      </c>
      <c r="D366" s="16" t="s">
        <v>81</v>
      </c>
      <c r="E366" s="40"/>
      <c r="F366" s="40">
        <v>1400</v>
      </c>
      <c r="G366" s="129">
        <f t="shared" si="10"/>
        <v>2.494196539124145</v>
      </c>
      <c r="H366" s="128">
        <v>561.303</v>
      </c>
      <c r="I366" s="51">
        <f t="shared" si="11"/>
        <v>6863549</v>
      </c>
      <c r="J366" s="16" t="s">
        <v>137</v>
      </c>
      <c r="K366" s="16" t="s">
        <v>254</v>
      </c>
      <c r="L366" s="16" t="s">
        <v>28</v>
      </c>
      <c r="M366" s="16" t="s">
        <v>95</v>
      </c>
      <c r="N366" s="17" t="s">
        <v>101</v>
      </c>
    </row>
    <row r="367" spans="1:14">
      <c r="A367" s="43">
        <v>43328</v>
      </c>
      <c r="B367" s="16" t="s">
        <v>391</v>
      </c>
      <c r="C367" s="50" t="s">
        <v>97</v>
      </c>
      <c r="D367" s="53" t="s">
        <v>84</v>
      </c>
      <c r="E367" s="40"/>
      <c r="F367" s="40">
        <v>3000</v>
      </c>
      <c r="G367" s="129">
        <f t="shared" si="10"/>
        <v>5.3447068695517395</v>
      </c>
      <c r="H367" s="128">
        <v>561.303</v>
      </c>
      <c r="I367" s="51">
        <f t="shared" si="11"/>
        <v>6860549</v>
      </c>
      <c r="J367" s="16" t="s">
        <v>260</v>
      </c>
      <c r="K367" s="46" t="s">
        <v>98</v>
      </c>
      <c r="L367" s="16" t="s">
        <v>33</v>
      </c>
      <c r="M367" s="16" t="s">
        <v>95</v>
      </c>
      <c r="N367" s="16" t="s">
        <v>99</v>
      </c>
    </row>
    <row r="368" spans="1:14">
      <c r="A368" s="43">
        <v>43328</v>
      </c>
      <c r="B368" s="50" t="s">
        <v>508</v>
      </c>
      <c r="C368" s="50" t="s">
        <v>97</v>
      </c>
      <c r="D368" s="16" t="s">
        <v>85</v>
      </c>
      <c r="E368" s="40"/>
      <c r="F368" s="49">
        <v>1000</v>
      </c>
      <c r="G368" s="129">
        <f t="shared" si="10"/>
        <v>1.7815689565172466</v>
      </c>
      <c r="H368" s="128">
        <v>561.303</v>
      </c>
      <c r="I368" s="51">
        <f t="shared" si="11"/>
        <v>6859549</v>
      </c>
      <c r="J368" s="17" t="s">
        <v>226</v>
      </c>
      <c r="K368" s="50" t="s">
        <v>98</v>
      </c>
      <c r="L368" s="16" t="s">
        <v>28</v>
      </c>
      <c r="M368" s="16" t="s">
        <v>95</v>
      </c>
      <c r="N368" s="17" t="s">
        <v>99</v>
      </c>
    </row>
    <row r="369" spans="1:14">
      <c r="A369" s="43">
        <v>43328</v>
      </c>
      <c r="B369" s="50" t="s">
        <v>493</v>
      </c>
      <c r="C369" s="50" t="s">
        <v>83</v>
      </c>
      <c r="D369" s="16" t="s">
        <v>85</v>
      </c>
      <c r="E369" s="40"/>
      <c r="F369" s="49">
        <v>1000</v>
      </c>
      <c r="G369" s="129">
        <f t="shared" si="10"/>
        <v>1.7815689565172466</v>
      </c>
      <c r="H369" s="128">
        <v>561.303</v>
      </c>
      <c r="I369" s="51">
        <f t="shared" si="11"/>
        <v>6858549</v>
      </c>
      <c r="J369" s="17" t="s">
        <v>226</v>
      </c>
      <c r="K369" s="50" t="s">
        <v>98</v>
      </c>
      <c r="L369" s="16" t="s">
        <v>28</v>
      </c>
      <c r="M369" s="16" t="s">
        <v>95</v>
      </c>
      <c r="N369" s="17" t="s">
        <v>99</v>
      </c>
    </row>
    <row r="370" spans="1:14">
      <c r="A370" s="43">
        <v>43328</v>
      </c>
      <c r="B370" s="50" t="s">
        <v>509</v>
      </c>
      <c r="C370" s="50" t="s">
        <v>97</v>
      </c>
      <c r="D370" s="16" t="s">
        <v>85</v>
      </c>
      <c r="E370" s="40"/>
      <c r="F370" s="49">
        <v>1000</v>
      </c>
      <c r="G370" s="129">
        <f t="shared" si="10"/>
        <v>1.7815689565172466</v>
      </c>
      <c r="H370" s="128">
        <v>561.303</v>
      </c>
      <c r="I370" s="51">
        <f t="shared" si="11"/>
        <v>6857549</v>
      </c>
      <c r="J370" s="17" t="s">
        <v>226</v>
      </c>
      <c r="K370" s="50" t="s">
        <v>98</v>
      </c>
      <c r="L370" s="16" t="s">
        <v>28</v>
      </c>
      <c r="M370" s="16" t="s">
        <v>95</v>
      </c>
      <c r="N370" s="17" t="s">
        <v>99</v>
      </c>
    </row>
    <row r="371" spans="1:14">
      <c r="A371" s="43">
        <v>43328</v>
      </c>
      <c r="B371" s="50" t="s">
        <v>506</v>
      </c>
      <c r="C371" s="50" t="s">
        <v>97</v>
      </c>
      <c r="D371" s="16" t="s">
        <v>85</v>
      </c>
      <c r="E371" s="40"/>
      <c r="F371" s="49">
        <v>1000</v>
      </c>
      <c r="G371" s="129">
        <f t="shared" si="10"/>
        <v>1.7815689565172466</v>
      </c>
      <c r="H371" s="128">
        <v>561.303</v>
      </c>
      <c r="I371" s="51">
        <f t="shared" si="11"/>
        <v>6856549</v>
      </c>
      <c r="J371" s="17" t="s">
        <v>226</v>
      </c>
      <c r="K371" s="50" t="s">
        <v>98</v>
      </c>
      <c r="L371" s="16" t="s">
        <v>28</v>
      </c>
      <c r="M371" s="16" t="s">
        <v>95</v>
      </c>
      <c r="N371" s="17" t="s">
        <v>99</v>
      </c>
    </row>
    <row r="372" spans="1:14">
      <c r="A372" s="43">
        <v>43328</v>
      </c>
      <c r="B372" s="50" t="s">
        <v>507</v>
      </c>
      <c r="C372" s="50" t="s">
        <v>97</v>
      </c>
      <c r="D372" s="16" t="s">
        <v>85</v>
      </c>
      <c r="E372" s="40"/>
      <c r="F372" s="49">
        <v>1000</v>
      </c>
      <c r="G372" s="129">
        <f t="shared" si="10"/>
        <v>1.7815689565172466</v>
      </c>
      <c r="H372" s="128">
        <v>561.303</v>
      </c>
      <c r="I372" s="51">
        <f t="shared" si="11"/>
        <v>6855549</v>
      </c>
      <c r="J372" s="17" t="s">
        <v>226</v>
      </c>
      <c r="K372" s="50" t="s">
        <v>98</v>
      </c>
      <c r="L372" s="16" t="s">
        <v>28</v>
      </c>
      <c r="M372" s="16" t="s">
        <v>95</v>
      </c>
      <c r="N372" s="17" t="s">
        <v>99</v>
      </c>
    </row>
    <row r="373" spans="1:14">
      <c r="A373" s="43">
        <v>43328</v>
      </c>
      <c r="B373" s="50" t="s">
        <v>508</v>
      </c>
      <c r="C373" s="50" t="s">
        <v>97</v>
      </c>
      <c r="D373" s="16" t="s">
        <v>85</v>
      </c>
      <c r="E373" s="40"/>
      <c r="F373" s="40">
        <v>1000</v>
      </c>
      <c r="G373" s="129">
        <f t="shared" si="10"/>
        <v>1.7815689565172466</v>
      </c>
      <c r="H373" s="128">
        <v>561.303</v>
      </c>
      <c r="I373" s="51">
        <f t="shared" si="11"/>
        <v>6854549</v>
      </c>
      <c r="J373" s="17" t="s">
        <v>259</v>
      </c>
      <c r="K373" s="50" t="s">
        <v>98</v>
      </c>
      <c r="L373" s="16" t="s">
        <v>28</v>
      </c>
      <c r="M373" s="16" t="s">
        <v>95</v>
      </c>
      <c r="N373" s="17" t="s">
        <v>99</v>
      </c>
    </row>
    <row r="374" spans="1:14">
      <c r="A374" s="43">
        <v>43328</v>
      </c>
      <c r="B374" s="50" t="s">
        <v>493</v>
      </c>
      <c r="C374" s="16" t="s">
        <v>83</v>
      </c>
      <c r="D374" s="16" t="s">
        <v>85</v>
      </c>
      <c r="E374" s="40"/>
      <c r="F374" s="40">
        <v>1000</v>
      </c>
      <c r="G374" s="129">
        <f t="shared" si="10"/>
        <v>1.7815689565172466</v>
      </c>
      <c r="H374" s="128">
        <v>561.303</v>
      </c>
      <c r="I374" s="51">
        <f t="shared" si="11"/>
        <v>6853549</v>
      </c>
      <c r="J374" s="17" t="s">
        <v>259</v>
      </c>
      <c r="K374" s="50" t="s">
        <v>98</v>
      </c>
      <c r="L374" s="16" t="s">
        <v>28</v>
      </c>
      <c r="M374" s="16" t="s">
        <v>95</v>
      </c>
      <c r="N374" s="17" t="s">
        <v>99</v>
      </c>
    </row>
    <row r="375" spans="1:14">
      <c r="A375" s="43">
        <v>43328</v>
      </c>
      <c r="B375" s="50" t="s">
        <v>507</v>
      </c>
      <c r="C375" s="50" t="s">
        <v>97</v>
      </c>
      <c r="D375" s="16" t="s">
        <v>85</v>
      </c>
      <c r="E375" s="40"/>
      <c r="F375" s="40">
        <v>1000</v>
      </c>
      <c r="G375" s="129">
        <f t="shared" si="10"/>
        <v>1.7815689565172466</v>
      </c>
      <c r="H375" s="128">
        <v>561.303</v>
      </c>
      <c r="I375" s="51">
        <f t="shared" si="11"/>
        <v>6852549</v>
      </c>
      <c r="J375" s="17" t="s">
        <v>259</v>
      </c>
      <c r="K375" s="50" t="s">
        <v>98</v>
      </c>
      <c r="L375" s="16" t="s">
        <v>28</v>
      </c>
      <c r="M375" s="16" t="s">
        <v>95</v>
      </c>
      <c r="N375" s="17" t="s">
        <v>99</v>
      </c>
    </row>
    <row r="376" spans="1:14">
      <c r="A376" s="43">
        <v>43328</v>
      </c>
      <c r="B376" s="16" t="s">
        <v>302</v>
      </c>
      <c r="C376" s="50" t="s">
        <v>97</v>
      </c>
      <c r="D376" s="16" t="s">
        <v>85</v>
      </c>
      <c r="E376" s="40"/>
      <c r="F376" s="40">
        <v>300</v>
      </c>
      <c r="G376" s="129">
        <f t="shared" si="10"/>
        <v>0.53447068695517397</v>
      </c>
      <c r="H376" s="128">
        <v>561.303</v>
      </c>
      <c r="I376" s="51">
        <f t="shared" si="11"/>
        <v>6852249</v>
      </c>
      <c r="J376" s="16" t="s">
        <v>245</v>
      </c>
      <c r="K376" s="16" t="s">
        <v>294</v>
      </c>
      <c r="L376" s="16" t="s">
        <v>28</v>
      </c>
      <c r="M376" s="16" t="s">
        <v>95</v>
      </c>
      <c r="N376" s="16" t="s">
        <v>99</v>
      </c>
    </row>
    <row r="377" spans="1:14">
      <c r="A377" s="43">
        <v>43328</v>
      </c>
      <c r="B377" s="16" t="s">
        <v>299</v>
      </c>
      <c r="C377" s="50" t="s">
        <v>97</v>
      </c>
      <c r="D377" s="16" t="s">
        <v>85</v>
      </c>
      <c r="E377" s="40"/>
      <c r="F377" s="40">
        <v>300</v>
      </c>
      <c r="G377" s="129">
        <f t="shared" si="10"/>
        <v>0.53447068695517397</v>
      </c>
      <c r="H377" s="128">
        <v>561.303</v>
      </c>
      <c r="I377" s="51">
        <f t="shared" si="11"/>
        <v>6851949</v>
      </c>
      <c r="J377" s="16" t="s">
        <v>245</v>
      </c>
      <c r="K377" s="16" t="s">
        <v>294</v>
      </c>
      <c r="L377" s="16" t="s">
        <v>28</v>
      </c>
      <c r="M377" s="16" t="s">
        <v>95</v>
      </c>
      <c r="N377" s="16" t="s">
        <v>99</v>
      </c>
    </row>
    <row r="378" spans="1:14">
      <c r="A378" s="43">
        <v>43328</v>
      </c>
      <c r="B378" s="16" t="s">
        <v>303</v>
      </c>
      <c r="C378" s="50" t="s">
        <v>97</v>
      </c>
      <c r="D378" s="16" t="s">
        <v>85</v>
      </c>
      <c r="E378" s="40"/>
      <c r="F378" s="40">
        <v>300</v>
      </c>
      <c r="G378" s="129">
        <f t="shared" si="10"/>
        <v>0.53447068695517397</v>
      </c>
      <c r="H378" s="128">
        <v>561.303</v>
      </c>
      <c r="I378" s="51">
        <f t="shared" si="11"/>
        <v>6851649</v>
      </c>
      <c r="J378" s="16" t="s">
        <v>245</v>
      </c>
      <c r="K378" s="16" t="s">
        <v>294</v>
      </c>
      <c r="L378" s="16" t="s">
        <v>28</v>
      </c>
      <c r="M378" s="16" t="s">
        <v>95</v>
      </c>
      <c r="N378" s="16" t="s">
        <v>99</v>
      </c>
    </row>
    <row r="379" spans="1:14">
      <c r="A379" s="43">
        <v>43328</v>
      </c>
      <c r="B379" s="17" t="s">
        <v>528</v>
      </c>
      <c r="C379" s="50" t="s">
        <v>97</v>
      </c>
      <c r="D379" s="16" t="s">
        <v>85</v>
      </c>
      <c r="E379" s="40"/>
      <c r="F379" s="40">
        <v>1000</v>
      </c>
      <c r="G379" s="129">
        <f t="shared" si="10"/>
        <v>1.7815689565172466</v>
      </c>
      <c r="H379" s="128">
        <v>561.303</v>
      </c>
      <c r="I379" s="51">
        <f t="shared" si="11"/>
        <v>6850649</v>
      </c>
      <c r="J379" s="17" t="s">
        <v>527</v>
      </c>
      <c r="K379" s="17" t="s">
        <v>98</v>
      </c>
      <c r="L379" s="16" t="s">
        <v>28</v>
      </c>
      <c r="M379" s="16" t="s">
        <v>95</v>
      </c>
      <c r="N379" s="17" t="s">
        <v>99</v>
      </c>
    </row>
    <row r="380" spans="1:14">
      <c r="A380" s="43">
        <v>43328</v>
      </c>
      <c r="B380" s="17" t="s">
        <v>493</v>
      </c>
      <c r="C380" s="16" t="s">
        <v>83</v>
      </c>
      <c r="D380" s="16" t="s">
        <v>85</v>
      </c>
      <c r="E380" s="40"/>
      <c r="F380" s="40">
        <v>1000</v>
      </c>
      <c r="G380" s="129">
        <f t="shared" si="10"/>
        <v>1.7815689565172466</v>
      </c>
      <c r="H380" s="128">
        <v>561.303</v>
      </c>
      <c r="I380" s="51">
        <f t="shared" si="11"/>
        <v>6849649</v>
      </c>
      <c r="J380" s="17" t="s">
        <v>527</v>
      </c>
      <c r="K380" s="17" t="s">
        <v>98</v>
      </c>
      <c r="L380" s="16" t="s">
        <v>28</v>
      </c>
      <c r="M380" s="16" t="s">
        <v>95</v>
      </c>
      <c r="N380" s="17" t="s">
        <v>99</v>
      </c>
    </row>
    <row r="381" spans="1:14">
      <c r="A381" s="43">
        <v>43328</v>
      </c>
      <c r="B381" s="17" t="s">
        <v>507</v>
      </c>
      <c r="C381" s="50" t="s">
        <v>97</v>
      </c>
      <c r="D381" s="16" t="s">
        <v>85</v>
      </c>
      <c r="E381" s="40"/>
      <c r="F381" s="40">
        <v>1000</v>
      </c>
      <c r="G381" s="129">
        <f t="shared" si="10"/>
        <v>1.7815689565172466</v>
      </c>
      <c r="H381" s="128">
        <v>561.303</v>
      </c>
      <c r="I381" s="51">
        <f t="shared" si="11"/>
        <v>6848649</v>
      </c>
      <c r="J381" s="17" t="s">
        <v>527</v>
      </c>
      <c r="K381" s="17" t="s">
        <v>98</v>
      </c>
      <c r="L381" s="16" t="s">
        <v>28</v>
      </c>
      <c r="M381" s="16" t="s">
        <v>95</v>
      </c>
      <c r="N381" s="17" t="s">
        <v>99</v>
      </c>
    </row>
    <row r="382" spans="1:14">
      <c r="A382" s="43">
        <v>43329</v>
      </c>
      <c r="B382" s="48" t="s">
        <v>117</v>
      </c>
      <c r="C382" s="50" t="s">
        <v>97</v>
      </c>
      <c r="D382" s="16" t="s">
        <v>85</v>
      </c>
      <c r="E382" s="49"/>
      <c r="F382" s="41">
        <v>500</v>
      </c>
      <c r="G382" s="129">
        <f t="shared" si="10"/>
        <v>0.89078447825862328</v>
      </c>
      <c r="H382" s="128">
        <v>561.303</v>
      </c>
      <c r="I382" s="51">
        <f t="shared" si="11"/>
        <v>6848149</v>
      </c>
      <c r="J382" s="17" t="s">
        <v>93</v>
      </c>
      <c r="K382" s="50" t="s">
        <v>98</v>
      </c>
      <c r="L382" s="16" t="s">
        <v>28</v>
      </c>
      <c r="M382" s="16" t="s">
        <v>95</v>
      </c>
      <c r="N382" s="17" t="s">
        <v>99</v>
      </c>
    </row>
    <row r="383" spans="1:14">
      <c r="A383" s="43">
        <v>43329</v>
      </c>
      <c r="B383" s="48" t="s">
        <v>108</v>
      </c>
      <c r="C383" s="50" t="s">
        <v>97</v>
      </c>
      <c r="D383" s="16" t="s">
        <v>85</v>
      </c>
      <c r="E383" s="49"/>
      <c r="F383" s="41">
        <v>500</v>
      </c>
      <c r="G383" s="129">
        <f t="shared" si="10"/>
        <v>0.89078447825862328</v>
      </c>
      <c r="H383" s="128">
        <v>561.303</v>
      </c>
      <c r="I383" s="51">
        <f t="shared" si="11"/>
        <v>6847649</v>
      </c>
      <c r="J383" s="17" t="s">
        <v>93</v>
      </c>
      <c r="K383" s="50" t="s">
        <v>98</v>
      </c>
      <c r="L383" s="16" t="s">
        <v>28</v>
      </c>
      <c r="M383" s="16" t="s">
        <v>95</v>
      </c>
      <c r="N383" s="17" t="s">
        <v>99</v>
      </c>
    </row>
    <row r="384" spans="1:14">
      <c r="A384" s="43">
        <v>43329</v>
      </c>
      <c r="B384" s="48" t="s">
        <v>118</v>
      </c>
      <c r="C384" s="50" t="s">
        <v>97</v>
      </c>
      <c r="D384" s="16" t="s">
        <v>85</v>
      </c>
      <c r="E384" s="49"/>
      <c r="F384" s="41">
        <v>500</v>
      </c>
      <c r="G384" s="129">
        <f t="shared" si="10"/>
        <v>0.89078447825862328</v>
      </c>
      <c r="H384" s="128">
        <v>561.303</v>
      </c>
      <c r="I384" s="51">
        <f t="shared" si="11"/>
        <v>6847149</v>
      </c>
      <c r="J384" s="17" t="s">
        <v>93</v>
      </c>
      <c r="K384" s="50" t="s">
        <v>98</v>
      </c>
      <c r="L384" s="16" t="s">
        <v>28</v>
      </c>
      <c r="M384" s="16" t="s">
        <v>95</v>
      </c>
      <c r="N384" s="17" t="s">
        <v>99</v>
      </c>
    </row>
    <row r="385" spans="1:14">
      <c r="A385" s="43">
        <v>43329</v>
      </c>
      <c r="B385" s="48" t="s">
        <v>119</v>
      </c>
      <c r="C385" s="50" t="s">
        <v>97</v>
      </c>
      <c r="D385" s="16" t="s">
        <v>85</v>
      </c>
      <c r="E385" s="49"/>
      <c r="F385" s="41">
        <v>1500</v>
      </c>
      <c r="G385" s="129">
        <f t="shared" si="10"/>
        <v>2.6723534347758697</v>
      </c>
      <c r="H385" s="128">
        <v>561.303</v>
      </c>
      <c r="I385" s="51">
        <f t="shared" si="11"/>
        <v>6845649</v>
      </c>
      <c r="J385" s="17" t="s">
        <v>93</v>
      </c>
      <c r="K385" s="50" t="s">
        <v>98</v>
      </c>
      <c r="L385" s="16" t="s">
        <v>28</v>
      </c>
      <c r="M385" s="16" t="s">
        <v>95</v>
      </c>
      <c r="N385" s="17" t="s">
        <v>99</v>
      </c>
    </row>
    <row r="386" spans="1:14">
      <c r="A386" s="43">
        <v>43329</v>
      </c>
      <c r="B386" s="48" t="s">
        <v>120</v>
      </c>
      <c r="C386" s="50" t="s">
        <v>97</v>
      </c>
      <c r="D386" s="16" t="s">
        <v>85</v>
      </c>
      <c r="E386" s="49"/>
      <c r="F386" s="41">
        <v>1000</v>
      </c>
      <c r="G386" s="129">
        <f t="shared" si="10"/>
        <v>1.7815689565172466</v>
      </c>
      <c r="H386" s="128">
        <v>561.303</v>
      </c>
      <c r="I386" s="51">
        <f t="shared" si="11"/>
        <v>6844649</v>
      </c>
      <c r="J386" s="17" t="s">
        <v>93</v>
      </c>
      <c r="K386" s="50" t="s">
        <v>98</v>
      </c>
      <c r="L386" s="16" t="s">
        <v>28</v>
      </c>
      <c r="M386" s="16" t="s">
        <v>95</v>
      </c>
      <c r="N386" s="17" t="s">
        <v>99</v>
      </c>
    </row>
    <row r="387" spans="1:14">
      <c r="A387" s="43">
        <v>43329</v>
      </c>
      <c r="B387" s="48" t="s">
        <v>121</v>
      </c>
      <c r="C387" s="17" t="s">
        <v>86</v>
      </c>
      <c r="D387" s="16" t="s">
        <v>85</v>
      </c>
      <c r="E387" s="49"/>
      <c r="F387" s="41">
        <v>52000</v>
      </c>
      <c r="G387" s="129">
        <f t="shared" si="10"/>
        <v>92.641585738896822</v>
      </c>
      <c r="H387" s="128">
        <v>561.303</v>
      </c>
      <c r="I387" s="51">
        <f t="shared" si="11"/>
        <v>6792649</v>
      </c>
      <c r="J387" s="17" t="s">
        <v>93</v>
      </c>
      <c r="K387" s="50" t="s">
        <v>143</v>
      </c>
      <c r="L387" s="16" t="s">
        <v>28</v>
      </c>
      <c r="M387" s="16" t="s">
        <v>95</v>
      </c>
      <c r="N387" s="17" t="s">
        <v>101</v>
      </c>
    </row>
    <row r="388" spans="1:14">
      <c r="A388" s="43">
        <v>43329</v>
      </c>
      <c r="B388" s="48" t="s">
        <v>122</v>
      </c>
      <c r="C388" s="17" t="s">
        <v>86</v>
      </c>
      <c r="D388" s="16" t="s">
        <v>85</v>
      </c>
      <c r="E388" s="49"/>
      <c r="F388" s="41">
        <v>52000</v>
      </c>
      <c r="G388" s="129">
        <f t="shared" si="10"/>
        <v>92.641585738896822</v>
      </c>
      <c r="H388" s="128">
        <v>561.303</v>
      </c>
      <c r="I388" s="51">
        <f t="shared" si="11"/>
        <v>6740649</v>
      </c>
      <c r="J388" s="17" t="s">
        <v>93</v>
      </c>
      <c r="K388" s="50" t="s">
        <v>143</v>
      </c>
      <c r="L388" s="16" t="s">
        <v>28</v>
      </c>
      <c r="M388" s="16" t="s">
        <v>95</v>
      </c>
      <c r="N388" s="17" t="s">
        <v>101</v>
      </c>
    </row>
    <row r="389" spans="1:14">
      <c r="A389" s="43">
        <v>43329</v>
      </c>
      <c r="B389" s="16" t="s">
        <v>167</v>
      </c>
      <c r="C389" s="50" t="s">
        <v>97</v>
      </c>
      <c r="D389" s="16" t="s">
        <v>85</v>
      </c>
      <c r="E389" s="40"/>
      <c r="F389" s="40">
        <v>10000</v>
      </c>
      <c r="G389" s="129">
        <f t="shared" si="10"/>
        <v>17.815689565172466</v>
      </c>
      <c r="H389" s="128">
        <v>561.303</v>
      </c>
      <c r="I389" s="51">
        <f t="shared" si="11"/>
        <v>6730649</v>
      </c>
      <c r="J389" s="16" t="s">
        <v>138</v>
      </c>
      <c r="K389" s="16">
        <v>7547</v>
      </c>
      <c r="L389" s="16" t="s">
        <v>28</v>
      </c>
      <c r="M389" s="16" t="s">
        <v>95</v>
      </c>
      <c r="N389" s="16" t="s">
        <v>101</v>
      </c>
    </row>
    <row r="390" spans="1:14">
      <c r="A390" s="43">
        <v>43329</v>
      </c>
      <c r="B390" s="16" t="s">
        <v>168</v>
      </c>
      <c r="C390" s="50" t="s">
        <v>97</v>
      </c>
      <c r="D390" s="16" t="s">
        <v>85</v>
      </c>
      <c r="E390" s="40"/>
      <c r="F390" s="40">
        <v>700</v>
      </c>
      <c r="G390" s="129">
        <f t="shared" si="10"/>
        <v>1.2470982695620725</v>
      </c>
      <c r="H390" s="128">
        <v>561.303</v>
      </c>
      <c r="I390" s="51">
        <f t="shared" si="11"/>
        <v>6729949</v>
      </c>
      <c r="J390" s="16" t="s">
        <v>138</v>
      </c>
      <c r="K390" s="16" t="s">
        <v>98</v>
      </c>
      <c r="L390" s="16" t="s">
        <v>28</v>
      </c>
      <c r="M390" s="16" t="s">
        <v>95</v>
      </c>
      <c r="N390" s="16" t="s">
        <v>99</v>
      </c>
    </row>
    <row r="391" spans="1:14">
      <c r="A391" s="43">
        <v>43329</v>
      </c>
      <c r="B391" s="16" t="s">
        <v>169</v>
      </c>
      <c r="C391" s="50" t="s">
        <v>97</v>
      </c>
      <c r="D391" s="16" t="s">
        <v>85</v>
      </c>
      <c r="E391" s="40"/>
      <c r="F391" s="40">
        <v>1000</v>
      </c>
      <c r="G391" s="129">
        <f t="shared" si="10"/>
        <v>1.7815689565172466</v>
      </c>
      <c r="H391" s="128">
        <v>561.303</v>
      </c>
      <c r="I391" s="51">
        <f t="shared" si="11"/>
        <v>6728949</v>
      </c>
      <c r="J391" s="16" t="s">
        <v>138</v>
      </c>
      <c r="K391" s="16" t="s">
        <v>98</v>
      </c>
      <c r="L391" s="16" t="s">
        <v>28</v>
      </c>
      <c r="M391" s="16" t="s">
        <v>95</v>
      </c>
      <c r="N391" s="16" t="s">
        <v>99</v>
      </c>
    </row>
    <row r="392" spans="1:14">
      <c r="A392" s="43">
        <v>43329</v>
      </c>
      <c r="B392" s="16" t="s">
        <v>257</v>
      </c>
      <c r="C392" s="16" t="s">
        <v>88</v>
      </c>
      <c r="D392" s="16" t="s">
        <v>89</v>
      </c>
      <c r="E392" s="40"/>
      <c r="F392" s="40">
        <v>10000</v>
      </c>
      <c r="G392" s="129">
        <f t="shared" si="10"/>
        <v>17.815689565172466</v>
      </c>
      <c r="H392" s="128">
        <v>561.303</v>
      </c>
      <c r="I392" s="51">
        <f t="shared" si="11"/>
        <v>6718949</v>
      </c>
      <c r="J392" s="16" t="s">
        <v>137</v>
      </c>
      <c r="K392" s="16">
        <v>1</v>
      </c>
      <c r="L392" s="16" t="s">
        <v>28</v>
      </c>
      <c r="M392" s="16" t="s">
        <v>95</v>
      </c>
      <c r="N392" s="17" t="s">
        <v>101</v>
      </c>
    </row>
    <row r="393" spans="1:14">
      <c r="A393" s="43">
        <v>43329</v>
      </c>
      <c r="B393" s="16" t="s">
        <v>218</v>
      </c>
      <c r="C393" s="16" t="s">
        <v>219</v>
      </c>
      <c r="D393" s="16" t="s">
        <v>81</v>
      </c>
      <c r="E393" s="40"/>
      <c r="F393" s="40">
        <v>100000</v>
      </c>
      <c r="G393" s="129">
        <f t="shared" si="10"/>
        <v>178.15689565172465</v>
      </c>
      <c r="H393" s="128">
        <v>561.303</v>
      </c>
      <c r="I393" s="51">
        <f t="shared" si="11"/>
        <v>6618949</v>
      </c>
      <c r="J393" s="16" t="s">
        <v>137</v>
      </c>
      <c r="K393" s="16" t="s">
        <v>143</v>
      </c>
      <c r="L393" s="16" t="s">
        <v>28</v>
      </c>
      <c r="M393" s="16" t="s">
        <v>95</v>
      </c>
      <c r="N393" s="17" t="s">
        <v>101</v>
      </c>
    </row>
    <row r="394" spans="1:14">
      <c r="A394" s="43">
        <v>43329</v>
      </c>
      <c r="B394" s="16" t="s">
        <v>220</v>
      </c>
      <c r="C394" s="16" t="s">
        <v>219</v>
      </c>
      <c r="D394" s="16" t="s">
        <v>81</v>
      </c>
      <c r="E394" s="40"/>
      <c r="F394" s="40">
        <v>100000</v>
      </c>
      <c r="G394" s="129">
        <f t="shared" si="10"/>
        <v>178.15689565172465</v>
      </c>
      <c r="H394" s="128">
        <v>561.303</v>
      </c>
      <c r="I394" s="51">
        <f t="shared" si="11"/>
        <v>6518949</v>
      </c>
      <c r="J394" s="16" t="s">
        <v>137</v>
      </c>
      <c r="K394" s="16" t="s">
        <v>143</v>
      </c>
      <c r="L394" s="16" t="s">
        <v>28</v>
      </c>
      <c r="M394" s="16" t="s">
        <v>95</v>
      </c>
      <c r="N394" s="17" t="s">
        <v>101</v>
      </c>
    </row>
    <row r="395" spans="1:14">
      <c r="A395" s="43">
        <v>43329</v>
      </c>
      <c r="B395" s="50" t="s">
        <v>508</v>
      </c>
      <c r="C395" s="50" t="s">
        <v>97</v>
      </c>
      <c r="D395" s="16" t="s">
        <v>85</v>
      </c>
      <c r="E395" s="40"/>
      <c r="F395" s="49">
        <v>1000</v>
      </c>
      <c r="G395" s="129">
        <f t="shared" si="10"/>
        <v>1.7815689565172466</v>
      </c>
      <c r="H395" s="128">
        <v>561.303</v>
      </c>
      <c r="I395" s="51">
        <f t="shared" si="11"/>
        <v>6517949</v>
      </c>
      <c r="J395" s="17" t="s">
        <v>226</v>
      </c>
      <c r="K395" s="50" t="s">
        <v>98</v>
      </c>
      <c r="L395" s="16" t="s">
        <v>28</v>
      </c>
      <c r="M395" s="16" t="s">
        <v>95</v>
      </c>
      <c r="N395" s="17" t="s">
        <v>99</v>
      </c>
    </row>
    <row r="396" spans="1:14">
      <c r="A396" s="43">
        <v>43329</v>
      </c>
      <c r="B396" s="50" t="s">
        <v>493</v>
      </c>
      <c r="C396" s="50" t="s">
        <v>83</v>
      </c>
      <c r="D396" s="16" t="s">
        <v>85</v>
      </c>
      <c r="E396" s="40"/>
      <c r="F396" s="49">
        <v>1000</v>
      </c>
      <c r="G396" s="129">
        <f t="shared" si="10"/>
        <v>1.7815689565172466</v>
      </c>
      <c r="H396" s="128">
        <v>561.303</v>
      </c>
      <c r="I396" s="51">
        <f t="shared" si="11"/>
        <v>6516949</v>
      </c>
      <c r="J396" s="17" t="s">
        <v>226</v>
      </c>
      <c r="K396" s="50" t="s">
        <v>98</v>
      </c>
      <c r="L396" s="16" t="s">
        <v>28</v>
      </c>
      <c r="M396" s="16" t="s">
        <v>95</v>
      </c>
      <c r="N396" s="17" t="s">
        <v>99</v>
      </c>
    </row>
    <row r="397" spans="1:14">
      <c r="A397" s="43">
        <v>43329</v>
      </c>
      <c r="B397" s="50" t="s">
        <v>507</v>
      </c>
      <c r="C397" s="50" t="s">
        <v>97</v>
      </c>
      <c r="D397" s="16" t="s">
        <v>85</v>
      </c>
      <c r="E397" s="40"/>
      <c r="F397" s="49">
        <v>1000</v>
      </c>
      <c r="G397" s="129">
        <f t="shared" si="10"/>
        <v>1.7815689565172466</v>
      </c>
      <c r="H397" s="128">
        <v>561.303</v>
      </c>
      <c r="I397" s="51">
        <f t="shared" si="11"/>
        <v>6515949</v>
      </c>
      <c r="J397" s="17" t="s">
        <v>226</v>
      </c>
      <c r="K397" s="50" t="s">
        <v>98</v>
      </c>
      <c r="L397" s="16" t="s">
        <v>28</v>
      </c>
      <c r="M397" s="16" t="s">
        <v>95</v>
      </c>
      <c r="N397" s="17" t="s">
        <v>99</v>
      </c>
    </row>
    <row r="398" spans="1:14">
      <c r="A398" s="43">
        <v>43329</v>
      </c>
      <c r="B398" s="50" t="s">
        <v>508</v>
      </c>
      <c r="C398" s="50" t="s">
        <v>97</v>
      </c>
      <c r="D398" s="16" t="s">
        <v>85</v>
      </c>
      <c r="E398" s="40"/>
      <c r="F398" s="40">
        <v>1000</v>
      </c>
      <c r="G398" s="129">
        <f t="shared" si="10"/>
        <v>1.7815689565172466</v>
      </c>
      <c r="H398" s="128">
        <v>561.303</v>
      </c>
      <c r="I398" s="51">
        <f t="shared" si="11"/>
        <v>6514949</v>
      </c>
      <c r="J398" s="17" t="s">
        <v>259</v>
      </c>
      <c r="K398" s="50" t="s">
        <v>98</v>
      </c>
      <c r="L398" s="16" t="s">
        <v>28</v>
      </c>
      <c r="M398" s="16" t="s">
        <v>95</v>
      </c>
      <c r="N398" s="17" t="s">
        <v>99</v>
      </c>
    </row>
    <row r="399" spans="1:14">
      <c r="A399" s="43">
        <v>43329</v>
      </c>
      <c r="B399" s="50" t="s">
        <v>493</v>
      </c>
      <c r="C399" s="16" t="s">
        <v>83</v>
      </c>
      <c r="D399" s="16" t="s">
        <v>85</v>
      </c>
      <c r="E399" s="40"/>
      <c r="F399" s="40">
        <v>1000</v>
      </c>
      <c r="G399" s="129">
        <f t="shared" ref="G399:G462" si="12">+F399/H399</f>
        <v>1.7815689565172466</v>
      </c>
      <c r="H399" s="128">
        <v>561.303</v>
      </c>
      <c r="I399" s="51">
        <f t="shared" ref="I399:I462" si="13">I398+E399-F399</f>
        <v>6513949</v>
      </c>
      <c r="J399" s="17" t="s">
        <v>259</v>
      </c>
      <c r="K399" s="50" t="s">
        <v>98</v>
      </c>
      <c r="L399" s="16" t="s">
        <v>28</v>
      </c>
      <c r="M399" s="16" t="s">
        <v>95</v>
      </c>
      <c r="N399" s="17" t="s">
        <v>99</v>
      </c>
    </row>
    <row r="400" spans="1:14">
      <c r="A400" s="43">
        <v>43329</v>
      </c>
      <c r="B400" s="50" t="s">
        <v>507</v>
      </c>
      <c r="C400" s="50" t="s">
        <v>97</v>
      </c>
      <c r="D400" s="16" t="s">
        <v>85</v>
      </c>
      <c r="E400" s="40"/>
      <c r="F400" s="40">
        <v>1000</v>
      </c>
      <c r="G400" s="129">
        <f t="shared" si="12"/>
        <v>1.7815689565172466</v>
      </c>
      <c r="H400" s="128">
        <v>561.303</v>
      </c>
      <c r="I400" s="51">
        <f t="shared" si="13"/>
        <v>6512949</v>
      </c>
      <c r="J400" s="17" t="s">
        <v>259</v>
      </c>
      <c r="K400" s="50" t="s">
        <v>98</v>
      </c>
      <c r="L400" s="16" t="s">
        <v>28</v>
      </c>
      <c r="M400" s="16" t="s">
        <v>95</v>
      </c>
      <c r="N400" s="17" t="s">
        <v>99</v>
      </c>
    </row>
    <row r="401" spans="1:14">
      <c r="A401" s="43">
        <v>43329</v>
      </c>
      <c r="B401" s="16" t="s">
        <v>304</v>
      </c>
      <c r="C401" s="50" t="s">
        <v>97</v>
      </c>
      <c r="D401" s="16" t="s">
        <v>85</v>
      </c>
      <c r="E401" s="40"/>
      <c r="F401" s="40">
        <v>300</v>
      </c>
      <c r="G401" s="129">
        <f t="shared" si="12"/>
        <v>0.53447068695517397</v>
      </c>
      <c r="H401" s="128">
        <v>561.303</v>
      </c>
      <c r="I401" s="51">
        <f t="shared" si="13"/>
        <v>6512649</v>
      </c>
      <c r="J401" s="16" t="s">
        <v>245</v>
      </c>
      <c r="K401" s="16" t="s">
        <v>294</v>
      </c>
      <c r="L401" s="16" t="s">
        <v>28</v>
      </c>
      <c r="M401" s="16" t="s">
        <v>95</v>
      </c>
      <c r="N401" s="16" t="s">
        <v>99</v>
      </c>
    </row>
    <row r="402" spans="1:14">
      <c r="A402" s="43">
        <v>43329</v>
      </c>
      <c r="B402" s="16" t="s">
        <v>303</v>
      </c>
      <c r="C402" s="50" t="s">
        <v>97</v>
      </c>
      <c r="D402" s="16" t="s">
        <v>85</v>
      </c>
      <c r="E402" s="40"/>
      <c r="F402" s="40">
        <v>300</v>
      </c>
      <c r="G402" s="129">
        <f t="shared" si="12"/>
        <v>0.53447068695517397</v>
      </c>
      <c r="H402" s="128">
        <v>561.303</v>
      </c>
      <c r="I402" s="51">
        <f t="shared" si="13"/>
        <v>6512349</v>
      </c>
      <c r="J402" s="16" t="s">
        <v>245</v>
      </c>
      <c r="K402" s="16" t="s">
        <v>294</v>
      </c>
      <c r="L402" s="16" t="s">
        <v>28</v>
      </c>
      <c r="M402" s="16" t="s">
        <v>95</v>
      </c>
      <c r="N402" s="16" t="s">
        <v>99</v>
      </c>
    </row>
    <row r="403" spans="1:14">
      <c r="A403" s="43">
        <v>43329</v>
      </c>
      <c r="B403" s="17" t="s">
        <v>528</v>
      </c>
      <c r="C403" s="50" t="s">
        <v>97</v>
      </c>
      <c r="D403" s="16" t="s">
        <v>85</v>
      </c>
      <c r="E403" s="40"/>
      <c r="F403" s="40">
        <v>1000</v>
      </c>
      <c r="G403" s="129">
        <f t="shared" si="12"/>
        <v>1.7815689565172466</v>
      </c>
      <c r="H403" s="128">
        <v>561.303</v>
      </c>
      <c r="I403" s="51">
        <f t="shared" si="13"/>
        <v>6511349</v>
      </c>
      <c r="J403" s="17" t="s">
        <v>527</v>
      </c>
      <c r="K403" s="17" t="s">
        <v>98</v>
      </c>
      <c r="L403" s="16" t="s">
        <v>28</v>
      </c>
      <c r="M403" s="16" t="s">
        <v>95</v>
      </c>
      <c r="N403" s="17" t="s">
        <v>99</v>
      </c>
    </row>
    <row r="404" spans="1:14">
      <c r="A404" s="43">
        <v>43329</v>
      </c>
      <c r="B404" s="17" t="s">
        <v>493</v>
      </c>
      <c r="C404" s="16" t="s">
        <v>83</v>
      </c>
      <c r="D404" s="16" t="s">
        <v>85</v>
      </c>
      <c r="E404" s="40"/>
      <c r="F404" s="40">
        <v>1000</v>
      </c>
      <c r="G404" s="129">
        <f t="shared" si="12"/>
        <v>1.7815689565172466</v>
      </c>
      <c r="H404" s="128">
        <v>561.303</v>
      </c>
      <c r="I404" s="51">
        <f t="shared" si="13"/>
        <v>6510349</v>
      </c>
      <c r="J404" s="17" t="s">
        <v>527</v>
      </c>
      <c r="K404" s="17" t="s">
        <v>98</v>
      </c>
      <c r="L404" s="16" t="s">
        <v>28</v>
      </c>
      <c r="M404" s="16" t="s">
        <v>95</v>
      </c>
      <c r="N404" s="17" t="s">
        <v>99</v>
      </c>
    </row>
    <row r="405" spans="1:14">
      <c r="A405" s="43">
        <v>43329</v>
      </c>
      <c r="B405" s="17" t="s">
        <v>507</v>
      </c>
      <c r="C405" s="50" t="s">
        <v>97</v>
      </c>
      <c r="D405" s="16" t="s">
        <v>85</v>
      </c>
      <c r="E405" s="40"/>
      <c r="F405" s="40">
        <v>1000</v>
      </c>
      <c r="G405" s="129">
        <f t="shared" si="12"/>
        <v>1.7815689565172466</v>
      </c>
      <c r="H405" s="128">
        <v>561.303</v>
      </c>
      <c r="I405" s="51">
        <f t="shared" si="13"/>
        <v>6509349</v>
      </c>
      <c r="J405" s="17" t="s">
        <v>527</v>
      </c>
      <c r="K405" s="17" t="s">
        <v>98</v>
      </c>
      <c r="L405" s="16" t="s">
        <v>28</v>
      </c>
      <c r="M405" s="16" t="s">
        <v>95</v>
      </c>
      <c r="N405" s="17" t="s">
        <v>99</v>
      </c>
    </row>
    <row r="406" spans="1:14">
      <c r="A406" s="43">
        <v>43330</v>
      </c>
      <c r="B406" s="48" t="s">
        <v>123</v>
      </c>
      <c r="C406" s="50" t="s">
        <v>97</v>
      </c>
      <c r="D406" s="16" t="s">
        <v>85</v>
      </c>
      <c r="E406" s="49"/>
      <c r="F406" s="41">
        <v>1000</v>
      </c>
      <c r="G406" s="129">
        <f t="shared" si="12"/>
        <v>1.7815689565172466</v>
      </c>
      <c r="H406" s="128">
        <v>561.303</v>
      </c>
      <c r="I406" s="51">
        <f t="shared" si="13"/>
        <v>6508349</v>
      </c>
      <c r="J406" s="17" t="s">
        <v>93</v>
      </c>
      <c r="K406" s="50" t="s">
        <v>98</v>
      </c>
      <c r="L406" s="16" t="s">
        <v>28</v>
      </c>
      <c r="M406" s="16" t="s">
        <v>95</v>
      </c>
      <c r="N406" s="17" t="s">
        <v>99</v>
      </c>
    </row>
    <row r="407" spans="1:14">
      <c r="A407" s="43">
        <v>43330</v>
      </c>
      <c r="B407" s="48" t="s">
        <v>124</v>
      </c>
      <c r="C407" s="50" t="s">
        <v>97</v>
      </c>
      <c r="D407" s="16" t="s">
        <v>85</v>
      </c>
      <c r="E407" s="49"/>
      <c r="F407" s="41">
        <v>1000</v>
      </c>
      <c r="G407" s="129">
        <f t="shared" si="12"/>
        <v>1.7815689565172466</v>
      </c>
      <c r="H407" s="128">
        <v>561.303</v>
      </c>
      <c r="I407" s="51">
        <f t="shared" si="13"/>
        <v>6507349</v>
      </c>
      <c r="J407" s="17" t="s">
        <v>93</v>
      </c>
      <c r="K407" s="50" t="s">
        <v>98</v>
      </c>
      <c r="L407" s="16" t="s">
        <v>28</v>
      </c>
      <c r="M407" s="16" t="s">
        <v>95</v>
      </c>
      <c r="N407" s="17" t="s">
        <v>99</v>
      </c>
    </row>
    <row r="408" spans="1:14">
      <c r="A408" s="43">
        <v>43330</v>
      </c>
      <c r="B408" s="48" t="s">
        <v>115</v>
      </c>
      <c r="C408" s="17" t="s">
        <v>112</v>
      </c>
      <c r="D408" s="16" t="s">
        <v>85</v>
      </c>
      <c r="E408" s="49"/>
      <c r="F408" s="41">
        <v>2000</v>
      </c>
      <c r="G408" s="129">
        <f t="shared" si="12"/>
        <v>3.5631379130344931</v>
      </c>
      <c r="H408" s="128">
        <v>561.303</v>
      </c>
      <c r="I408" s="51">
        <f t="shared" si="13"/>
        <v>6505349</v>
      </c>
      <c r="J408" s="17" t="s">
        <v>93</v>
      </c>
      <c r="K408" s="50" t="s">
        <v>98</v>
      </c>
      <c r="L408" s="16" t="s">
        <v>28</v>
      </c>
      <c r="M408" s="16" t="s">
        <v>95</v>
      </c>
      <c r="N408" s="17" t="s">
        <v>99</v>
      </c>
    </row>
    <row r="409" spans="1:14">
      <c r="A409" s="43">
        <v>43330</v>
      </c>
      <c r="B409" s="48" t="s">
        <v>125</v>
      </c>
      <c r="C409" s="50" t="s">
        <v>97</v>
      </c>
      <c r="D409" s="16" t="s">
        <v>85</v>
      </c>
      <c r="E409" s="49"/>
      <c r="F409" s="41">
        <v>1000</v>
      </c>
      <c r="G409" s="129">
        <f t="shared" si="12"/>
        <v>1.7815689565172466</v>
      </c>
      <c r="H409" s="128">
        <v>561.303</v>
      </c>
      <c r="I409" s="51">
        <f t="shared" si="13"/>
        <v>6504349</v>
      </c>
      <c r="J409" s="17" t="s">
        <v>93</v>
      </c>
      <c r="K409" s="50" t="s">
        <v>98</v>
      </c>
      <c r="L409" s="16" t="s">
        <v>28</v>
      </c>
      <c r="M409" s="16" t="s">
        <v>95</v>
      </c>
      <c r="N409" s="17" t="s">
        <v>99</v>
      </c>
    </row>
    <row r="410" spans="1:14">
      <c r="A410" s="43">
        <v>43330</v>
      </c>
      <c r="B410" s="48" t="s">
        <v>644</v>
      </c>
      <c r="C410" s="17" t="s">
        <v>131</v>
      </c>
      <c r="D410" s="16" t="s">
        <v>85</v>
      </c>
      <c r="E410" s="49"/>
      <c r="F410" s="41">
        <v>50000</v>
      </c>
      <c r="G410" s="129">
        <f t="shared" si="12"/>
        <v>89.078447825862327</v>
      </c>
      <c r="H410" s="128">
        <v>561.303</v>
      </c>
      <c r="I410" s="51">
        <f t="shared" si="13"/>
        <v>6454349</v>
      </c>
      <c r="J410" s="17" t="s">
        <v>93</v>
      </c>
      <c r="K410" s="50">
        <v>44</v>
      </c>
      <c r="L410" s="16" t="s">
        <v>28</v>
      </c>
      <c r="M410" s="16" t="s">
        <v>95</v>
      </c>
      <c r="N410" s="17" t="s">
        <v>101</v>
      </c>
    </row>
    <row r="411" spans="1:14">
      <c r="A411" s="43">
        <v>43330</v>
      </c>
      <c r="B411" s="16" t="s">
        <v>638</v>
      </c>
      <c r="C411" s="16" t="s">
        <v>86</v>
      </c>
      <c r="D411" s="16" t="s">
        <v>85</v>
      </c>
      <c r="E411" s="40"/>
      <c r="F411" s="40">
        <v>75000</v>
      </c>
      <c r="G411" s="129">
        <f t="shared" si="12"/>
        <v>133.61767173879349</v>
      </c>
      <c r="H411" s="128">
        <v>561.303</v>
      </c>
      <c r="I411" s="51">
        <f t="shared" si="13"/>
        <v>6379349</v>
      </c>
      <c r="J411" s="16" t="s">
        <v>137</v>
      </c>
      <c r="K411" s="16">
        <v>702</v>
      </c>
      <c r="L411" s="16" t="s">
        <v>28</v>
      </c>
      <c r="M411" s="16" t="s">
        <v>95</v>
      </c>
      <c r="N411" s="17" t="s">
        <v>101</v>
      </c>
    </row>
    <row r="412" spans="1:14">
      <c r="A412" s="43">
        <v>43330</v>
      </c>
      <c r="B412" s="16" t="s">
        <v>638</v>
      </c>
      <c r="C412" s="16" t="s">
        <v>86</v>
      </c>
      <c r="D412" s="16" t="s">
        <v>85</v>
      </c>
      <c r="E412" s="40"/>
      <c r="F412" s="40">
        <v>75000</v>
      </c>
      <c r="G412" s="129">
        <f t="shared" si="12"/>
        <v>133.61767173879349</v>
      </c>
      <c r="H412" s="128">
        <v>561.303</v>
      </c>
      <c r="I412" s="51">
        <f t="shared" si="13"/>
        <v>6304349</v>
      </c>
      <c r="J412" s="16" t="s">
        <v>137</v>
      </c>
      <c r="K412" s="16">
        <v>703</v>
      </c>
      <c r="L412" s="16" t="s">
        <v>28</v>
      </c>
      <c r="M412" s="16" t="s">
        <v>95</v>
      </c>
      <c r="N412" s="17" t="s">
        <v>101</v>
      </c>
    </row>
    <row r="413" spans="1:14">
      <c r="A413" s="43">
        <v>43330</v>
      </c>
      <c r="B413" s="16" t="s">
        <v>304</v>
      </c>
      <c r="C413" s="50" t="s">
        <v>97</v>
      </c>
      <c r="D413" s="16" t="s">
        <v>85</v>
      </c>
      <c r="E413" s="40"/>
      <c r="F413" s="40">
        <v>300</v>
      </c>
      <c r="G413" s="129">
        <f t="shared" si="12"/>
        <v>0.53447068695517397</v>
      </c>
      <c r="H413" s="128">
        <v>561.303</v>
      </c>
      <c r="I413" s="51">
        <f t="shared" si="13"/>
        <v>6304049</v>
      </c>
      <c r="J413" s="16" t="s">
        <v>245</v>
      </c>
      <c r="K413" s="16" t="s">
        <v>294</v>
      </c>
      <c r="L413" s="16" t="s">
        <v>28</v>
      </c>
      <c r="M413" s="16" t="s">
        <v>95</v>
      </c>
      <c r="N413" s="16" t="s">
        <v>99</v>
      </c>
    </row>
    <row r="414" spans="1:14">
      <c r="A414" s="43">
        <v>43330</v>
      </c>
      <c r="B414" s="16" t="s">
        <v>303</v>
      </c>
      <c r="C414" s="50" t="s">
        <v>97</v>
      </c>
      <c r="D414" s="16" t="s">
        <v>85</v>
      </c>
      <c r="E414" s="40"/>
      <c r="F414" s="40">
        <v>300</v>
      </c>
      <c r="G414" s="129">
        <f t="shared" si="12"/>
        <v>0.53447068695517397</v>
      </c>
      <c r="H414" s="128">
        <v>561.303</v>
      </c>
      <c r="I414" s="51">
        <f t="shared" si="13"/>
        <v>6303749</v>
      </c>
      <c r="J414" s="16" t="s">
        <v>245</v>
      </c>
      <c r="K414" s="16" t="s">
        <v>294</v>
      </c>
      <c r="L414" s="16" t="s">
        <v>28</v>
      </c>
      <c r="M414" s="16" t="s">
        <v>95</v>
      </c>
      <c r="N414" s="16" t="s">
        <v>99</v>
      </c>
    </row>
    <row r="415" spans="1:14">
      <c r="A415" s="43">
        <v>43331</v>
      </c>
      <c r="B415" s="48" t="s">
        <v>114</v>
      </c>
      <c r="C415" s="50" t="s">
        <v>97</v>
      </c>
      <c r="D415" s="16" t="s">
        <v>85</v>
      </c>
      <c r="E415" s="49"/>
      <c r="F415" s="41">
        <v>500</v>
      </c>
      <c r="G415" s="129">
        <f t="shared" si="12"/>
        <v>0.89078447825862328</v>
      </c>
      <c r="H415" s="128">
        <v>561.303</v>
      </c>
      <c r="I415" s="51">
        <f t="shared" si="13"/>
        <v>6303249</v>
      </c>
      <c r="J415" s="17" t="s">
        <v>93</v>
      </c>
      <c r="K415" s="50" t="s">
        <v>98</v>
      </c>
      <c r="L415" s="16" t="s">
        <v>28</v>
      </c>
      <c r="M415" s="16" t="s">
        <v>95</v>
      </c>
      <c r="N415" s="17" t="s">
        <v>99</v>
      </c>
    </row>
    <row r="416" spans="1:14">
      <c r="A416" s="43">
        <v>43331</v>
      </c>
      <c r="B416" s="48" t="s">
        <v>126</v>
      </c>
      <c r="C416" s="50" t="s">
        <v>97</v>
      </c>
      <c r="D416" s="16" t="s">
        <v>85</v>
      </c>
      <c r="E416" s="49"/>
      <c r="F416" s="41">
        <v>1000</v>
      </c>
      <c r="G416" s="129">
        <f t="shared" si="12"/>
        <v>1.7815689565172466</v>
      </c>
      <c r="H416" s="128">
        <v>561.303</v>
      </c>
      <c r="I416" s="51">
        <f t="shared" si="13"/>
        <v>6302249</v>
      </c>
      <c r="J416" s="17" t="s">
        <v>93</v>
      </c>
      <c r="K416" s="50" t="s">
        <v>98</v>
      </c>
      <c r="L416" s="16" t="s">
        <v>28</v>
      </c>
      <c r="M416" s="16" t="s">
        <v>95</v>
      </c>
      <c r="N416" s="17" t="s">
        <v>99</v>
      </c>
    </row>
    <row r="417" spans="1:14">
      <c r="A417" s="43">
        <v>43331</v>
      </c>
      <c r="B417" s="48" t="s">
        <v>127</v>
      </c>
      <c r="C417" s="17" t="s">
        <v>112</v>
      </c>
      <c r="D417" s="16" t="s">
        <v>85</v>
      </c>
      <c r="E417" s="49"/>
      <c r="F417" s="41">
        <v>2000</v>
      </c>
      <c r="G417" s="129">
        <f t="shared" si="12"/>
        <v>3.5631379130344931</v>
      </c>
      <c r="H417" s="128">
        <v>561.303</v>
      </c>
      <c r="I417" s="51">
        <f t="shared" si="13"/>
        <v>6300249</v>
      </c>
      <c r="J417" s="17" t="s">
        <v>93</v>
      </c>
      <c r="K417" s="50" t="s">
        <v>98</v>
      </c>
      <c r="L417" s="16" t="s">
        <v>28</v>
      </c>
      <c r="M417" s="16" t="s">
        <v>95</v>
      </c>
      <c r="N417" s="17" t="s">
        <v>99</v>
      </c>
    </row>
    <row r="418" spans="1:14">
      <c r="A418" s="43">
        <v>43331</v>
      </c>
      <c r="B418" s="48" t="s">
        <v>113</v>
      </c>
      <c r="C418" s="50" t="s">
        <v>97</v>
      </c>
      <c r="D418" s="16" t="s">
        <v>85</v>
      </c>
      <c r="E418" s="49"/>
      <c r="F418" s="41">
        <v>1000</v>
      </c>
      <c r="G418" s="129">
        <f t="shared" si="12"/>
        <v>1.7815689565172466</v>
      </c>
      <c r="H418" s="128">
        <v>561.303</v>
      </c>
      <c r="I418" s="51">
        <f t="shared" si="13"/>
        <v>6299249</v>
      </c>
      <c r="J418" s="17" t="s">
        <v>93</v>
      </c>
      <c r="K418" s="50" t="s">
        <v>98</v>
      </c>
      <c r="L418" s="16" t="s">
        <v>28</v>
      </c>
      <c r="M418" s="16" t="s">
        <v>95</v>
      </c>
      <c r="N418" s="17" t="s">
        <v>99</v>
      </c>
    </row>
    <row r="419" spans="1:14">
      <c r="A419" s="43">
        <v>43331</v>
      </c>
      <c r="B419" s="17" t="s">
        <v>171</v>
      </c>
      <c r="C419" s="50" t="s">
        <v>97</v>
      </c>
      <c r="D419" s="16" t="s">
        <v>85</v>
      </c>
      <c r="E419" s="40"/>
      <c r="F419" s="40">
        <v>15000</v>
      </c>
      <c r="G419" s="129">
        <f t="shared" si="12"/>
        <v>26.723534347758697</v>
      </c>
      <c r="H419" s="128">
        <v>561.303</v>
      </c>
      <c r="I419" s="51">
        <f t="shared" si="13"/>
        <v>6284249</v>
      </c>
      <c r="J419" s="17" t="s">
        <v>170</v>
      </c>
      <c r="K419" s="16" t="s">
        <v>172</v>
      </c>
      <c r="L419" s="16" t="s">
        <v>28</v>
      </c>
      <c r="M419" s="16" t="s">
        <v>95</v>
      </c>
      <c r="N419" s="16" t="s">
        <v>101</v>
      </c>
    </row>
    <row r="420" spans="1:14">
      <c r="A420" s="43">
        <v>43331</v>
      </c>
      <c r="B420" s="17" t="s">
        <v>173</v>
      </c>
      <c r="C420" s="50" t="s">
        <v>97</v>
      </c>
      <c r="D420" s="16" t="s">
        <v>85</v>
      </c>
      <c r="E420" s="40"/>
      <c r="F420" s="40">
        <v>1000</v>
      </c>
      <c r="G420" s="129">
        <f t="shared" si="12"/>
        <v>1.7815689565172466</v>
      </c>
      <c r="H420" s="128">
        <v>561.303</v>
      </c>
      <c r="I420" s="51">
        <f t="shared" si="13"/>
        <v>6283249</v>
      </c>
      <c r="J420" s="17" t="s">
        <v>170</v>
      </c>
      <c r="K420" s="16" t="s">
        <v>98</v>
      </c>
      <c r="L420" s="16" t="s">
        <v>28</v>
      </c>
      <c r="M420" s="16" t="s">
        <v>95</v>
      </c>
      <c r="N420" s="16" t="s">
        <v>99</v>
      </c>
    </row>
    <row r="421" spans="1:14">
      <c r="A421" s="43">
        <v>43331</v>
      </c>
      <c r="B421" s="17" t="s">
        <v>174</v>
      </c>
      <c r="C421" s="50" t="s">
        <v>97</v>
      </c>
      <c r="D421" s="16" t="s">
        <v>85</v>
      </c>
      <c r="E421" s="40"/>
      <c r="F421" s="40">
        <v>500</v>
      </c>
      <c r="G421" s="129">
        <f t="shared" si="12"/>
        <v>0.89078447825862328</v>
      </c>
      <c r="H421" s="128">
        <v>561.303</v>
      </c>
      <c r="I421" s="51">
        <f t="shared" si="13"/>
        <v>6282749</v>
      </c>
      <c r="J421" s="17" t="s">
        <v>170</v>
      </c>
      <c r="K421" s="16" t="s">
        <v>98</v>
      </c>
      <c r="L421" s="16" t="s">
        <v>28</v>
      </c>
      <c r="M421" s="16" t="s">
        <v>95</v>
      </c>
      <c r="N421" s="16" t="s">
        <v>99</v>
      </c>
    </row>
    <row r="422" spans="1:14">
      <c r="A422" s="43">
        <v>43331</v>
      </c>
      <c r="B422" s="17" t="s">
        <v>175</v>
      </c>
      <c r="C422" s="50" t="s">
        <v>97</v>
      </c>
      <c r="D422" s="16" t="s">
        <v>85</v>
      </c>
      <c r="E422" s="40"/>
      <c r="F422" s="40">
        <v>500</v>
      </c>
      <c r="G422" s="129">
        <f t="shared" si="12"/>
        <v>0.89078447825862328</v>
      </c>
      <c r="H422" s="128">
        <v>561.303</v>
      </c>
      <c r="I422" s="51">
        <f t="shared" si="13"/>
        <v>6282249</v>
      </c>
      <c r="J422" s="17" t="s">
        <v>170</v>
      </c>
      <c r="K422" s="16" t="s">
        <v>98</v>
      </c>
      <c r="L422" s="16" t="s">
        <v>28</v>
      </c>
      <c r="M422" s="16" t="s">
        <v>95</v>
      </c>
      <c r="N422" s="16" t="s">
        <v>99</v>
      </c>
    </row>
    <row r="423" spans="1:14">
      <c r="A423" s="43">
        <v>43331</v>
      </c>
      <c r="B423" s="17" t="s">
        <v>176</v>
      </c>
      <c r="C423" s="50" t="s">
        <v>97</v>
      </c>
      <c r="D423" s="16" t="s">
        <v>85</v>
      </c>
      <c r="E423" s="40"/>
      <c r="F423" s="40">
        <v>500</v>
      </c>
      <c r="G423" s="129">
        <f t="shared" si="12"/>
        <v>0.89078447825862328</v>
      </c>
      <c r="H423" s="128">
        <v>561.303</v>
      </c>
      <c r="I423" s="51">
        <f t="shared" si="13"/>
        <v>6281749</v>
      </c>
      <c r="J423" s="17" t="s">
        <v>170</v>
      </c>
      <c r="K423" s="16" t="s">
        <v>98</v>
      </c>
      <c r="L423" s="16" t="s">
        <v>28</v>
      </c>
      <c r="M423" s="16" t="s">
        <v>95</v>
      </c>
      <c r="N423" s="16" t="s">
        <v>99</v>
      </c>
    </row>
    <row r="424" spans="1:14">
      <c r="A424" s="43">
        <v>43331</v>
      </c>
      <c r="B424" s="16" t="s">
        <v>304</v>
      </c>
      <c r="C424" s="50" t="s">
        <v>97</v>
      </c>
      <c r="D424" s="16" t="s">
        <v>85</v>
      </c>
      <c r="E424" s="40"/>
      <c r="F424" s="40">
        <v>300</v>
      </c>
      <c r="G424" s="129">
        <f t="shared" si="12"/>
        <v>0.53447068695517397</v>
      </c>
      <c r="H424" s="128">
        <v>561.303</v>
      </c>
      <c r="I424" s="51">
        <f t="shared" si="13"/>
        <v>6281449</v>
      </c>
      <c r="J424" s="16" t="s">
        <v>245</v>
      </c>
      <c r="K424" s="16" t="s">
        <v>294</v>
      </c>
      <c r="L424" s="16" t="s">
        <v>28</v>
      </c>
      <c r="M424" s="16" t="s">
        <v>95</v>
      </c>
      <c r="N424" s="16" t="s">
        <v>99</v>
      </c>
    </row>
    <row r="425" spans="1:14">
      <c r="A425" s="43">
        <v>43331</v>
      </c>
      <c r="B425" s="16" t="s">
        <v>305</v>
      </c>
      <c r="C425" s="50" t="s">
        <v>97</v>
      </c>
      <c r="D425" s="16" t="s">
        <v>85</v>
      </c>
      <c r="E425" s="40"/>
      <c r="F425" s="40">
        <v>300</v>
      </c>
      <c r="G425" s="129">
        <f t="shared" si="12"/>
        <v>0.53447068695517397</v>
      </c>
      <c r="H425" s="128">
        <v>561.303</v>
      </c>
      <c r="I425" s="51">
        <f t="shared" si="13"/>
        <v>6281149</v>
      </c>
      <c r="J425" s="16" t="s">
        <v>245</v>
      </c>
      <c r="K425" s="16" t="s">
        <v>294</v>
      </c>
      <c r="L425" s="16" t="s">
        <v>28</v>
      </c>
      <c r="M425" s="16" t="s">
        <v>95</v>
      </c>
      <c r="N425" s="16" t="s">
        <v>99</v>
      </c>
    </row>
    <row r="426" spans="1:14">
      <c r="A426" s="43">
        <v>43332</v>
      </c>
      <c r="B426" s="48" t="s">
        <v>128</v>
      </c>
      <c r="C426" s="17" t="s">
        <v>129</v>
      </c>
      <c r="D426" s="16" t="s">
        <v>85</v>
      </c>
      <c r="E426" s="49"/>
      <c r="F426" s="41">
        <v>105000</v>
      </c>
      <c r="G426" s="129">
        <f t="shared" si="12"/>
        <v>187.06474043431089</v>
      </c>
      <c r="H426" s="128">
        <v>561.303</v>
      </c>
      <c r="I426" s="51">
        <f t="shared" si="13"/>
        <v>6176149</v>
      </c>
      <c r="J426" s="17" t="s">
        <v>93</v>
      </c>
      <c r="K426" s="50">
        <v>707</v>
      </c>
      <c r="L426" s="16" t="s">
        <v>28</v>
      </c>
      <c r="M426" s="16" t="s">
        <v>95</v>
      </c>
      <c r="N426" s="17" t="s">
        <v>101</v>
      </c>
    </row>
    <row r="427" spans="1:14">
      <c r="A427" s="43">
        <v>43332</v>
      </c>
      <c r="B427" s="48" t="s">
        <v>130</v>
      </c>
      <c r="C427" s="17" t="s">
        <v>129</v>
      </c>
      <c r="D427" s="16" t="s">
        <v>85</v>
      </c>
      <c r="E427" s="49"/>
      <c r="F427" s="41">
        <v>80000</v>
      </c>
      <c r="G427" s="129">
        <f t="shared" si="12"/>
        <v>142.52551652137973</v>
      </c>
      <c r="H427" s="128">
        <v>561.303</v>
      </c>
      <c r="I427" s="51">
        <f t="shared" si="13"/>
        <v>6096149</v>
      </c>
      <c r="J427" s="17" t="s">
        <v>93</v>
      </c>
      <c r="K427" s="50" t="s">
        <v>98</v>
      </c>
      <c r="L427" s="16" t="s">
        <v>28</v>
      </c>
      <c r="M427" s="16" t="s">
        <v>95</v>
      </c>
      <c r="N427" s="17" t="s">
        <v>99</v>
      </c>
    </row>
    <row r="428" spans="1:14">
      <c r="A428" s="43">
        <v>43332</v>
      </c>
      <c r="B428" s="48" t="s">
        <v>132</v>
      </c>
      <c r="C428" s="50" t="s">
        <v>97</v>
      </c>
      <c r="D428" s="16" t="s">
        <v>85</v>
      </c>
      <c r="E428" s="49"/>
      <c r="F428" s="41">
        <v>1000</v>
      </c>
      <c r="G428" s="129">
        <f t="shared" si="12"/>
        <v>1.7815689565172466</v>
      </c>
      <c r="H428" s="128">
        <v>561.303</v>
      </c>
      <c r="I428" s="51">
        <f t="shared" si="13"/>
        <v>6095149</v>
      </c>
      <c r="J428" s="17" t="s">
        <v>93</v>
      </c>
      <c r="K428" s="50" t="s">
        <v>98</v>
      </c>
      <c r="L428" s="16" t="s">
        <v>28</v>
      </c>
      <c r="M428" s="16" t="s">
        <v>95</v>
      </c>
      <c r="N428" s="17" t="s">
        <v>99</v>
      </c>
    </row>
    <row r="429" spans="1:14">
      <c r="A429" s="43">
        <v>43332</v>
      </c>
      <c r="B429" s="48" t="s">
        <v>133</v>
      </c>
      <c r="C429" s="17" t="s">
        <v>134</v>
      </c>
      <c r="D429" s="16" t="s">
        <v>85</v>
      </c>
      <c r="E429" s="49"/>
      <c r="F429" s="41">
        <v>1500</v>
      </c>
      <c r="G429" s="129">
        <f t="shared" si="12"/>
        <v>2.6723534347758697</v>
      </c>
      <c r="H429" s="128">
        <v>561.303</v>
      </c>
      <c r="I429" s="51">
        <f t="shared" si="13"/>
        <v>6093649</v>
      </c>
      <c r="J429" s="17" t="s">
        <v>93</v>
      </c>
      <c r="K429" s="50" t="s">
        <v>94</v>
      </c>
      <c r="L429" s="16" t="s">
        <v>28</v>
      </c>
      <c r="M429" s="16" t="s">
        <v>95</v>
      </c>
      <c r="N429" s="17" t="s">
        <v>101</v>
      </c>
    </row>
    <row r="430" spans="1:14">
      <c r="A430" s="43">
        <v>43332</v>
      </c>
      <c r="B430" s="48" t="s">
        <v>135</v>
      </c>
      <c r="C430" s="50" t="s">
        <v>97</v>
      </c>
      <c r="D430" s="16" t="s">
        <v>85</v>
      </c>
      <c r="E430" s="49"/>
      <c r="F430" s="41">
        <v>1000</v>
      </c>
      <c r="G430" s="129">
        <f t="shared" si="12"/>
        <v>1.7815689565172466</v>
      </c>
      <c r="H430" s="128">
        <v>561.303</v>
      </c>
      <c r="I430" s="51">
        <f t="shared" si="13"/>
        <v>6092649</v>
      </c>
      <c r="J430" s="17" t="s">
        <v>93</v>
      </c>
      <c r="K430" s="50" t="s">
        <v>98</v>
      </c>
      <c r="L430" s="16" t="s">
        <v>28</v>
      </c>
      <c r="M430" s="16" t="s">
        <v>95</v>
      </c>
      <c r="N430" s="17" t="s">
        <v>99</v>
      </c>
    </row>
    <row r="431" spans="1:14">
      <c r="A431" s="43">
        <v>43332</v>
      </c>
      <c r="B431" s="48" t="s">
        <v>136</v>
      </c>
      <c r="C431" s="50" t="s">
        <v>97</v>
      </c>
      <c r="D431" s="16" t="s">
        <v>85</v>
      </c>
      <c r="E431" s="49"/>
      <c r="F431" s="41">
        <v>1000</v>
      </c>
      <c r="G431" s="129">
        <f t="shared" si="12"/>
        <v>1.7815689565172466</v>
      </c>
      <c r="H431" s="128">
        <v>561.303</v>
      </c>
      <c r="I431" s="51">
        <f t="shared" si="13"/>
        <v>6091649</v>
      </c>
      <c r="J431" s="17" t="s">
        <v>93</v>
      </c>
      <c r="K431" s="50" t="s">
        <v>98</v>
      </c>
      <c r="L431" s="16" t="s">
        <v>28</v>
      </c>
      <c r="M431" s="16" t="s">
        <v>95</v>
      </c>
      <c r="N431" s="17" t="s">
        <v>99</v>
      </c>
    </row>
    <row r="432" spans="1:14">
      <c r="A432" s="43">
        <v>43332</v>
      </c>
      <c r="B432" s="17" t="s">
        <v>177</v>
      </c>
      <c r="C432" s="50" t="s">
        <v>97</v>
      </c>
      <c r="D432" s="16" t="s">
        <v>85</v>
      </c>
      <c r="E432" s="40"/>
      <c r="F432" s="40">
        <v>500</v>
      </c>
      <c r="G432" s="129">
        <f t="shared" si="12"/>
        <v>0.89078447825862328</v>
      </c>
      <c r="H432" s="128">
        <v>561.303</v>
      </c>
      <c r="I432" s="51">
        <f t="shared" si="13"/>
        <v>6091149</v>
      </c>
      <c r="J432" s="17" t="s">
        <v>170</v>
      </c>
      <c r="K432" s="16" t="s">
        <v>98</v>
      </c>
      <c r="L432" s="16" t="s">
        <v>28</v>
      </c>
      <c r="M432" s="16" t="s">
        <v>95</v>
      </c>
      <c r="N432" s="16" t="s">
        <v>99</v>
      </c>
    </row>
    <row r="433" spans="1:14">
      <c r="A433" s="43">
        <v>43332</v>
      </c>
      <c r="B433" s="17" t="s">
        <v>178</v>
      </c>
      <c r="C433" s="50" t="s">
        <v>97</v>
      </c>
      <c r="D433" s="16" t="s">
        <v>85</v>
      </c>
      <c r="E433" s="40"/>
      <c r="F433" s="40">
        <v>500</v>
      </c>
      <c r="G433" s="129">
        <f t="shared" si="12"/>
        <v>0.89078447825862328</v>
      </c>
      <c r="H433" s="128">
        <v>561.303</v>
      </c>
      <c r="I433" s="51">
        <f t="shared" si="13"/>
        <v>6090649</v>
      </c>
      <c r="J433" s="17" t="s">
        <v>170</v>
      </c>
      <c r="K433" s="16" t="s">
        <v>98</v>
      </c>
      <c r="L433" s="16" t="s">
        <v>28</v>
      </c>
      <c r="M433" s="16" t="s">
        <v>95</v>
      </c>
      <c r="N433" s="16" t="s">
        <v>99</v>
      </c>
    </row>
    <row r="434" spans="1:14">
      <c r="A434" s="43">
        <v>43332</v>
      </c>
      <c r="B434" s="17" t="s">
        <v>179</v>
      </c>
      <c r="C434" s="50" t="s">
        <v>97</v>
      </c>
      <c r="D434" s="16" t="s">
        <v>85</v>
      </c>
      <c r="E434" s="40"/>
      <c r="F434" s="40">
        <v>500</v>
      </c>
      <c r="G434" s="129">
        <f t="shared" si="12"/>
        <v>0.89078447825862328</v>
      </c>
      <c r="H434" s="128">
        <v>561.303</v>
      </c>
      <c r="I434" s="51">
        <f t="shared" si="13"/>
        <v>6090149</v>
      </c>
      <c r="J434" s="17" t="s">
        <v>170</v>
      </c>
      <c r="K434" s="16" t="s">
        <v>98</v>
      </c>
      <c r="L434" s="16" t="s">
        <v>28</v>
      </c>
      <c r="M434" s="16" t="s">
        <v>95</v>
      </c>
      <c r="N434" s="16" t="s">
        <v>99</v>
      </c>
    </row>
    <row r="435" spans="1:14">
      <c r="A435" s="43">
        <v>43332</v>
      </c>
      <c r="B435" s="17" t="s">
        <v>180</v>
      </c>
      <c r="C435" s="50" t="s">
        <v>97</v>
      </c>
      <c r="D435" s="16" t="s">
        <v>85</v>
      </c>
      <c r="E435" s="40"/>
      <c r="F435" s="40">
        <v>500</v>
      </c>
      <c r="G435" s="129">
        <f t="shared" si="12"/>
        <v>0.89078447825862328</v>
      </c>
      <c r="H435" s="128">
        <v>561.303</v>
      </c>
      <c r="I435" s="51">
        <f t="shared" si="13"/>
        <v>6089649</v>
      </c>
      <c r="J435" s="17" t="s">
        <v>170</v>
      </c>
      <c r="K435" s="16" t="s">
        <v>98</v>
      </c>
      <c r="L435" s="16" t="s">
        <v>28</v>
      </c>
      <c r="M435" s="16" t="s">
        <v>95</v>
      </c>
      <c r="N435" s="16" t="s">
        <v>99</v>
      </c>
    </row>
    <row r="436" spans="1:14">
      <c r="A436" s="43">
        <v>43332</v>
      </c>
      <c r="B436" s="17" t="s">
        <v>176</v>
      </c>
      <c r="C436" s="50" t="s">
        <v>97</v>
      </c>
      <c r="D436" s="16" t="s">
        <v>85</v>
      </c>
      <c r="E436" s="40"/>
      <c r="F436" s="40">
        <v>500</v>
      </c>
      <c r="G436" s="129">
        <f t="shared" si="12"/>
        <v>0.89078447825862328</v>
      </c>
      <c r="H436" s="128">
        <v>561.303</v>
      </c>
      <c r="I436" s="51">
        <f t="shared" si="13"/>
        <v>6089149</v>
      </c>
      <c r="J436" s="17" t="s">
        <v>170</v>
      </c>
      <c r="K436" s="16" t="s">
        <v>98</v>
      </c>
      <c r="L436" s="16" t="s">
        <v>28</v>
      </c>
      <c r="M436" s="16" t="s">
        <v>95</v>
      </c>
      <c r="N436" s="16" t="s">
        <v>99</v>
      </c>
    </row>
    <row r="437" spans="1:14">
      <c r="A437" s="43">
        <v>43332</v>
      </c>
      <c r="B437" s="16" t="s">
        <v>253</v>
      </c>
      <c r="C437" s="16" t="s">
        <v>239</v>
      </c>
      <c r="D437" s="16" t="s">
        <v>81</v>
      </c>
      <c r="E437" s="40"/>
      <c r="F437" s="40">
        <v>3600</v>
      </c>
      <c r="G437" s="129">
        <f t="shared" si="12"/>
        <v>6.4136482434620872</v>
      </c>
      <c r="H437" s="128">
        <v>561.303</v>
      </c>
      <c r="I437" s="51">
        <f t="shared" si="13"/>
        <v>6085549</v>
      </c>
      <c r="J437" s="16" t="s">
        <v>137</v>
      </c>
      <c r="K437" s="16" t="s">
        <v>258</v>
      </c>
      <c r="L437" s="16" t="s">
        <v>28</v>
      </c>
      <c r="M437" s="16" t="s">
        <v>95</v>
      </c>
      <c r="N437" s="17" t="s">
        <v>101</v>
      </c>
    </row>
    <row r="438" spans="1:14">
      <c r="A438" s="43">
        <v>43332</v>
      </c>
      <c r="B438" s="50" t="s">
        <v>508</v>
      </c>
      <c r="C438" s="50" t="s">
        <v>97</v>
      </c>
      <c r="D438" s="16" t="s">
        <v>85</v>
      </c>
      <c r="E438" s="40"/>
      <c r="F438" s="49">
        <v>1000</v>
      </c>
      <c r="G438" s="129">
        <f t="shared" si="12"/>
        <v>1.7815689565172466</v>
      </c>
      <c r="H438" s="128">
        <v>561.303</v>
      </c>
      <c r="I438" s="51">
        <f t="shared" si="13"/>
        <v>6084549</v>
      </c>
      <c r="J438" s="17" t="s">
        <v>226</v>
      </c>
      <c r="K438" s="50" t="s">
        <v>98</v>
      </c>
      <c r="L438" s="16" t="s">
        <v>28</v>
      </c>
      <c r="M438" s="16" t="s">
        <v>95</v>
      </c>
      <c r="N438" s="17" t="s">
        <v>99</v>
      </c>
    </row>
    <row r="439" spans="1:14">
      <c r="A439" s="43">
        <v>43332</v>
      </c>
      <c r="B439" s="50" t="s">
        <v>493</v>
      </c>
      <c r="C439" s="50" t="s">
        <v>83</v>
      </c>
      <c r="D439" s="16" t="s">
        <v>85</v>
      </c>
      <c r="E439" s="40"/>
      <c r="F439" s="49">
        <v>1000</v>
      </c>
      <c r="G439" s="129">
        <f t="shared" si="12"/>
        <v>1.7815689565172466</v>
      </c>
      <c r="H439" s="128">
        <v>561.303</v>
      </c>
      <c r="I439" s="51">
        <f t="shared" si="13"/>
        <v>6083549</v>
      </c>
      <c r="J439" s="17" t="s">
        <v>226</v>
      </c>
      <c r="K439" s="50" t="s">
        <v>98</v>
      </c>
      <c r="L439" s="16" t="s">
        <v>28</v>
      </c>
      <c r="M439" s="16" t="s">
        <v>95</v>
      </c>
      <c r="N439" s="17" t="s">
        <v>99</v>
      </c>
    </row>
    <row r="440" spans="1:14">
      <c r="A440" s="43">
        <v>43332</v>
      </c>
      <c r="B440" s="50" t="s">
        <v>507</v>
      </c>
      <c r="C440" s="50" t="s">
        <v>97</v>
      </c>
      <c r="D440" s="16" t="s">
        <v>85</v>
      </c>
      <c r="E440" s="40"/>
      <c r="F440" s="49">
        <v>1000</v>
      </c>
      <c r="G440" s="129">
        <f t="shared" si="12"/>
        <v>1.7815689565172466</v>
      </c>
      <c r="H440" s="128">
        <v>561.303</v>
      </c>
      <c r="I440" s="51">
        <f t="shared" si="13"/>
        <v>6082549</v>
      </c>
      <c r="J440" s="17" t="s">
        <v>226</v>
      </c>
      <c r="K440" s="50" t="s">
        <v>98</v>
      </c>
      <c r="L440" s="16" t="s">
        <v>28</v>
      </c>
      <c r="M440" s="16" t="s">
        <v>95</v>
      </c>
      <c r="N440" s="17" t="s">
        <v>99</v>
      </c>
    </row>
    <row r="441" spans="1:14">
      <c r="A441" s="43">
        <v>43332</v>
      </c>
      <c r="B441" s="50" t="s">
        <v>508</v>
      </c>
      <c r="C441" s="50" t="s">
        <v>97</v>
      </c>
      <c r="D441" s="16" t="s">
        <v>85</v>
      </c>
      <c r="E441" s="40"/>
      <c r="F441" s="40">
        <v>1000</v>
      </c>
      <c r="G441" s="129">
        <f t="shared" si="12"/>
        <v>1.7815689565172466</v>
      </c>
      <c r="H441" s="128">
        <v>561.303</v>
      </c>
      <c r="I441" s="51">
        <f t="shared" si="13"/>
        <v>6081549</v>
      </c>
      <c r="J441" s="17" t="s">
        <v>259</v>
      </c>
      <c r="K441" s="50" t="s">
        <v>98</v>
      </c>
      <c r="L441" s="16" t="s">
        <v>28</v>
      </c>
      <c r="M441" s="16" t="s">
        <v>95</v>
      </c>
      <c r="N441" s="17" t="s">
        <v>99</v>
      </c>
    </row>
    <row r="442" spans="1:14">
      <c r="A442" s="43">
        <v>43332</v>
      </c>
      <c r="B442" s="50" t="s">
        <v>544</v>
      </c>
      <c r="C442" s="50" t="s">
        <v>97</v>
      </c>
      <c r="D442" s="16" t="s">
        <v>85</v>
      </c>
      <c r="E442" s="40"/>
      <c r="F442" s="40">
        <v>1000</v>
      </c>
      <c r="G442" s="129">
        <f t="shared" si="12"/>
        <v>1.7815689565172466</v>
      </c>
      <c r="H442" s="128">
        <v>561.303</v>
      </c>
      <c r="I442" s="51">
        <f t="shared" si="13"/>
        <v>6080549</v>
      </c>
      <c r="J442" s="17" t="s">
        <v>259</v>
      </c>
      <c r="K442" s="50" t="s">
        <v>98</v>
      </c>
      <c r="L442" s="16" t="s">
        <v>28</v>
      </c>
      <c r="M442" s="16" t="s">
        <v>95</v>
      </c>
      <c r="N442" s="17" t="s">
        <v>99</v>
      </c>
    </row>
    <row r="443" spans="1:14">
      <c r="A443" s="43">
        <v>43332</v>
      </c>
      <c r="B443" s="50" t="s">
        <v>545</v>
      </c>
      <c r="C443" s="50" t="s">
        <v>97</v>
      </c>
      <c r="D443" s="16" t="s">
        <v>85</v>
      </c>
      <c r="E443" s="40"/>
      <c r="F443" s="40">
        <v>1000</v>
      </c>
      <c r="G443" s="129">
        <f t="shared" si="12"/>
        <v>1.7815689565172466</v>
      </c>
      <c r="H443" s="128">
        <v>561.303</v>
      </c>
      <c r="I443" s="51">
        <f t="shared" si="13"/>
        <v>6079549</v>
      </c>
      <c r="J443" s="17" t="s">
        <v>259</v>
      </c>
      <c r="K443" s="50" t="s">
        <v>98</v>
      </c>
      <c r="L443" s="16" t="s">
        <v>28</v>
      </c>
      <c r="M443" s="16" t="s">
        <v>95</v>
      </c>
      <c r="N443" s="17" t="s">
        <v>99</v>
      </c>
    </row>
    <row r="444" spans="1:14">
      <c r="A444" s="43">
        <v>43332</v>
      </c>
      <c r="B444" s="50" t="s">
        <v>493</v>
      </c>
      <c r="C444" s="16" t="s">
        <v>83</v>
      </c>
      <c r="D444" s="16" t="s">
        <v>85</v>
      </c>
      <c r="E444" s="40"/>
      <c r="F444" s="40">
        <v>1000</v>
      </c>
      <c r="G444" s="129">
        <f t="shared" si="12"/>
        <v>1.7815689565172466</v>
      </c>
      <c r="H444" s="128">
        <v>561.303</v>
      </c>
      <c r="I444" s="51">
        <f t="shared" si="13"/>
        <v>6078549</v>
      </c>
      <c r="J444" s="17" t="s">
        <v>259</v>
      </c>
      <c r="K444" s="50" t="s">
        <v>98</v>
      </c>
      <c r="L444" s="16" t="s">
        <v>28</v>
      </c>
      <c r="M444" s="16" t="s">
        <v>95</v>
      </c>
      <c r="N444" s="17" t="s">
        <v>99</v>
      </c>
    </row>
    <row r="445" spans="1:14">
      <c r="A445" s="43">
        <v>43332</v>
      </c>
      <c r="B445" s="50" t="s">
        <v>507</v>
      </c>
      <c r="C445" s="50" t="s">
        <v>97</v>
      </c>
      <c r="D445" s="16" t="s">
        <v>85</v>
      </c>
      <c r="E445" s="40"/>
      <c r="F445" s="40">
        <v>1000</v>
      </c>
      <c r="G445" s="129">
        <f t="shared" si="12"/>
        <v>1.7815689565172466</v>
      </c>
      <c r="H445" s="128">
        <v>561.303</v>
      </c>
      <c r="I445" s="51">
        <f t="shared" si="13"/>
        <v>6077549</v>
      </c>
      <c r="J445" s="17" t="s">
        <v>259</v>
      </c>
      <c r="K445" s="50" t="s">
        <v>98</v>
      </c>
      <c r="L445" s="16" t="s">
        <v>28</v>
      </c>
      <c r="M445" s="16" t="s">
        <v>95</v>
      </c>
      <c r="N445" s="17" t="s">
        <v>99</v>
      </c>
    </row>
    <row r="446" spans="1:14">
      <c r="A446" s="43">
        <v>43332</v>
      </c>
      <c r="B446" s="16" t="s">
        <v>306</v>
      </c>
      <c r="C446" s="50" t="s">
        <v>97</v>
      </c>
      <c r="D446" s="16" t="s">
        <v>85</v>
      </c>
      <c r="E446" s="40"/>
      <c r="F446" s="40">
        <v>300</v>
      </c>
      <c r="G446" s="129">
        <f t="shared" si="12"/>
        <v>0.53447068695517397</v>
      </c>
      <c r="H446" s="128">
        <v>561.303</v>
      </c>
      <c r="I446" s="51">
        <f t="shared" si="13"/>
        <v>6077249</v>
      </c>
      <c r="J446" s="16" t="s">
        <v>245</v>
      </c>
      <c r="K446" s="16" t="s">
        <v>294</v>
      </c>
      <c r="L446" s="16" t="s">
        <v>28</v>
      </c>
      <c r="M446" s="16" t="s">
        <v>95</v>
      </c>
      <c r="N446" s="16" t="s">
        <v>99</v>
      </c>
    </row>
    <row r="447" spans="1:14">
      <c r="A447" s="43">
        <v>43332</v>
      </c>
      <c r="B447" s="16" t="s">
        <v>307</v>
      </c>
      <c r="C447" s="50" t="s">
        <v>97</v>
      </c>
      <c r="D447" s="16" t="s">
        <v>85</v>
      </c>
      <c r="E447" s="40"/>
      <c r="F447" s="40">
        <v>300</v>
      </c>
      <c r="G447" s="129">
        <f t="shared" si="12"/>
        <v>0.53447068695517397</v>
      </c>
      <c r="H447" s="128">
        <v>561.303</v>
      </c>
      <c r="I447" s="51">
        <f t="shared" si="13"/>
        <v>6076949</v>
      </c>
      <c r="J447" s="16" t="s">
        <v>245</v>
      </c>
      <c r="K447" s="16" t="s">
        <v>294</v>
      </c>
      <c r="L447" s="16" t="s">
        <v>28</v>
      </c>
      <c r="M447" s="16" t="s">
        <v>95</v>
      </c>
      <c r="N447" s="16" t="s">
        <v>99</v>
      </c>
    </row>
    <row r="448" spans="1:14">
      <c r="A448" s="43">
        <v>43332</v>
      </c>
      <c r="B448" s="16" t="s">
        <v>308</v>
      </c>
      <c r="C448" s="50" t="s">
        <v>97</v>
      </c>
      <c r="D448" s="16" t="s">
        <v>85</v>
      </c>
      <c r="E448" s="40"/>
      <c r="F448" s="40">
        <v>300</v>
      </c>
      <c r="G448" s="129">
        <f t="shared" si="12"/>
        <v>0.53447068695517397</v>
      </c>
      <c r="H448" s="128">
        <v>561.303</v>
      </c>
      <c r="I448" s="51">
        <f t="shared" si="13"/>
        <v>6076649</v>
      </c>
      <c r="J448" s="16" t="s">
        <v>245</v>
      </c>
      <c r="K448" s="16" t="s">
        <v>294</v>
      </c>
      <c r="L448" s="16" t="s">
        <v>28</v>
      </c>
      <c r="M448" s="16" t="s">
        <v>95</v>
      </c>
      <c r="N448" s="16" t="s">
        <v>99</v>
      </c>
    </row>
    <row r="449" spans="1:14">
      <c r="A449" s="43">
        <v>43332</v>
      </c>
      <c r="B449" s="16" t="s">
        <v>309</v>
      </c>
      <c r="C449" s="50" t="s">
        <v>97</v>
      </c>
      <c r="D449" s="16" t="s">
        <v>85</v>
      </c>
      <c r="E449" s="40"/>
      <c r="F449" s="40">
        <v>300</v>
      </c>
      <c r="G449" s="129">
        <f t="shared" si="12"/>
        <v>0.53447068695517397</v>
      </c>
      <c r="H449" s="128">
        <v>561.303</v>
      </c>
      <c r="I449" s="51">
        <f t="shared" si="13"/>
        <v>6076349</v>
      </c>
      <c r="J449" s="16" t="s">
        <v>245</v>
      </c>
      <c r="K449" s="16" t="s">
        <v>294</v>
      </c>
      <c r="L449" s="16" t="s">
        <v>28</v>
      </c>
      <c r="M449" s="16" t="s">
        <v>95</v>
      </c>
      <c r="N449" s="16" t="s">
        <v>99</v>
      </c>
    </row>
    <row r="450" spans="1:14">
      <c r="A450" s="43">
        <v>43332</v>
      </c>
      <c r="B450" s="16" t="s">
        <v>310</v>
      </c>
      <c r="C450" s="50" t="s">
        <v>97</v>
      </c>
      <c r="D450" s="16" t="s">
        <v>85</v>
      </c>
      <c r="E450" s="40"/>
      <c r="F450" s="40">
        <v>300</v>
      </c>
      <c r="G450" s="129">
        <f t="shared" si="12"/>
        <v>0.53447068695517397</v>
      </c>
      <c r="H450" s="128">
        <v>561.303</v>
      </c>
      <c r="I450" s="51">
        <f t="shared" si="13"/>
        <v>6076049</v>
      </c>
      <c r="J450" s="16" t="s">
        <v>245</v>
      </c>
      <c r="K450" s="16" t="s">
        <v>294</v>
      </c>
      <c r="L450" s="16" t="s">
        <v>28</v>
      </c>
      <c r="M450" s="16" t="s">
        <v>95</v>
      </c>
      <c r="N450" s="16" t="s">
        <v>99</v>
      </c>
    </row>
    <row r="451" spans="1:14">
      <c r="A451" s="43">
        <v>43332</v>
      </c>
      <c r="B451" s="17" t="s">
        <v>528</v>
      </c>
      <c r="C451" s="50" t="s">
        <v>97</v>
      </c>
      <c r="D451" s="16" t="s">
        <v>85</v>
      </c>
      <c r="E451" s="40"/>
      <c r="F451" s="40">
        <v>1000</v>
      </c>
      <c r="G451" s="129">
        <f t="shared" si="12"/>
        <v>1.7815689565172466</v>
      </c>
      <c r="H451" s="128">
        <v>561.303</v>
      </c>
      <c r="I451" s="51">
        <f t="shared" si="13"/>
        <v>6075049</v>
      </c>
      <c r="J451" s="17" t="s">
        <v>527</v>
      </c>
      <c r="K451" s="17" t="s">
        <v>98</v>
      </c>
      <c r="L451" s="16" t="s">
        <v>28</v>
      </c>
      <c r="M451" s="16" t="s">
        <v>95</v>
      </c>
      <c r="N451" s="17" t="s">
        <v>99</v>
      </c>
    </row>
    <row r="452" spans="1:14">
      <c r="A452" s="43">
        <v>43332</v>
      </c>
      <c r="B452" s="17" t="s">
        <v>493</v>
      </c>
      <c r="C452" s="16" t="s">
        <v>83</v>
      </c>
      <c r="D452" s="16" t="s">
        <v>85</v>
      </c>
      <c r="E452" s="40"/>
      <c r="F452" s="40">
        <v>1000</v>
      </c>
      <c r="G452" s="129">
        <f t="shared" si="12"/>
        <v>1.7815689565172466</v>
      </c>
      <c r="H452" s="128">
        <v>561.303</v>
      </c>
      <c r="I452" s="51">
        <f t="shared" si="13"/>
        <v>6074049</v>
      </c>
      <c r="J452" s="17" t="s">
        <v>527</v>
      </c>
      <c r="K452" s="17" t="s">
        <v>98</v>
      </c>
      <c r="L452" s="16" t="s">
        <v>28</v>
      </c>
      <c r="M452" s="16" t="s">
        <v>95</v>
      </c>
      <c r="N452" s="17" t="s">
        <v>99</v>
      </c>
    </row>
    <row r="453" spans="1:14">
      <c r="A453" s="43">
        <v>43332</v>
      </c>
      <c r="B453" s="17" t="s">
        <v>507</v>
      </c>
      <c r="C453" s="50" t="s">
        <v>97</v>
      </c>
      <c r="D453" s="16" t="s">
        <v>85</v>
      </c>
      <c r="E453" s="40"/>
      <c r="F453" s="40">
        <v>1000</v>
      </c>
      <c r="G453" s="129">
        <f t="shared" si="12"/>
        <v>1.7815689565172466</v>
      </c>
      <c r="H453" s="128">
        <v>561.303</v>
      </c>
      <c r="I453" s="51">
        <f t="shared" si="13"/>
        <v>6073049</v>
      </c>
      <c r="J453" s="17" t="s">
        <v>527</v>
      </c>
      <c r="K453" s="17" t="s">
        <v>98</v>
      </c>
      <c r="L453" s="16" t="s">
        <v>28</v>
      </c>
      <c r="M453" s="16" t="s">
        <v>95</v>
      </c>
      <c r="N453" s="17" t="s">
        <v>99</v>
      </c>
    </row>
    <row r="454" spans="1:14">
      <c r="A454" s="43">
        <v>43333</v>
      </c>
      <c r="B454" s="16" t="s">
        <v>55</v>
      </c>
      <c r="C454" s="16" t="s">
        <v>86</v>
      </c>
      <c r="D454" s="16" t="s">
        <v>85</v>
      </c>
      <c r="E454" s="47"/>
      <c r="F454" s="40">
        <v>375000</v>
      </c>
      <c r="G454" s="129">
        <f t="shared" si="12"/>
        <v>668.08835869396739</v>
      </c>
      <c r="H454" s="128">
        <v>561.303</v>
      </c>
      <c r="I454" s="51">
        <f t="shared" si="13"/>
        <v>5698049</v>
      </c>
      <c r="J454" s="16" t="s">
        <v>79</v>
      </c>
      <c r="K454" s="16">
        <v>3593825</v>
      </c>
      <c r="L454" s="16" t="s">
        <v>28</v>
      </c>
      <c r="M454" s="16" t="s">
        <v>95</v>
      </c>
      <c r="N454" s="17" t="s">
        <v>101</v>
      </c>
    </row>
    <row r="455" spans="1:14">
      <c r="A455" s="43">
        <v>43333</v>
      </c>
      <c r="B455" s="16" t="s">
        <v>56</v>
      </c>
      <c r="C455" s="16" t="s">
        <v>80</v>
      </c>
      <c r="D455" s="16" t="s">
        <v>81</v>
      </c>
      <c r="E455" s="47"/>
      <c r="F455" s="40">
        <v>3401</v>
      </c>
      <c r="G455" s="129">
        <f t="shared" si="12"/>
        <v>6.0591160211151553</v>
      </c>
      <c r="H455" s="128">
        <v>561.303</v>
      </c>
      <c r="I455" s="51">
        <f t="shared" si="13"/>
        <v>5694648</v>
      </c>
      <c r="J455" s="16" t="s">
        <v>79</v>
      </c>
      <c r="K455" s="16">
        <v>3593825</v>
      </c>
      <c r="L455" s="16" t="s">
        <v>28</v>
      </c>
      <c r="M455" s="16" t="s">
        <v>95</v>
      </c>
      <c r="N455" s="17" t="s">
        <v>101</v>
      </c>
    </row>
    <row r="456" spans="1:14">
      <c r="A456" s="43">
        <v>43333</v>
      </c>
      <c r="B456" s="16" t="s">
        <v>57</v>
      </c>
      <c r="C456" s="16" t="s">
        <v>87</v>
      </c>
      <c r="D456" s="16" t="s">
        <v>81</v>
      </c>
      <c r="E456" s="47"/>
      <c r="F456" s="40">
        <v>89175</v>
      </c>
      <c r="G456" s="129">
        <f t="shared" si="12"/>
        <v>158.87141169742546</v>
      </c>
      <c r="H456" s="128">
        <v>561.303</v>
      </c>
      <c r="I456" s="51">
        <f t="shared" si="13"/>
        <v>5605473</v>
      </c>
      <c r="J456" s="16" t="s">
        <v>79</v>
      </c>
      <c r="K456" s="16">
        <v>3593826</v>
      </c>
      <c r="L456" s="16" t="s">
        <v>28</v>
      </c>
      <c r="M456" s="16" t="s">
        <v>95</v>
      </c>
      <c r="N456" s="17" t="s">
        <v>101</v>
      </c>
    </row>
    <row r="457" spans="1:14">
      <c r="A457" s="43">
        <v>43333</v>
      </c>
      <c r="B457" s="16" t="s">
        <v>58</v>
      </c>
      <c r="C457" s="16" t="s">
        <v>87</v>
      </c>
      <c r="D457" s="16" t="s">
        <v>81</v>
      </c>
      <c r="E457" s="47"/>
      <c r="F457" s="40">
        <v>66881</v>
      </c>
      <c r="G457" s="129">
        <f t="shared" si="12"/>
        <v>119.15311338082996</v>
      </c>
      <c r="H457" s="128">
        <v>561.303</v>
      </c>
      <c r="I457" s="51">
        <f t="shared" si="13"/>
        <v>5538592</v>
      </c>
      <c r="J457" s="16" t="s">
        <v>79</v>
      </c>
      <c r="K457" s="16">
        <v>3593826</v>
      </c>
      <c r="L457" s="16" t="s">
        <v>28</v>
      </c>
      <c r="M457" s="16" t="s">
        <v>95</v>
      </c>
      <c r="N457" s="17" t="s">
        <v>101</v>
      </c>
    </row>
    <row r="458" spans="1:14">
      <c r="A458" s="43">
        <v>43333</v>
      </c>
      <c r="B458" s="16" t="s">
        <v>59</v>
      </c>
      <c r="C458" s="16" t="s">
        <v>80</v>
      </c>
      <c r="D458" s="16" t="s">
        <v>81</v>
      </c>
      <c r="E458" s="47"/>
      <c r="F458" s="40">
        <v>6504</v>
      </c>
      <c r="G458" s="129">
        <f t="shared" si="12"/>
        <v>11.587324493188172</v>
      </c>
      <c r="H458" s="128">
        <v>561.303</v>
      </c>
      <c r="I458" s="51">
        <f t="shared" si="13"/>
        <v>5532088</v>
      </c>
      <c r="J458" s="16" t="s">
        <v>79</v>
      </c>
      <c r="K458" s="16" t="s">
        <v>26</v>
      </c>
      <c r="L458" s="16" t="s">
        <v>28</v>
      </c>
      <c r="M458" s="16" t="s">
        <v>95</v>
      </c>
      <c r="N458" s="17" t="s">
        <v>101</v>
      </c>
    </row>
    <row r="459" spans="1:14">
      <c r="A459" s="43">
        <v>43333</v>
      </c>
      <c r="B459" s="17" t="s">
        <v>181</v>
      </c>
      <c r="C459" s="50" t="s">
        <v>97</v>
      </c>
      <c r="D459" s="16" t="s">
        <v>85</v>
      </c>
      <c r="E459" s="40"/>
      <c r="F459" s="40">
        <v>500</v>
      </c>
      <c r="G459" s="129">
        <f t="shared" si="12"/>
        <v>0.89078447825862328</v>
      </c>
      <c r="H459" s="128">
        <v>561.303</v>
      </c>
      <c r="I459" s="51">
        <f t="shared" si="13"/>
        <v>5531588</v>
      </c>
      <c r="J459" s="17" t="s">
        <v>170</v>
      </c>
      <c r="K459" s="16" t="s">
        <v>98</v>
      </c>
      <c r="L459" s="16" t="s">
        <v>28</v>
      </c>
      <c r="M459" s="16" t="s">
        <v>95</v>
      </c>
      <c r="N459" s="16" t="s">
        <v>99</v>
      </c>
    </row>
    <row r="460" spans="1:14">
      <c r="A460" s="43">
        <v>43333</v>
      </c>
      <c r="B460" s="17" t="s">
        <v>182</v>
      </c>
      <c r="C460" s="50" t="s">
        <v>97</v>
      </c>
      <c r="D460" s="16" t="s">
        <v>85</v>
      </c>
      <c r="E460" s="40"/>
      <c r="F460" s="40">
        <v>500</v>
      </c>
      <c r="G460" s="129">
        <f t="shared" si="12"/>
        <v>0.89078447825862328</v>
      </c>
      <c r="H460" s="128">
        <v>561.303</v>
      </c>
      <c r="I460" s="51">
        <f t="shared" si="13"/>
        <v>5531088</v>
      </c>
      <c r="J460" s="17" t="s">
        <v>170</v>
      </c>
      <c r="K460" s="16" t="s">
        <v>98</v>
      </c>
      <c r="L460" s="16" t="s">
        <v>28</v>
      </c>
      <c r="M460" s="16" t="s">
        <v>95</v>
      </c>
      <c r="N460" s="16" t="s">
        <v>99</v>
      </c>
    </row>
    <row r="461" spans="1:14">
      <c r="A461" s="43">
        <v>43333</v>
      </c>
      <c r="B461" s="17" t="s">
        <v>183</v>
      </c>
      <c r="C461" s="50" t="s">
        <v>97</v>
      </c>
      <c r="D461" s="16" t="s">
        <v>85</v>
      </c>
      <c r="E461" s="40"/>
      <c r="F461" s="40">
        <v>500</v>
      </c>
      <c r="G461" s="129">
        <f t="shared" si="12"/>
        <v>0.89078447825862328</v>
      </c>
      <c r="H461" s="128">
        <v>561.303</v>
      </c>
      <c r="I461" s="51">
        <f t="shared" si="13"/>
        <v>5530588</v>
      </c>
      <c r="J461" s="17" t="s">
        <v>170</v>
      </c>
      <c r="K461" s="16" t="s">
        <v>98</v>
      </c>
      <c r="L461" s="16" t="s">
        <v>28</v>
      </c>
      <c r="M461" s="16" t="s">
        <v>95</v>
      </c>
      <c r="N461" s="16" t="s">
        <v>99</v>
      </c>
    </row>
    <row r="462" spans="1:14">
      <c r="A462" s="43">
        <v>43333</v>
      </c>
      <c r="B462" s="17" t="s">
        <v>184</v>
      </c>
      <c r="C462" s="50" t="s">
        <v>97</v>
      </c>
      <c r="D462" s="16" t="s">
        <v>85</v>
      </c>
      <c r="E462" s="40"/>
      <c r="F462" s="40">
        <v>500</v>
      </c>
      <c r="G462" s="129">
        <f t="shared" si="12"/>
        <v>0.89078447825862328</v>
      </c>
      <c r="H462" s="128">
        <v>561.303</v>
      </c>
      <c r="I462" s="51">
        <f t="shared" si="13"/>
        <v>5530088</v>
      </c>
      <c r="J462" s="17" t="s">
        <v>170</v>
      </c>
      <c r="K462" s="16" t="s">
        <v>98</v>
      </c>
      <c r="L462" s="16" t="s">
        <v>28</v>
      </c>
      <c r="M462" s="16" t="s">
        <v>95</v>
      </c>
      <c r="N462" s="16" t="s">
        <v>99</v>
      </c>
    </row>
    <row r="463" spans="1:14">
      <c r="A463" s="43">
        <v>43333</v>
      </c>
      <c r="B463" s="16" t="s">
        <v>372</v>
      </c>
      <c r="C463" s="50" t="s">
        <v>97</v>
      </c>
      <c r="D463" s="16" t="s">
        <v>89</v>
      </c>
      <c r="E463" s="40"/>
      <c r="F463" s="40">
        <v>1000</v>
      </c>
      <c r="G463" s="129">
        <f t="shared" ref="G463:G526" si="14">+F463/H463</f>
        <v>1.7815689565172466</v>
      </c>
      <c r="H463" s="128">
        <v>561.303</v>
      </c>
      <c r="I463" s="51">
        <f t="shared" ref="I463:I526" si="15">I462+E463-F463</f>
        <v>5529088</v>
      </c>
      <c r="J463" s="16" t="s">
        <v>256</v>
      </c>
      <c r="K463" s="16" t="s">
        <v>98</v>
      </c>
      <c r="L463" s="16" t="s">
        <v>28</v>
      </c>
      <c r="M463" s="16" t="s">
        <v>95</v>
      </c>
      <c r="N463" s="17" t="s">
        <v>99</v>
      </c>
    </row>
    <row r="464" spans="1:14">
      <c r="A464" s="43">
        <v>43333</v>
      </c>
      <c r="B464" s="16" t="s">
        <v>373</v>
      </c>
      <c r="C464" s="50" t="s">
        <v>97</v>
      </c>
      <c r="D464" s="16" t="s">
        <v>89</v>
      </c>
      <c r="E464" s="40"/>
      <c r="F464" s="40">
        <v>1000</v>
      </c>
      <c r="G464" s="129">
        <f t="shared" si="14"/>
        <v>1.7815689565172466</v>
      </c>
      <c r="H464" s="128">
        <v>561.303</v>
      </c>
      <c r="I464" s="51">
        <f t="shared" si="15"/>
        <v>5528088</v>
      </c>
      <c r="J464" s="16" t="s">
        <v>256</v>
      </c>
      <c r="K464" s="16" t="s">
        <v>98</v>
      </c>
      <c r="L464" s="16" t="s">
        <v>28</v>
      </c>
      <c r="M464" s="16" t="s">
        <v>95</v>
      </c>
      <c r="N464" s="17" t="s">
        <v>99</v>
      </c>
    </row>
    <row r="465" spans="1:14">
      <c r="A465" s="43">
        <v>43333</v>
      </c>
      <c r="B465" s="16" t="s">
        <v>374</v>
      </c>
      <c r="C465" s="50" t="s">
        <v>97</v>
      </c>
      <c r="D465" s="16" t="s">
        <v>89</v>
      </c>
      <c r="E465" s="40"/>
      <c r="F465" s="40">
        <v>1000</v>
      </c>
      <c r="G465" s="129">
        <f t="shared" si="14"/>
        <v>1.7815689565172466</v>
      </c>
      <c r="H465" s="128">
        <v>561.303</v>
      </c>
      <c r="I465" s="51">
        <f t="shared" si="15"/>
        <v>5527088</v>
      </c>
      <c r="J465" s="16" t="s">
        <v>256</v>
      </c>
      <c r="K465" s="16" t="s">
        <v>98</v>
      </c>
      <c r="L465" s="16" t="s">
        <v>28</v>
      </c>
      <c r="M465" s="16" t="s">
        <v>95</v>
      </c>
      <c r="N465" s="17" t="s">
        <v>99</v>
      </c>
    </row>
    <row r="466" spans="1:14">
      <c r="A466" s="43">
        <v>43333</v>
      </c>
      <c r="B466" s="16" t="s">
        <v>375</v>
      </c>
      <c r="C466" s="50" t="s">
        <v>97</v>
      </c>
      <c r="D466" s="16" t="s">
        <v>89</v>
      </c>
      <c r="E466" s="40"/>
      <c r="F466" s="40">
        <v>1000</v>
      </c>
      <c r="G466" s="129">
        <f t="shared" si="14"/>
        <v>1.7815689565172466</v>
      </c>
      <c r="H466" s="128">
        <v>561.303</v>
      </c>
      <c r="I466" s="51">
        <f t="shared" si="15"/>
        <v>5526088</v>
      </c>
      <c r="J466" s="16" t="s">
        <v>256</v>
      </c>
      <c r="K466" s="16" t="s">
        <v>98</v>
      </c>
      <c r="L466" s="16" t="s">
        <v>28</v>
      </c>
      <c r="M466" s="16" t="s">
        <v>95</v>
      </c>
      <c r="N466" s="17" t="s">
        <v>99</v>
      </c>
    </row>
    <row r="467" spans="1:14">
      <c r="A467" s="43">
        <v>43333</v>
      </c>
      <c r="B467" s="16" t="s">
        <v>376</v>
      </c>
      <c r="C467" s="50" t="s">
        <v>97</v>
      </c>
      <c r="D467" s="16" t="s">
        <v>89</v>
      </c>
      <c r="E467" s="40"/>
      <c r="F467" s="40">
        <v>1000</v>
      </c>
      <c r="G467" s="129">
        <f t="shared" si="14"/>
        <v>1.7815689565172466</v>
      </c>
      <c r="H467" s="128">
        <v>561.303</v>
      </c>
      <c r="I467" s="51">
        <f t="shared" si="15"/>
        <v>5525088</v>
      </c>
      <c r="J467" s="16" t="s">
        <v>256</v>
      </c>
      <c r="K467" s="16" t="s">
        <v>98</v>
      </c>
      <c r="L467" s="16" t="s">
        <v>28</v>
      </c>
      <c r="M467" s="16" t="s">
        <v>95</v>
      </c>
      <c r="N467" s="17" t="s">
        <v>99</v>
      </c>
    </row>
    <row r="468" spans="1:14">
      <c r="A468" s="43">
        <v>43333</v>
      </c>
      <c r="B468" s="16" t="s">
        <v>392</v>
      </c>
      <c r="C468" s="50" t="s">
        <v>97</v>
      </c>
      <c r="D468" s="53" t="s">
        <v>84</v>
      </c>
      <c r="E468" s="40"/>
      <c r="F468" s="40">
        <v>2500</v>
      </c>
      <c r="G468" s="129">
        <f t="shared" si="14"/>
        <v>4.4539223912931165</v>
      </c>
      <c r="H468" s="128">
        <v>561.303</v>
      </c>
      <c r="I468" s="51">
        <f t="shared" si="15"/>
        <v>5522588</v>
      </c>
      <c r="J468" s="16" t="s">
        <v>260</v>
      </c>
      <c r="K468" s="46" t="s">
        <v>98</v>
      </c>
      <c r="L468" s="16" t="s">
        <v>33</v>
      </c>
      <c r="M468" s="16" t="s">
        <v>95</v>
      </c>
      <c r="N468" s="16" t="s">
        <v>99</v>
      </c>
    </row>
    <row r="469" spans="1:14">
      <c r="A469" s="43">
        <v>43333</v>
      </c>
      <c r="B469" s="50" t="s">
        <v>508</v>
      </c>
      <c r="C469" s="50" t="s">
        <v>97</v>
      </c>
      <c r="D469" s="16" t="s">
        <v>85</v>
      </c>
      <c r="E469" s="40"/>
      <c r="F469" s="49">
        <v>1000</v>
      </c>
      <c r="G469" s="129">
        <f t="shared" si="14"/>
        <v>1.7815689565172466</v>
      </c>
      <c r="H469" s="128">
        <v>561.303</v>
      </c>
      <c r="I469" s="51">
        <f t="shared" si="15"/>
        <v>5521588</v>
      </c>
      <c r="J469" s="17" t="s">
        <v>226</v>
      </c>
      <c r="K469" s="50" t="s">
        <v>98</v>
      </c>
      <c r="L469" s="16" t="s">
        <v>28</v>
      </c>
      <c r="M469" s="16" t="s">
        <v>95</v>
      </c>
      <c r="N469" s="17" t="s">
        <v>99</v>
      </c>
    </row>
    <row r="470" spans="1:14">
      <c r="A470" s="43">
        <v>43333</v>
      </c>
      <c r="B470" s="50" t="s">
        <v>510</v>
      </c>
      <c r="C470" s="50" t="s">
        <v>97</v>
      </c>
      <c r="D470" s="16" t="s">
        <v>85</v>
      </c>
      <c r="E470" s="40"/>
      <c r="F470" s="49">
        <v>1000</v>
      </c>
      <c r="G470" s="129">
        <f t="shared" si="14"/>
        <v>1.7815689565172466</v>
      </c>
      <c r="H470" s="128">
        <v>561.303</v>
      </c>
      <c r="I470" s="51">
        <f t="shared" si="15"/>
        <v>5520588</v>
      </c>
      <c r="J470" s="17" t="s">
        <v>226</v>
      </c>
      <c r="K470" s="50" t="s">
        <v>98</v>
      </c>
      <c r="L470" s="16" t="s">
        <v>28</v>
      </c>
      <c r="M470" s="16" t="s">
        <v>95</v>
      </c>
      <c r="N470" s="17" t="s">
        <v>99</v>
      </c>
    </row>
    <row r="471" spans="1:14">
      <c r="A471" s="43">
        <v>43333</v>
      </c>
      <c r="B471" s="50" t="s">
        <v>511</v>
      </c>
      <c r="C471" s="50" t="s">
        <v>97</v>
      </c>
      <c r="D471" s="16" t="s">
        <v>85</v>
      </c>
      <c r="E471" s="40"/>
      <c r="F471" s="49">
        <v>1000</v>
      </c>
      <c r="G471" s="129">
        <f t="shared" si="14"/>
        <v>1.7815689565172466</v>
      </c>
      <c r="H471" s="128">
        <v>561.303</v>
      </c>
      <c r="I471" s="51">
        <f t="shared" si="15"/>
        <v>5519588</v>
      </c>
      <c r="J471" s="17" t="s">
        <v>226</v>
      </c>
      <c r="K471" s="50" t="s">
        <v>98</v>
      </c>
      <c r="L471" s="16" t="s">
        <v>28</v>
      </c>
      <c r="M471" s="16" t="s">
        <v>95</v>
      </c>
      <c r="N471" s="17" t="s">
        <v>99</v>
      </c>
    </row>
    <row r="472" spans="1:14">
      <c r="A472" s="43">
        <v>43333</v>
      </c>
      <c r="B472" s="50" t="s">
        <v>493</v>
      </c>
      <c r="C472" s="50" t="s">
        <v>83</v>
      </c>
      <c r="D472" s="16" t="s">
        <v>85</v>
      </c>
      <c r="E472" s="40"/>
      <c r="F472" s="49">
        <v>1000</v>
      </c>
      <c r="G472" s="129">
        <f t="shared" si="14"/>
        <v>1.7815689565172466</v>
      </c>
      <c r="H472" s="128">
        <v>561.303</v>
      </c>
      <c r="I472" s="51">
        <f t="shared" si="15"/>
        <v>5518588</v>
      </c>
      <c r="J472" s="17" t="s">
        <v>226</v>
      </c>
      <c r="K472" s="50" t="s">
        <v>98</v>
      </c>
      <c r="L472" s="16" t="s">
        <v>28</v>
      </c>
      <c r="M472" s="16" t="s">
        <v>95</v>
      </c>
      <c r="N472" s="17" t="s">
        <v>99</v>
      </c>
    </row>
    <row r="473" spans="1:14">
      <c r="A473" s="43">
        <v>43333</v>
      </c>
      <c r="B473" s="50" t="s">
        <v>507</v>
      </c>
      <c r="C473" s="50" t="s">
        <v>97</v>
      </c>
      <c r="D473" s="16" t="s">
        <v>85</v>
      </c>
      <c r="E473" s="40"/>
      <c r="F473" s="49">
        <v>1000</v>
      </c>
      <c r="G473" s="129">
        <f t="shared" si="14"/>
        <v>1.7815689565172466</v>
      </c>
      <c r="H473" s="128">
        <v>561.303</v>
      </c>
      <c r="I473" s="51">
        <f t="shared" si="15"/>
        <v>5517588</v>
      </c>
      <c r="J473" s="17" t="s">
        <v>226</v>
      </c>
      <c r="K473" s="50" t="s">
        <v>98</v>
      </c>
      <c r="L473" s="16" t="s">
        <v>28</v>
      </c>
      <c r="M473" s="16" t="s">
        <v>95</v>
      </c>
      <c r="N473" s="17" t="s">
        <v>99</v>
      </c>
    </row>
    <row r="474" spans="1:14">
      <c r="A474" s="43">
        <v>43333</v>
      </c>
      <c r="B474" s="50" t="s">
        <v>508</v>
      </c>
      <c r="C474" s="50" t="s">
        <v>97</v>
      </c>
      <c r="D474" s="16" t="s">
        <v>85</v>
      </c>
      <c r="E474" s="40"/>
      <c r="F474" s="40">
        <v>1000</v>
      </c>
      <c r="G474" s="129">
        <f t="shared" si="14"/>
        <v>1.7815689565172466</v>
      </c>
      <c r="H474" s="128">
        <v>561.303</v>
      </c>
      <c r="I474" s="51">
        <f t="shared" si="15"/>
        <v>5516588</v>
      </c>
      <c r="J474" s="17" t="s">
        <v>259</v>
      </c>
      <c r="K474" s="50" t="s">
        <v>98</v>
      </c>
      <c r="L474" s="16" t="s">
        <v>28</v>
      </c>
      <c r="M474" s="16" t="s">
        <v>95</v>
      </c>
      <c r="N474" s="17" t="s">
        <v>99</v>
      </c>
    </row>
    <row r="475" spans="1:14">
      <c r="A475" s="43">
        <v>43333</v>
      </c>
      <c r="B475" s="50" t="s">
        <v>493</v>
      </c>
      <c r="C475" s="16" t="s">
        <v>83</v>
      </c>
      <c r="D475" s="16" t="s">
        <v>85</v>
      </c>
      <c r="E475" s="40"/>
      <c r="F475" s="40">
        <v>1000</v>
      </c>
      <c r="G475" s="129">
        <f t="shared" si="14"/>
        <v>1.7815689565172466</v>
      </c>
      <c r="H475" s="128">
        <v>561.303</v>
      </c>
      <c r="I475" s="51">
        <f t="shared" si="15"/>
        <v>5515588</v>
      </c>
      <c r="J475" s="17" t="s">
        <v>259</v>
      </c>
      <c r="K475" s="50" t="s">
        <v>98</v>
      </c>
      <c r="L475" s="16" t="s">
        <v>28</v>
      </c>
      <c r="M475" s="16" t="s">
        <v>95</v>
      </c>
      <c r="N475" s="17" t="s">
        <v>99</v>
      </c>
    </row>
    <row r="476" spans="1:14">
      <c r="A476" s="43">
        <v>43333</v>
      </c>
      <c r="B476" s="50" t="s">
        <v>507</v>
      </c>
      <c r="C476" s="50" t="s">
        <v>97</v>
      </c>
      <c r="D476" s="16" t="s">
        <v>85</v>
      </c>
      <c r="E476" s="40"/>
      <c r="F476" s="40">
        <v>1000</v>
      </c>
      <c r="G476" s="129">
        <f t="shared" si="14"/>
        <v>1.7815689565172466</v>
      </c>
      <c r="H476" s="128">
        <v>561.303</v>
      </c>
      <c r="I476" s="51">
        <f t="shared" si="15"/>
        <v>5514588</v>
      </c>
      <c r="J476" s="17" t="s">
        <v>259</v>
      </c>
      <c r="K476" s="50" t="s">
        <v>98</v>
      </c>
      <c r="L476" s="16" t="s">
        <v>28</v>
      </c>
      <c r="M476" s="16" t="s">
        <v>95</v>
      </c>
      <c r="N476" s="17" t="s">
        <v>99</v>
      </c>
    </row>
    <row r="477" spans="1:14">
      <c r="A477" s="43">
        <v>43333</v>
      </c>
      <c r="B477" s="50" t="s">
        <v>546</v>
      </c>
      <c r="C477" s="16" t="s">
        <v>327</v>
      </c>
      <c r="D477" s="16" t="s">
        <v>85</v>
      </c>
      <c r="E477" s="40"/>
      <c r="F477" s="40">
        <v>7000</v>
      </c>
      <c r="G477" s="129">
        <f t="shared" si="14"/>
        <v>12.470982695620725</v>
      </c>
      <c r="H477" s="128">
        <v>561.303</v>
      </c>
      <c r="I477" s="51">
        <f t="shared" si="15"/>
        <v>5507588</v>
      </c>
      <c r="J477" s="17" t="s">
        <v>259</v>
      </c>
      <c r="K477" s="50" t="s">
        <v>98</v>
      </c>
      <c r="L477" s="16" t="s">
        <v>28</v>
      </c>
      <c r="M477" s="16" t="s">
        <v>95</v>
      </c>
      <c r="N477" s="17" t="s">
        <v>99</v>
      </c>
    </row>
    <row r="478" spans="1:14">
      <c r="A478" s="43">
        <v>43333</v>
      </c>
      <c r="B478" s="16" t="s">
        <v>311</v>
      </c>
      <c r="C478" s="50" t="s">
        <v>97</v>
      </c>
      <c r="D478" s="16" t="s">
        <v>85</v>
      </c>
      <c r="E478" s="40"/>
      <c r="F478" s="40">
        <v>300</v>
      </c>
      <c r="G478" s="129">
        <f t="shared" si="14"/>
        <v>0.53447068695517397</v>
      </c>
      <c r="H478" s="128">
        <v>561.303</v>
      </c>
      <c r="I478" s="51">
        <f t="shared" si="15"/>
        <v>5507288</v>
      </c>
      <c r="J478" s="16" t="s">
        <v>245</v>
      </c>
      <c r="K478" s="16" t="s">
        <v>294</v>
      </c>
      <c r="L478" s="16" t="s">
        <v>28</v>
      </c>
      <c r="M478" s="16" t="s">
        <v>95</v>
      </c>
      <c r="N478" s="16" t="s">
        <v>99</v>
      </c>
    </row>
    <row r="479" spans="1:14">
      <c r="A479" s="43">
        <v>43333</v>
      </c>
      <c r="B479" s="16" t="s">
        <v>312</v>
      </c>
      <c r="C479" s="50" t="s">
        <v>97</v>
      </c>
      <c r="D479" s="16" t="s">
        <v>85</v>
      </c>
      <c r="E479" s="40"/>
      <c r="F479" s="40">
        <v>300</v>
      </c>
      <c r="G479" s="129">
        <f t="shared" si="14"/>
        <v>0.53447068695517397</v>
      </c>
      <c r="H479" s="128">
        <v>561.303</v>
      </c>
      <c r="I479" s="51">
        <f t="shared" si="15"/>
        <v>5506988</v>
      </c>
      <c r="J479" s="16" t="s">
        <v>245</v>
      </c>
      <c r="K479" s="16" t="s">
        <v>294</v>
      </c>
      <c r="L479" s="16" t="s">
        <v>28</v>
      </c>
      <c r="M479" s="16" t="s">
        <v>95</v>
      </c>
      <c r="N479" s="16" t="s">
        <v>99</v>
      </c>
    </row>
    <row r="480" spans="1:14">
      <c r="A480" s="43">
        <v>43333</v>
      </c>
      <c r="B480" s="16" t="s">
        <v>313</v>
      </c>
      <c r="C480" s="16" t="s">
        <v>90</v>
      </c>
      <c r="D480" s="16" t="s">
        <v>81</v>
      </c>
      <c r="E480" s="40"/>
      <c r="F480" s="40">
        <v>500</v>
      </c>
      <c r="G480" s="129">
        <f t="shared" si="14"/>
        <v>0.89078447825862328</v>
      </c>
      <c r="H480" s="128">
        <v>561.303</v>
      </c>
      <c r="I480" s="51">
        <f t="shared" si="15"/>
        <v>5506488</v>
      </c>
      <c r="J480" s="16" t="s">
        <v>245</v>
      </c>
      <c r="K480" s="16" t="s">
        <v>294</v>
      </c>
      <c r="L480" s="16" t="s">
        <v>28</v>
      </c>
      <c r="M480" s="16" t="s">
        <v>95</v>
      </c>
      <c r="N480" s="16" t="s">
        <v>99</v>
      </c>
    </row>
    <row r="481" spans="1:14">
      <c r="A481" s="43">
        <v>43333</v>
      </c>
      <c r="B481" s="16" t="s">
        <v>314</v>
      </c>
      <c r="C481" s="50" t="s">
        <v>97</v>
      </c>
      <c r="D481" s="16" t="s">
        <v>85</v>
      </c>
      <c r="E481" s="40"/>
      <c r="F481" s="40">
        <v>300</v>
      </c>
      <c r="G481" s="129">
        <f t="shared" si="14"/>
        <v>0.53447068695517397</v>
      </c>
      <c r="H481" s="128">
        <v>561.303</v>
      </c>
      <c r="I481" s="51">
        <f t="shared" si="15"/>
        <v>5506188</v>
      </c>
      <c r="J481" s="16" t="s">
        <v>245</v>
      </c>
      <c r="K481" s="16" t="s">
        <v>294</v>
      </c>
      <c r="L481" s="16" t="s">
        <v>28</v>
      </c>
      <c r="M481" s="16" t="s">
        <v>95</v>
      </c>
      <c r="N481" s="16" t="s">
        <v>99</v>
      </c>
    </row>
    <row r="482" spans="1:14">
      <c r="A482" s="43">
        <v>43333</v>
      </c>
      <c r="B482" s="17" t="s">
        <v>528</v>
      </c>
      <c r="C482" s="50" t="s">
        <v>97</v>
      </c>
      <c r="D482" s="16" t="s">
        <v>85</v>
      </c>
      <c r="E482" s="40"/>
      <c r="F482" s="40">
        <v>1000</v>
      </c>
      <c r="G482" s="129">
        <f t="shared" si="14"/>
        <v>1.7815689565172466</v>
      </c>
      <c r="H482" s="128">
        <v>561.303</v>
      </c>
      <c r="I482" s="51">
        <f t="shared" si="15"/>
        <v>5505188</v>
      </c>
      <c r="J482" s="17" t="s">
        <v>527</v>
      </c>
      <c r="K482" s="17" t="s">
        <v>98</v>
      </c>
      <c r="L482" s="16" t="s">
        <v>28</v>
      </c>
      <c r="M482" s="16" t="s">
        <v>95</v>
      </c>
      <c r="N482" s="17" t="s">
        <v>99</v>
      </c>
    </row>
    <row r="483" spans="1:14">
      <c r="A483" s="43">
        <v>43333</v>
      </c>
      <c r="B483" s="17" t="s">
        <v>531</v>
      </c>
      <c r="C483" s="50" t="s">
        <v>97</v>
      </c>
      <c r="D483" s="16" t="s">
        <v>85</v>
      </c>
      <c r="E483" s="40"/>
      <c r="F483" s="40">
        <v>1000</v>
      </c>
      <c r="G483" s="129">
        <f t="shared" si="14"/>
        <v>1.7815689565172466</v>
      </c>
      <c r="H483" s="128">
        <v>561.303</v>
      </c>
      <c r="I483" s="51">
        <f t="shared" si="15"/>
        <v>5504188</v>
      </c>
      <c r="J483" s="17" t="s">
        <v>527</v>
      </c>
      <c r="K483" s="17" t="s">
        <v>98</v>
      </c>
      <c r="L483" s="16" t="s">
        <v>28</v>
      </c>
      <c r="M483" s="16" t="s">
        <v>95</v>
      </c>
      <c r="N483" s="17" t="s">
        <v>99</v>
      </c>
    </row>
    <row r="484" spans="1:14">
      <c r="A484" s="43">
        <v>43333</v>
      </c>
      <c r="B484" s="17" t="s">
        <v>532</v>
      </c>
      <c r="C484" s="50" t="s">
        <v>97</v>
      </c>
      <c r="D484" s="16" t="s">
        <v>85</v>
      </c>
      <c r="E484" s="40"/>
      <c r="F484" s="40">
        <v>1000</v>
      </c>
      <c r="G484" s="129">
        <f t="shared" si="14"/>
        <v>1.7815689565172466</v>
      </c>
      <c r="H484" s="128">
        <v>561.303</v>
      </c>
      <c r="I484" s="51">
        <f t="shared" si="15"/>
        <v>5503188</v>
      </c>
      <c r="J484" s="17" t="s">
        <v>527</v>
      </c>
      <c r="K484" s="17" t="s">
        <v>98</v>
      </c>
      <c r="L484" s="16" t="s">
        <v>28</v>
      </c>
      <c r="M484" s="16" t="s">
        <v>95</v>
      </c>
      <c r="N484" s="17" t="s">
        <v>99</v>
      </c>
    </row>
    <row r="485" spans="1:14">
      <c r="A485" s="43">
        <v>43333</v>
      </c>
      <c r="B485" s="17" t="s">
        <v>533</v>
      </c>
      <c r="C485" s="50" t="s">
        <v>97</v>
      </c>
      <c r="D485" s="16" t="s">
        <v>85</v>
      </c>
      <c r="E485" s="40"/>
      <c r="F485" s="40">
        <v>1000</v>
      </c>
      <c r="G485" s="129">
        <f t="shared" si="14"/>
        <v>1.7815689565172466</v>
      </c>
      <c r="H485" s="128">
        <v>561.303</v>
      </c>
      <c r="I485" s="51">
        <f t="shared" si="15"/>
        <v>5502188</v>
      </c>
      <c r="J485" s="17" t="s">
        <v>527</v>
      </c>
      <c r="K485" s="17" t="s">
        <v>98</v>
      </c>
      <c r="L485" s="16" t="s">
        <v>28</v>
      </c>
      <c r="M485" s="16" t="s">
        <v>95</v>
      </c>
      <c r="N485" s="17" t="s">
        <v>99</v>
      </c>
    </row>
    <row r="486" spans="1:14">
      <c r="A486" s="43">
        <v>43333</v>
      </c>
      <c r="B486" s="17" t="s">
        <v>507</v>
      </c>
      <c r="C486" s="50" t="s">
        <v>97</v>
      </c>
      <c r="D486" s="16" t="s">
        <v>85</v>
      </c>
      <c r="E486" s="40"/>
      <c r="F486" s="40">
        <v>1000</v>
      </c>
      <c r="G486" s="129">
        <f t="shared" si="14"/>
        <v>1.7815689565172466</v>
      </c>
      <c r="H486" s="128">
        <v>561.303</v>
      </c>
      <c r="I486" s="51">
        <f t="shared" si="15"/>
        <v>5501188</v>
      </c>
      <c r="J486" s="17" t="s">
        <v>527</v>
      </c>
      <c r="K486" s="17" t="s">
        <v>98</v>
      </c>
      <c r="L486" s="16" t="s">
        <v>28</v>
      </c>
      <c r="M486" s="16" t="s">
        <v>95</v>
      </c>
      <c r="N486" s="17" t="s">
        <v>99</v>
      </c>
    </row>
    <row r="487" spans="1:14">
      <c r="A487" s="43">
        <v>43334</v>
      </c>
      <c r="B487" s="16" t="s">
        <v>60</v>
      </c>
      <c r="C487" s="16" t="s">
        <v>80</v>
      </c>
      <c r="D487" s="16" t="s">
        <v>81</v>
      </c>
      <c r="E487" s="44"/>
      <c r="F487" s="40">
        <v>3401</v>
      </c>
      <c r="G487" s="129">
        <f t="shared" si="14"/>
        <v>6.0591160211151553</v>
      </c>
      <c r="H487" s="128">
        <v>561.303</v>
      </c>
      <c r="I487" s="51">
        <f t="shared" si="15"/>
        <v>5497787</v>
      </c>
      <c r="J487" s="16" t="s">
        <v>79</v>
      </c>
      <c r="K487" s="16">
        <v>3593827</v>
      </c>
      <c r="L487" s="16" t="s">
        <v>28</v>
      </c>
      <c r="M487" s="16" t="s">
        <v>95</v>
      </c>
      <c r="N487" s="17" t="s">
        <v>101</v>
      </c>
    </row>
    <row r="488" spans="1:14">
      <c r="A488" s="43">
        <v>43334</v>
      </c>
      <c r="B488" s="17" t="s">
        <v>177</v>
      </c>
      <c r="C488" s="50" t="s">
        <v>97</v>
      </c>
      <c r="D488" s="16" t="s">
        <v>85</v>
      </c>
      <c r="E488" s="40"/>
      <c r="F488" s="40">
        <v>500</v>
      </c>
      <c r="G488" s="129">
        <f t="shared" si="14"/>
        <v>0.89078447825862328</v>
      </c>
      <c r="H488" s="128">
        <v>561.303</v>
      </c>
      <c r="I488" s="51">
        <f t="shared" si="15"/>
        <v>5497287</v>
      </c>
      <c r="J488" s="17" t="s">
        <v>170</v>
      </c>
      <c r="K488" s="16" t="s">
        <v>98</v>
      </c>
      <c r="L488" s="16" t="s">
        <v>28</v>
      </c>
      <c r="M488" s="16" t="s">
        <v>95</v>
      </c>
      <c r="N488" s="16" t="s">
        <v>99</v>
      </c>
    </row>
    <row r="489" spans="1:14">
      <c r="A489" s="43">
        <v>43334</v>
      </c>
      <c r="B489" s="17" t="s">
        <v>185</v>
      </c>
      <c r="C489" s="50" t="s">
        <v>97</v>
      </c>
      <c r="D489" s="16" t="s">
        <v>85</v>
      </c>
      <c r="E489" s="40"/>
      <c r="F489" s="40">
        <v>500</v>
      </c>
      <c r="G489" s="129">
        <f t="shared" si="14"/>
        <v>0.89078447825862328</v>
      </c>
      <c r="H489" s="128">
        <v>561.303</v>
      </c>
      <c r="I489" s="51">
        <f t="shared" si="15"/>
        <v>5496787</v>
      </c>
      <c r="J489" s="17" t="s">
        <v>170</v>
      </c>
      <c r="K489" s="16" t="s">
        <v>98</v>
      </c>
      <c r="L489" s="16" t="s">
        <v>28</v>
      </c>
      <c r="M489" s="16" t="s">
        <v>95</v>
      </c>
      <c r="N489" s="16" t="s">
        <v>99</v>
      </c>
    </row>
    <row r="490" spans="1:14">
      <c r="A490" s="43">
        <v>43334</v>
      </c>
      <c r="B490" s="17" t="s">
        <v>186</v>
      </c>
      <c r="C490" s="50" t="s">
        <v>97</v>
      </c>
      <c r="D490" s="16" t="s">
        <v>85</v>
      </c>
      <c r="E490" s="40"/>
      <c r="F490" s="40">
        <v>500</v>
      </c>
      <c r="G490" s="129">
        <f t="shared" si="14"/>
        <v>0.89078447825862328</v>
      </c>
      <c r="H490" s="128">
        <v>561.303</v>
      </c>
      <c r="I490" s="51">
        <f t="shared" si="15"/>
        <v>5496287</v>
      </c>
      <c r="J490" s="17" t="s">
        <v>170</v>
      </c>
      <c r="K490" s="16" t="s">
        <v>98</v>
      </c>
      <c r="L490" s="16" t="s">
        <v>28</v>
      </c>
      <c r="M490" s="16" t="s">
        <v>95</v>
      </c>
      <c r="N490" s="16" t="s">
        <v>99</v>
      </c>
    </row>
    <row r="491" spans="1:14">
      <c r="A491" s="43">
        <v>43334</v>
      </c>
      <c r="B491" s="17" t="s">
        <v>185</v>
      </c>
      <c r="C491" s="50" t="s">
        <v>97</v>
      </c>
      <c r="D491" s="16" t="s">
        <v>85</v>
      </c>
      <c r="E491" s="40"/>
      <c r="F491" s="40">
        <v>500</v>
      </c>
      <c r="G491" s="129">
        <f t="shared" si="14"/>
        <v>0.89078447825862328</v>
      </c>
      <c r="H491" s="128">
        <v>561.303</v>
      </c>
      <c r="I491" s="51">
        <f t="shared" si="15"/>
        <v>5495787</v>
      </c>
      <c r="J491" s="17" t="s">
        <v>170</v>
      </c>
      <c r="K491" s="16" t="s">
        <v>98</v>
      </c>
      <c r="L491" s="16" t="s">
        <v>28</v>
      </c>
      <c r="M491" s="16" t="s">
        <v>95</v>
      </c>
      <c r="N491" s="16" t="s">
        <v>99</v>
      </c>
    </row>
    <row r="492" spans="1:14">
      <c r="A492" s="43">
        <v>43334</v>
      </c>
      <c r="B492" s="17" t="s">
        <v>187</v>
      </c>
      <c r="C492" s="50" t="s">
        <v>97</v>
      </c>
      <c r="D492" s="16" t="s">
        <v>85</v>
      </c>
      <c r="E492" s="40"/>
      <c r="F492" s="40">
        <v>500</v>
      </c>
      <c r="G492" s="129">
        <f t="shared" si="14"/>
        <v>0.89078447825862328</v>
      </c>
      <c r="H492" s="128">
        <v>561.303</v>
      </c>
      <c r="I492" s="51">
        <f t="shared" si="15"/>
        <v>5495287</v>
      </c>
      <c r="J492" s="17" t="s">
        <v>170</v>
      </c>
      <c r="K492" s="16" t="s">
        <v>98</v>
      </c>
      <c r="L492" s="16" t="s">
        <v>28</v>
      </c>
      <c r="M492" s="16" t="s">
        <v>95</v>
      </c>
      <c r="N492" s="16" t="s">
        <v>99</v>
      </c>
    </row>
    <row r="493" spans="1:14">
      <c r="A493" s="43">
        <v>43334</v>
      </c>
      <c r="B493" s="17" t="s">
        <v>188</v>
      </c>
      <c r="C493" s="50" t="s">
        <v>97</v>
      </c>
      <c r="D493" s="16" t="s">
        <v>85</v>
      </c>
      <c r="E493" s="40"/>
      <c r="F493" s="40">
        <v>500</v>
      </c>
      <c r="G493" s="129">
        <f t="shared" si="14"/>
        <v>0.89078447825862328</v>
      </c>
      <c r="H493" s="128">
        <v>561.303</v>
      </c>
      <c r="I493" s="51">
        <f t="shared" si="15"/>
        <v>5494787</v>
      </c>
      <c r="J493" s="17" t="s">
        <v>170</v>
      </c>
      <c r="K493" s="16" t="s">
        <v>98</v>
      </c>
      <c r="L493" s="16" t="s">
        <v>28</v>
      </c>
      <c r="M493" s="16" t="s">
        <v>95</v>
      </c>
      <c r="N493" s="16" t="s">
        <v>99</v>
      </c>
    </row>
    <row r="494" spans="1:14">
      <c r="A494" s="43">
        <v>43334</v>
      </c>
      <c r="B494" s="17" t="s">
        <v>181</v>
      </c>
      <c r="C494" s="50" t="s">
        <v>97</v>
      </c>
      <c r="D494" s="16" t="s">
        <v>85</v>
      </c>
      <c r="E494" s="40"/>
      <c r="F494" s="40">
        <v>500</v>
      </c>
      <c r="G494" s="129">
        <f t="shared" si="14"/>
        <v>0.89078447825862328</v>
      </c>
      <c r="H494" s="128">
        <v>561.303</v>
      </c>
      <c r="I494" s="51">
        <f t="shared" si="15"/>
        <v>5494287</v>
      </c>
      <c r="J494" s="17" t="s">
        <v>170</v>
      </c>
      <c r="K494" s="16" t="s">
        <v>98</v>
      </c>
      <c r="L494" s="16" t="s">
        <v>28</v>
      </c>
      <c r="M494" s="16" t="s">
        <v>95</v>
      </c>
      <c r="N494" s="16" t="s">
        <v>99</v>
      </c>
    </row>
    <row r="495" spans="1:14">
      <c r="A495" s="43">
        <v>43334</v>
      </c>
      <c r="B495" s="17" t="s">
        <v>189</v>
      </c>
      <c r="C495" s="50" t="s">
        <v>97</v>
      </c>
      <c r="D495" s="16" t="s">
        <v>85</v>
      </c>
      <c r="E495" s="40"/>
      <c r="F495" s="40">
        <v>500</v>
      </c>
      <c r="G495" s="129">
        <f t="shared" si="14"/>
        <v>0.89078447825862328</v>
      </c>
      <c r="H495" s="128">
        <v>561.303</v>
      </c>
      <c r="I495" s="51">
        <f t="shared" si="15"/>
        <v>5493787</v>
      </c>
      <c r="J495" s="17" t="s">
        <v>170</v>
      </c>
      <c r="K495" s="16" t="s">
        <v>98</v>
      </c>
      <c r="L495" s="16" t="s">
        <v>28</v>
      </c>
      <c r="M495" s="16" t="s">
        <v>95</v>
      </c>
      <c r="N495" s="16" t="s">
        <v>99</v>
      </c>
    </row>
    <row r="496" spans="1:14">
      <c r="A496" s="43">
        <v>43334</v>
      </c>
      <c r="B496" s="17" t="s">
        <v>185</v>
      </c>
      <c r="C496" s="50" t="s">
        <v>97</v>
      </c>
      <c r="D496" s="16" t="s">
        <v>85</v>
      </c>
      <c r="E496" s="40"/>
      <c r="F496" s="40">
        <v>500</v>
      </c>
      <c r="G496" s="129">
        <f t="shared" si="14"/>
        <v>0.89078447825862328</v>
      </c>
      <c r="H496" s="128">
        <v>561.303</v>
      </c>
      <c r="I496" s="51">
        <f t="shared" si="15"/>
        <v>5493287</v>
      </c>
      <c r="J496" s="17" t="s">
        <v>170</v>
      </c>
      <c r="K496" s="16" t="s">
        <v>98</v>
      </c>
      <c r="L496" s="16" t="s">
        <v>28</v>
      </c>
      <c r="M496" s="16" t="s">
        <v>95</v>
      </c>
      <c r="N496" s="16" t="s">
        <v>99</v>
      </c>
    </row>
    <row r="497" spans="1:14">
      <c r="A497" s="43">
        <v>43334</v>
      </c>
      <c r="B497" s="17" t="s">
        <v>175</v>
      </c>
      <c r="C497" s="50" t="s">
        <v>97</v>
      </c>
      <c r="D497" s="16" t="s">
        <v>85</v>
      </c>
      <c r="E497" s="40"/>
      <c r="F497" s="40">
        <v>500</v>
      </c>
      <c r="G497" s="129">
        <f t="shared" si="14"/>
        <v>0.89078447825862328</v>
      </c>
      <c r="H497" s="128">
        <v>561.303</v>
      </c>
      <c r="I497" s="51">
        <f t="shared" si="15"/>
        <v>5492787</v>
      </c>
      <c r="J497" s="17" t="s">
        <v>170</v>
      </c>
      <c r="K497" s="16" t="s">
        <v>98</v>
      </c>
      <c r="L497" s="16" t="s">
        <v>28</v>
      </c>
      <c r="M497" s="16" t="s">
        <v>95</v>
      </c>
      <c r="N497" s="16" t="s">
        <v>99</v>
      </c>
    </row>
    <row r="498" spans="1:14">
      <c r="A498" s="43">
        <v>43334</v>
      </c>
      <c r="B498" s="17" t="s">
        <v>176</v>
      </c>
      <c r="C498" s="50" t="s">
        <v>97</v>
      </c>
      <c r="D498" s="16" t="s">
        <v>85</v>
      </c>
      <c r="E498" s="40"/>
      <c r="F498" s="40">
        <v>500</v>
      </c>
      <c r="G498" s="129">
        <f t="shared" si="14"/>
        <v>0.89078447825862328</v>
      </c>
      <c r="H498" s="128">
        <v>561.303</v>
      </c>
      <c r="I498" s="51">
        <f t="shared" si="15"/>
        <v>5492287</v>
      </c>
      <c r="J498" s="17" t="s">
        <v>170</v>
      </c>
      <c r="K498" s="16" t="s">
        <v>98</v>
      </c>
      <c r="L498" s="16" t="s">
        <v>28</v>
      </c>
      <c r="M498" s="16" t="s">
        <v>95</v>
      </c>
      <c r="N498" s="16" t="s">
        <v>99</v>
      </c>
    </row>
    <row r="499" spans="1:14">
      <c r="A499" s="43">
        <v>43334</v>
      </c>
      <c r="B499" s="16" t="s">
        <v>253</v>
      </c>
      <c r="C499" s="16" t="s">
        <v>239</v>
      </c>
      <c r="D499" s="16" t="s">
        <v>81</v>
      </c>
      <c r="E499" s="40"/>
      <c r="F499" s="40">
        <v>2400</v>
      </c>
      <c r="G499" s="129">
        <f t="shared" si="14"/>
        <v>4.2757654956413917</v>
      </c>
      <c r="H499" s="128">
        <v>561.303</v>
      </c>
      <c r="I499" s="51">
        <f t="shared" si="15"/>
        <v>5489887</v>
      </c>
      <c r="J499" s="16" t="s">
        <v>137</v>
      </c>
      <c r="K499" s="16" t="s">
        <v>261</v>
      </c>
      <c r="L499" s="16" t="s">
        <v>28</v>
      </c>
      <c r="M499" s="16" t="s">
        <v>95</v>
      </c>
      <c r="N499" s="17" t="s">
        <v>101</v>
      </c>
    </row>
    <row r="500" spans="1:14">
      <c r="A500" s="43">
        <v>43334</v>
      </c>
      <c r="B500" s="16" t="s">
        <v>263</v>
      </c>
      <c r="C500" s="16" t="s">
        <v>239</v>
      </c>
      <c r="D500" s="16" t="s">
        <v>81</v>
      </c>
      <c r="E500" s="40"/>
      <c r="F500" s="40">
        <v>4080</v>
      </c>
      <c r="G500" s="129">
        <f t="shared" si="14"/>
        <v>7.2688013425903657</v>
      </c>
      <c r="H500" s="128">
        <v>561.303</v>
      </c>
      <c r="I500" s="51">
        <f t="shared" si="15"/>
        <v>5485807</v>
      </c>
      <c r="J500" s="16" t="s">
        <v>137</v>
      </c>
      <c r="K500" s="16" t="s">
        <v>262</v>
      </c>
      <c r="L500" s="16" t="s">
        <v>28</v>
      </c>
      <c r="M500" s="16" t="s">
        <v>95</v>
      </c>
      <c r="N500" s="17" t="s">
        <v>101</v>
      </c>
    </row>
    <row r="501" spans="1:14">
      <c r="A501" s="43">
        <v>43334</v>
      </c>
      <c r="B501" s="16" t="s">
        <v>264</v>
      </c>
      <c r="C501" s="16" t="s">
        <v>90</v>
      </c>
      <c r="D501" s="16" t="s">
        <v>81</v>
      </c>
      <c r="E501" s="40"/>
      <c r="F501" s="40">
        <v>12500</v>
      </c>
      <c r="G501" s="129">
        <f t="shared" si="14"/>
        <v>22.269611956465582</v>
      </c>
      <c r="H501" s="128">
        <v>561.303</v>
      </c>
      <c r="I501" s="51">
        <f t="shared" si="15"/>
        <v>5473307</v>
      </c>
      <c r="J501" s="16" t="s">
        <v>137</v>
      </c>
      <c r="K501" s="16">
        <v>5</v>
      </c>
      <c r="L501" s="16" t="s">
        <v>28</v>
      </c>
      <c r="M501" s="16" t="s">
        <v>95</v>
      </c>
      <c r="N501" s="17" t="s">
        <v>101</v>
      </c>
    </row>
    <row r="502" spans="1:14">
      <c r="A502" s="43">
        <v>43334</v>
      </c>
      <c r="B502" s="16" t="s">
        <v>265</v>
      </c>
      <c r="C502" s="50" t="s">
        <v>97</v>
      </c>
      <c r="D502" s="16" t="s">
        <v>85</v>
      </c>
      <c r="E502" s="40"/>
      <c r="F502" s="40">
        <v>10000</v>
      </c>
      <c r="G502" s="129">
        <f t="shared" si="14"/>
        <v>17.815689565172466</v>
      </c>
      <c r="H502" s="128">
        <v>561.303</v>
      </c>
      <c r="I502" s="51">
        <f t="shared" si="15"/>
        <v>5463307</v>
      </c>
      <c r="J502" s="16" t="s">
        <v>137</v>
      </c>
      <c r="K502" s="16" t="s">
        <v>266</v>
      </c>
      <c r="L502" s="16" t="s">
        <v>28</v>
      </c>
      <c r="M502" s="16" t="s">
        <v>95</v>
      </c>
      <c r="N502" s="17" t="s">
        <v>101</v>
      </c>
    </row>
    <row r="503" spans="1:14">
      <c r="A503" s="43">
        <v>43334</v>
      </c>
      <c r="B503" s="16" t="s">
        <v>267</v>
      </c>
      <c r="C503" s="16" t="s">
        <v>86</v>
      </c>
      <c r="D503" s="16" t="s">
        <v>85</v>
      </c>
      <c r="E503" s="40"/>
      <c r="F503" s="40">
        <v>75000</v>
      </c>
      <c r="G503" s="129">
        <f t="shared" si="14"/>
        <v>133.61767173879349</v>
      </c>
      <c r="H503" s="128">
        <v>561.303</v>
      </c>
      <c r="I503" s="51">
        <f t="shared" si="15"/>
        <v>5388307</v>
      </c>
      <c r="J503" s="16" t="s">
        <v>137</v>
      </c>
      <c r="K503" s="16" t="s">
        <v>143</v>
      </c>
      <c r="L503" s="16" t="s">
        <v>28</v>
      </c>
      <c r="M503" s="16" t="s">
        <v>95</v>
      </c>
      <c r="N503" s="17" t="s">
        <v>101</v>
      </c>
    </row>
    <row r="504" spans="1:14">
      <c r="A504" s="43">
        <v>43334</v>
      </c>
      <c r="B504" s="16" t="s">
        <v>240</v>
      </c>
      <c r="C504" s="50" t="s">
        <v>97</v>
      </c>
      <c r="D504" s="16" t="s">
        <v>91</v>
      </c>
      <c r="E504" s="40"/>
      <c r="F504" s="40">
        <v>2000</v>
      </c>
      <c r="G504" s="129">
        <f t="shared" si="14"/>
        <v>3.5631379130344931</v>
      </c>
      <c r="H504" s="128">
        <v>561.303</v>
      </c>
      <c r="I504" s="51">
        <f t="shared" si="15"/>
        <v>5386307</v>
      </c>
      <c r="J504" s="16" t="s">
        <v>137</v>
      </c>
      <c r="K504" s="16" t="s">
        <v>98</v>
      </c>
      <c r="L504" s="16" t="s">
        <v>28</v>
      </c>
      <c r="M504" s="16" t="s">
        <v>95</v>
      </c>
      <c r="N504" s="17" t="s">
        <v>99</v>
      </c>
    </row>
    <row r="505" spans="1:14">
      <c r="A505" s="43">
        <v>43334</v>
      </c>
      <c r="B505" s="16" t="s">
        <v>393</v>
      </c>
      <c r="C505" s="50" t="s">
        <v>97</v>
      </c>
      <c r="D505" s="53" t="s">
        <v>84</v>
      </c>
      <c r="E505" s="40"/>
      <c r="F505" s="40">
        <v>2500</v>
      </c>
      <c r="G505" s="129">
        <f t="shared" si="14"/>
        <v>4.4539223912931165</v>
      </c>
      <c r="H505" s="128">
        <v>561.303</v>
      </c>
      <c r="I505" s="51">
        <f t="shared" si="15"/>
        <v>5383807</v>
      </c>
      <c r="J505" s="16" t="s">
        <v>260</v>
      </c>
      <c r="K505" s="46" t="s">
        <v>98</v>
      </c>
      <c r="L505" s="16" t="s">
        <v>33</v>
      </c>
      <c r="M505" s="16" t="s">
        <v>95</v>
      </c>
      <c r="N505" s="16" t="s">
        <v>99</v>
      </c>
    </row>
    <row r="506" spans="1:14">
      <c r="A506" s="43">
        <v>43334</v>
      </c>
      <c r="B506" s="16" t="s">
        <v>394</v>
      </c>
      <c r="C506" s="50" t="s">
        <v>97</v>
      </c>
      <c r="D506" s="53" t="s">
        <v>84</v>
      </c>
      <c r="E506" s="40"/>
      <c r="F506" s="40">
        <v>8000</v>
      </c>
      <c r="G506" s="129">
        <f t="shared" si="14"/>
        <v>14.252551652137972</v>
      </c>
      <c r="H506" s="128">
        <v>561.303</v>
      </c>
      <c r="I506" s="51">
        <f t="shared" si="15"/>
        <v>5375807</v>
      </c>
      <c r="J506" s="16" t="s">
        <v>260</v>
      </c>
      <c r="K506" s="46" t="s">
        <v>292</v>
      </c>
      <c r="L506" s="16" t="s">
        <v>33</v>
      </c>
      <c r="M506" s="16" t="s">
        <v>95</v>
      </c>
      <c r="N506" s="16" t="s">
        <v>101</v>
      </c>
    </row>
    <row r="507" spans="1:14">
      <c r="A507" s="43">
        <v>43334</v>
      </c>
      <c r="B507" s="50" t="s">
        <v>512</v>
      </c>
      <c r="C507" s="50" t="s">
        <v>97</v>
      </c>
      <c r="D507" s="16" t="s">
        <v>85</v>
      </c>
      <c r="E507" s="40"/>
      <c r="F507" s="49">
        <v>1000</v>
      </c>
      <c r="G507" s="129">
        <f t="shared" si="14"/>
        <v>1.7815689565172466</v>
      </c>
      <c r="H507" s="128">
        <v>561.303</v>
      </c>
      <c r="I507" s="51">
        <f t="shared" si="15"/>
        <v>5374807</v>
      </c>
      <c r="J507" s="17" t="s">
        <v>226</v>
      </c>
      <c r="K507" s="50" t="s">
        <v>98</v>
      </c>
      <c r="L507" s="16" t="s">
        <v>28</v>
      </c>
      <c r="M507" s="16" t="s">
        <v>95</v>
      </c>
      <c r="N507" s="17" t="s">
        <v>99</v>
      </c>
    </row>
    <row r="508" spans="1:14">
      <c r="A508" s="43">
        <v>43334</v>
      </c>
      <c r="B508" s="50" t="s">
        <v>640</v>
      </c>
      <c r="C508" s="17" t="s">
        <v>129</v>
      </c>
      <c r="D508" s="16" t="s">
        <v>85</v>
      </c>
      <c r="E508" s="40"/>
      <c r="F508" s="49">
        <v>40000</v>
      </c>
      <c r="G508" s="129">
        <f t="shared" si="14"/>
        <v>71.262758260689864</v>
      </c>
      <c r="H508" s="128">
        <v>561.303</v>
      </c>
      <c r="I508" s="51">
        <f t="shared" si="15"/>
        <v>5334807</v>
      </c>
      <c r="J508" s="17" t="s">
        <v>226</v>
      </c>
      <c r="K508" s="50" t="s">
        <v>98</v>
      </c>
      <c r="L508" s="16" t="s">
        <v>28</v>
      </c>
      <c r="M508" s="16" t="s">
        <v>95</v>
      </c>
      <c r="N508" s="17" t="s">
        <v>99</v>
      </c>
    </row>
    <row r="509" spans="1:14">
      <c r="A509" s="43">
        <v>43334</v>
      </c>
      <c r="B509" s="50" t="s">
        <v>508</v>
      </c>
      <c r="C509" s="50" t="s">
        <v>97</v>
      </c>
      <c r="D509" s="16" t="s">
        <v>85</v>
      </c>
      <c r="E509" s="40"/>
      <c r="F509" s="40">
        <v>1000</v>
      </c>
      <c r="G509" s="129">
        <f t="shared" si="14"/>
        <v>1.7815689565172466</v>
      </c>
      <c r="H509" s="128">
        <v>561.303</v>
      </c>
      <c r="I509" s="51">
        <f t="shared" si="15"/>
        <v>5333807</v>
      </c>
      <c r="J509" s="17" t="s">
        <v>259</v>
      </c>
      <c r="K509" s="50" t="s">
        <v>98</v>
      </c>
      <c r="L509" s="16" t="s">
        <v>28</v>
      </c>
      <c r="M509" s="16" t="s">
        <v>95</v>
      </c>
      <c r="N509" s="17" t="s">
        <v>99</v>
      </c>
    </row>
    <row r="510" spans="1:14">
      <c r="A510" s="43">
        <v>43334</v>
      </c>
      <c r="B510" s="50" t="s">
        <v>493</v>
      </c>
      <c r="C510" s="16" t="s">
        <v>83</v>
      </c>
      <c r="D510" s="16" t="s">
        <v>85</v>
      </c>
      <c r="E510" s="40"/>
      <c r="F510" s="40">
        <v>1000</v>
      </c>
      <c r="G510" s="129">
        <f t="shared" si="14"/>
        <v>1.7815689565172466</v>
      </c>
      <c r="H510" s="128">
        <v>561.303</v>
      </c>
      <c r="I510" s="51">
        <f t="shared" si="15"/>
        <v>5332807</v>
      </c>
      <c r="J510" s="17" t="s">
        <v>259</v>
      </c>
      <c r="K510" s="50" t="s">
        <v>98</v>
      </c>
      <c r="L510" s="16" t="s">
        <v>28</v>
      </c>
      <c r="M510" s="16" t="s">
        <v>95</v>
      </c>
      <c r="N510" s="17" t="s">
        <v>99</v>
      </c>
    </row>
    <row r="511" spans="1:14">
      <c r="A511" s="43">
        <v>43334</v>
      </c>
      <c r="B511" s="50" t="s">
        <v>507</v>
      </c>
      <c r="C511" s="50" t="s">
        <v>97</v>
      </c>
      <c r="D511" s="16" t="s">
        <v>85</v>
      </c>
      <c r="E511" s="40"/>
      <c r="F511" s="40">
        <v>1000</v>
      </c>
      <c r="G511" s="129">
        <f t="shared" si="14"/>
        <v>1.7815689565172466</v>
      </c>
      <c r="H511" s="128">
        <v>561.303</v>
      </c>
      <c r="I511" s="51">
        <f t="shared" si="15"/>
        <v>5331807</v>
      </c>
      <c r="J511" s="17" t="s">
        <v>259</v>
      </c>
      <c r="K511" s="50" t="s">
        <v>98</v>
      </c>
      <c r="L511" s="16" t="s">
        <v>28</v>
      </c>
      <c r="M511" s="16" t="s">
        <v>95</v>
      </c>
      <c r="N511" s="17" t="s">
        <v>99</v>
      </c>
    </row>
    <row r="512" spans="1:14">
      <c r="A512" s="43">
        <v>43334</v>
      </c>
      <c r="B512" s="16" t="s">
        <v>315</v>
      </c>
      <c r="C512" s="50" t="s">
        <v>97</v>
      </c>
      <c r="D512" s="16" t="s">
        <v>85</v>
      </c>
      <c r="E512" s="40"/>
      <c r="F512" s="40">
        <v>300</v>
      </c>
      <c r="G512" s="129">
        <f t="shared" si="14"/>
        <v>0.53447068695517397</v>
      </c>
      <c r="H512" s="128">
        <v>561.303</v>
      </c>
      <c r="I512" s="51">
        <f t="shared" si="15"/>
        <v>5331507</v>
      </c>
      <c r="J512" s="16" t="s">
        <v>245</v>
      </c>
      <c r="K512" s="16" t="s">
        <v>294</v>
      </c>
      <c r="L512" s="16" t="s">
        <v>28</v>
      </c>
      <c r="M512" s="16" t="s">
        <v>95</v>
      </c>
      <c r="N512" s="16" t="s">
        <v>99</v>
      </c>
    </row>
    <row r="513" spans="1:14">
      <c r="A513" s="43">
        <v>43334</v>
      </c>
      <c r="B513" s="16" t="s">
        <v>317</v>
      </c>
      <c r="C513" s="50" t="s">
        <v>97</v>
      </c>
      <c r="D513" s="16" t="s">
        <v>85</v>
      </c>
      <c r="E513" s="40"/>
      <c r="F513" s="40">
        <v>300</v>
      </c>
      <c r="G513" s="129">
        <f t="shared" si="14"/>
        <v>0.53447068695517397</v>
      </c>
      <c r="H513" s="128">
        <v>561.303</v>
      </c>
      <c r="I513" s="51">
        <f t="shared" si="15"/>
        <v>5331207</v>
      </c>
      <c r="J513" s="16" t="s">
        <v>245</v>
      </c>
      <c r="K513" s="16" t="s">
        <v>294</v>
      </c>
      <c r="L513" s="16" t="s">
        <v>28</v>
      </c>
      <c r="M513" s="16" t="s">
        <v>95</v>
      </c>
      <c r="N513" s="16" t="s">
        <v>99</v>
      </c>
    </row>
    <row r="514" spans="1:14">
      <c r="A514" s="43">
        <v>43334</v>
      </c>
      <c r="B514" s="16" t="s">
        <v>318</v>
      </c>
      <c r="C514" s="50" t="s">
        <v>97</v>
      </c>
      <c r="D514" s="16" t="s">
        <v>85</v>
      </c>
      <c r="E514" s="40"/>
      <c r="F514" s="40">
        <v>300</v>
      </c>
      <c r="G514" s="129">
        <f t="shared" si="14"/>
        <v>0.53447068695517397</v>
      </c>
      <c r="H514" s="128">
        <v>561.303</v>
      </c>
      <c r="I514" s="51">
        <f t="shared" si="15"/>
        <v>5330907</v>
      </c>
      <c r="J514" s="16" t="s">
        <v>245</v>
      </c>
      <c r="K514" s="16" t="s">
        <v>294</v>
      </c>
      <c r="L514" s="16" t="s">
        <v>28</v>
      </c>
      <c r="M514" s="16" t="s">
        <v>95</v>
      </c>
      <c r="N514" s="16" t="s">
        <v>99</v>
      </c>
    </row>
    <row r="515" spans="1:14">
      <c r="A515" s="43">
        <v>43334</v>
      </c>
      <c r="B515" s="16" t="s">
        <v>319</v>
      </c>
      <c r="C515" s="50" t="s">
        <v>97</v>
      </c>
      <c r="D515" s="16" t="s">
        <v>85</v>
      </c>
      <c r="E515" s="40"/>
      <c r="F515" s="40">
        <v>300</v>
      </c>
      <c r="G515" s="129">
        <f t="shared" si="14"/>
        <v>0.53447068695517397</v>
      </c>
      <c r="H515" s="128">
        <v>561.303</v>
      </c>
      <c r="I515" s="51">
        <f t="shared" si="15"/>
        <v>5330607</v>
      </c>
      <c r="J515" s="16" t="s">
        <v>245</v>
      </c>
      <c r="K515" s="16" t="s">
        <v>294</v>
      </c>
      <c r="L515" s="16" t="s">
        <v>28</v>
      </c>
      <c r="M515" s="16" t="s">
        <v>95</v>
      </c>
      <c r="N515" s="16" t="s">
        <v>99</v>
      </c>
    </row>
    <row r="516" spans="1:14">
      <c r="A516" s="43">
        <v>43334</v>
      </c>
      <c r="B516" s="17" t="s">
        <v>528</v>
      </c>
      <c r="C516" s="50" t="s">
        <v>97</v>
      </c>
      <c r="D516" s="16" t="s">
        <v>85</v>
      </c>
      <c r="E516" s="40"/>
      <c r="F516" s="40">
        <v>1000</v>
      </c>
      <c r="G516" s="129">
        <f t="shared" si="14"/>
        <v>1.7815689565172466</v>
      </c>
      <c r="H516" s="128">
        <v>561.303</v>
      </c>
      <c r="I516" s="51">
        <f t="shared" si="15"/>
        <v>5329607</v>
      </c>
      <c r="J516" s="17" t="s">
        <v>527</v>
      </c>
      <c r="K516" s="17" t="s">
        <v>98</v>
      </c>
      <c r="L516" s="16" t="s">
        <v>28</v>
      </c>
      <c r="M516" s="16" t="s">
        <v>95</v>
      </c>
      <c r="N516" s="17" t="s">
        <v>99</v>
      </c>
    </row>
    <row r="517" spans="1:14">
      <c r="A517" s="43">
        <v>43334</v>
      </c>
      <c r="B517" s="17" t="s">
        <v>493</v>
      </c>
      <c r="C517" s="16" t="s">
        <v>83</v>
      </c>
      <c r="D517" s="16" t="s">
        <v>85</v>
      </c>
      <c r="E517" s="40"/>
      <c r="F517" s="40">
        <v>1000</v>
      </c>
      <c r="G517" s="129">
        <f t="shared" si="14"/>
        <v>1.7815689565172466</v>
      </c>
      <c r="H517" s="128">
        <v>561.303</v>
      </c>
      <c r="I517" s="51">
        <f t="shared" si="15"/>
        <v>5328607</v>
      </c>
      <c r="J517" s="17" t="s">
        <v>527</v>
      </c>
      <c r="K517" s="17" t="s">
        <v>98</v>
      </c>
      <c r="L517" s="16" t="s">
        <v>28</v>
      </c>
      <c r="M517" s="16" t="s">
        <v>95</v>
      </c>
      <c r="N517" s="17" t="s">
        <v>99</v>
      </c>
    </row>
    <row r="518" spans="1:14">
      <c r="A518" s="43">
        <v>43334</v>
      </c>
      <c r="B518" s="17" t="s">
        <v>507</v>
      </c>
      <c r="C518" s="50" t="s">
        <v>97</v>
      </c>
      <c r="D518" s="16" t="s">
        <v>85</v>
      </c>
      <c r="E518" s="40"/>
      <c r="F518" s="40">
        <v>1000</v>
      </c>
      <c r="G518" s="129">
        <f t="shared" si="14"/>
        <v>1.7815689565172466</v>
      </c>
      <c r="H518" s="128">
        <v>561.303</v>
      </c>
      <c r="I518" s="51">
        <f t="shared" si="15"/>
        <v>5327607</v>
      </c>
      <c r="J518" s="17" t="s">
        <v>527</v>
      </c>
      <c r="K518" s="17" t="s">
        <v>98</v>
      </c>
      <c r="L518" s="16" t="s">
        <v>28</v>
      </c>
      <c r="M518" s="16" t="s">
        <v>95</v>
      </c>
      <c r="N518" s="17" t="s">
        <v>99</v>
      </c>
    </row>
    <row r="519" spans="1:14">
      <c r="A519" s="43">
        <v>43334</v>
      </c>
      <c r="B519" s="17" t="s">
        <v>534</v>
      </c>
      <c r="C519" s="50" t="s">
        <v>97</v>
      </c>
      <c r="D519" s="16" t="s">
        <v>85</v>
      </c>
      <c r="E519" s="40"/>
      <c r="F519" s="40">
        <v>1000</v>
      </c>
      <c r="G519" s="129">
        <f t="shared" si="14"/>
        <v>1.7815689565172466</v>
      </c>
      <c r="H519" s="128">
        <v>561.303</v>
      </c>
      <c r="I519" s="51">
        <f t="shared" si="15"/>
        <v>5326607</v>
      </c>
      <c r="J519" s="17" t="s">
        <v>527</v>
      </c>
      <c r="K519" s="17" t="s">
        <v>98</v>
      </c>
      <c r="L519" s="16" t="s">
        <v>28</v>
      </c>
      <c r="M519" s="16" t="s">
        <v>95</v>
      </c>
      <c r="N519" s="17" t="s">
        <v>99</v>
      </c>
    </row>
    <row r="520" spans="1:14">
      <c r="A520" s="43">
        <v>43334</v>
      </c>
      <c r="B520" s="17" t="s">
        <v>535</v>
      </c>
      <c r="C520" s="50" t="s">
        <v>97</v>
      </c>
      <c r="D520" s="16" t="s">
        <v>85</v>
      </c>
      <c r="E520" s="40"/>
      <c r="F520" s="40">
        <v>1000</v>
      </c>
      <c r="G520" s="129">
        <f t="shared" si="14"/>
        <v>1.7815689565172466</v>
      </c>
      <c r="H520" s="128">
        <v>561.303</v>
      </c>
      <c r="I520" s="51">
        <f t="shared" si="15"/>
        <v>5325607</v>
      </c>
      <c r="J520" s="17" t="s">
        <v>527</v>
      </c>
      <c r="K520" s="17" t="s">
        <v>98</v>
      </c>
      <c r="L520" s="16" t="s">
        <v>28</v>
      </c>
      <c r="M520" s="16" t="s">
        <v>95</v>
      </c>
      <c r="N520" s="17" t="s">
        <v>99</v>
      </c>
    </row>
    <row r="521" spans="1:14">
      <c r="A521" s="43">
        <v>43334</v>
      </c>
      <c r="B521" s="17" t="s">
        <v>536</v>
      </c>
      <c r="C521" s="50" t="s">
        <v>97</v>
      </c>
      <c r="D521" s="16" t="s">
        <v>85</v>
      </c>
      <c r="E521" s="40"/>
      <c r="F521" s="40">
        <v>1000</v>
      </c>
      <c r="G521" s="129">
        <f t="shared" si="14"/>
        <v>1.7815689565172466</v>
      </c>
      <c r="H521" s="128">
        <v>561.303</v>
      </c>
      <c r="I521" s="51">
        <f t="shared" si="15"/>
        <v>5324607</v>
      </c>
      <c r="J521" s="17" t="s">
        <v>527</v>
      </c>
      <c r="K521" s="17" t="s">
        <v>98</v>
      </c>
      <c r="L521" s="16" t="s">
        <v>28</v>
      </c>
      <c r="M521" s="16" t="s">
        <v>95</v>
      </c>
      <c r="N521" s="17" t="s">
        <v>99</v>
      </c>
    </row>
    <row r="522" spans="1:14">
      <c r="A522" s="43">
        <v>43334</v>
      </c>
      <c r="B522" s="17" t="s">
        <v>537</v>
      </c>
      <c r="C522" s="50" t="s">
        <v>97</v>
      </c>
      <c r="D522" s="16" t="s">
        <v>85</v>
      </c>
      <c r="E522" s="40"/>
      <c r="F522" s="40">
        <v>1000</v>
      </c>
      <c r="G522" s="129">
        <f t="shared" si="14"/>
        <v>1.7815689565172466</v>
      </c>
      <c r="H522" s="128">
        <v>561.303</v>
      </c>
      <c r="I522" s="51">
        <f t="shared" si="15"/>
        <v>5323607</v>
      </c>
      <c r="J522" s="17" t="s">
        <v>527</v>
      </c>
      <c r="K522" s="17" t="s">
        <v>98</v>
      </c>
      <c r="L522" s="16" t="s">
        <v>28</v>
      </c>
      <c r="M522" s="16" t="s">
        <v>95</v>
      </c>
      <c r="N522" s="17" t="s">
        <v>99</v>
      </c>
    </row>
    <row r="523" spans="1:14">
      <c r="A523" s="43">
        <v>43335</v>
      </c>
      <c r="B523" s="17" t="s">
        <v>190</v>
      </c>
      <c r="C523" s="50" t="s">
        <v>97</v>
      </c>
      <c r="D523" s="16" t="s">
        <v>85</v>
      </c>
      <c r="E523" s="40"/>
      <c r="F523" s="40">
        <v>500</v>
      </c>
      <c r="G523" s="129">
        <f t="shared" si="14"/>
        <v>0.89078447825862328</v>
      </c>
      <c r="H523" s="128">
        <v>561.303</v>
      </c>
      <c r="I523" s="51">
        <f t="shared" si="15"/>
        <v>5323107</v>
      </c>
      <c r="J523" s="17" t="s">
        <v>170</v>
      </c>
      <c r="K523" s="16" t="s">
        <v>98</v>
      </c>
      <c r="L523" s="16" t="s">
        <v>28</v>
      </c>
      <c r="M523" s="16" t="s">
        <v>95</v>
      </c>
      <c r="N523" s="16" t="s">
        <v>99</v>
      </c>
    </row>
    <row r="524" spans="1:14">
      <c r="A524" s="43">
        <v>43335</v>
      </c>
      <c r="B524" s="17" t="s">
        <v>191</v>
      </c>
      <c r="C524" s="50" t="s">
        <v>97</v>
      </c>
      <c r="D524" s="16" t="s">
        <v>85</v>
      </c>
      <c r="E524" s="40"/>
      <c r="F524" s="40">
        <v>500</v>
      </c>
      <c r="G524" s="129">
        <f t="shared" si="14"/>
        <v>0.89078447825862328</v>
      </c>
      <c r="H524" s="128">
        <v>561.303</v>
      </c>
      <c r="I524" s="51">
        <f t="shared" si="15"/>
        <v>5322607</v>
      </c>
      <c r="J524" s="17" t="s">
        <v>170</v>
      </c>
      <c r="K524" s="16" t="s">
        <v>98</v>
      </c>
      <c r="L524" s="16" t="s">
        <v>28</v>
      </c>
      <c r="M524" s="16" t="s">
        <v>95</v>
      </c>
      <c r="N524" s="16" t="s">
        <v>99</v>
      </c>
    </row>
    <row r="525" spans="1:14">
      <c r="A525" s="43">
        <v>43335</v>
      </c>
      <c r="B525" s="17" t="s">
        <v>175</v>
      </c>
      <c r="C525" s="50" t="s">
        <v>97</v>
      </c>
      <c r="D525" s="16" t="s">
        <v>85</v>
      </c>
      <c r="E525" s="40"/>
      <c r="F525" s="40">
        <v>500</v>
      </c>
      <c r="G525" s="129">
        <f t="shared" si="14"/>
        <v>0.89078447825862328</v>
      </c>
      <c r="H525" s="128">
        <v>561.303</v>
      </c>
      <c r="I525" s="51">
        <f t="shared" si="15"/>
        <v>5322107</v>
      </c>
      <c r="J525" s="17" t="s">
        <v>170</v>
      </c>
      <c r="K525" s="16" t="s">
        <v>98</v>
      </c>
      <c r="L525" s="16" t="s">
        <v>28</v>
      </c>
      <c r="M525" s="16" t="s">
        <v>95</v>
      </c>
      <c r="N525" s="16" t="s">
        <v>99</v>
      </c>
    </row>
    <row r="526" spans="1:14">
      <c r="A526" s="43">
        <v>43335</v>
      </c>
      <c r="B526" s="17" t="s">
        <v>176</v>
      </c>
      <c r="C526" s="50" t="s">
        <v>97</v>
      </c>
      <c r="D526" s="16" t="s">
        <v>85</v>
      </c>
      <c r="E526" s="40"/>
      <c r="F526" s="40">
        <v>500</v>
      </c>
      <c r="G526" s="129">
        <f t="shared" si="14"/>
        <v>0.89078447825862328</v>
      </c>
      <c r="H526" s="128">
        <v>561.303</v>
      </c>
      <c r="I526" s="51">
        <f t="shared" si="15"/>
        <v>5321607</v>
      </c>
      <c r="J526" s="17" t="s">
        <v>170</v>
      </c>
      <c r="K526" s="16" t="s">
        <v>98</v>
      </c>
      <c r="L526" s="16" t="s">
        <v>28</v>
      </c>
      <c r="M526" s="16" t="s">
        <v>95</v>
      </c>
      <c r="N526" s="16" t="s">
        <v>99</v>
      </c>
    </row>
    <row r="527" spans="1:14">
      <c r="A527" s="43">
        <v>43335</v>
      </c>
      <c r="B527" s="16" t="s">
        <v>268</v>
      </c>
      <c r="C527" s="16" t="s">
        <v>86</v>
      </c>
      <c r="D527" s="16" t="s">
        <v>85</v>
      </c>
      <c r="E527" s="40"/>
      <c r="F527" s="40">
        <v>10000</v>
      </c>
      <c r="G527" s="129">
        <f t="shared" ref="G527:G590" si="16">+F527/H527</f>
        <v>17.815689565172466</v>
      </c>
      <c r="H527" s="128">
        <v>561.303</v>
      </c>
      <c r="I527" s="51">
        <f t="shared" ref="I527:I590" si="17">I526+E527-F527</f>
        <v>5311607</v>
      </c>
      <c r="J527" s="16" t="s">
        <v>137</v>
      </c>
      <c r="K527" s="16" t="s">
        <v>269</v>
      </c>
      <c r="L527" s="16" t="s">
        <v>28</v>
      </c>
      <c r="M527" s="16" t="s">
        <v>95</v>
      </c>
      <c r="N527" s="17" t="s">
        <v>101</v>
      </c>
    </row>
    <row r="528" spans="1:14">
      <c r="A528" s="43">
        <v>43335</v>
      </c>
      <c r="B528" s="16" t="s">
        <v>373</v>
      </c>
      <c r="C528" s="50" t="s">
        <v>97</v>
      </c>
      <c r="D528" s="16" t="s">
        <v>89</v>
      </c>
      <c r="E528" s="40"/>
      <c r="F528" s="40">
        <v>1000</v>
      </c>
      <c r="G528" s="129">
        <f t="shared" si="16"/>
        <v>1.7815689565172466</v>
      </c>
      <c r="H528" s="128">
        <v>561.303</v>
      </c>
      <c r="I528" s="51">
        <f t="shared" si="17"/>
        <v>5310607</v>
      </c>
      <c r="J528" s="16" t="s">
        <v>256</v>
      </c>
      <c r="K528" s="16" t="s">
        <v>98</v>
      </c>
      <c r="L528" s="16" t="s">
        <v>28</v>
      </c>
      <c r="M528" s="16" t="s">
        <v>95</v>
      </c>
      <c r="N528" s="17" t="s">
        <v>99</v>
      </c>
    </row>
    <row r="529" spans="1:14">
      <c r="A529" s="43">
        <v>43335</v>
      </c>
      <c r="B529" s="16" t="s">
        <v>374</v>
      </c>
      <c r="C529" s="50" t="s">
        <v>97</v>
      </c>
      <c r="D529" s="16" t="s">
        <v>89</v>
      </c>
      <c r="E529" s="40"/>
      <c r="F529" s="40">
        <v>1000</v>
      </c>
      <c r="G529" s="129">
        <f t="shared" si="16"/>
        <v>1.7815689565172466</v>
      </c>
      <c r="H529" s="128">
        <v>561.303</v>
      </c>
      <c r="I529" s="51">
        <f t="shared" si="17"/>
        <v>5309607</v>
      </c>
      <c r="J529" s="16" t="s">
        <v>256</v>
      </c>
      <c r="K529" s="16" t="s">
        <v>98</v>
      </c>
      <c r="L529" s="16" t="s">
        <v>28</v>
      </c>
      <c r="M529" s="16" t="s">
        <v>95</v>
      </c>
      <c r="N529" s="17" t="s">
        <v>99</v>
      </c>
    </row>
    <row r="530" spans="1:14">
      <c r="A530" s="43">
        <v>43335</v>
      </c>
      <c r="B530" s="16" t="s">
        <v>375</v>
      </c>
      <c r="C530" s="50" t="s">
        <v>97</v>
      </c>
      <c r="D530" s="16" t="s">
        <v>89</v>
      </c>
      <c r="E530" s="40"/>
      <c r="F530" s="40">
        <v>1000</v>
      </c>
      <c r="G530" s="129">
        <f t="shared" si="16"/>
        <v>1.7815689565172466</v>
      </c>
      <c r="H530" s="128">
        <v>561.303</v>
      </c>
      <c r="I530" s="51">
        <f t="shared" si="17"/>
        <v>5308607</v>
      </c>
      <c r="J530" s="16" t="s">
        <v>256</v>
      </c>
      <c r="K530" s="16" t="s">
        <v>98</v>
      </c>
      <c r="L530" s="16" t="s">
        <v>28</v>
      </c>
      <c r="M530" s="16" t="s">
        <v>95</v>
      </c>
      <c r="N530" s="17" t="s">
        <v>99</v>
      </c>
    </row>
    <row r="531" spans="1:14">
      <c r="A531" s="43">
        <v>43335</v>
      </c>
      <c r="B531" s="16" t="s">
        <v>376</v>
      </c>
      <c r="C531" s="50" t="s">
        <v>97</v>
      </c>
      <c r="D531" s="16" t="s">
        <v>89</v>
      </c>
      <c r="E531" s="40"/>
      <c r="F531" s="40">
        <v>1000</v>
      </c>
      <c r="G531" s="129">
        <f t="shared" si="16"/>
        <v>1.7815689565172466</v>
      </c>
      <c r="H531" s="128">
        <v>561.303</v>
      </c>
      <c r="I531" s="51">
        <f t="shared" si="17"/>
        <v>5307607</v>
      </c>
      <c r="J531" s="16" t="s">
        <v>256</v>
      </c>
      <c r="K531" s="16" t="s">
        <v>98</v>
      </c>
      <c r="L531" s="16" t="s">
        <v>28</v>
      </c>
      <c r="M531" s="16" t="s">
        <v>95</v>
      </c>
      <c r="N531" s="17" t="s">
        <v>99</v>
      </c>
    </row>
    <row r="532" spans="1:14">
      <c r="A532" s="43">
        <v>43335</v>
      </c>
      <c r="B532" s="16" t="s">
        <v>395</v>
      </c>
      <c r="C532" s="50" t="s">
        <v>97</v>
      </c>
      <c r="D532" s="53" t="s">
        <v>84</v>
      </c>
      <c r="E532" s="40"/>
      <c r="F532" s="40">
        <v>1500</v>
      </c>
      <c r="G532" s="129">
        <f t="shared" si="16"/>
        <v>2.6723534347758697</v>
      </c>
      <c r="H532" s="128">
        <v>561.303</v>
      </c>
      <c r="I532" s="51">
        <f t="shared" si="17"/>
        <v>5306107</v>
      </c>
      <c r="J532" s="16" t="s">
        <v>260</v>
      </c>
      <c r="K532" s="46" t="s">
        <v>98</v>
      </c>
      <c r="L532" s="16" t="s">
        <v>33</v>
      </c>
      <c r="M532" s="16" t="s">
        <v>95</v>
      </c>
      <c r="N532" s="16" t="s">
        <v>99</v>
      </c>
    </row>
    <row r="533" spans="1:14">
      <c r="A533" s="43">
        <v>43335</v>
      </c>
      <c r="B533" s="16" t="s">
        <v>396</v>
      </c>
      <c r="C533" s="50" t="s">
        <v>97</v>
      </c>
      <c r="D533" s="53" t="s">
        <v>84</v>
      </c>
      <c r="E533" s="40"/>
      <c r="F533" s="40">
        <v>2000</v>
      </c>
      <c r="G533" s="129">
        <f t="shared" si="16"/>
        <v>3.5631379130344931</v>
      </c>
      <c r="H533" s="128">
        <v>561.303</v>
      </c>
      <c r="I533" s="51">
        <f t="shared" si="17"/>
        <v>5304107</v>
      </c>
      <c r="J533" s="16" t="s">
        <v>260</v>
      </c>
      <c r="K533" s="46" t="s">
        <v>98</v>
      </c>
      <c r="L533" s="16" t="s">
        <v>33</v>
      </c>
      <c r="M533" s="16" t="s">
        <v>95</v>
      </c>
      <c r="N533" s="16" t="s">
        <v>99</v>
      </c>
    </row>
    <row r="534" spans="1:14">
      <c r="A534" s="43">
        <v>43335</v>
      </c>
      <c r="B534" s="16" t="s">
        <v>397</v>
      </c>
      <c r="C534" s="50" t="s">
        <v>97</v>
      </c>
      <c r="D534" s="53" t="s">
        <v>84</v>
      </c>
      <c r="E534" s="40"/>
      <c r="F534" s="40">
        <v>2000</v>
      </c>
      <c r="G534" s="129">
        <f t="shared" si="16"/>
        <v>3.5631379130344931</v>
      </c>
      <c r="H534" s="128">
        <v>561.303</v>
      </c>
      <c r="I534" s="51">
        <f t="shared" si="17"/>
        <v>5302107</v>
      </c>
      <c r="J534" s="16" t="s">
        <v>260</v>
      </c>
      <c r="K534" s="46" t="s">
        <v>98</v>
      </c>
      <c r="L534" s="16" t="s">
        <v>33</v>
      </c>
      <c r="M534" s="16" t="s">
        <v>95</v>
      </c>
      <c r="N534" s="16" t="s">
        <v>99</v>
      </c>
    </row>
    <row r="535" spans="1:14">
      <c r="A535" s="43">
        <v>43335</v>
      </c>
      <c r="B535" s="16" t="s">
        <v>398</v>
      </c>
      <c r="C535" s="50" t="s">
        <v>97</v>
      </c>
      <c r="D535" s="53" t="s">
        <v>84</v>
      </c>
      <c r="E535" s="40"/>
      <c r="F535" s="40">
        <v>3000</v>
      </c>
      <c r="G535" s="129">
        <f t="shared" si="16"/>
        <v>5.3447068695517395</v>
      </c>
      <c r="H535" s="128">
        <v>561.303</v>
      </c>
      <c r="I535" s="51">
        <f t="shared" si="17"/>
        <v>5299107</v>
      </c>
      <c r="J535" s="16" t="s">
        <v>260</v>
      </c>
      <c r="K535" s="46" t="s">
        <v>98</v>
      </c>
      <c r="L535" s="16" t="s">
        <v>33</v>
      </c>
      <c r="M535" s="16" t="s">
        <v>95</v>
      </c>
      <c r="N535" s="16" t="s">
        <v>99</v>
      </c>
    </row>
    <row r="536" spans="1:14">
      <c r="A536" s="43">
        <v>43335</v>
      </c>
      <c r="B536" s="16" t="s">
        <v>399</v>
      </c>
      <c r="C536" s="16" t="s">
        <v>400</v>
      </c>
      <c r="D536" s="53" t="s">
        <v>84</v>
      </c>
      <c r="E536" s="40"/>
      <c r="F536" s="40">
        <v>3000</v>
      </c>
      <c r="G536" s="129">
        <f t="shared" si="16"/>
        <v>5.3447068695517395</v>
      </c>
      <c r="H536" s="128">
        <v>561.303</v>
      </c>
      <c r="I536" s="51">
        <f t="shared" si="17"/>
        <v>5296107</v>
      </c>
      <c r="J536" s="16" t="s">
        <v>260</v>
      </c>
      <c r="K536" s="46" t="s">
        <v>98</v>
      </c>
      <c r="L536" s="16" t="s">
        <v>33</v>
      </c>
      <c r="M536" s="16" t="s">
        <v>95</v>
      </c>
      <c r="N536" s="16" t="s">
        <v>99</v>
      </c>
    </row>
    <row r="537" spans="1:14">
      <c r="A537" s="43">
        <v>43335</v>
      </c>
      <c r="B537" s="50" t="s">
        <v>513</v>
      </c>
      <c r="C537" s="50" t="s">
        <v>97</v>
      </c>
      <c r="D537" s="16" t="s">
        <v>85</v>
      </c>
      <c r="E537" s="40"/>
      <c r="F537" s="49">
        <v>1000</v>
      </c>
      <c r="G537" s="129">
        <f t="shared" si="16"/>
        <v>1.7815689565172466</v>
      </c>
      <c r="H537" s="128">
        <v>561.303</v>
      </c>
      <c r="I537" s="51">
        <f t="shared" si="17"/>
        <v>5295107</v>
      </c>
      <c r="J537" s="17" t="s">
        <v>226</v>
      </c>
      <c r="K537" s="50" t="s">
        <v>98</v>
      </c>
      <c r="L537" s="16" t="s">
        <v>28</v>
      </c>
      <c r="M537" s="16" t="s">
        <v>95</v>
      </c>
      <c r="N537" s="17" t="s">
        <v>99</v>
      </c>
    </row>
    <row r="538" spans="1:14">
      <c r="A538" s="43">
        <v>43335</v>
      </c>
      <c r="B538" s="50" t="s">
        <v>514</v>
      </c>
      <c r="C538" s="50" t="s">
        <v>97</v>
      </c>
      <c r="D538" s="16" t="s">
        <v>85</v>
      </c>
      <c r="E538" s="40"/>
      <c r="F538" s="49">
        <v>1000</v>
      </c>
      <c r="G538" s="129">
        <f t="shared" si="16"/>
        <v>1.7815689565172466</v>
      </c>
      <c r="H538" s="128">
        <v>561.303</v>
      </c>
      <c r="I538" s="51">
        <f t="shared" si="17"/>
        <v>5294107</v>
      </c>
      <c r="J538" s="17" t="s">
        <v>226</v>
      </c>
      <c r="K538" s="50" t="s">
        <v>98</v>
      </c>
      <c r="L538" s="16" t="s">
        <v>28</v>
      </c>
      <c r="M538" s="16" t="s">
        <v>95</v>
      </c>
      <c r="N538" s="17" t="s">
        <v>99</v>
      </c>
    </row>
    <row r="539" spans="1:14">
      <c r="A539" s="43">
        <v>43335</v>
      </c>
      <c r="B539" s="50" t="s">
        <v>515</v>
      </c>
      <c r="C539" s="50" t="s">
        <v>97</v>
      </c>
      <c r="D539" s="16" t="s">
        <v>85</v>
      </c>
      <c r="E539" s="40"/>
      <c r="F539" s="49">
        <v>1000</v>
      </c>
      <c r="G539" s="129">
        <f t="shared" si="16"/>
        <v>1.7815689565172466</v>
      </c>
      <c r="H539" s="128">
        <v>561.303</v>
      </c>
      <c r="I539" s="51">
        <f t="shared" si="17"/>
        <v>5293107</v>
      </c>
      <c r="J539" s="17" t="s">
        <v>226</v>
      </c>
      <c r="K539" s="50" t="s">
        <v>98</v>
      </c>
      <c r="L539" s="16" t="s">
        <v>28</v>
      </c>
      <c r="M539" s="16" t="s">
        <v>95</v>
      </c>
      <c r="N539" s="17" t="s">
        <v>99</v>
      </c>
    </row>
    <row r="540" spans="1:14">
      <c r="A540" s="43">
        <v>43335</v>
      </c>
      <c r="B540" s="50" t="s">
        <v>516</v>
      </c>
      <c r="C540" s="50" t="s">
        <v>97</v>
      </c>
      <c r="D540" s="16" t="s">
        <v>85</v>
      </c>
      <c r="E540" s="40"/>
      <c r="F540" s="49">
        <v>1000</v>
      </c>
      <c r="G540" s="129">
        <f t="shared" si="16"/>
        <v>1.7815689565172466</v>
      </c>
      <c r="H540" s="128">
        <v>561.303</v>
      </c>
      <c r="I540" s="51">
        <f t="shared" si="17"/>
        <v>5292107</v>
      </c>
      <c r="J540" s="17" t="s">
        <v>226</v>
      </c>
      <c r="K540" s="50" t="s">
        <v>98</v>
      </c>
      <c r="L540" s="16" t="s">
        <v>28</v>
      </c>
      <c r="M540" s="16" t="s">
        <v>95</v>
      </c>
      <c r="N540" s="17" t="s">
        <v>99</v>
      </c>
    </row>
    <row r="541" spans="1:14">
      <c r="A541" s="43">
        <v>43335</v>
      </c>
      <c r="B541" s="50" t="s">
        <v>508</v>
      </c>
      <c r="C541" s="50" t="s">
        <v>97</v>
      </c>
      <c r="D541" s="16" t="s">
        <v>85</v>
      </c>
      <c r="E541" s="40"/>
      <c r="F541" s="40">
        <v>1000</v>
      </c>
      <c r="G541" s="129">
        <f t="shared" si="16"/>
        <v>1.7815689565172466</v>
      </c>
      <c r="H541" s="128">
        <v>561.303</v>
      </c>
      <c r="I541" s="51">
        <f t="shared" si="17"/>
        <v>5291107</v>
      </c>
      <c r="J541" s="17" t="s">
        <v>259</v>
      </c>
      <c r="K541" s="50" t="s">
        <v>98</v>
      </c>
      <c r="L541" s="16" t="s">
        <v>28</v>
      </c>
      <c r="M541" s="16" t="s">
        <v>95</v>
      </c>
      <c r="N541" s="17" t="s">
        <v>99</v>
      </c>
    </row>
    <row r="542" spans="1:14">
      <c r="A542" s="43">
        <v>43335</v>
      </c>
      <c r="B542" s="50" t="s">
        <v>493</v>
      </c>
      <c r="C542" s="16" t="s">
        <v>83</v>
      </c>
      <c r="D542" s="16" t="s">
        <v>85</v>
      </c>
      <c r="E542" s="40"/>
      <c r="F542" s="40">
        <v>1000</v>
      </c>
      <c r="G542" s="129">
        <f t="shared" si="16"/>
        <v>1.7815689565172466</v>
      </c>
      <c r="H542" s="128">
        <v>561.303</v>
      </c>
      <c r="I542" s="51">
        <f t="shared" si="17"/>
        <v>5290107</v>
      </c>
      <c r="J542" s="17" t="s">
        <v>259</v>
      </c>
      <c r="K542" s="50" t="s">
        <v>98</v>
      </c>
      <c r="L542" s="16" t="s">
        <v>28</v>
      </c>
      <c r="M542" s="16" t="s">
        <v>95</v>
      </c>
      <c r="N542" s="17" t="s">
        <v>99</v>
      </c>
    </row>
    <row r="543" spans="1:14">
      <c r="A543" s="43">
        <v>43335</v>
      </c>
      <c r="B543" s="50" t="s">
        <v>507</v>
      </c>
      <c r="C543" s="50" t="s">
        <v>97</v>
      </c>
      <c r="D543" s="16" t="s">
        <v>85</v>
      </c>
      <c r="E543" s="40"/>
      <c r="F543" s="40">
        <v>1000</v>
      </c>
      <c r="G543" s="129">
        <f t="shared" si="16"/>
        <v>1.7815689565172466</v>
      </c>
      <c r="H543" s="128">
        <v>561.303</v>
      </c>
      <c r="I543" s="51">
        <f t="shared" si="17"/>
        <v>5289107</v>
      </c>
      <c r="J543" s="17" t="s">
        <v>259</v>
      </c>
      <c r="K543" s="50" t="s">
        <v>98</v>
      </c>
      <c r="L543" s="16" t="s">
        <v>28</v>
      </c>
      <c r="M543" s="16" t="s">
        <v>95</v>
      </c>
      <c r="N543" s="17" t="s">
        <v>99</v>
      </c>
    </row>
    <row r="544" spans="1:14">
      <c r="A544" s="43">
        <v>43335</v>
      </c>
      <c r="B544" s="16" t="s">
        <v>320</v>
      </c>
      <c r="C544" s="50" t="s">
        <v>97</v>
      </c>
      <c r="D544" s="16" t="s">
        <v>85</v>
      </c>
      <c r="E544" s="40"/>
      <c r="F544" s="40">
        <v>300</v>
      </c>
      <c r="G544" s="129">
        <f t="shared" si="16"/>
        <v>0.53447068695517397</v>
      </c>
      <c r="H544" s="128">
        <v>561.303</v>
      </c>
      <c r="I544" s="51">
        <f t="shared" si="17"/>
        <v>5288807</v>
      </c>
      <c r="J544" s="16" t="s">
        <v>245</v>
      </c>
      <c r="K544" s="16" t="s">
        <v>294</v>
      </c>
      <c r="L544" s="16" t="s">
        <v>28</v>
      </c>
      <c r="M544" s="16" t="s">
        <v>95</v>
      </c>
      <c r="N544" s="16" t="s">
        <v>99</v>
      </c>
    </row>
    <row r="545" spans="1:14">
      <c r="A545" s="43">
        <v>43335</v>
      </c>
      <c r="B545" s="16" t="s">
        <v>321</v>
      </c>
      <c r="C545" s="50" t="s">
        <v>97</v>
      </c>
      <c r="D545" s="16" t="s">
        <v>85</v>
      </c>
      <c r="E545" s="40"/>
      <c r="F545" s="40">
        <v>300</v>
      </c>
      <c r="G545" s="129">
        <f t="shared" si="16"/>
        <v>0.53447068695517397</v>
      </c>
      <c r="H545" s="128">
        <v>561.303</v>
      </c>
      <c r="I545" s="51">
        <f t="shared" si="17"/>
        <v>5288507</v>
      </c>
      <c r="J545" s="16" t="s">
        <v>245</v>
      </c>
      <c r="K545" s="16" t="s">
        <v>294</v>
      </c>
      <c r="L545" s="16" t="s">
        <v>28</v>
      </c>
      <c r="M545" s="16" t="s">
        <v>95</v>
      </c>
      <c r="N545" s="16" t="s">
        <v>99</v>
      </c>
    </row>
    <row r="546" spans="1:14">
      <c r="A546" s="43">
        <v>43335</v>
      </c>
      <c r="B546" s="16" t="s">
        <v>322</v>
      </c>
      <c r="C546" s="50" t="s">
        <v>97</v>
      </c>
      <c r="D546" s="16" t="s">
        <v>85</v>
      </c>
      <c r="E546" s="40"/>
      <c r="F546" s="40">
        <v>300</v>
      </c>
      <c r="G546" s="129">
        <f t="shared" si="16"/>
        <v>0.53447068695517397</v>
      </c>
      <c r="H546" s="128">
        <v>561.303</v>
      </c>
      <c r="I546" s="51">
        <f t="shared" si="17"/>
        <v>5288207</v>
      </c>
      <c r="J546" s="16" t="s">
        <v>245</v>
      </c>
      <c r="K546" s="16" t="s">
        <v>294</v>
      </c>
      <c r="L546" s="16" t="s">
        <v>28</v>
      </c>
      <c r="M546" s="16" t="s">
        <v>95</v>
      </c>
      <c r="N546" s="16" t="s">
        <v>99</v>
      </c>
    </row>
    <row r="547" spans="1:14">
      <c r="A547" s="43">
        <v>43335</v>
      </c>
      <c r="B547" s="16" t="s">
        <v>323</v>
      </c>
      <c r="C547" s="50" t="s">
        <v>97</v>
      </c>
      <c r="D547" s="16" t="s">
        <v>85</v>
      </c>
      <c r="E547" s="40"/>
      <c r="F547" s="40">
        <v>300</v>
      </c>
      <c r="G547" s="129">
        <f t="shared" si="16"/>
        <v>0.53447068695517397</v>
      </c>
      <c r="H547" s="128">
        <v>561.303</v>
      </c>
      <c r="I547" s="51">
        <f t="shared" si="17"/>
        <v>5287907</v>
      </c>
      <c r="J547" s="16" t="s">
        <v>245</v>
      </c>
      <c r="K547" s="16" t="s">
        <v>294</v>
      </c>
      <c r="L547" s="16" t="s">
        <v>28</v>
      </c>
      <c r="M547" s="16" t="s">
        <v>95</v>
      </c>
      <c r="N547" s="16" t="s">
        <v>99</v>
      </c>
    </row>
    <row r="548" spans="1:14">
      <c r="A548" s="43">
        <v>43335</v>
      </c>
      <c r="B548" s="16" t="s">
        <v>324</v>
      </c>
      <c r="C548" s="50" t="s">
        <v>97</v>
      </c>
      <c r="D548" s="16" t="s">
        <v>85</v>
      </c>
      <c r="E548" s="40"/>
      <c r="F548" s="40">
        <v>300</v>
      </c>
      <c r="G548" s="129">
        <f t="shared" si="16"/>
        <v>0.53447068695517397</v>
      </c>
      <c r="H548" s="128">
        <v>561.303</v>
      </c>
      <c r="I548" s="51">
        <f t="shared" si="17"/>
        <v>5287607</v>
      </c>
      <c r="J548" s="16" t="s">
        <v>245</v>
      </c>
      <c r="K548" s="16" t="s">
        <v>294</v>
      </c>
      <c r="L548" s="16" t="s">
        <v>28</v>
      </c>
      <c r="M548" s="16" t="s">
        <v>95</v>
      </c>
      <c r="N548" s="16" t="s">
        <v>99</v>
      </c>
    </row>
    <row r="549" spans="1:14">
      <c r="A549" s="43">
        <v>43335</v>
      </c>
      <c r="B549" s="16" t="s">
        <v>325</v>
      </c>
      <c r="C549" s="50" t="s">
        <v>97</v>
      </c>
      <c r="D549" s="16" t="s">
        <v>85</v>
      </c>
      <c r="E549" s="40"/>
      <c r="F549" s="40">
        <v>300</v>
      </c>
      <c r="G549" s="129">
        <f t="shared" si="16"/>
        <v>0.53447068695517397</v>
      </c>
      <c r="H549" s="128">
        <v>561.303</v>
      </c>
      <c r="I549" s="51">
        <f t="shared" si="17"/>
        <v>5287307</v>
      </c>
      <c r="J549" s="16" t="s">
        <v>245</v>
      </c>
      <c r="K549" s="16" t="s">
        <v>294</v>
      </c>
      <c r="L549" s="16" t="s">
        <v>28</v>
      </c>
      <c r="M549" s="16" t="s">
        <v>95</v>
      </c>
      <c r="N549" s="16" t="s">
        <v>99</v>
      </c>
    </row>
    <row r="550" spans="1:14">
      <c r="A550" s="43">
        <v>43335</v>
      </c>
      <c r="B550" s="16" t="s">
        <v>326</v>
      </c>
      <c r="C550" s="16" t="s">
        <v>327</v>
      </c>
      <c r="D550" s="16" t="s">
        <v>85</v>
      </c>
      <c r="E550" s="40"/>
      <c r="F550" s="40">
        <v>5000</v>
      </c>
      <c r="G550" s="129">
        <f t="shared" si="16"/>
        <v>8.907844782586233</v>
      </c>
      <c r="H550" s="128">
        <v>561.303</v>
      </c>
      <c r="I550" s="51">
        <f t="shared" si="17"/>
        <v>5282307</v>
      </c>
      <c r="J550" s="16" t="s">
        <v>245</v>
      </c>
      <c r="K550" s="16" t="s">
        <v>294</v>
      </c>
      <c r="L550" s="16" t="s">
        <v>28</v>
      </c>
      <c r="M550" s="16" t="s">
        <v>95</v>
      </c>
      <c r="N550" s="16" t="s">
        <v>99</v>
      </c>
    </row>
    <row r="551" spans="1:14">
      <c r="A551" s="43">
        <v>43335</v>
      </c>
      <c r="B551" s="16" t="s">
        <v>328</v>
      </c>
      <c r="C551" s="50" t="s">
        <v>97</v>
      </c>
      <c r="D551" s="16" t="s">
        <v>85</v>
      </c>
      <c r="E551" s="40"/>
      <c r="F551" s="40">
        <v>300</v>
      </c>
      <c r="G551" s="129">
        <f t="shared" si="16"/>
        <v>0.53447068695517397</v>
      </c>
      <c r="H551" s="128">
        <v>561.303</v>
      </c>
      <c r="I551" s="51">
        <f t="shared" si="17"/>
        <v>5282007</v>
      </c>
      <c r="J551" s="16" t="s">
        <v>245</v>
      </c>
      <c r="K551" s="16" t="s">
        <v>294</v>
      </c>
      <c r="L551" s="16" t="s">
        <v>28</v>
      </c>
      <c r="M551" s="16" t="s">
        <v>95</v>
      </c>
      <c r="N551" s="16" t="s">
        <v>99</v>
      </c>
    </row>
    <row r="552" spans="1:14">
      <c r="A552" s="43">
        <v>43335</v>
      </c>
      <c r="B552" s="16" t="s">
        <v>297</v>
      </c>
      <c r="C552" s="50" t="s">
        <v>97</v>
      </c>
      <c r="D552" s="16" t="s">
        <v>85</v>
      </c>
      <c r="E552" s="40"/>
      <c r="F552" s="40">
        <v>300</v>
      </c>
      <c r="G552" s="129">
        <f t="shared" si="16"/>
        <v>0.53447068695517397</v>
      </c>
      <c r="H552" s="128">
        <v>561.303</v>
      </c>
      <c r="I552" s="51">
        <f t="shared" si="17"/>
        <v>5281707</v>
      </c>
      <c r="J552" s="16" t="s">
        <v>245</v>
      </c>
      <c r="K552" s="16" t="s">
        <v>294</v>
      </c>
      <c r="L552" s="16" t="s">
        <v>28</v>
      </c>
      <c r="M552" s="16" t="s">
        <v>95</v>
      </c>
      <c r="N552" s="16" t="s">
        <v>99</v>
      </c>
    </row>
    <row r="553" spans="1:14">
      <c r="A553" s="43">
        <v>43335</v>
      </c>
      <c r="B553" s="16" t="s">
        <v>642</v>
      </c>
      <c r="C553" s="16" t="s">
        <v>90</v>
      </c>
      <c r="D553" s="16" t="s">
        <v>81</v>
      </c>
      <c r="E553" s="40"/>
      <c r="F553" s="40">
        <v>14000</v>
      </c>
      <c r="G553" s="129">
        <f t="shared" si="16"/>
        <v>24.94196539124145</v>
      </c>
      <c r="H553" s="128">
        <v>561.303</v>
      </c>
      <c r="I553" s="51">
        <f t="shared" si="17"/>
        <v>5267707</v>
      </c>
      <c r="J553" s="16" t="s">
        <v>245</v>
      </c>
      <c r="K553" s="16">
        <v>258</v>
      </c>
      <c r="L553" s="16" t="s">
        <v>28</v>
      </c>
      <c r="M553" s="16" t="s">
        <v>95</v>
      </c>
      <c r="N553" s="16" t="s">
        <v>101</v>
      </c>
    </row>
    <row r="554" spans="1:14">
      <c r="A554" s="43">
        <v>43335</v>
      </c>
      <c r="B554" s="17" t="s">
        <v>528</v>
      </c>
      <c r="C554" s="50" t="s">
        <v>97</v>
      </c>
      <c r="D554" s="16" t="s">
        <v>85</v>
      </c>
      <c r="E554" s="40"/>
      <c r="F554" s="40">
        <v>1000</v>
      </c>
      <c r="G554" s="129">
        <f t="shared" si="16"/>
        <v>1.7815689565172466</v>
      </c>
      <c r="H554" s="128">
        <v>561.303</v>
      </c>
      <c r="I554" s="51">
        <f t="shared" si="17"/>
        <v>5266707</v>
      </c>
      <c r="J554" s="17" t="s">
        <v>527</v>
      </c>
      <c r="K554" s="17" t="s">
        <v>98</v>
      </c>
      <c r="L554" s="16" t="s">
        <v>28</v>
      </c>
      <c r="M554" s="16" t="s">
        <v>95</v>
      </c>
      <c r="N554" s="17" t="s">
        <v>99</v>
      </c>
    </row>
    <row r="555" spans="1:14">
      <c r="A555" s="43">
        <v>43335</v>
      </c>
      <c r="B555" s="17" t="s">
        <v>493</v>
      </c>
      <c r="C555" s="16" t="s">
        <v>83</v>
      </c>
      <c r="D555" s="16" t="s">
        <v>85</v>
      </c>
      <c r="E555" s="40"/>
      <c r="F555" s="40">
        <v>1000</v>
      </c>
      <c r="G555" s="129">
        <f t="shared" si="16"/>
        <v>1.7815689565172466</v>
      </c>
      <c r="H555" s="128">
        <v>561.303</v>
      </c>
      <c r="I555" s="51">
        <f t="shared" si="17"/>
        <v>5265707</v>
      </c>
      <c r="J555" s="17" t="s">
        <v>527</v>
      </c>
      <c r="K555" s="17" t="s">
        <v>98</v>
      </c>
      <c r="L555" s="16" t="s">
        <v>28</v>
      </c>
      <c r="M555" s="16" t="s">
        <v>95</v>
      </c>
      <c r="N555" s="17" t="s">
        <v>99</v>
      </c>
    </row>
    <row r="556" spans="1:14">
      <c r="A556" s="43">
        <v>43335</v>
      </c>
      <c r="B556" s="17" t="s">
        <v>507</v>
      </c>
      <c r="C556" s="50" t="s">
        <v>97</v>
      </c>
      <c r="D556" s="16" t="s">
        <v>85</v>
      </c>
      <c r="E556" s="40"/>
      <c r="F556" s="40">
        <v>1000</v>
      </c>
      <c r="G556" s="129">
        <f t="shared" si="16"/>
        <v>1.7815689565172466</v>
      </c>
      <c r="H556" s="128">
        <v>561.303</v>
      </c>
      <c r="I556" s="51">
        <f t="shared" si="17"/>
        <v>5264707</v>
      </c>
      <c r="J556" s="17" t="s">
        <v>527</v>
      </c>
      <c r="K556" s="17" t="s">
        <v>98</v>
      </c>
      <c r="L556" s="16" t="s">
        <v>28</v>
      </c>
      <c r="M556" s="16" t="s">
        <v>95</v>
      </c>
      <c r="N556" s="17" t="s">
        <v>99</v>
      </c>
    </row>
    <row r="557" spans="1:14">
      <c r="A557" s="43">
        <v>43336</v>
      </c>
      <c r="B557" s="16" t="s">
        <v>62</v>
      </c>
      <c r="C557" s="16" t="s">
        <v>88</v>
      </c>
      <c r="D557" s="16" t="s">
        <v>89</v>
      </c>
      <c r="E557" s="44"/>
      <c r="F557" s="40">
        <v>240000</v>
      </c>
      <c r="G557" s="129">
        <f t="shared" si="16"/>
        <v>427.57654956413916</v>
      </c>
      <c r="H557" s="128">
        <v>561.303</v>
      </c>
      <c r="I557" s="51">
        <f t="shared" si="17"/>
        <v>5024707</v>
      </c>
      <c r="J557" s="16" t="s">
        <v>79</v>
      </c>
      <c r="K557" s="16">
        <v>3593828</v>
      </c>
      <c r="L557" s="16" t="s">
        <v>28</v>
      </c>
      <c r="M557" s="16" t="s">
        <v>95</v>
      </c>
      <c r="N557" s="17" t="s">
        <v>101</v>
      </c>
    </row>
    <row r="558" spans="1:14">
      <c r="A558" s="43">
        <v>43336</v>
      </c>
      <c r="B558" s="16" t="s">
        <v>63</v>
      </c>
      <c r="C558" s="16" t="s">
        <v>80</v>
      </c>
      <c r="D558" s="16" t="s">
        <v>81</v>
      </c>
      <c r="E558" s="47"/>
      <c r="F558" s="40">
        <v>3401</v>
      </c>
      <c r="G558" s="129">
        <f t="shared" si="16"/>
        <v>6.0591160211151553</v>
      </c>
      <c r="H558" s="128">
        <v>561.303</v>
      </c>
      <c r="I558" s="51">
        <f t="shared" si="17"/>
        <v>5021306</v>
      </c>
      <c r="J558" s="16" t="s">
        <v>79</v>
      </c>
      <c r="K558" s="16">
        <v>3593828</v>
      </c>
      <c r="L558" s="16" t="s">
        <v>28</v>
      </c>
      <c r="M558" s="16" t="s">
        <v>95</v>
      </c>
      <c r="N558" s="17" t="s">
        <v>101</v>
      </c>
    </row>
    <row r="559" spans="1:14">
      <c r="A559" s="43">
        <v>43336</v>
      </c>
      <c r="B559" s="17" t="s">
        <v>192</v>
      </c>
      <c r="C559" s="50" t="s">
        <v>97</v>
      </c>
      <c r="D559" s="16" t="s">
        <v>85</v>
      </c>
      <c r="E559" s="40"/>
      <c r="F559" s="40">
        <v>500</v>
      </c>
      <c r="G559" s="129">
        <f t="shared" si="16"/>
        <v>0.89078447825862328</v>
      </c>
      <c r="H559" s="128">
        <v>561.303</v>
      </c>
      <c r="I559" s="51">
        <f t="shared" si="17"/>
        <v>5020806</v>
      </c>
      <c r="J559" s="17" t="s">
        <v>170</v>
      </c>
      <c r="K559" s="16" t="s">
        <v>98</v>
      </c>
      <c r="L559" s="16" t="s">
        <v>28</v>
      </c>
      <c r="M559" s="16" t="s">
        <v>95</v>
      </c>
      <c r="N559" s="16" t="s">
        <v>99</v>
      </c>
    </row>
    <row r="560" spans="1:14">
      <c r="A560" s="43">
        <v>43336</v>
      </c>
      <c r="B560" s="17" t="s">
        <v>193</v>
      </c>
      <c r="C560" s="50" t="s">
        <v>97</v>
      </c>
      <c r="D560" s="16" t="s">
        <v>85</v>
      </c>
      <c r="E560" s="40"/>
      <c r="F560" s="40">
        <v>500</v>
      </c>
      <c r="G560" s="129">
        <f t="shared" si="16"/>
        <v>0.89078447825862328</v>
      </c>
      <c r="H560" s="128">
        <v>561.303</v>
      </c>
      <c r="I560" s="51">
        <f t="shared" si="17"/>
        <v>5020306</v>
      </c>
      <c r="J560" s="17" t="s">
        <v>170</v>
      </c>
      <c r="K560" s="16" t="s">
        <v>98</v>
      </c>
      <c r="L560" s="16" t="s">
        <v>28</v>
      </c>
      <c r="M560" s="16" t="s">
        <v>95</v>
      </c>
      <c r="N560" s="16" t="s">
        <v>99</v>
      </c>
    </row>
    <row r="561" spans="1:14">
      <c r="A561" s="43">
        <v>43336</v>
      </c>
      <c r="B561" s="17" t="s">
        <v>194</v>
      </c>
      <c r="C561" s="50" t="s">
        <v>97</v>
      </c>
      <c r="D561" s="16" t="s">
        <v>85</v>
      </c>
      <c r="E561" s="40"/>
      <c r="F561" s="40">
        <v>500</v>
      </c>
      <c r="G561" s="129">
        <f t="shared" si="16"/>
        <v>0.89078447825862328</v>
      </c>
      <c r="H561" s="128">
        <v>561.303</v>
      </c>
      <c r="I561" s="51">
        <f t="shared" si="17"/>
        <v>5019806</v>
      </c>
      <c r="J561" s="17" t="s">
        <v>170</v>
      </c>
      <c r="K561" s="16" t="s">
        <v>98</v>
      </c>
      <c r="L561" s="16" t="s">
        <v>28</v>
      </c>
      <c r="M561" s="16" t="s">
        <v>95</v>
      </c>
      <c r="N561" s="16" t="s">
        <v>99</v>
      </c>
    </row>
    <row r="562" spans="1:14">
      <c r="A562" s="43">
        <v>43336</v>
      </c>
      <c r="B562" s="17" t="s">
        <v>195</v>
      </c>
      <c r="C562" s="50" t="s">
        <v>97</v>
      </c>
      <c r="D562" s="16" t="s">
        <v>85</v>
      </c>
      <c r="E562" s="40"/>
      <c r="F562" s="40">
        <v>500</v>
      </c>
      <c r="G562" s="129">
        <f t="shared" si="16"/>
        <v>0.89078447825862328</v>
      </c>
      <c r="H562" s="128">
        <v>561.303</v>
      </c>
      <c r="I562" s="51">
        <f t="shared" si="17"/>
        <v>5019306</v>
      </c>
      <c r="J562" s="17" t="s">
        <v>170</v>
      </c>
      <c r="K562" s="16" t="s">
        <v>98</v>
      </c>
      <c r="L562" s="16" t="s">
        <v>28</v>
      </c>
      <c r="M562" s="16" t="s">
        <v>95</v>
      </c>
      <c r="N562" s="16" t="s">
        <v>99</v>
      </c>
    </row>
    <row r="563" spans="1:14">
      <c r="A563" s="43">
        <v>43336</v>
      </c>
      <c r="B563" s="17" t="s">
        <v>187</v>
      </c>
      <c r="C563" s="50" t="s">
        <v>97</v>
      </c>
      <c r="D563" s="16" t="s">
        <v>85</v>
      </c>
      <c r="E563" s="40"/>
      <c r="F563" s="40">
        <v>500</v>
      </c>
      <c r="G563" s="129">
        <f t="shared" si="16"/>
        <v>0.89078447825862328</v>
      </c>
      <c r="H563" s="128">
        <v>561.303</v>
      </c>
      <c r="I563" s="51">
        <f t="shared" si="17"/>
        <v>5018806</v>
      </c>
      <c r="J563" s="17" t="s">
        <v>170</v>
      </c>
      <c r="K563" s="16" t="s">
        <v>98</v>
      </c>
      <c r="L563" s="16" t="s">
        <v>28</v>
      </c>
      <c r="M563" s="16" t="s">
        <v>95</v>
      </c>
      <c r="N563" s="16" t="s">
        <v>99</v>
      </c>
    </row>
    <row r="564" spans="1:14">
      <c r="A564" s="43">
        <v>43336</v>
      </c>
      <c r="B564" s="17" t="s">
        <v>188</v>
      </c>
      <c r="C564" s="50" t="s">
        <v>97</v>
      </c>
      <c r="D564" s="16" t="s">
        <v>85</v>
      </c>
      <c r="E564" s="40"/>
      <c r="F564" s="40">
        <v>500</v>
      </c>
      <c r="G564" s="129">
        <f t="shared" si="16"/>
        <v>0.89078447825862328</v>
      </c>
      <c r="H564" s="128">
        <v>561.303</v>
      </c>
      <c r="I564" s="51">
        <f t="shared" si="17"/>
        <v>5018306</v>
      </c>
      <c r="J564" s="17" t="s">
        <v>170</v>
      </c>
      <c r="K564" s="16" t="s">
        <v>98</v>
      </c>
      <c r="L564" s="16" t="s">
        <v>28</v>
      </c>
      <c r="M564" s="16" t="s">
        <v>95</v>
      </c>
      <c r="N564" s="16" t="s">
        <v>99</v>
      </c>
    </row>
    <row r="565" spans="1:14">
      <c r="A565" s="43">
        <v>43336</v>
      </c>
      <c r="B565" s="17" t="s">
        <v>175</v>
      </c>
      <c r="C565" s="50" t="s">
        <v>97</v>
      </c>
      <c r="D565" s="16" t="s">
        <v>85</v>
      </c>
      <c r="E565" s="40"/>
      <c r="F565" s="40">
        <v>500</v>
      </c>
      <c r="G565" s="129">
        <f t="shared" si="16"/>
        <v>0.89078447825862328</v>
      </c>
      <c r="H565" s="128">
        <v>561.303</v>
      </c>
      <c r="I565" s="51">
        <f t="shared" si="17"/>
        <v>5017806</v>
      </c>
      <c r="J565" s="17" t="s">
        <v>170</v>
      </c>
      <c r="K565" s="16" t="s">
        <v>98</v>
      </c>
      <c r="L565" s="16" t="s">
        <v>28</v>
      </c>
      <c r="M565" s="16" t="s">
        <v>95</v>
      </c>
      <c r="N565" s="16" t="s">
        <v>99</v>
      </c>
    </row>
    <row r="566" spans="1:14">
      <c r="A566" s="43">
        <v>43336</v>
      </c>
      <c r="B566" s="17" t="s">
        <v>176</v>
      </c>
      <c r="C566" s="50" t="s">
        <v>97</v>
      </c>
      <c r="D566" s="16" t="s">
        <v>85</v>
      </c>
      <c r="E566" s="40"/>
      <c r="F566" s="40">
        <v>500</v>
      </c>
      <c r="G566" s="129">
        <f t="shared" si="16"/>
        <v>0.89078447825862328</v>
      </c>
      <c r="H566" s="128">
        <v>561.303</v>
      </c>
      <c r="I566" s="51">
        <f t="shared" si="17"/>
        <v>5017306</v>
      </c>
      <c r="J566" s="17" t="s">
        <v>170</v>
      </c>
      <c r="K566" s="16" t="s">
        <v>98</v>
      </c>
      <c r="L566" s="16" t="s">
        <v>28</v>
      </c>
      <c r="M566" s="16" t="s">
        <v>95</v>
      </c>
      <c r="N566" s="16" t="s">
        <v>99</v>
      </c>
    </row>
    <row r="567" spans="1:14">
      <c r="A567" s="43">
        <v>43336</v>
      </c>
      <c r="B567" s="16" t="s">
        <v>263</v>
      </c>
      <c r="C567" s="16" t="s">
        <v>239</v>
      </c>
      <c r="D567" s="16" t="s">
        <v>81</v>
      </c>
      <c r="E567" s="40"/>
      <c r="F567" s="40">
        <v>2800</v>
      </c>
      <c r="G567" s="129">
        <f t="shared" si="16"/>
        <v>4.9883930782482899</v>
      </c>
      <c r="H567" s="128">
        <v>561.303</v>
      </c>
      <c r="I567" s="51">
        <f t="shared" si="17"/>
        <v>5014506</v>
      </c>
      <c r="J567" s="16" t="s">
        <v>137</v>
      </c>
      <c r="K567" s="16" t="s">
        <v>270</v>
      </c>
      <c r="L567" s="16" t="s">
        <v>28</v>
      </c>
      <c r="M567" s="16" t="s">
        <v>95</v>
      </c>
      <c r="N567" s="17" t="s">
        <v>101</v>
      </c>
    </row>
    <row r="568" spans="1:14">
      <c r="A568" s="43">
        <v>43336</v>
      </c>
      <c r="B568" s="16" t="s">
        <v>253</v>
      </c>
      <c r="C568" s="16" t="s">
        <v>239</v>
      </c>
      <c r="D568" s="16" t="s">
        <v>81</v>
      </c>
      <c r="E568" s="40"/>
      <c r="F568" s="40">
        <v>2000</v>
      </c>
      <c r="G568" s="129">
        <f t="shared" si="16"/>
        <v>3.5631379130344931</v>
      </c>
      <c r="H568" s="128">
        <v>561.303</v>
      </c>
      <c r="I568" s="51">
        <f t="shared" si="17"/>
        <v>5012506</v>
      </c>
      <c r="J568" s="16" t="s">
        <v>137</v>
      </c>
      <c r="K568" s="16" t="s">
        <v>271</v>
      </c>
      <c r="L568" s="16" t="s">
        <v>28</v>
      </c>
      <c r="M568" s="16" t="s">
        <v>95</v>
      </c>
      <c r="N568" s="17" t="s">
        <v>101</v>
      </c>
    </row>
    <row r="569" spans="1:14">
      <c r="A569" s="43">
        <v>43336</v>
      </c>
      <c r="B569" s="16" t="s">
        <v>273</v>
      </c>
      <c r="C569" s="16" t="s">
        <v>239</v>
      </c>
      <c r="D569" s="16" t="s">
        <v>81</v>
      </c>
      <c r="E569" s="40"/>
      <c r="F569" s="40">
        <v>1200</v>
      </c>
      <c r="G569" s="129">
        <f t="shared" si="16"/>
        <v>2.1378827478206959</v>
      </c>
      <c r="H569" s="128">
        <v>561.303</v>
      </c>
      <c r="I569" s="51">
        <f t="shared" si="17"/>
        <v>5011306</v>
      </c>
      <c r="J569" s="16" t="s">
        <v>137</v>
      </c>
      <c r="K569" s="16" t="s">
        <v>272</v>
      </c>
      <c r="L569" s="16" t="s">
        <v>28</v>
      </c>
      <c r="M569" s="16" t="s">
        <v>95</v>
      </c>
      <c r="N569" s="17" t="s">
        <v>101</v>
      </c>
    </row>
    <row r="570" spans="1:14">
      <c r="A570" s="43">
        <v>43336</v>
      </c>
      <c r="B570" s="16" t="s">
        <v>218</v>
      </c>
      <c r="C570" s="16" t="s">
        <v>219</v>
      </c>
      <c r="D570" s="16" t="s">
        <v>81</v>
      </c>
      <c r="E570" s="40"/>
      <c r="F570" s="40">
        <v>50000</v>
      </c>
      <c r="G570" s="129">
        <f t="shared" si="16"/>
        <v>89.078447825862327</v>
      </c>
      <c r="H570" s="128">
        <v>561.303</v>
      </c>
      <c r="I570" s="51">
        <f t="shared" si="17"/>
        <v>4961306</v>
      </c>
      <c r="J570" s="16" t="s">
        <v>137</v>
      </c>
      <c r="K570" s="16">
        <v>45</v>
      </c>
      <c r="L570" s="16" t="s">
        <v>28</v>
      </c>
      <c r="M570" s="16" t="s">
        <v>95</v>
      </c>
      <c r="N570" s="17" t="s">
        <v>101</v>
      </c>
    </row>
    <row r="571" spans="1:14">
      <c r="A571" s="43">
        <v>43336</v>
      </c>
      <c r="B571" s="16" t="s">
        <v>274</v>
      </c>
      <c r="C571" s="50" t="s">
        <v>97</v>
      </c>
      <c r="D571" s="16" t="s">
        <v>91</v>
      </c>
      <c r="E571" s="40"/>
      <c r="F571" s="40">
        <v>2000</v>
      </c>
      <c r="G571" s="129">
        <f t="shared" si="16"/>
        <v>3.5631379130344931</v>
      </c>
      <c r="H571" s="128">
        <v>561.303</v>
      </c>
      <c r="I571" s="51">
        <f t="shared" si="17"/>
        <v>4959306</v>
      </c>
      <c r="J571" s="16" t="s">
        <v>137</v>
      </c>
      <c r="K571" s="16" t="s">
        <v>98</v>
      </c>
      <c r="L571" s="16" t="s">
        <v>28</v>
      </c>
      <c r="M571" s="16" t="s">
        <v>95</v>
      </c>
      <c r="N571" s="17" t="s">
        <v>99</v>
      </c>
    </row>
    <row r="572" spans="1:14">
      <c r="A572" s="43">
        <v>43336</v>
      </c>
      <c r="B572" s="16" t="s">
        <v>275</v>
      </c>
      <c r="C572" s="50" t="s">
        <v>97</v>
      </c>
      <c r="D572" s="16" t="s">
        <v>91</v>
      </c>
      <c r="E572" s="40"/>
      <c r="F572" s="40">
        <v>2000</v>
      </c>
      <c r="G572" s="129">
        <f t="shared" si="16"/>
        <v>3.5631379130344931</v>
      </c>
      <c r="H572" s="128">
        <v>561.303</v>
      </c>
      <c r="I572" s="51">
        <f t="shared" si="17"/>
        <v>4957306</v>
      </c>
      <c r="J572" s="16" t="s">
        <v>137</v>
      </c>
      <c r="K572" s="16" t="s">
        <v>98</v>
      </c>
      <c r="L572" s="16" t="s">
        <v>28</v>
      </c>
      <c r="M572" s="16" t="s">
        <v>95</v>
      </c>
      <c r="N572" s="17" t="s">
        <v>99</v>
      </c>
    </row>
    <row r="573" spans="1:14">
      <c r="A573" s="43">
        <v>43336</v>
      </c>
      <c r="B573" s="16" t="s">
        <v>377</v>
      </c>
      <c r="C573" s="50" t="s">
        <v>97</v>
      </c>
      <c r="D573" s="16" t="s">
        <v>89</v>
      </c>
      <c r="E573" s="40"/>
      <c r="F573" s="40">
        <v>1000</v>
      </c>
      <c r="G573" s="129">
        <f t="shared" si="16"/>
        <v>1.7815689565172466</v>
      </c>
      <c r="H573" s="128">
        <v>561.303</v>
      </c>
      <c r="I573" s="51">
        <f t="shared" si="17"/>
        <v>4956306</v>
      </c>
      <c r="J573" s="16" t="s">
        <v>256</v>
      </c>
      <c r="K573" s="16" t="s">
        <v>98</v>
      </c>
      <c r="L573" s="16" t="s">
        <v>28</v>
      </c>
      <c r="M573" s="16" t="s">
        <v>95</v>
      </c>
      <c r="N573" s="17" t="s">
        <v>99</v>
      </c>
    </row>
    <row r="574" spans="1:14">
      <c r="A574" s="43">
        <v>43336</v>
      </c>
      <c r="B574" s="16" t="s">
        <v>378</v>
      </c>
      <c r="C574" s="50" t="s">
        <v>97</v>
      </c>
      <c r="D574" s="16" t="s">
        <v>89</v>
      </c>
      <c r="E574" s="40"/>
      <c r="F574" s="40">
        <v>1000</v>
      </c>
      <c r="G574" s="129">
        <f t="shared" si="16"/>
        <v>1.7815689565172466</v>
      </c>
      <c r="H574" s="128">
        <v>561.303</v>
      </c>
      <c r="I574" s="51">
        <f t="shared" si="17"/>
        <v>4955306</v>
      </c>
      <c r="J574" s="16" t="s">
        <v>256</v>
      </c>
      <c r="K574" s="16" t="s">
        <v>98</v>
      </c>
      <c r="L574" s="16" t="s">
        <v>28</v>
      </c>
      <c r="M574" s="16" t="s">
        <v>95</v>
      </c>
      <c r="N574" s="17" t="s">
        <v>99</v>
      </c>
    </row>
    <row r="575" spans="1:14">
      <c r="A575" s="43">
        <v>43336</v>
      </c>
      <c r="B575" s="16" t="s">
        <v>379</v>
      </c>
      <c r="C575" s="50" t="s">
        <v>97</v>
      </c>
      <c r="D575" s="16" t="s">
        <v>89</v>
      </c>
      <c r="E575" s="40"/>
      <c r="F575" s="40">
        <v>1000</v>
      </c>
      <c r="G575" s="129">
        <f t="shared" si="16"/>
        <v>1.7815689565172466</v>
      </c>
      <c r="H575" s="128">
        <v>561.303</v>
      </c>
      <c r="I575" s="51">
        <f t="shared" si="17"/>
        <v>4954306</v>
      </c>
      <c r="J575" s="16" t="s">
        <v>256</v>
      </c>
      <c r="K575" s="16" t="s">
        <v>98</v>
      </c>
      <c r="L575" s="16" t="s">
        <v>28</v>
      </c>
      <c r="M575" s="16" t="s">
        <v>95</v>
      </c>
      <c r="N575" s="17" t="s">
        <v>99</v>
      </c>
    </row>
    <row r="576" spans="1:14">
      <c r="A576" s="43">
        <v>43336</v>
      </c>
      <c r="B576" s="16" t="s">
        <v>380</v>
      </c>
      <c r="C576" s="50" t="s">
        <v>97</v>
      </c>
      <c r="D576" s="16" t="s">
        <v>89</v>
      </c>
      <c r="E576" s="40"/>
      <c r="F576" s="40">
        <v>1000</v>
      </c>
      <c r="G576" s="129">
        <f t="shared" si="16"/>
        <v>1.7815689565172466</v>
      </c>
      <c r="H576" s="128">
        <v>561.303</v>
      </c>
      <c r="I576" s="51">
        <f t="shared" si="17"/>
        <v>4953306</v>
      </c>
      <c r="J576" s="16" t="s">
        <v>256</v>
      </c>
      <c r="K576" s="16" t="s">
        <v>98</v>
      </c>
      <c r="L576" s="16" t="s">
        <v>28</v>
      </c>
      <c r="M576" s="16" t="s">
        <v>95</v>
      </c>
      <c r="N576" s="17" t="s">
        <v>99</v>
      </c>
    </row>
    <row r="577" spans="1:14">
      <c r="A577" s="43">
        <v>43336</v>
      </c>
      <c r="B577" s="16" t="s">
        <v>373</v>
      </c>
      <c r="C577" s="50" t="s">
        <v>97</v>
      </c>
      <c r="D577" s="16" t="s">
        <v>89</v>
      </c>
      <c r="E577" s="40"/>
      <c r="F577" s="40">
        <v>1000</v>
      </c>
      <c r="G577" s="129">
        <f t="shared" si="16"/>
        <v>1.7815689565172466</v>
      </c>
      <c r="H577" s="128">
        <v>561.303</v>
      </c>
      <c r="I577" s="51">
        <f t="shared" si="17"/>
        <v>4952306</v>
      </c>
      <c r="J577" s="16" t="s">
        <v>256</v>
      </c>
      <c r="K577" s="16" t="s">
        <v>98</v>
      </c>
      <c r="L577" s="16" t="s">
        <v>28</v>
      </c>
      <c r="M577" s="16" t="s">
        <v>95</v>
      </c>
      <c r="N577" s="17" t="s">
        <v>99</v>
      </c>
    </row>
    <row r="578" spans="1:14">
      <c r="A578" s="43">
        <v>43336</v>
      </c>
      <c r="B578" s="16" t="s">
        <v>374</v>
      </c>
      <c r="C578" s="50" t="s">
        <v>97</v>
      </c>
      <c r="D578" s="16" t="s">
        <v>89</v>
      </c>
      <c r="E578" s="40"/>
      <c r="F578" s="40">
        <v>1000</v>
      </c>
      <c r="G578" s="129">
        <f t="shared" si="16"/>
        <v>1.7815689565172466</v>
      </c>
      <c r="H578" s="128">
        <v>561.303</v>
      </c>
      <c r="I578" s="51">
        <f t="shared" si="17"/>
        <v>4951306</v>
      </c>
      <c r="J578" s="16" t="s">
        <v>256</v>
      </c>
      <c r="K578" s="16" t="s">
        <v>98</v>
      </c>
      <c r="L578" s="16" t="s">
        <v>28</v>
      </c>
      <c r="M578" s="16" t="s">
        <v>95</v>
      </c>
      <c r="N578" s="17" t="s">
        <v>99</v>
      </c>
    </row>
    <row r="579" spans="1:14">
      <c r="A579" s="43">
        <v>43336</v>
      </c>
      <c r="B579" s="16" t="s">
        <v>375</v>
      </c>
      <c r="C579" s="50" t="s">
        <v>97</v>
      </c>
      <c r="D579" s="16" t="s">
        <v>89</v>
      </c>
      <c r="E579" s="40"/>
      <c r="F579" s="40">
        <v>1000</v>
      </c>
      <c r="G579" s="129">
        <f t="shared" si="16"/>
        <v>1.7815689565172466</v>
      </c>
      <c r="H579" s="128">
        <v>561.303</v>
      </c>
      <c r="I579" s="51">
        <f t="shared" si="17"/>
        <v>4950306</v>
      </c>
      <c r="J579" s="16" t="s">
        <v>256</v>
      </c>
      <c r="K579" s="16" t="s">
        <v>98</v>
      </c>
      <c r="L579" s="16" t="s">
        <v>28</v>
      </c>
      <c r="M579" s="16" t="s">
        <v>95</v>
      </c>
      <c r="N579" s="17" t="s">
        <v>99</v>
      </c>
    </row>
    <row r="580" spans="1:14">
      <c r="A580" s="43">
        <v>43336</v>
      </c>
      <c r="B580" s="16" t="s">
        <v>381</v>
      </c>
      <c r="C580" s="50" t="s">
        <v>97</v>
      </c>
      <c r="D580" s="16" t="s">
        <v>89</v>
      </c>
      <c r="E580" s="40"/>
      <c r="F580" s="40">
        <v>1000</v>
      </c>
      <c r="G580" s="129">
        <f t="shared" si="16"/>
        <v>1.7815689565172466</v>
      </c>
      <c r="H580" s="128">
        <v>561.303</v>
      </c>
      <c r="I580" s="51">
        <f t="shared" si="17"/>
        <v>4949306</v>
      </c>
      <c r="J580" s="16" t="s">
        <v>256</v>
      </c>
      <c r="K580" s="16" t="s">
        <v>98</v>
      </c>
      <c r="L580" s="16" t="s">
        <v>28</v>
      </c>
      <c r="M580" s="16" t="s">
        <v>95</v>
      </c>
      <c r="N580" s="17" t="s">
        <v>99</v>
      </c>
    </row>
    <row r="581" spans="1:14">
      <c r="A581" s="43">
        <v>43336</v>
      </c>
      <c r="B581" s="16" t="s">
        <v>382</v>
      </c>
      <c r="C581" s="50" t="s">
        <v>97</v>
      </c>
      <c r="D581" s="16" t="s">
        <v>89</v>
      </c>
      <c r="E581" s="40"/>
      <c r="F581" s="40">
        <v>1000</v>
      </c>
      <c r="G581" s="129">
        <f t="shared" si="16"/>
        <v>1.7815689565172466</v>
      </c>
      <c r="H581" s="128">
        <v>561.303</v>
      </c>
      <c r="I581" s="51">
        <f t="shared" si="17"/>
        <v>4948306</v>
      </c>
      <c r="J581" s="16" t="s">
        <v>256</v>
      </c>
      <c r="K581" s="16" t="s">
        <v>98</v>
      </c>
      <c r="L581" s="16" t="s">
        <v>28</v>
      </c>
      <c r="M581" s="16" t="s">
        <v>95</v>
      </c>
      <c r="N581" s="17" t="s">
        <v>99</v>
      </c>
    </row>
    <row r="582" spans="1:14">
      <c r="A582" s="43">
        <v>43336</v>
      </c>
      <c r="B582" s="16" t="s">
        <v>383</v>
      </c>
      <c r="C582" s="50" t="s">
        <v>97</v>
      </c>
      <c r="D582" s="16" t="s">
        <v>89</v>
      </c>
      <c r="E582" s="40"/>
      <c r="F582" s="40">
        <v>1000</v>
      </c>
      <c r="G582" s="129">
        <f t="shared" si="16"/>
        <v>1.7815689565172466</v>
      </c>
      <c r="H582" s="128">
        <v>561.303</v>
      </c>
      <c r="I582" s="51">
        <f t="shared" si="17"/>
        <v>4947306</v>
      </c>
      <c r="J582" s="16" t="s">
        <v>256</v>
      </c>
      <c r="K582" s="16" t="s">
        <v>98</v>
      </c>
      <c r="L582" s="16" t="s">
        <v>28</v>
      </c>
      <c r="M582" s="16" t="s">
        <v>95</v>
      </c>
      <c r="N582" s="17" t="s">
        <v>99</v>
      </c>
    </row>
    <row r="583" spans="1:14">
      <c r="A583" s="43">
        <v>43336</v>
      </c>
      <c r="B583" s="16" t="s">
        <v>401</v>
      </c>
      <c r="C583" s="50" t="s">
        <v>97</v>
      </c>
      <c r="D583" s="53" t="s">
        <v>84</v>
      </c>
      <c r="E583" s="40"/>
      <c r="F583" s="40">
        <v>2000</v>
      </c>
      <c r="G583" s="129">
        <f t="shared" si="16"/>
        <v>3.5631379130344931</v>
      </c>
      <c r="H583" s="128">
        <v>561.303</v>
      </c>
      <c r="I583" s="51">
        <f t="shared" si="17"/>
        <v>4945306</v>
      </c>
      <c r="J583" s="16" t="s">
        <v>260</v>
      </c>
      <c r="K583" s="46" t="s">
        <v>98</v>
      </c>
      <c r="L583" s="16" t="s">
        <v>33</v>
      </c>
      <c r="M583" s="16" t="s">
        <v>95</v>
      </c>
      <c r="N583" s="16" t="s">
        <v>99</v>
      </c>
    </row>
    <row r="584" spans="1:14">
      <c r="A584" s="43">
        <v>43336</v>
      </c>
      <c r="B584" s="16" t="s">
        <v>402</v>
      </c>
      <c r="C584" s="16" t="s">
        <v>400</v>
      </c>
      <c r="D584" s="53" t="s">
        <v>84</v>
      </c>
      <c r="E584" s="40"/>
      <c r="F584" s="40">
        <v>4000</v>
      </c>
      <c r="G584" s="129">
        <f t="shared" si="16"/>
        <v>7.1262758260689862</v>
      </c>
      <c r="H584" s="128">
        <v>561.303</v>
      </c>
      <c r="I584" s="51">
        <f t="shared" si="17"/>
        <v>4941306</v>
      </c>
      <c r="J584" s="16" t="s">
        <v>260</v>
      </c>
      <c r="K584" s="46" t="s">
        <v>98</v>
      </c>
      <c r="L584" s="16" t="s">
        <v>33</v>
      </c>
      <c r="M584" s="16" t="s">
        <v>95</v>
      </c>
      <c r="N584" s="16" t="s">
        <v>99</v>
      </c>
    </row>
    <row r="585" spans="1:14">
      <c r="A585" s="43">
        <v>43336</v>
      </c>
      <c r="B585" s="16" t="s">
        <v>403</v>
      </c>
      <c r="C585" s="50" t="s">
        <v>97</v>
      </c>
      <c r="D585" s="53" t="s">
        <v>84</v>
      </c>
      <c r="E585" s="40"/>
      <c r="F585" s="40">
        <v>2000</v>
      </c>
      <c r="G585" s="129">
        <f t="shared" si="16"/>
        <v>3.5631379130344931</v>
      </c>
      <c r="H585" s="128">
        <v>561.303</v>
      </c>
      <c r="I585" s="51">
        <f t="shared" si="17"/>
        <v>4939306</v>
      </c>
      <c r="J585" s="16" t="s">
        <v>260</v>
      </c>
      <c r="K585" s="46" t="s">
        <v>98</v>
      </c>
      <c r="L585" s="16" t="s">
        <v>33</v>
      </c>
      <c r="M585" s="16" t="s">
        <v>95</v>
      </c>
      <c r="N585" s="16" t="s">
        <v>99</v>
      </c>
    </row>
    <row r="586" spans="1:14">
      <c r="A586" s="43">
        <v>43336</v>
      </c>
      <c r="B586" s="16" t="s">
        <v>404</v>
      </c>
      <c r="C586" s="50" t="s">
        <v>97</v>
      </c>
      <c r="D586" s="53" t="s">
        <v>84</v>
      </c>
      <c r="E586" s="40"/>
      <c r="F586" s="40">
        <v>2000</v>
      </c>
      <c r="G586" s="129">
        <f t="shared" si="16"/>
        <v>3.5631379130344931</v>
      </c>
      <c r="H586" s="128">
        <v>561.303</v>
      </c>
      <c r="I586" s="51">
        <f t="shared" si="17"/>
        <v>4937306</v>
      </c>
      <c r="J586" s="16" t="s">
        <v>260</v>
      </c>
      <c r="K586" s="46" t="s">
        <v>98</v>
      </c>
      <c r="L586" s="16" t="s">
        <v>33</v>
      </c>
      <c r="M586" s="16" t="s">
        <v>95</v>
      </c>
      <c r="N586" s="16" t="s">
        <v>99</v>
      </c>
    </row>
    <row r="587" spans="1:14">
      <c r="A587" s="43">
        <v>43336</v>
      </c>
      <c r="B587" s="16" t="s">
        <v>405</v>
      </c>
      <c r="C587" s="50" t="s">
        <v>97</v>
      </c>
      <c r="D587" s="53" t="s">
        <v>84</v>
      </c>
      <c r="E587" s="40"/>
      <c r="F587" s="40">
        <v>2000</v>
      </c>
      <c r="G587" s="129">
        <f t="shared" si="16"/>
        <v>3.5631379130344931</v>
      </c>
      <c r="H587" s="128">
        <v>561.303</v>
      </c>
      <c r="I587" s="51">
        <f t="shared" si="17"/>
        <v>4935306</v>
      </c>
      <c r="J587" s="16" t="s">
        <v>260</v>
      </c>
      <c r="K587" s="46" t="s">
        <v>98</v>
      </c>
      <c r="L587" s="16" t="s">
        <v>33</v>
      </c>
      <c r="M587" s="16" t="s">
        <v>95</v>
      </c>
      <c r="N587" s="16" t="s">
        <v>99</v>
      </c>
    </row>
    <row r="588" spans="1:14">
      <c r="A588" s="43">
        <v>43336</v>
      </c>
      <c r="B588" s="16" t="s">
        <v>406</v>
      </c>
      <c r="C588" s="50" t="s">
        <v>97</v>
      </c>
      <c r="D588" s="53" t="s">
        <v>84</v>
      </c>
      <c r="E588" s="40"/>
      <c r="F588" s="40">
        <v>2000</v>
      </c>
      <c r="G588" s="129">
        <f t="shared" si="16"/>
        <v>3.5631379130344931</v>
      </c>
      <c r="H588" s="128">
        <v>561.303</v>
      </c>
      <c r="I588" s="51">
        <f t="shared" si="17"/>
        <v>4933306</v>
      </c>
      <c r="J588" s="16" t="s">
        <v>260</v>
      </c>
      <c r="K588" s="46" t="s">
        <v>98</v>
      </c>
      <c r="L588" s="16" t="s">
        <v>33</v>
      </c>
      <c r="M588" s="16" t="s">
        <v>95</v>
      </c>
      <c r="N588" s="16" t="s">
        <v>99</v>
      </c>
    </row>
    <row r="589" spans="1:14">
      <c r="A589" s="43">
        <v>43336</v>
      </c>
      <c r="B589" s="50" t="s">
        <v>517</v>
      </c>
      <c r="C589" s="50" t="s">
        <v>97</v>
      </c>
      <c r="D589" s="16" t="s">
        <v>85</v>
      </c>
      <c r="E589" s="40"/>
      <c r="F589" s="49">
        <v>1000</v>
      </c>
      <c r="G589" s="129">
        <f t="shared" si="16"/>
        <v>1.7815689565172466</v>
      </c>
      <c r="H589" s="128">
        <v>561.303</v>
      </c>
      <c r="I589" s="51">
        <f t="shared" si="17"/>
        <v>4932306</v>
      </c>
      <c r="J589" s="17" t="s">
        <v>226</v>
      </c>
      <c r="K589" s="50" t="s">
        <v>98</v>
      </c>
      <c r="L589" s="16" t="s">
        <v>28</v>
      </c>
      <c r="M589" s="16" t="s">
        <v>95</v>
      </c>
      <c r="N589" s="17" t="s">
        <v>99</v>
      </c>
    </row>
    <row r="590" spans="1:14">
      <c r="A590" s="43">
        <v>43336</v>
      </c>
      <c r="B590" s="50" t="s">
        <v>518</v>
      </c>
      <c r="C590" s="50" t="s">
        <v>97</v>
      </c>
      <c r="D590" s="16" t="s">
        <v>85</v>
      </c>
      <c r="E590" s="40"/>
      <c r="F590" s="49">
        <v>1000</v>
      </c>
      <c r="G590" s="129">
        <f t="shared" si="16"/>
        <v>1.7815689565172466</v>
      </c>
      <c r="H590" s="128">
        <v>561.303</v>
      </c>
      <c r="I590" s="51">
        <f t="shared" si="17"/>
        <v>4931306</v>
      </c>
      <c r="J590" s="17" t="s">
        <v>226</v>
      </c>
      <c r="K590" s="50" t="s">
        <v>98</v>
      </c>
      <c r="L590" s="16" t="s">
        <v>28</v>
      </c>
      <c r="M590" s="16" t="s">
        <v>95</v>
      </c>
      <c r="N590" s="17" t="s">
        <v>99</v>
      </c>
    </row>
    <row r="591" spans="1:14">
      <c r="A591" s="43">
        <v>43336</v>
      </c>
      <c r="B591" s="50" t="s">
        <v>519</v>
      </c>
      <c r="C591" s="50" t="s">
        <v>97</v>
      </c>
      <c r="D591" s="16" t="s">
        <v>85</v>
      </c>
      <c r="E591" s="40"/>
      <c r="F591" s="49">
        <v>1000</v>
      </c>
      <c r="G591" s="129">
        <f t="shared" ref="G591:G654" si="18">+F591/H591</f>
        <v>1.7815689565172466</v>
      </c>
      <c r="H591" s="128">
        <v>561.303</v>
      </c>
      <c r="I591" s="51">
        <f t="shared" ref="I591:I654" si="19">I590+E591-F591</f>
        <v>4930306</v>
      </c>
      <c r="J591" s="17" t="s">
        <v>226</v>
      </c>
      <c r="K591" s="50" t="s">
        <v>98</v>
      </c>
      <c r="L591" s="16" t="s">
        <v>28</v>
      </c>
      <c r="M591" s="16" t="s">
        <v>95</v>
      </c>
      <c r="N591" s="17" t="s">
        <v>99</v>
      </c>
    </row>
    <row r="592" spans="1:14">
      <c r="A592" s="43">
        <v>43336</v>
      </c>
      <c r="B592" s="50" t="s">
        <v>520</v>
      </c>
      <c r="C592" s="50" t="s">
        <v>97</v>
      </c>
      <c r="D592" s="16" t="s">
        <v>85</v>
      </c>
      <c r="E592" s="40"/>
      <c r="F592" s="49">
        <v>1000</v>
      </c>
      <c r="G592" s="129">
        <f t="shared" si="18"/>
        <v>1.7815689565172466</v>
      </c>
      <c r="H592" s="128">
        <v>561.303</v>
      </c>
      <c r="I592" s="51">
        <f t="shared" si="19"/>
        <v>4929306</v>
      </c>
      <c r="J592" s="17" t="s">
        <v>226</v>
      </c>
      <c r="K592" s="50" t="s">
        <v>98</v>
      </c>
      <c r="L592" s="16" t="s">
        <v>28</v>
      </c>
      <c r="M592" s="16" t="s">
        <v>95</v>
      </c>
      <c r="N592" s="17" t="s">
        <v>99</v>
      </c>
    </row>
    <row r="593" spans="1:14">
      <c r="A593" s="43">
        <v>43336</v>
      </c>
      <c r="B593" s="50" t="s">
        <v>521</v>
      </c>
      <c r="C593" s="17" t="s">
        <v>129</v>
      </c>
      <c r="D593" s="16" t="s">
        <v>85</v>
      </c>
      <c r="E593" s="40"/>
      <c r="F593" s="49">
        <v>45000</v>
      </c>
      <c r="G593" s="129">
        <f t="shared" si="18"/>
        <v>80.170603043276088</v>
      </c>
      <c r="H593" s="128">
        <v>561.303</v>
      </c>
      <c r="I593" s="51">
        <f t="shared" si="19"/>
        <v>4884306</v>
      </c>
      <c r="J593" s="17" t="s">
        <v>226</v>
      </c>
      <c r="K593" s="50" t="s">
        <v>98</v>
      </c>
      <c r="L593" s="16" t="s">
        <v>28</v>
      </c>
      <c r="M593" s="16" t="s">
        <v>95</v>
      </c>
      <c r="N593" s="17" t="s">
        <v>101</v>
      </c>
    </row>
    <row r="594" spans="1:14">
      <c r="A594" s="43">
        <v>43336</v>
      </c>
      <c r="B594" s="50" t="s">
        <v>508</v>
      </c>
      <c r="C594" s="50" t="s">
        <v>97</v>
      </c>
      <c r="D594" s="16" t="s">
        <v>85</v>
      </c>
      <c r="E594" s="40"/>
      <c r="F594" s="40">
        <v>1000</v>
      </c>
      <c r="G594" s="129">
        <f t="shared" si="18"/>
        <v>1.7815689565172466</v>
      </c>
      <c r="H594" s="128">
        <v>561.303</v>
      </c>
      <c r="I594" s="51">
        <f t="shared" si="19"/>
        <v>4883306</v>
      </c>
      <c r="J594" s="17" t="s">
        <v>259</v>
      </c>
      <c r="K594" s="50" t="s">
        <v>98</v>
      </c>
      <c r="L594" s="16" t="s">
        <v>28</v>
      </c>
      <c r="M594" s="16" t="s">
        <v>95</v>
      </c>
      <c r="N594" s="17" t="s">
        <v>99</v>
      </c>
    </row>
    <row r="595" spans="1:14">
      <c r="A595" s="43">
        <v>43336</v>
      </c>
      <c r="B595" s="50" t="s">
        <v>493</v>
      </c>
      <c r="C595" s="16" t="s">
        <v>83</v>
      </c>
      <c r="D595" s="16" t="s">
        <v>85</v>
      </c>
      <c r="E595" s="40"/>
      <c r="F595" s="40">
        <v>1000</v>
      </c>
      <c r="G595" s="129">
        <f t="shared" si="18"/>
        <v>1.7815689565172466</v>
      </c>
      <c r="H595" s="128">
        <v>561.303</v>
      </c>
      <c r="I595" s="51">
        <f t="shared" si="19"/>
        <v>4882306</v>
      </c>
      <c r="J595" s="17" t="s">
        <v>259</v>
      </c>
      <c r="K595" s="50" t="s">
        <v>98</v>
      </c>
      <c r="L595" s="16" t="s">
        <v>28</v>
      </c>
      <c r="M595" s="16" t="s">
        <v>95</v>
      </c>
      <c r="N595" s="17" t="s">
        <v>99</v>
      </c>
    </row>
    <row r="596" spans="1:14">
      <c r="A596" s="43">
        <v>43336</v>
      </c>
      <c r="B596" s="50" t="s">
        <v>507</v>
      </c>
      <c r="C596" s="50" t="s">
        <v>97</v>
      </c>
      <c r="D596" s="16" t="s">
        <v>85</v>
      </c>
      <c r="E596" s="40"/>
      <c r="F596" s="40">
        <v>1000</v>
      </c>
      <c r="G596" s="129">
        <f t="shared" si="18"/>
        <v>1.7815689565172466</v>
      </c>
      <c r="H596" s="128">
        <v>561.303</v>
      </c>
      <c r="I596" s="51">
        <f t="shared" si="19"/>
        <v>4881306</v>
      </c>
      <c r="J596" s="17" t="s">
        <v>259</v>
      </c>
      <c r="K596" s="50" t="s">
        <v>98</v>
      </c>
      <c r="L596" s="16" t="s">
        <v>28</v>
      </c>
      <c r="M596" s="16" t="s">
        <v>95</v>
      </c>
      <c r="N596" s="17" t="s">
        <v>99</v>
      </c>
    </row>
    <row r="597" spans="1:14">
      <c r="A597" s="43">
        <v>43336</v>
      </c>
      <c r="B597" s="16" t="s">
        <v>329</v>
      </c>
      <c r="C597" s="50" t="s">
        <v>97</v>
      </c>
      <c r="D597" s="16" t="s">
        <v>85</v>
      </c>
      <c r="E597" s="40"/>
      <c r="F597" s="40">
        <v>300</v>
      </c>
      <c r="G597" s="129">
        <f t="shared" si="18"/>
        <v>0.53447068695517397</v>
      </c>
      <c r="H597" s="128">
        <v>561.303</v>
      </c>
      <c r="I597" s="51">
        <f t="shared" si="19"/>
        <v>4881006</v>
      </c>
      <c r="J597" s="16" t="s">
        <v>245</v>
      </c>
      <c r="K597" s="16" t="s">
        <v>294</v>
      </c>
      <c r="L597" s="16" t="s">
        <v>28</v>
      </c>
      <c r="M597" s="16" t="s">
        <v>95</v>
      </c>
      <c r="N597" s="16" t="s">
        <v>99</v>
      </c>
    </row>
    <row r="598" spans="1:14">
      <c r="A598" s="43">
        <v>43336</v>
      </c>
      <c r="B598" s="16" t="s">
        <v>330</v>
      </c>
      <c r="C598" s="50" t="s">
        <v>97</v>
      </c>
      <c r="D598" s="16" t="s">
        <v>85</v>
      </c>
      <c r="E598" s="40"/>
      <c r="F598" s="40">
        <v>300</v>
      </c>
      <c r="G598" s="129">
        <f t="shared" si="18"/>
        <v>0.53447068695517397</v>
      </c>
      <c r="H598" s="128">
        <v>561.303</v>
      </c>
      <c r="I598" s="51">
        <f t="shared" si="19"/>
        <v>4880706</v>
      </c>
      <c r="J598" s="16" t="s">
        <v>245</v>
      </c>
      <c r="K598" s="16" t="s">
        <v>294</v>
      </c>
      <c r="L598" s="16" t="s">
        <v>28</v>
      </c>
      <c r="M598" s="16" t="s">
        <v>95</v>
      </c>
      <c r="N598" s="16" t="s">
        <v>99</v>
      </c>
    </row>
    <row r="599" spans="1:14">
      <c r="A599" s="43">
        <v>43336</v>
      </c>
      <c r="B599" s="16" t="s">
        <v>331</v>
      </c>
      <c r="C599" s="50" t="s">
        <v>97</v>
      </c>
      <c r="D599" s="16" t="s">
        <v>85</v>
      </c>
      <c r="E599" s="40"/>
      <c r="F599" s="40">
        <v>300</v>
      </c>
      <c r="G599" s="129">
        <f t="shared" si="18"/>
        <v>0.53447068695517397</v>
      </c>
      <c r="H599" s="128">
        <v>561.303</v>
      </c>
      <c r="I599" s="51">
        <f t="shared" si="19"/>
        <v>4880406</v>
      </c>
      <c r="J599" s="16" t="s">
        <v>245</v>
      </c>
      <c r="K599" s="16" t="s">
        <v>294</v>
      </c>
      <c r="L599" s="16" t="s">
        <v>28</v>
      </c>
      <c r="M599" s="16" t="s">
        <v>95</v>
      </c>
      <c r="N599" s="16" t="s">
        <v>99</v>
      </c>
    </row>
    <row r="600" spans="1:14">
      <c r="A600" s="43">
        <v>43336</v>
      </c>
      <c r="B600" s="16" t="s">
        <v>332</v>
      </c>
      <c r="C600" s="50" t="s">
        <v>97</v>
      </c>
      <c r="D600" s="16" t="s">
        <v>85</v>
      </c>
      <c r="E600" s="40"/>
      <c r="F600" s="40">
        <v>300</v>
      </c>
      <c r="G600" s="129">
        <f t="shared" si="18"/>
        <v>0.53447068695517397</v>
      </c>
      <c r="H600" s="128">
        <v>561.303</v>
      </c>
      <c r="I600" s="51">
        <f t="shared" si="19"/>
        <v>4880106</v>
      </c>
      <c r="J600" s="16" t="s">
        <v>245</v>
      </c>
      <c r="K600" s="16" t="s">
        <v>294</v>
      </c>
      <c r="L600" s="16" t="s">
        <v>28</v>
      </c>
      <c r="M600" s="16" t="s">
        <v>95</v>
      </c>
      <c r="N600" s="16" t="s">
        <v>99</v>
      </c>
    </row>
    <row r="601" spans="1:14">
      <c r="A601" s="43">
        <v>43336</v>
      </c>
      <c r="B601" s="16" t="s">
        <v>333</v>
      </c>
      <c r="C601" s="17" t="s">
        <v>129</v>
      </c>
      <c r="D601" s="16" t="s">
        <v>85</v>
      </c>
      <c r="E601" s="40"/>
      <c r="F601" s="40">
        <v>150000</v>
      </c>
      <c r="G601" s="129">
        <f t="shared" si="18"/>
        <v>267.23534347758698</v>
      </c>
      <c r="H601" s="128">
        <v>561.303</v>
      </c>
      <c r="I601" s="51">
        <f t="shared" si="19"/>
        <v>4730106</v>
      </c>
      <c r="J601" s="16" t="s">
        <v>245</v>
      </c>
      <c r="K601" s="16">
        <v>7</v>
      </c>
      <c r="L601" s="16" t="s">
        <v>28</v>
      </c>
      <c r="M601" s="16" t="s">
        <v>95</v>
      </c>
      <c r="N601" s="16" t="s">
        <v>101</v>
      </c>
    </row>
    <row r="602" spans="1:14">
      <c r="A602" s="43">
        <v>43336</v>
      </c>
      <c r="B602" s="16" t="s">
        <v>334</v>
      </c>
      <c r="C602" s="17" t="s">
        <v>129</v>
      </c>
      <c r="D602" s="16" t="s">
        <v>85</v>
      </c>
      <c r="E602" s="40"/>
      <c r="F602" s="40">
        <v>110000</v>
      </c>
      <c r="G602" s="129">
        <f t="shared" si="18"/>
        <v>195.9725852168971</v>
      </c>
      <c r="H602" s="128">
        <v>561.303</v>
      </c>
      <c r="I602" s="51">
        <f t="shared" si="19"/>
        <v>4620106</v>
      </c>
      <c r="J602" s="16" t="s">
        <v>245</v>
      </c>
      <c r="K602" s="16" t="s">
        <v>294</v>
      </c>
      <c r="L602" s="16" t="s">
        <v>28</v>
      </c>
      <c r="M602" s="16" t="s">
        <v>95</v>
      </c>
      <c r="N602" s="16" t="s">
        <v>99</v>
      </c>
    </row>
    <row r="603" spans="1:14">
      <c r="A603" s="43">
        <v>43336</v>
      </c>
      <c r="B603" s="16" t="s">
        <v>335</v>
      </c>
      <c r="C603" s="50" t="s">
        <v>97</v>
      </c>
      <c r="D603" s="16" t="s">
        <v>85</v>
      </c>
      <c r="E603" s="40"/>
      <c r="F603" s="40">
        <v>300</v>
      </c>
      <c r="G603" s="129">
        <f t="shared" si="18"/>
        <v>0.53447068695517397</v>
      </c>
      <c r="H603" s="128">
        <v>561.303</v>
      </c>
      <c r="I603" s="51">
        <f t="shared" si="19"/>
        <v>4619806</v>
      </c>
      <c r="J603" s="16" t="s">
        <v>245</v>
      </c>
      <c r="K603" s="16" t="s">
        <v>294</v>
      </c>
      <c r="L603" s="16" t="s">
        <v>28</v>
      </c>
      <c r="M603" s="16" t="s">
        <v>95</v>
      </c>
      <c r="N603" s="16" t="s">
        <v>99</v>
      </c>
    </row>
    <row r="604" spans="1:14">
      <c r="A604" s="43">
        <v>43336</v>
      </c>
      <c r="B604" s="16" t="s">
        <v>336</v>
      </c>
      <c r="C604" s="50" t="s">
        <v>97</v>
      </c>
      <c r="D604" s="16" t="s">
        <v>85</v>
      </c>
      <c r="E604" s="40"/>
      <c r="F604" s="40">
        <v>300</v>
      </c>
      <c r="G604" s="129">
        <f t="shared" si="18"/>
        <v>0.53447068695517397</v>
      </c>
      <c r="H604" s="128">
        <v>561.303</v>
      </c>
      <c r="I604" s="51">
        <f t="shared" si="19"/>
        <v>4619506</v>
      </c>
      <c r="J604" s="16" t="s">
        <v>245</v>
      </c>
      <c r="K604" s="16" t="s">
        <v>294</v>
      </c>
      <c r="L604" s="16" t="s">
        <v>28</v>
      </c>
      <c r="M604" s="16" t="s">
        <v>95</v>
      </c>
      <c r="N604" s="16" t="s">
        <v>99</v>
      </c>
    </row>
    <row r="605" spans="1:14">
      <c r="A605" s="43">
        <v>43336</v>
      </c>
      <c r="B605" s="16" t="s">
        <v>326</v>
      </c>
      <c r="C605" s="16" t="s">
        <v>327</v>
      </c>
      <c r="D605" s="16" t="s">
        <v>85</v>
      </c>
      <c r="E605" s="40"/>
      <c r="F605" s="40">
        <v>5000</v>
      </c>
      <c r="G605" s="129">
        <f t="shared" si="18"/>
        <v>8.907844782586233</v>
      </c>
      <c r="H605" s="128">
        <v>561.303</v>
      </c>
      <c r="I605" s="51">
        <f t="shared" si="19"/>
        <v>4614506</v>
      </c>
      <c r="J605" s="16" t="s">
        <v>245</v>
      </c>
      <c r="K605" s="16" t="s">
        <v>294</v>
      </c>
      <c r="L605" s="16" t="s">
        <v>28</v>
      </c>
      <c r="M605" s="16" t="s">
        <v>95</v>
      </c>
      <c r="N605" s="16" t="s">
        <v>99</v>
      </c>
    </row>
    <row r="606" spans="1:14">
      <c r="A606" s="43">
        <v>43336</v>
      </c>
      <c r="B606" s="16" t="s">
        <v>328</v>
      </c>
      <c r="C606" s="50" t="s">
        <v>97</v>
      </c>
      <c r="D606" s="16" t="s">
        <v>85</v>
      </c>
      <c r="E606" s="40"/>
      <c r="F606" s="40">
        <v>300</v>
      </c>
      <c r="G606" s="129">
        <f t="shared" si="18"/>
        <v>0.53447068695517397</v>
      </c>
      <c r="H606" s="128">
        <v>561.303</v>
      </c>
      <c r="I606" s="51">
        <f t="shared" si="19"/>
        <v>4614206</v>
      </c>
      <c r="J606" s="16" t="s">
        <v>245</v>
      </c>
      <c r="K606" s="16" t="s">
        <v>294</v>
      </c>
      <c r="L606" s="16" t="s">
        <v>28</v>
      </c>
      <c r="M606" s="16" t="s">
        <v>95</v>
      </c>
      <c r="N606" s="16" t="s">
        <v>99</v>
      </c>
    </row>
    <row r="607" spans="1:14">
      <c r="A607" s="43">
        <v>43336</v>
      </c>
      <c r="B607" s="16" t="s">
        <v>297</v>
      </c>
      <c r="C607" s="50" t="s">
        <v>97</v>
      </c>
      <c r="D607" s="16" t="s">
        <v>85</v>
      </c>
      <c r="E607" s="40"/>
      <c r="F607" s="40">
        <v>300</v>
      </c>
      <c r="G607" s="129">
        <f t="shared" si="18"/>
        <v>0.53447068695517397</v>
      </c>
      <c r="H607" s="128">
        <v>561.303</v>
      </c>
      <c r="I607" s="51">
        <f t="shared" si="19"/>
        <v>4613906</v>
      </c>
      <c r="J607" s="16" t="s">
        <v>245</v>
      </c>
      <c r="K607" s="16" t="s">
        <v>294</v>
      </c>
      <c r="L607" s="16" t="s">
        <v>28</v>
      </c>
      <c r="M607" s="16" t="s">
        <v>95</v>
      </c>
      <c r="N607" s="16" t="s">
        <v>99</v>
      </c>
    </row>
    <row r="608" spans="1:14">
      <c r="A608" s="43">
        <v>43336</v>
      </c>
      <c r="B608" s="17" t="s">
        <v>528</v>
      </c>
      <c r="C608" s="50" t="s">
        <v>97</v>
      </c>
      <c r="D608" s="16" t="s">
        <v>85</v>
      </c>
      <c r="E608" s="40"/>
      <c r="F608" s="40">
        <v>1000</v>
      </c>
      <c r="G608" s="129">
        <f t="shared" si="18"/>
        <v>1.7815689565172466</v>
      </c>
      <c r="H608" s="128">
        <v>561.303</v>
      </c>
      <c r="I608" s="51">
        <f t="shared" si="19"/>
        <v>4612906</v>
      </c>
      <c r="J608" s="17" t="s">
        <v>527</v>
      </c>
      <c r="K608" s="17" t="s">
        <v>98</v>
      </c>
      <c r="L608" s="16" t="s">
        <v>28</v>
      </c>
      <c r="M608" s="16" t="s">
        <v>95</v>
      </c>
      <c r="N608" s="17" t="s">
        <v>99</v>
      </c>
    </row>
    <row r="609" spans="1:14">
      <c r="A609" s="43">
        <v>43336</v>
      </c>
      <c r="B609" s="17" t="s">
        <v>493</v>
      </c>
      <c r="C609" s="16" t="s">
        <v>83</v>
      </c>
      <c r="D609" s="16" t="s">
        <v>85</v>
      </c>
      <c r="E609" s="40"/>
      <c r="F609" s="40">
        <v>1000</v>
      </c>
      <c r="G609" s="129">
        <f t="shared" si="18"/>
        <v>1.7815689565172466</v>
      </c>
      <c r="H609" s="128">
        <v>561.303</v>
      </c>
      <c r="I609" s="51">
        <f t="shared" si="19"/>
        <v>4611906</v>
      </c>
      <c r="J609" s="17" t="s">
        <v>527</v>
      </c>
      <c r="K609" s="17" t="s">
        <v>98</v>
      </c>
      <c r="L609" s="16" t="s">
        <v>28</v>
      </c>
      <c r="M609" s="16" t="s">
        <v>95</v>
      </c>
      <c r="N609" s="17" t="s">
        <v>99</v>
      </c>
    </row>
    <row r="610" spans="1:14">
      <c r="A610" s="43">
        <v>43336</v>
      </c>
      <c r="B610" s="17" t="s">
        <v>507</v>
      </c>
      <c r="C610" s="50" t="s">
        <v>97</v>
      </c>
      <c r="D610" s="16" t="s">
        <v>85</v>
      </c>
      <c r="E610" s="40"/>
      <c r="F610" s="40">
        <v>1000</v>
      </c>
      <c r="G610" s="129">
        <f t="shared" si="18"/>
        <v>1.7815689565172466</v>
      </c>
      <c r="H610" s="128">
        <v>561.303</v>
      </c>
      <c r="I610" s="51">
        <f t="shared" si="19"/>
        <v>4610906</v>
      </c>
      <c r="J610" s="17" t="s">
        <v>527</v>
      </c>
      <c r="K610" s="17" t="s">
        <v>98</v>
      </c>
      <c r="L610" s="16" t="s">
        <v>28</v>
      </c>
      <c r="M610" s="16" t="s">
        <v>95</v>
      </c>
      <c r="N610" s="17" t="s">
        <v>99</v>
      </c>
    </row>
    <row r="611" spans="1:14">
      <c r="A611" s="43">
        <v>43337</v>
      </c>
      <c r="B611" s="17" t="s">
        <v>186</v>
      </c>
      <c r="C611" s="50" t="s">
        <v>97</v>
      </c>
      <c r="D611" s="16" t="s">
        <v>85</v>
      </c>
      <c r="E611" s="40"/>
      <c r="F611" s="40">
        <v>500</v>
      </c>
      <c r="G611" s="129">
        <f t="shared" si="18"/>
        <v>0.89078447825862328</v>
      </c>
      <c r="H611" s="128">
        <v>561.303</v>
      </c>
      <c r="I611" s="51">
        <f t="shared" si="19"/>
        <v>4610406</v>
      </c>
      <c r="J611" s="17" t="s">
        <v>170</v>
      </c>
      <c r="K611" s="16" t="s">
        <v>98</v>
      </c>
      <c r="L611" s="16" t="s">
        <v>28</v>
      </c>
      <c r="M611" s="16" t="s">
        <v>95</v>
      </c>
      <c r="N611" s="16" t="s">
        <v>99</v>
      </c>
    </row>
    <row r="612" spans="1:14">
      <c r="A612" s="43">
        <v>43337</v>
      </c>
      <c r="B612" s="17" t="s">
        <v>196</v>
      </c>
      <c r="C612" s="50" t="s">
        <v>97</v>
      </c>
      <c r="D612" s="16" t="s">
        <v>85</v>
      </c>
      <c r="E612" s="40"/>
      <c r="F612" s="40">
        <v>500</v>
      </c>
      <c r="G612" s="129">
        <f t="shared" si="18"/>
        <v>0.89078447825862328</v>
      </c>
      <c r="H612" s="128">
        <v>561.303</v>
      </c>
      <c r="I612" s="51">
        <f t="shared" si="19"/>
        <v>4609906</v>
      </c>
      <c r="J612" s="17" t="s">
        <v>170</v>
      </c>
      <c r="K612" s="16" t="s">
        <v>98</v>
      </c>
      <c r="L612" s="16" t="s">
        <v>28</v>
      </c>
      <c r="M612" s="16" t="s">
        <v>95</v>
      </c>
      <c r="N612" s="16" t="s">
        <v>99</v>
      </c>
    </row>
    <row r="613" spans="1:14">
      <c r="A613" s="43">
        <v>43337</v>
      </c>
      <c r="B613" s="17" t="s">
        <v>175</v>
      </c>
      <c r="C613" s="50" t="s">
        <v>97</v>
      </c>
      <c r="D613" s="16" t="s">
        <v>85</v>
      </c>
      <c r="E613" s="40"/>
      <c r="F613" s="40">
        <v>500</v>
      </c>
      <c r="G613" s="129">
        <f t="shared" si="18"/>
        <v>0.89078447825862328</v>
      </c>
      <c r="H613" s="128">
        <v>561.303</v>
      </c>
      <c r="I613" s="51">
        <f t="shared" si="19"/>
        <v>4609406</v>
      </c>
      <c r="J613" s="17" t="s">
        <v>170</v>
      </c>
      <c r="K613" s="16" t="s">
        <v>98</v>
      </c>
      <c r="L613" s="16" t="s">
        <v>28</v>
      </c>
      <c r="M613" s="16" t="s">
        <v>95</v>
      </c>
      <c r="N613" s="16" t="s">
        <v>99</v>
      </c>
    </row>
    <row r="614" spans="1:14">
      <c r="A614" s="43">
        <v>43337</v>
      </c>
      <c r="B614" s="17" t="s">
        <v>176</v>
      </c>
      <c r="C614" s="50" t="s">
        <v>97</v>
      </c>
      <c r="D614" s="16" t="s">
        <v>85</v>
      </c>
      <c r="E614" s="40"/>
      <c r="F614" s="40">
        <v>500</v>
      </c>
      <c r="G614" s="129">
        <f t="shared" si="18"/>
        <v>0.89078447825862328</v>
      </c>
      <c r="H614" s="128">
        <v>561.303</v>
      </c>
      <c r="I614" s="51">
        <f t="shared" si="19"/>
        <v>4608906</v>
      </c>
      <c r="J614" s="17" t="s">
        <v>170</v>
      </c>
      <c r="K614" s="16" t="s">
        <v>98</v>
      </c>
      <c r="L614" s="16" t="s">
        <v>28</v>
      </c>
      <c r="M614" s="16" t="s">
        <v>95</v>
      </c>
      <c r="N614" s="16" t="s">
        <v>99</v>
      </c>
    </row>
    <row r="615" spans="1:14">
      <c r="A615" s="43">
        <v>43337</v>
      </c>
      <c r="B615" s="16" t="s">
        <v>337</v>
      </c>
      <c r="C615" s="50" t="s">
        <v>97</v>
      </c>
      <c r="D615" s="16" t="s">
        <v>85</v>
      </c>
      <c r="E615" s="40"/>
      <c r="F615" s="40">
        <v>300</v>
      </c>
      <c r="G615" s="129">
        <f t="shared" si="18"/>
        <v>0.53447068695517397</v>
      </c>
      <c r="H615" s="128">
        <v>561.303</v>
      </c>
      <c r="I615" s="51">
        <f t="shared" si="19"/>
        <v>4608606</v>
      </c>
      <c r="J615" s="16" t="s">
        <v>245</v>
      </c>
      <c r="K615" s="16" t="s">
        <v>294</v>
      </c>
      <c r="L615" s="16" t="s">
        <v>28</v>
      </c>
      <c r="M615" s="16" t="s">
        <v>95</v>
      </c>
      <c r="N615" s="16" t="s">
        <v>99</v>
      </c>
    </row>
    <row r="616" spans="1:14">
      <c r="A616" s="43">
        <v>43337</v>
      </c>
      <c r="B616" s="16" t="s">
        <v>338</v>
      </c>
      <c r="C616" s="50" t="s">
        <v>97</v>
      </c>
      <c r="D616" s="16" t="s">
        <v>85</v>
      </c>
      <c r="E616" s="40"/>
      <c r="F616" s="40">
        <v>300</v>
      </c>
      <c r="G616" s="129">
        <f t="shared" si="18"/>
        <v>0.53447068695517397</v>
      </c>
      <c r="H616" s="128">
        <v>561.303</v>
      </c>
      <c r="I616" s="51">
        <f t="shared" si="19"/>
        <v>4608306</v>
      </c>
      <c r="J616" s="16" t="s">
        <v>245</v>
      </c>
      <c r="K616" s="16" t="s">
        <v>294</v>
      </c>
      <c r="L616" s="16" t="s">
        <v>28</v>
      </c>
      <c r="M616" s="16" t="s">
        <v>95</v>
      </c>
      <c r="N616" s="16" t="s">
        <v>99</v>
      </c>
    </row>
    <row r="617" spans="1:14">
      <c r="A617" s="43">
        <v>43337</v>
      </c>
      <c r="B617" s="16" t="s">
        <v>339</v>
      </c>
      <c r="C617" s="50" t="s">
        <v>97</v>
      </c>
      <c r="D617" s="16" t="s">
        <v>85</v>
      </c>
      <c r="E617" s="40"/>
      <c r="F617" s="40">
        <v>300</v>
      </c>
      <c r="G617" s="129">
        <f t="shared" si="18"/>
        <v>0.53447068695517397</v>
      </c>
      <c r="H617" s="128">
        <v>561.303</v>
      </c>
      <c r="I617" s="51">
        <f t="shared" si="19"/>
        <v>4608006</v>
      </c>
      <c r="J617" s="16" t="s">
        <v>245</v>
      </c>
      <c r="K617" s="16" t="s">
        <v>294</v>
      </c>
      <c r="L617" s="16" t="s">
        <v>28</v>
      </c>
      <c r="M617" s="16" t="s">
        <v>95</v>
      </c>
      <c r="N617" s="16" t="s">
        <v>99</v>
      </c>
    </row>
    <row r="618" spans="1:14">
      <c r="A618" s="43">
        <v>43337</v>
      </c>
      <c r="B618" s="16" t="s">
        <v>297</v>
      </c>
      <c r="C618" s="50" t="s">
        <v>97</v>
      </c>
      <c r="D618" s="16" t="s">
        <v>85</v>
      </c>
      <c r="E618" s="40"/>
      <c r="F618" s="40">
        <v>300</v>
      </c>
      <c r="G618" s="129">
        <f t="shared" si="18"/>
        <v>0.53447068695517397</v>
      </c>
      <c r="H618" s="128">
        <v>561.303</v>
      </c>
      <c r="I618" s="51">
        <f t="shared" si="19"/>
        <v>4607706</v>
      </c>
      <c r="J618" s="16" t="s">
        <v>245</v>
      </c>
      <c r="K618" s="16" t="s">
        <v>294</v>
      </c>
      <c r="L618" s="16" t="s">
        <v>28</v>
      </c>
      <c r="M618" s="16" t="s">
        <v>95</v>
      </c>
      <c r="N618" s="16" t="s">
        <v>99</v>
      </c>
    </row>
    <row r="619" spans="1:14">
      <c r="A619" s="43">
        <v>43337</v>
      </c>
      <c r="B619" s="16" t="s">
        <v>407</v>
      </c>
      <c r="C619" s="50" t="s">
        <v>97</v>
      </c>
      <c r="D619" s="53" t="s">
        <v>84</v>
      </c>
      <c r="E619" s="40"/>
      <c r="F619" s="40">
        <v>2000</v>
      </c>
      <c r="G619" s="129">
        <f t="shared" si="18"/>
        <v>3.5631379130344931</v>
      </c>
      <c r="H619" s="128">
        <v>561.303</v>
      </c>
      <c r="I619" s="51">
        <f t="shared" si="19"/>
        <v>4605706</v>
      </c>
      <c r="J619" s="16" t="s">
        <v>260</v>
      </c>
      <c r="K619" s="46" t="s">
        <v>98</v>
      </c>
      <c r="L619" s="16" t="s">
        <v>33</v>
      </c>
      <c r="M619" s="16" t="s">
        <v>95</v>
      </c>
      <c r="N619" s="16" t="s">
        <v>99</v>
      </c>
    </row>
    <row r="620" spans="1:14">
      <c r="A620" s="43">
        <v>43337</v>
      </c>
      <c r="B620" s="16" t="s">
        <v>408</v>
      </c>
      <c r="C620" s="50" t="s">
        <v>97</v>
      </c>
      <c r="D620" s="53" t="s">
        <v>84</v>
      </c>
      <c r="E620" s="40"/>
      <c r="F620" s="40">
        <v>2000</v>
      </c>
      <c r="G620" s="129">
        <f t="shared" si="18"/>
        <v>3.5631379130344931</v>
      </c>
      <c r="H620" s="128">
        <v>561.303</v>
      </c>
      <c r="I620" s="51">
        <f t="shared" si="19"/>
        <v>4603706</v>
      </c>
      <c r="J620" s="16" t="s">
        <v>260</v>
      </c>
      <c r="K620" s="46" t="s">
        <v>98</v>
      </c>
      <c r="L620" s="16" t="s">
        <v>33</v>
      </c>
      <c r="M620" s="16" t="s">
        <v>95</v>
      </c>
      <c r="N620" s="16" t="s">
        <v>99</v>
      </c>
    </row>
    <row r="621" spans="1:14">
      <c r="A621" s="43">
        <v>43337</v>
      </c>
      <c r="B621" s="16" t="s">
        <v>409</v>
      </c>
      <c r="C621" s="50" t="s">
        <v>97</v>
      </c>
      <c r="D621" s="53" t="s">
        <v>84</v>
      </c>
      <c r="E621" s="40"/>
      <c r="F621" s="40">
        <v>2000</v>
      </c>
      <c r="G621" s="129">
        <f t="shared" si="18"/>
        <v>3.5631379130344931</v>
      </c>
      <c r="H621" s="128">
        <v>561.303</v>
      </c>
      <c r="I621" s="51">
        <f t="shared" si="19"/>
        <v>4601706</v>
      </c>
      <c r="J621" s="16" t="s">
        <v>260</v>
      </c>
      <c r="K621" s="46" t="s">
        <v>98</v>
      </c>
      <c r="L621" s="16" t="s">
        <v>33</v>
      </c>
      <c r="M621" s="16" t="s">
        <v>95</v>
      </c>
      <c r="N621" s="16" t="s">
        <v>99</v>
      </c>
    </row>
    <row r="622" spans="1:14">
      <c r="A622" s="43">
        <v>43337</v>
      </c>
      <c r="B622" s="50" t="s">
        <v>522</v>
      </c>
      <c r="C622" s="50" t="s">
        <v>97</v>
      </c>
      <c r="D622" s="16" t="s">
        <v>85</v>
      </c>
      <c r="E622" s="40"/>
      <c r="F622" s="49">
        <v>10000</v>
      </c>
      <c r="G622" s="129">
        <f t="shared" si="18"/>
        <v>17.815689565172466</v>
      </c>
      <c r="H622" s="128">
        <v>561.303</v>
      </c>
      <c r="I622" s="51">
        <f t="shared" si="19"/>
        <v>4591706</v>
      </c>
      <c r="J622" s="17" t="s">
        <v>226</v>
      </c>
      <c r="K622" s="50">
        <v>7765</v>
      </c>
      <c r="L622" s="16" t="s">
        <v>28</v>
      </c>
      <c r="M622" s="16" t="s">
        <v>95</v>
      </c>
      <c r="N622" s="17" t="s">
        <v>101</v>
      </c>
    </row>
    <row r="623" spans="1:14">
      <c r="A623" s="43">
        <v>43337</v>
      </c>
      <c r="B623" s="50" t="s">
        <v>523</v>
      </c>
      <c r="C623" s="50" t="s">
        <v>97</v>
      </c>
      <c r="D623" s="16" t="s">
        <v>85</v>
      </c>
      <c r="E623" s="40"/>
      <c r="F623" s="49">
        <v>1000</v>
      </c>
      <c r="G623" s="129">
        <f t="shared" si="18"/>
        <v>1.7815689565172466</v>
      </c>
      <c r="H623" s="128">
        <v>561.303</v>
      </c>
      <c r="I623" s="51">
        <f t="shared" si="19"/>
        <v>4590706</v>
      </c>
      <c r="J623" s="17" t="s">
        <v>226</v>
      </c>
      <c r="K623" s="50" t="s">
        <v>98</v>
      </c>
      <c r="L623" s="16" t="s">
        <v>28</v>
      </c>
      <c r="M623" s="16" t="s">
        <v>95</v>
      </c>
      <c r="N623" s="17" t="s">
        <v>99</v>
      </c>
    </row>
    <row r="624" spans="1:14">
      <c r="A624" s="43">
        <v>43338</v>
      </c>
      <c r="B624" s="17" t="s">
        <v>175</v>
      </c>
      <c r="C624" s="50" t="s">
        <v>97</v>
      </c>
      <c r="D624" s="16" t="s">
        <v>85</v>
      </c>
      <c r="E624" s="40"/>
      <c r="F624" s="40">
        <v>500</v>
      </c>
      <c r="G624" s="129">
        <f t="shared" si="18"/>
        <v>0.89078447825862328</v>
      </c>
      <c r="H624" s="128">
        <v>561.303</v>
      </c>
      <c r="I624" s="51">
        <f t="shared" si="19"/>
        <v>4590206</v>
      </c>
      <c r="J624" s="17" t="s">
        <v>170</v>
      </c>
      <c r="K624" s="16" t="s">
        <v>98</v>
      </c>
      <c r="L624" s="16" t="s">
        <v>28</v>
      </c>
      <c r="M624" s="16" t="s">
        <v>95</v>
      </c>
      <c r="N624" s="16" t="s">
        <v>99</v>
      </c>
    </row>
    <row r="625" spans="1:14">
      <c r="A625" s="43">
        <v>43338</v>
      </c>
      <c r="B625" s="17" t="s">
        <v>176</v>
      </c>
      <c r="C625" s="50" t="s">
        <v>97</v>
      </c>
      <c r="D625" s="16" t="s">
        <v>85</v>
      </c>
      <c r="E625" s="40"/>
      <c r="F625" s="40">
        <v>500</v>
      </c>
      <c r="G625" s="129">
        <f t="shared" si="18"/>
        <v>0.89078447825862328</v>
      </c>
      <c r="H625" s="128">
        <v>561.303</v>
      </c>
      <c r="I625" s="51">
        <f t="shared" si="19"/>
        <v>4589706</v>
      </c>
      <c r="J625" s="17" t="s">
        <v>170</v>
      </c>
      <c r="K625" s="16" t="s">
        <v>98</v>
      </c>
      <c r="L625" s="16" t="s">
        <v>28</v>
      </c>
      <c r="M625" s="16" t="s">
        <v>95</v>
      </c>
      <c r="N625" s="16" t="s">
        <v>99</v>
      </c>
    </row>
    <row r="626" spans="1:14">
      <c r="A626" s="43">
        <v>43338</v>
      </c>
      <c r="B626" s="16" t="s">
        <v>339</v>
      </c>
      <c r="C626" s="50" t="s">
        <v>97</v>
      </c>
      <c r="D626" s="16" t="s">
        <v>85</v>
      </c>
      <c r="E626" s="40"/>
      <c r="F626" s="40">
        <v>300</v>
      </c>
      <c r="G626" s="129">
        <f t="shared" si="18"/>
        <v>0.53447068695517397</v>
      </c>
      <c r="H626" s="128">
        <v>561.303</v>
      </c>
      <c r="I626" s="51">
        <f t="shared" si="19"/>
        <v>4589406</v>
      </c>
      <c r="J626" s="16" t="s">
        <v>245</v>
      </c>
      <c r="K626" s="16" t="s">
        <v>294</v>
      </c>
      <c r="L626" s="16" t="s">
        <v>28</v>
      </c>
      <c r="M626" s="16" t="s">
        <v>95</v>
      </c>
      <c r="N626" s="16" t="s">
        <v>99</v>
      </c>
    </row>
    <row r="627" spans="1:14">
      <c r="A627" s="43">
        <v>43338</v>
      </c>
      <c r="B627" s="16" t="s">
        <v>297</v>
      </c>
      <c r="C627" s="50" t="s">
        <v>97</v>
      </c>
      <c r="D627" s="16" t="s">
        <v>85</v>
      </c>
      <c r="E627" s="40"/>
      <c r="F627" s="40">
        <v>300</v>
      </c>
      <c r="G627" s="129">
        <f t="shared" si="18"/>
        <v>0.53447068695517397</v>
      </c>
      <c r="H627" s="128">
        <v>561.303</v>
      </c>
      <c r="I627" s="51">
        <f t="shared" si="19"/>
        <v>4589106</v>
      </c>
      <c r="J627" s="16" t="s">
        <v>245</v>
      </c>
      <c r="K627" s="16" t="s">
        <v>294</v>
      </c>
      <c r="L627" s="16" t="s">
        <v>28</v>
      </c>
      <c r="M627" s="16" t="s">
        <v>95</v>
      </c>
      <c r="N627" s="16" t="s">
        <v>99</v>
      </c>
    </row>
    <row r="628" spans="1:14">
      <c r="A628" s="43">
        <v>43338</v>
      </c>
      <c r="B628" s="16" t="s">
        <v>410</v>
      </c>
      <c r="C628" s="50" t="s">
        <v>97</v>
      </c>
      <c r="D628" s="53" t="s">
        <v>84</v>
      </c>
      <c r="E628" s="40"/>
      <c r="F628" s="40">
        <v>4000</v>
      </c>
      <c r="G628" s="129">
        <f t="shared" si="18"/>
        <v>7.1262758260689862</v>
      </c>
      <c r="H628" s="128">
        <v>561.303</v>
      </c>
      <c r="I628" s="51">
        <f t="shared" si="19"/>
        <v>4585106</v>
      </c>
      <c r="J628" s="16" t="s">
        <v>260</v>
      </c>
      <c r="K628" s="46" t="s">
        <v>98</v>
      </c>
      <c r="L628" s="16" t="s">
        <v>33</v>
      </c>
      <c r="M628" s="16" t="s">
        <v>95</v>
      </c>
      <c r="N628" s="16" t="s">
        <v>99</v>
      </c>
    </row>
    <row r="629" spans="1:14">
      <c r="A629" s="43">
        <v>43338</v>
      </c>
      <c r="B629" s="16" t="s">
        <v>411</v>
      </c>
      <c r="C629" s="50" t="s">
        <v>97</v>
      </c>
      <c r="D629" s="53" t="s">
        <v>84</v>
      </c>
      <c r="E629" s="40"/>
      <c r="F629" s="40">
        <v>5000</v>
      </c>
      <c r="G629" s="129">
        <f t="shared" si="18"/>
        <v>8.907844782586233</v>
      </c>
      <c r="H629" s="128">
        <v>561.303</v>
      </c>
      <c r="I629" s="51">
        <f t="shared" si="19"/>
        <v>4580106</v>
      </c>
      <c r="J629" s="16" t="s">
        <v>260</v>
      </c>
      <c r="K629" s="46" t="s">
        <v>98</v>
      </c>
      <c r="L629" s="16" t="s">
        <v>33</v>
      </c>
      <c r="M629" s="16" t="s">
        <v>95</v>
      </c>
      <c r="N629" s="16" t="s">
        <v>99</v>
      </c>
    </row>
    <row r="630" spans="1:14">
      <c r="A630" s="43">
        <v>43338</v>
      </c>
      <c r="B630" s="16" t="s">
        <v>627</v>
      </c>
      <c r="C630" s="16" t="s">
        <v>400</v>
      </c>
      <c r="D630" s="53" t="s">
        <v>84</v>
      </c>
      <c r="E630" s="40"/>
      <c r="F630" s="40">
        <v>5000</v>
      </c>
      <c r="G630" s="129">
        <f t="shared" si="18"/>
        <v>8.907844782586233</v>
      </c>
      <c r="H630" s="128">
        <v>561.303</v>
      </c>
      <c r="I630" s="51">
        <f t="shared" si="19"/>
        <v>4575106</v>
      </c>
      <c r="J630" s="16" t="s">
        <v>260</v>
      </c>
      <c r="K630" s="46" t="s">
        <v>98</v>
      </c>
      <c r="L630" s="16" t="s">
        <v>33</v>
      </c>
      <c r="M630" s="16" t="s">
        <v>95</v>
      </c>
      <c r="N630" s="16" t="s">
        <v>99</v>
      </c>
    </row>
    <row r="631" spans="1:14">
      <c r="A631" s="43">
        <v>43338</v>
      </c>
      <c r="B631" s="16" t="s">
        <v>412</v>
      </c>
      <c r="C631" s="50" t="s">
        <v>97</v>
      </c>
      <c r="D631" s="53" t="s">
        <v>84</v>
      </c>
      <c r="E631" s="40"/>
      <c r="F631" s="40">
        <v>2000</v>
      </c>
      <c r="G631" s="129">
        <f t="shared" si="18"/>
        <v>3.5631379130344931</v>
      </c>
      <c r="H631" s="128">
        <v>561.303</v>
      </c>
      <c r="I631" s="51">
        <f t="shared" si="19"/>
        <v>4573106</v>
      </c>
      <c r="J631" s="16" t="s">
        <v>260</v>
      </c>
      <c r="K631" s="46" t="s">
        <v>98</v>
      </c>
      <c r="L631" s="16" t="s">
        <v>33</v>
      </c>
      <c r="M631" s="16" t="s">
        <v>95</v>
      </c>
      <c r="N631" s="16" t="s">
        <v>99</v>
      </c>
    </row>
    <row r="632" spans="1:14">
      <c r="A632" s="43">
        <v>43339</v>
      </c>
      <c r="B632" s="17" t="s">
        <v>192</v>
      </c>
      <c r="C632" s="50" t="s">
        <v>97</v>
      </c>
      <c r="D632" s="16" t="s">
        <v>85</v>
      </c>
      <c r="E632" s="40"/>
      <c r="F632" s="40">
        <v>500</v>
      </c>
      <c r="G632" s="129">
        <f t="shared" si="18"/>
        <v>0.89078447825862328</v>
      </c>
      <c r="H632" s="128">
        <v>561.303</v>
      </c>
      <c r="I632" s="51">
        <f t="shared" si="19"/>
        <v>4572606</v>
      </c>
      <c r="J632" s="17" t="s">
        <v>170</v>
      </c>
      <c r="K632" s="16" t="s">
        <v>98</v>
      </c>
      <c r="L632" s="16" t="s">
        <v>28</v>
      </c>
      <c r="M632" s="16" t="s">
        <v>95</v>
      </c>
      <c r="N632" s="16" t="s">
        <v>99</v>
      </c>
    </row>
    <row r="633" spans="1:14">
      <c r="A633" s="43">
        <v>43339</v>
      </c>
      <c r="B633" s="17" t="s">
        <v>197</v>
      </c>
      <c r="C633" s="50" t="s">
        <v>97</v>
      </c>
      <c r="D633" s="16" t="s">
        <v>85</v>
      </c>
      <c r="E633" s="40"/>
      <c r="F633" s="40">
        <v>1000</v>
      </c>
      <c r="G633" s="129">
        <f t="shared" si="18"/>
        <v>1.7815689565172466</v>
      </c>
      <c r="H633" s="128">
        <v>561.303</v>
      </c>
      <c r="I633" s="51">
        <f t="shared" si="19"/>
        <v>4571606</v>
      </c>
      <c r="J633" s="17" t="s">
        <v>170</v>
      </c>
      <c r="K633" s="16" t="s">
        <v>98</v>
      </c>
      <c r="L633" s="16" t="s">
        <v>28</v>
      </c>
      <c r="M633" s="16" t="s">
        <v>95</v>
      </c>
      <c r="N633" s="16" t="s">
        <v>99</v>
      </c>
    </row>
    <row r="634" spans="1:14">
      <c r="A634" s="43">
        <v>43339</v>
      </c>
      <c r="B634" s="17" t="s">
        <v>198</v>
      </c>
      <c r="C634" s="50" t="s">
        <v>97</v>
      </c>
      <c r="D634" s="16" t="s">
        <v>85</v>
      </c>
      <c r="E634" s="40"/>
      <c r="F634" s="40">
        <v>500</v>
      </c>
      <c r="G634" s="129">
        <f t="shared" si="18"/>
        <v>0.89078447825862328</v>
      </c>
      <c r="H634" s="128">
        <v>561.303</v>
      </c>
      <c r="I634" s="51">
        <f t="shared" si="19"/>
        <v>4571106</v>
      </c>
      <c r="J634" s="17" t="s">
        <v>170</v>
      </c>
      <c r="K634" s="16" t="s">
        <v>98</v>
      </c>
      <c r="L634" s="16" t="s">
        <v>28</v>
      </c>
      <c r="M634" s="16" t="s">
        <v>95</v>
      </c>
      <c r="N634" s="16" t="s">
        <v>99</v>
      </c>
    </row>
    <row r="635" spans="1:14">
      <c r="A635" s="43">
        <v>43339</v>
      </c>
      <c r="B635" s="17" t="s">
        <v>196</v>
      </c>
      <c r="C635" s="50" t="s">
        <v>97</v>
      </c>
      <c r="D635" s="16" t="s">
        <v>85</v>
      </c>
      <c r="E635" s="40"/>
      <c r="F635" s="40">
        <v>500</v>
      </c>
      <c r="G635" s="129">
        <f t="shared" si="18"/>
        <v>0.89078447825862328</v>
      </c>
      <c r="H635" s="128">
        <v>561.303</v>
      </c>
      <c r="I635" s="51">
        <f t="shared" si="19"/>
        <v>4570606</v>
      </c>
      <c r="J635" s="17" t="s">
        <v>170</v>
      </c>
      <c r="K635" s="16" t="s">
        <v>98</v>
      </c>
      <c r="L635" s="16" t="s">
        <v>28</v>
      </c>
      <c r="M635" s="16" t="s">
        <v>95</v>
      </c>
      <c r="N635" s="16" t="s">
        <v>99</v>
      </c>
    </row>
    <row r="636" spans="1:14">
      <c r="A636" s="43">
        <v>43339</v>
      </c>
      <c r="B636" s="17" t="s">
        <v>199</v>
      </c>
      <c r="C636" s="50" t="s">
        <v>97</v>
      </c>
      <c r="D636" s="16" t="s">
        <v>85</v>
      </c>
      <c r="E636" s="40"/>
      <c r="F636" s="40">
        <v>500</v>
      </c>
      <c r="G636" s="129">
        <f t="shared" si="18"/>
        <v>0.89078447825862328</v>
      </c>
      <c r="H636" s="128">
        <v>561.303</v>
      </c>
      <c r="I636" s="51">
        <f t="shared" si="19"/>
        <v>4570106</v>
      </c>
      <c r="J636" s="17" t="s">
        <v>170</v>
      </c>
      <c r="K636" s="16" t="s">
        <v>98</v>
      </c>
      <c r="L636" s="16" t="s">
        <v>28</v>
      </c>
      <c r="M636" s="16" t="s">
        <v>95</v>
      </c>
      <c r="N636" s="16" t="s">
        <v>99</v>
      </c>
    </row>
    <row r="637" spans="1:14">
      <c r="A637" s="43">
        <v>43339</v>
      </c>
      <c r="B637" s="17" t="s">
        <v>200</v>
      </c>
      <c r="C637" s="50" t="s">
        <v>97</v>
      </c>
      <c r="D637" s="16" t="s">
        <v>85</v>
      </c>
      <c r="E637" s="40"/>
      <c r="F637" s="40">
        <v>2000</v>
      </c>
      <c r="G637" s="129">
        <f t="shared" si="18"/>
        <v>3.5631379130344931</v>
      </c>
      <c r="H637" s="128">
        <v>561.303</v>
      </c>
      <c r="I637" s="51">
        <f t="shared" si="19"/>
        <v>4568106</v>
      </c>
      <c r="J637" s="17" t="s">
        <v>170</v>
      </c>
      <c r="K637" s="16" t="s">
        <v>98</v>
      </c>
      <c r="L637" s="16" t="s">
        <v>28</v>
      </c>
      <c r="M637" s="16" t="s">
        <v>95</v>
      </c>
      <c r="N637" s="16" t="s">
        <v>99</v>
      </c>
    </row>
    <row r="638" spans="1:14">
      <c r="A638" s="43">
        <v>43339</v>
      </c>
      <c r="B638" s="17" t="s">
        <v>201</v>
      </c>
      <c r="C638" s="50" t="s">
        <v>97</v>
      </c>
      <c r="D638" s="16" t="s">
        <v>85</v>
      </c>
      <c r="E638" s="40"/>
      <c r="F638" s="40">
        <v>500</v>
      </c>
      <c r="G638" s="129">
        <f t="shared" si="18"/>
        <v>0.89078447825862328</v>
      </c>
      <c r="H638" s="128">
        <v>561.303</v>
      </c>
      <c r="I638" s="51">
        <f t="shared" si="19"/>
        <v>4567606</v>
      </c>
      <c r="J638" s="17" t="s">
        <v>170</v>
      </c>
      <c r="K638" s="16" t="s">
        <v>98</v>
      </c>
      <c r="L638" s="16" t="s">
        <v>28</v>
      </c>
      <c r="M638" s="16" t="s">
        <v>95</v>
      </c>
      <c r="N638" s="16" t="s">
        <v>99</v>
      </c>
    </row>
    <row r="639" spans="1:14">
      <c r="A639" s="43">
        <v>43339</v>
      </c>
      <c r="B639" s="17" t="s">
        <v>623</v>
      </c>
      <c r="C639" s="16" t="s">
        <v>624</v>
      </c>
      <c r="D639" s="17" t="s">
        <v>81</v>
      </c>
      <c r="E639" s="40"/>
      <c r="F639" s="40">
        <v>13000</v>
      </c>
      <c r="G639" s="129">
        <f t="shared" si="18"/>
        <v>23.160396434724206</v>
      </c>
      <c r="H639" s="128">
        <v>561.303</v>
      </c>
      <c r="I639" s="51">
        <f t="shared" si="19"/>
        <v>4554606</v>
      </c>
      <c r="J639" s="17" t="s">
        <v>170</v>
      </c>
      <c r="K639" s="16" t="s">
        <v>143</v>
      </c>
      <c r="L639" s="16" t="s">
        <v>28</v>
      </c>
      <c r="M639" s="16" t="s">
        <v>95</v>
      </c>
      <c r="N639" s="16" t="s">
        <v>101</v>
      </c>
    </row>
    <row r="640" spans="1:14">
      <c r="A640" s="43">
        <v>43339</v>
      </c>
      <c r="B640" s="17" t="s">
        <v>175</v>
      </c>
      <c r="C640" s="50" t="s">
        <v>97</v>
      </c>
      <c r="D640" s="16" t="s">
        <v>85</v>
      </c>
      <c r="E640" s="40"/>
      <c r="F640" s="40">
        <v>500</v>
      </c>
      <c r="G640" s="129">
        <f t="shared" si="18"/>
        <v>0.89078447825862328</v>
      </c>
      <c r="H640" s="128">
        <v>561.303</v>
      </c>
      <c r="I640" s="51">
        <f t="shared" si="19"/>
        <v>4554106</v>
      </c>
      <c r="J640" s="17" t="s">
        <v>170</v>
      </c>
      <c r="K640" s="16" t="s">
        <v>98</v>
      </c>
      <c r="L640" s="16" t="s">
        <v>28</v>
      </c>
      <c r="M640" s="16" t="s">
        <v>95</v>
      </c>
      <c r="N640" s="16" t="s">
        <v>99</v>
      </c>
    </row>
    <row r="641" spans="1:14">
      <c r="A641" s="43">
        <v>43339</v>
      </c>
      <c r="B641" s="17" t="s">
        <v>176</v>
      </c>
      <c r="C641" s="50" t="s">
        <v>97</v>
      </c>
      <c r="D641" s="16" t="s">
        <v>85</v>
      </c>
      <c r="E641" s="40"/>
      <c r="F641" s="40">
        <v>500</v>
      </c>
      <c r="G641" s="129">
        <f t="shared" si="18"/>
        <v>0.89078447825862328</v>
      </c>
      <c r="H641" s="128">
        <v>561.303</v>
      </c>
      <c r="I641" s="51">
        <f t="shared" si="19"/>
        <v>4553606</v>
      </c>
      <c r="J641" s="17" t="s">
        <v>170</v>
      </c>
      <c r="K641" s="16" t="s">
        <v>98</v>
      </c>
      <c r="L641" s="16" t="s">
        <v>28</v>
      </c>
      <c r="M641" s="16" t="s">
        <v>95</v>
      </c>
      <c r="N641" s="16" t="s">
        <v>99</v>
      </c>
    </row>
    <row r="642" spans="1:14">
      <c r="A642" s="43">
        <v>43339</v>
      </c>
      <c r="B642" s="16" t="s">
        <v>277</v>
      </c>
      <c r="C642" s="16" t="s">
        <v>239</v>
      </c>
      <c r="D642" s="16" t="s">
        <v>81</v>
      </c>
      <c r="E642" s="40"/>
      <c r="F642" s="40">
        <v>6000</v>
      </c>
      <c r="G642" s="129">
        <f t="shared" si="18"/>
        <v>10.689413739103479</v>
      </c>
      <c r="H642" s="128">
        <v>561.303</v>
      </c>
      <c r="I642" s="51">
        <f t="shared" si="19"/>
        <v>4547606</v>
      </c>
      <c r="J642" s="16" t="s">
        <v>137</v>
      </c>
      <c r="K642" s="16" t="s">
        <v>276</v>
      </c>
      <c r="L642" s="16" t="s">
        <v>28</v>
      </c>
      <c r="M642" s="16" t="s">
        <v>95</v>
      </c>
      <c r="N642" s="17" t="s">
        <v>101</v>
      </c>
    </row>
    <row r="643" spans="1:14">
      <c r="A643" s="43">
        <v>43339</v>
      </c>
      <c r="B643" s="16" t="s">
        <v>278</v>
      </c>
      <c r="C643" s="50" t="s">
        <v>97</v>
      </c>
      <c r="D643" s="16" t="s">
        <v>91</v>
      </c>
      <c r="E643" s="40"/>
      <c r="F643" s="40">
        <v>4000</v>
      </c>
      <c r="G643" s="129">
        <f t="shared" si="18"/>
        <v>7.1262758260689862</v>
      </c>
      <c r="H643" s="128">
        <v>561.303</v>
      </c>
      <c r="I643" s="51">
        <f t="shared" si="19"/>
        <v>4543606</v>
      </c>
      <c r="J643" s="16" t="s">
        <v>137</v>
      </c>
      <c r="K643" s="16" t="s">
        <v>98</v>
      </c>
      <c r="L643" s="16" t="s">
        <v>28</v>
      </c>
      <c r="M643" s="16" t="s">
        <v>95</v>
      </c>
      <c r="N643" s="17" t="s">
        <v>99</v>
      </c>
    </row>
    <row r="644" spans="1:14">
      <c r="A644" s="43">
        <v>43339</v>
      </c>
      <c r="B644" s="17" t="s">
        <v>287</v>
      </c>
      <c r="C644" s="50" t="s">
        <v>97</v>
      </c>
      <c r="D644" s="16" t="s">
        <v>91</v>
      </c>
      <c r="E644" s="42"/>
      <c r="F644" s="42">
        <v>1000</v>
      </c>
      <c r="G644" s="129">
        <f t="shared" si="18"/>
        <v>1.7815689565172466</v>
      </c>
      <c r="H644" s="128">
        <v>561.303</v>
      </c>
      <c r="I644" s="51">
        <f t="shared" si="19"/>
        <v>4542606</v>
      </c>
      <c r="J644" s="17" t="s">
        <v>289</v>
      </c>
      <c r="K644" s="16" t="s">
        <v>98</v>
      </c>
      <c r="L644" s="16" t="s">
        <v>28</v>
      </c>
      <c r="M644" s="16" t="s">
        <v>95</v>
      </c>
      <c r="N644" s="16" t="s">
        <v>99</v>
      </c>
    </row>
    <row r="645" spans="1:14">
      <c r="A645" s="43">
        <v>43339</v>
      </c>
      <c r="B645" s="17" t="s">
        <v>290</v>
      </c>
      <c r="C645" s="50" t="s">
        <v>97</v>
      </c>
      <c r="D645" s="16" t="s">
        <v>91</v>
      </c>
      <c r="E645" s="42"/>
      <c r="F645" s="42">
        <v>3000</v>
      </c>
      <c r="G645" s="129">
        <f t="shared" si="18"/>
        <v>5.3447068695517395</v>
      </c>
      <c r="H645" s="128">
        <v>561.303</v>
      </c>
      <c r="I645" s="51">
        <f t="shared" si="19"/>
        <v>4539606</v>
      </c>
      <c r="J645" s="17" t="s">
        <v>289</v>
      </c>
      <c r="K645" s="16" t="s">
        <v>98</v>
      </c>
      <c r="L645" s="16" t="s">
        <v>28</v>
      </c>
      <c r="M645" s="16" t="s">
        <v>95</v>
      </c>
      <c r="N645" s="16" t="s">
        <v>99</v>
      </c>
    </row>
    <row r="646" spans="1:14">
      <c r="A646" s="43">
        <v>43339</v>
      </c>
      <c r="B646" s="16" t="s">
        <v>340</v>
      </c>
      <c r="C646" s="50" t="s">
        <v>97</v>
      </c>
      <c r="D646" s="16" t="s">
        <v>85</v>
      </c>
      <c r="E646" s="40"/>
      <c r="F646" s="40">
        <v>300</v>
      </c>
      <c r="G646" s="129">
        <f t="shared" si="18"/>
        <v>0.53447068695517397</v>
      </c>
      <c r="H646" s="128">
        <v>561.303</v>
      </c>
      <c r="I646" s="51">
        <f t="shared" si="19"/>
        <v>4539306</v>
      </c>
      <c r="J646" s="16" t="s">
        <v>245</v>
      </c>
      <c r="K646" s="16" t="s">
        <v>294</v>
      </c>
      <c r="L646" s="16" t="s">
        <v>28</v>
      </c>
      <c r="M646" s="16" t="s">
        <v>95</v>
      </c>
      <c r="N646" s="16" t="s">
        <v>99</v>
      </c>
    </row>
    <row r="647" spans="1:14">
      <c r="A647" s="43">
        <v>43339</v>
      </c>
      <c r="B647" s="16" t="s">
        <v>341</v>
      </c>
      <c r="C647" s="50" t="s">
        <v>97</v>
      </c>
      <c r="D647" s="16" t="s">
        <v>85</v>
      </c>
      <c r="E647" s="40"/>
      <c r="F647" s="40">
        <v>300</v>
      </c>
      <c r="G647" s="129">
        <f t="shared" si="18"/>
        <v>0.53447068695517397</v>
      </c>
      <c r="H647" s="128">
        <v>561.303</v>
      </c>
      <c r="I647" s="51">
        <f t="shared" si="19"/>
        <v>4539006</v>
      </c>
      <c r="J647" s="16" t="s">
        <v>245</v>
      </c>
      <c r="K647" s="16" t="s">
        <v>294</v>
      </c>
      <c r="L647" s="16" t="s">
        <v>28</v>
      </c>
      <c r="M647" s="16" t="s">
        <v>95</v>
      </c>
      <c r="N647" s="16" t="s">
        <v>99</v>
      </c>
    </row>
    <row r="648" spans="1:14">
      <c r="A648" s="43">
        <v>43339</v>
      </c>
      <c r="B648" s="16" t="s">
        <v>342</v>
      </c>
      <c r="C648" s="50" t="s">
        <v>97</v>
      </c>
      <c r="D648" s="16" t="s">
        <v>85</v>
      </c>
      <c r="E648" s="40"/>
      <c r="F648" s="40">
        <v>300</v>
      </c>
      <c r="G648" s="129">
        <f t="shared" si="18"/>
        <v>0.53447068695517397</v>
      </c>
      <c r="H648" s="128">
        <v>561.303</v>
      </c>
      <c r="I648" s="51">
        <f t="shared" si="19"/>
        <v>4538706</v>
      </c>
      <c r="J648" s="16" t="s">
        <v>245</v>
      </c>
      <c r="K648" s="16" t="s">
        <v>294</v>
      </c>
      <c r="L648" s="16" t="s">
        <v>28</v>
      </c>
      <c r="M648" s="16" t="s">
        <v>95</v>
      </c>
      <c r="N648" s="16" t="s">
        <v>99</v>
      </c>
    </row>
    <row r="649" spans="1:14">
      <c r="A649" s="43">
        <v>43339</v>
      </c>
      <c r="B649" s="16" t="s">
        <v>299</v>
      </c>
      <c r="C649" s="50" t="s">
        <v>97</v>
      </c>
      <c r="D649" s="16" t="s">
        <v>85</v>
      </c>
      <c r="E649" s="40"/>
      <c r="F649" s="40">
        <v>300</v>
      </c>
      <c r="G649" s="129">
        <f t="shared" si="18"/>
        <v>0.53447068695517397</v>
      </c>
      <c r="H649" s="128">
        <v>561.303</v>
      </c>
      <c r="I649" s="51">
        <f t="shared" si="19"/>
        <v>4538406</v>
      </c>
      <c r="J649" s="16" t="s">
        <v>245</v>
      </c>
      <c r="K649" s="16" t="s">
        <v>294</v>
      </c>
      <c r="L649" s="16" t="s">
        <v>28</v>
      </c>
      <c r="M649" s="16" t="s">
        <v>95</v>
      </c>
      <c r="N649" s="16" t="s">
        <v>99</v>
      </c>
    </row>
    <row r="650" spans="1:14">
      <c r="A650" s="43">
        <v>43339</v>
      </c>
      <c r="B650" s="16" t="s">
        <v>343</v>
      </c>
      <c r="C650" s="50" t="s">
        <v>97</v>
      </c>
      <c r="D650" s="16" t="s">
        <v>85</v>
      </c>
      <c r="E650" s="40"/>
      <c r="F650" s="40">
        <v>300</v>
      </c>
      <c r="G650" s="129">
        <f t="shared" si="18"/>
        <v>0.53447068695517397</v>
      </c>
      <c r="H650" s="128">
        <v>561.303</v>
      </c>
      <c r="I650" s="51">
        <f t="shared" si="19"/>
        <v>4538106</v>
      </c>
      <c r="J650" s="16" t="s">
        <v>245</v>
      </c>
      <c r="K650" s="16" t="s">
        <v>294</v>
      </c>
      <c r="L650" s="16" t="s">
        <v>28</v>
      </c>
      <c r="M650" s="16" t="s">
        <v>95</v>
      </c>
      <c r="N650" s="16" t="s">
        <v>99</v>
      </c>
    </row>
    <row r="651" spans="1:14">
      <c r="A651" s="43">
        <v>43339</v>
      </c>
      <c r="B651" s="16" t="s">
        <v>413</v>
      </c>
      <c r="C651" s="50" t="s">
        <v>97</v>
      </c>
      <c r="D651" s="53" t="s">
        <v>84</v>
      </c>
      <c r="E651" s="40"/>
      <c r="F651" s="40">
        <v>2000</v>
      </c>
      <c r="G651" s="129">
        <f t="shared" si="18"/>
        <v>3.5631379130344931</v>
      </c>
      <c r="H651" s="128">
        <v>561.303</v>
      </c>
      <c r="I651" s="51">
        <f t="shared" si="19"/>
        <v>4536106</v>
      </c>
      <c r="J651" s="16" t="s">
        <v>260</v>
      </c>
      <c r="K651" s="46" t="s">
        <v>98</v>
      </c>
      <c r="L651" s="16" t="s">
        <v>33</v>
      </c>
      <c r="M651" s="16" t="s">
        <v>95</v>
      </c>
      <c r="N651" s="16" t="s">
        <v>99</v>
      </c>
    </row>
    <row r="652" spans="1:14">
      <c r="A652" s="43">
        <v>43339</v>
      </c>
      <c r="B652" s="16" t="s">
        <v>414</v>
      </c>
      <c r="C652" s="50" t="s">
        <v>97</v>
      </c>
      <c r="D652" s="53" t="s">
        <v>84</v>
      </c>
      <c r="E652" s="40"/>
      <c r="F652" s="40">
        <v>2000</v>
      </c>
      <c r="G652" s="129">
        <f t="shared" si="18"/>
        <v>3.5631379130344931</v>
      </c>
      <c r="H652" s="128">
        <v>561.303</v>
      </c>
      <c r="I652" s="51">
        <f t="shared" si="19"/>
        <v>4534106</v>
      </c>
      <c r="J652" s="16" t="s">
        <v>260</v>
      </c>
      <c r="K652" s="46" t="s">
        <v>98</v>
      </c>
      <c r="L652" s="16" t="s">
        <v>33</v>
      </c>
      <c r="M652" s="16" t="s">
        <v>95</v>
      </c>
      <c r="N652" s="16" t="s">
        <v>99</v>
      </c>
    </row>
    <row r="653" spans="1:14">
      <c r="A653" s="43">
        <v>43339</v>
      </c>
      <c r="B653" s="16" t="s">
        <v>415</v>
      </c>
      <c r="C653" s="50" t="s">
        <v>97</v>
      </c>
      <c r="D653" s="53" t="s">
        <v>84</v>
      </c>
      <c r="E653" s="40"/>
      <c r="F653" s="40">
        <v>2000</v>
      </c>
      <c r="G653" s="129">
        <f t="shared" si="18"/>
        <v>3.5631379130344931</v>
      </c>
      <c r="H653" s="128">
        <v>561.303</v>
      </c>
      <c r="I653" s="51">
        <f t="shared" si="19"/>
        <v>4532106</v>
      </c>
      <c r="J653" s="16" t="s">
        <v>260</v>
      </c>
      <c r="K653" s="46" t="s">
        <v>98</v>
      </c>
      <c r="L653" s="16" t="s">
        <v>33</v>
      </c>
      <c r="M653" s="16" t="s">
        <v>95</v>
      </c>
      <c r="N653" s="16" t="s">
        <v>99</v>
      </c>
    </row>
    <row r="654" spans="1:14">
      <c r="A654" s="43">
        <v>43339</v>
      </c>
      <c r="B654" s="16" t="s">
        <v>416</v>
      </c>
      <c r="C654" s="50" t="s">
        <v>97</v>
      </c>
      <c r="D654" s="53" t="s">
        <v>84</v>
      </c>
      <c r="E654" s="40"/>
      <c r="F654" s="40">
        <v>2000</v>
      </c>
      <c r="G654" s="129">
        <f t="shared" si="18"/>
        <v>3.5631379130344931</v>
      </c>
      <c r="H654" s="128">
        <v>561.303</v>
      </c>
      <c r="I654" s="51">
        <f t="shared" si="19"/>
        <v>4530106</v>
      </c>
      <c r="J654" s="16" t="s">
        <v>260</v>
      </c>
      <c r="K654" s="46" t="s">
        <v>98</v>
      </c>
      <c r="L654" s="16" t="s">
        <v>33</v>
      </c>
      <c r="M654" s="16" t="s">
        <v>95</v>
      </c>
      <c r="N654" s="16" t="s">
        <v>99</v>
      </c>
    </row>
    <row r="655" spans="1:14">
      <c r="A655" s="43">
        <v>43339</v>
      </c>
      <c r="B655" s="16" t="s">
        <v>417</v>
      </c>
      <c r="C655" s="50" t="s">
        <v>97</v>
      </c>
      <c r="D655" s="53" t="s">
        <v>84</v>
      </c>
      <c r="E655" s="40"/>
      <c r="F655" s="40">
        <v>2000</v>
      </c>
      <c r="G655" s="129">
        <f t="shared" ref="G655:G719" si="20">+F655/H655</f>
        <v>3.5631379130344931</v>
      </c>
      <c r="H655" s="128">
        <v>561.303</v>
      </c>
      <c r="I655" s="51">
        <f t="shared" ref="I655:I718" si="21">I654+E655-F655</f>
        <v>4528106</v>
      </c>
      <c r="J655" s="16" t="s">
        <v>260</v>
      </c>
      <c r="K655" s="46" t="s">
        <v>98</v>
      </c>
      <c r="L655" s="16" t="s">
        <v>33</v>
      </c>
      <c r="M655" s="16" t="s">
        <v>95</v>
      </c>
      <c r="N655" s="16" t="s">
        <v>99</v>
      </c>
    </row>
    <row r="656" spans="1:14">
      <c r="A656" s="43">
        <v>43339</v>
      </c>
      <c r="B656" s="16" t="s">
        <v>418</v>
      </c>
      <c r="C656" s="16" t="s">
        <v>400</v>
      </c>
      <c r="D656" s="53" t="s">
        <v>84</v>
      </c>
      <c r="E656" s="40"/>
      <c r="F656" s="40">
        <v>2000</v>
      </c>
      <c r="G656" s="129">
        <f t="shared" si="20"/>
        <v>3.5631379130344931</v>
      </c>
      <c r="H656" s="128">
        <v>561.303</v>
      </c>
      <c r="I656" s="51">
        <f t="shared" si="21"/>
        <v>4526106</v>
      </c>
      <c r="J656" s="16" t="s">
        <v>260</v>
      </c>
      <c r="K656" s="46" t="s">
        <v>98</v>
      </c>
      <c r="L656" s="16" t="s">
        <v>33</v>
      </c>
      <c r="M656" s="16" t="s">
        <v>95</v>
      </c>
      <c r="N656" s="16" t="s">
        <v>99</v>
      </c>
    </row>
    <row r="657" spans="1:14">
      <c r="A657" s="43">
        <v>43339</v>
      </c>
      <c r="B657" s="50" t="s">
        <v>508</v>
      </c>
      <c r="C657" s="50" t="s">
        <v>97</v>
      </c>
      <c r="D657" s="16" t="s">
        <v>85</v>
      </c>
      <c r="E657" s="40"/>
      <c r="F657" s="49">
        <v>1000</v>
      </c>
      <c r="G657" s="129">
        <f t="shared" si="20"/>
        <v>1.7815689565172466</v>
      </c>
      <c r="H657" s="128">
        <v>561.303</v>
      </c>
      <c r="I657" s="51">
        <f t="shared" si="21"/>
        <v>4525106</v>
      </c>
      <c r="J657" s="17" t="s">
        <v>226</v>
      </c>
      <c r="K657" s="50" t="s">
        <v>98</v>
      </c>
      <c r="L657" s="16" t="s">
        <v>28</v>
      </c>
      <c r="M657" s="16" t="s">
        <v>95</v>
      </c>
      <c r="N657" s="17" t="s">
        <v>99</v>
      </c>
    </row>
    <row r="658" spans="1:14">
      <c r="A658" s="43">
        <v>43339</v>
      </c>
      <c r="B658" s="50" t="s">
        <v>493</v>
      </c>
      <c r="C658" s="50" t="s">
        <v>83</v>
      </c>
      <c r="D658" s="16" t="s">
        <v>85</v>
      </c>
      <c r="E658" s="40"/>
      <c r="F658" s="49">
        <v>1000</v>
      </c>
      <c r="G658" s="129">
        <f t="shared" si="20"/>
        <v>1.7815689565172466</v>
      </c>
      <c r="H658" s="128">
        <v>561.303</v>
      </c>
      <c r="I658" s="51">
        <f t="shared" si="21"/>
        <v>4524106</v>
      </c>
      <c r="J658" s="17" t="s">
        <v>226</v>
      </c>
      <c r="K658" s="50" t="s">
        <v>98</v>
      </c>
      <c r="L658" s="16" t="s">
        <v>28</v>
      </c>
      <c r="M658" s="16" t="s">
        <v>95</v>
      </c>
      <c r="N658" s="17" t="s">
        <v>99</v>
      </c>
    </row>
    <row r="659" spans="1:14">
      <c r="A659" s="43">
        <v>43339</v>
      </c>
      <c r="B659" s="50" t="s">
        <v>524</v>
      </c>
      <c r="C659" s="50" t="s">
        <v>97</v>
      </c>
      <c r="D659" s="16" t="s">
        <v>85</v>
      </c>
      <c r="E659" s="40"/>
      <c r="F659" s="49">
        <v>1000</v>
      </c>
      <c r="G659" s="129">
        <f t="shared" si="20"/>
        <v>1.7815689565172466</v>
      </c>
      <c r="H659" s="128">
        <v>561.303</v>
      </c>
      <c r="I659" s="51">
        <f t="shared" si="21"/>
        <v>4523106</v>
      </c>
      <c r="J659" s="17" t="s">
        <v>226</v>
      </c>
      <c r="K659" s="50" t="s">
        <v>98</v>
      </c>
      <c r="L659" s="16" t="s">
        <v>28</v>
      </c>
      <c r="M659" s="16" t="s">
        <v>95</v>
      </c>
      <c r="N659" s="17" t="s">
        <v>99</v>
      </c>
    </row>
    <row r="660" spans="1:14">
      <c r="A660" s="43">
        <v>43339</v>
      </c>
      <c r="B660" s="50" t="s">
        <v>525</v>
      </c>
      <c r="C660" s="50" t="s">
        <v>90</v>
      </c>
      <c r="D660" s="50" t="s">
        <v>81</v>
      </c>
      <c r="E660" s="40"/>
      <c r="F660" s="49">
        <v>30000</v>
      </c>
      <c r="G660" s="129">
        <f t="shared" si="20"/>
        <v>53.447068695517395</v>
      </c>
      <c r="H660" s="128">
        <v>561.303</v>
      </c>
      <c r="I660" s="51">
        <f t="shared" si="21"/>
        <v>4493106</v>
      </c>
      <c r="J660" s="17" t="s">
        <v>226</v>
      </c>
      <c r="K660" s="50">
        <v>37</v>
      </c>
      <c r="L660" s="16" t="s">
        <v>28</v>
      </c>
      <c r="M660" s="16" t="s">
        <v>95</v>
      </c>
      <c r="N660" s="17" t="s">
        <v>101</v>
      </c>
    </row>
    <row r="661" spans="1:14">
      <c r="A661" s="43">
        <v>43339</v>
      </c>
      <c r="B661" s="50" t="s">
        <v>526</v>
      </c>
      <c r="C661" s="50" t="s">
        <v>97</v>
      </c>
      <c r="D661" s="16" t="s">
        <v>85</v>
      </c>
      <c r="E661" s="40"/>
      <c r="F661" s="49">
        <v>1000</v>
      </c>
      <c r="G661" s="129">
        <f t="shared" si="20"/>
        <v>1.7815689565172466</v>
      </c>
      <c r="H661" s="128">
        <v>561.303</v>
      </c>
      <c r="I661" s="51">
        <f t="shared" si="21"/>
        <v>4492106</v>
      </c>
      <c r="J661" s="17" t="s">
        <v>226</v>
      </c>
      <c r="K661" s="50" t="s">
        <v>98</v>
      </c>
      <c r="L661" s="16" t="s">
        <v>28</v>
      </c>
      <c r="M661" s="16" t="s">
        <v>95</v>
      </c>
      <c r="N661" s="17" t="s">
        <v>99</v>
      </c>
    </row>
    <row r="662" spans="1:14">
      <c r="A662" s="43">
        <v>43339</v>
      </c>
      <c r="B662" s="50" t="s">
        <v>507</v>
      </c>
      <c r="C662" s="50" t="s">
        <v>97</v>
      </c>
      <c r="D662" s="16" t="s">
        <v>85</v>
      </c>
      <c r="E662" s="40"/>
      <c r="F662" s="49">
        <v>1000</v>
      </c>
      <c r="G662" s="129">
        <f t="shared" si="20"/>
        <v>1.7815689565172466</v>
      </c>
      <c r="H662" s="128">
        <v>561.303</v>
      </c>
      <c r="I662" s="51">
        <f t="shared" si="21"/>
        <v>4491106</v>
      </c>
      <c r="J662" s="17" t="s">
        <v>226</v>
      </c>
      <c r="K662" s="50" t="s">
        <v>98</v>
      </c>
      <c r="L662" s="16" t="s">
        <v>28</v>
      </c>
      <c r="M662" s="16" t="s">
        <v>95</v>
      </c>
      <c r="N662" s="17" t="s">
        <v>99</v>
      </c>
    </row>
    <row r="663" spans="1:14">
      <c r="A663" s="43">
        <v>43339</v>
      </c>
      <c r="B663" s="50" t="s">
        <v>508</v>
      </c>
      <c r="C663" s="50" t="s">
        <v>97</v>
      </c>
      <c r="D663" s="16" t="s">
        <v>85</v>
      </c>
      <c r="E663" s="40"/>
      <c r="F663" s="40">
        <v>1000</v>
      </c>
      <c r="G663" s="129">
        <f t="shared" si="20"/>
        <v>1.7815689565172466</v>
      </c>
      <c r="H663" s="128">
        <v>561.303</v>
      </c>
      <c r="I663" s="51">
        <f t="shared" si="21"/>
        <v>4490106</v>
      </c>
      <c r="J663" s="17" t="s">
        <v>259</v>
      </c>
      <c r="K663" s="50" t="s">
        <v>98</v>
      </c>
      <c r="L663" s="16" t="s">
        <v>28</v>
      </c>
      <c r="M663" s="16" t="s">
        <v>95</v>
      </c>
      <c r="N663" s="17" t="s">
        <v>99</v>
      </c>
    </row>
    <row r="664" spans="1:14">
      <c r="A664" s="43">
        <v>43339</v>
      </c>
      <c r="B664" s="50" t="s">
        <v>493</v>
      </c>
      <c r="C664" s="16" t="s">
        <v>83</v>
      </c>
      <c r="D664" s="16" t="s">
        <v>85</v>
      </c>
      <c r="E664" s="40"/>
      <c r="F664" s="40">
        <v>1000</v>
      </c>
      <c r="G664" s="129">
        <f t="shared" si="20"/>
        <v>1.7815689565172466</v>
      </c>
      <c r="H664" s="128">
        <v>561.303</v>
      </c>
      <c r="I664" s="51">
        <f t="shared" si="21"/>
        <v>4489106</v>
      </c>
      <c r="J664" s="17" t="s">
        <v>259</v>
      </c>
      <c r="K664" s="50" t="s">
        <v>98</v>
      </c>
      <c r="L664" s="16" t="s">
        <v>28</v>
      </c>
      <c r="M664" s="16" t="s">
        <v>95</v>
      </c>
      <c r="N664" s="17" t="s">
        <v>99</v>
      </c>
    </row>
    <row r="665" spans="1:14">
      <c r="A665" s="43">
        <v>43339</v>
      </c>
      <c r="B665" s="50" t="s">
        <v>507</v>
      </c>
      <c r="C665" s="50" t="s">
        <v>97</v>
      </c>
      <c r="D665" s="16" t="s">
        <v>85</v>
      </c>
      <c r="E665" s="40"/>
      <c r="F665" s="40">
        <v>1000</v>
      </c>
      <c r="G665" s="129">
        <f t="shared" si="20"/>
        <v>1.7815689565172466</v>
      </c>
      <c r="H665" s="128">
        <v>561.303</v>
      </c>
      <c r="I665" s="51">
        <f t="shared" si="21"/>
        <v>4488106</v>
      </c>
      <c r="J665" s="17" t="s">
        <v>259</v>
      </c>
      <c r="K665" s="50" t="s">
        <v>98</v>
      </c>
      <c r="L665" s="16" t="s">
        <v>28</v>
      </c>
      <c r="M665" s="16" t="s">
        <v>95</v>
      </c>
      <c r="N665" s="17" t="s">
        <v>99</v>
      </c>
    </row>
    <row r="666" spans="1:14">
      <c r="A666" s="43">
        <v>43339</v>
      </c>
      <c r="B666" s="17" t="s">
        <v>508</v>
      </c>
      <c r="C666" s="50" t="s">
        <v>97</v>
      </c>
      <c r="D666" s="16" t="s">
        <v>85</v>
      </c>
      <c r="E666" s="40"/>
      <c r="F666" s="40">
        <v>1000</v>
      </c>
      <c r="G666" s="129">
        <f t="shared" si="20"/>
        <v>1.7815689565172466</v>
      </c>
      <c r="H666" s="128">
        <v>561.303</v>
      </c>
      <c r="I666" s="51">
        <f t="shared" si="21"/>
        <v>4487106</v>
      </c>
      <c r="J666" s="17" t="s">
        <v>527</v>
      </c>
      <c r="K666" s="17" t="s">
        <v>98</v>
      </c>
      <c r="L666" s="16" t="s">
        <v>28</v>
      </c>
      <c r="M666" s="16" t="s">
        <v>95</v>
      </c>
      <c r="N666" s="17" t="s">
        <v>99</v>
      </c>
    </row>
    <row r="667" spans="1:14">
      <c r="A667" s="43">
        <v>43339</v>
      </c>
      <c r="B667" s="17" t="s">
        <v>493</v>
      </c>
      <c r="C667" s="16" t="s">
        <v>83</v>
      </c>
      <c r="D667" s="16" t="s">
        <v>85</v>
      </c>
      <c r="E667" s="40"/>
      <c r="F667" s="40">
        <v>1000</v>
      </c>
      <c r="G667" s="129">
        <f t="shared" si="20"/>
        <v>1.7815689565172466</v>
      </c>
      <c r="H667" s="128">
        <v>561.303</v>
      </c>
      <c r="I667" s="51">
        <f t="shared" si="21"/>
        <v>4486106</v>
      </c>
      <c r="J667" s="17" t="s">
        <v>527</v>
      </c>
      <c r="K667" s="17" t="s">
        <v>98</v>
      </c>
      <c r="L667" s="16" t="s">
        <v>28</v>
      </c>
      <c r="M667" s="16" t="s">
        <v>95</v>
      </c>
      <c r="N667" s="17" t="s">
        <v>99</v>
      </c>
    </row>
    <row r="668" spans="1:14">
      <c r="A668" s="43">
        <v>43339</v>
      </c>
      <c r="B668" s="17" t="s">
        <v>507</v>
      </c>
      <c r="C668" s="50" t="s">
        <v>97</v>
      </c>
      <c r="D668" s="16" t="s">
        <v>85</v>
      </c>
      <c r="E668" s="40"/>
      <c r="F668" s="40">
        <v>1000</v>
      </c>
      <c r="G668" s="129">
        <f t="shared" si="20"/>
        <v>1.7815689565172466</v>
      </c>
      <c r="H668" s="128">
        <v>561.303</v>
      </c>
      <c r="I668" s="51">
        <f t="shared" si="21"/>
        <v>4485106</v>
      </c>
      <c r="J668" s="17" t="s">
        <v>527</v>
      </c>
      <c r="K668" s="17" t="s">
        <v>98</v>
      </c>
      <c r="L668" s="16" t="s">
        <v>28</v>
      </c>
      <c r="M668" s="16" t="s">
        <v>95</v>
      </c>
      <c r="N668" s="17" t="s">
        <v>99</v>
      </c>
    </row>
    <row r="669" spans="1:14">
      <c r="A669" s="43">
        <v>43340</v>
      </c>
      <c r="B669" s="16" t="s">
        <v>64</v>
      </c>
      <c r="C669" s="16" t="s">
        <v>90</v>
      </c>
      <c r="D669" s="16" t="s">
        <v>81</v>
      </c>
      <c r="E669" s="47"/>
      <c r="F669" s="40">
        <v>179250</v>
      </c>
      <c r="G669" s="129">
        <f t="shared" si="20"/>
        <v>319.34623545571645</v>
      </c>
      <c r="H669" s="128">
        <v>561.303</v>
      </c>
      <c r="I669" s="51">
        <f t="shared" si="21"/>
        <v>4305856</v>
      </c>
      <c r="J669" s="16" t="s">
        <v>79</v>
      </c>
      <c r="K669" s="16">
        <v>3593829</v>
      </c>
      <c r="L669" s="16" t="s">
        <v>28</v>
      </c>
      <c r="M669" s="16" t="s">
        <v>95</v>
      </c>
      <c r="N669" s="17" t="s">
        <v>101</v>
      </c>
    </row>
    <row r="670" spans="1:14">
      <c r="A670" s="43">
        <v>43340</v>
      </c>
      <c r="B670" s="16" t="s">
        <v>66</v>
      </c>
      <c r="C670" s="16" t="s">
        <v>83</v>
      </c>
      <c r="D670" s="16" t="s">
        <v>85</v>
      </c>
      <c r="E670" s="47"/>
      <c r="F670" s="40">
        <v>450000</v>
      </c>
      <c r="G670" s="129">
        <f t="shared" si="20"/>
        <v>801.70603043276094</v>
      </c>
      <c r="H670" s="128">
        <v>561.303</v>
      </c>
      <c r="I670" s="51">
        <f t="shared" si="21"/>
        <v>3855856</v>
      </c>
      <c r="J670" s="16" t="s">
        <v>79</v>
      </c>
      <c r="K670" s="16" t="s">
        <v>65</v>
      </c>
      <c r="L670" s="16" t="s">
        <v>28</v>
      </c>
      <c r="M670" s="16" t="s">
        <v>95</v>
      </c>
      <c r="N670" s="17" t="s">
        <v>101</v>
      </c>
    </row>
    <row r="671" spans="1:14">
      <c r="A671" s="43">
        <v>43340</v>
      </c>
      <c r="B671" s="16" t="s">
        <v>67</v>
      </c>
      <c r="C671" s="16" t="s">
        <v>83</v>
      </c>
      <c r="D671" s="16" t="s">
        <v>89</v>
      </c>
      <c r="E671" s="44"/>
      <c r="F671" s="40">
        <v>140000</v>
      </c>
      <c r="G671" s="129">
        <f t="shared" si="20"/>
        <v>249.4196539124145</v>
      </c>
      <c r="H671" s="128">
        <v>561.303</v>
      </c>
      <c r="I671" s="51">
        <f t="shared" si="21"/>
        <v>3715856</v>
      </c>
      <c r="J671" s="16" t="s">
        <v>79</v>
      </c>
      <c r="K671" s="16" t="s">
        <v>65</v>
      </c>
      <c r="L671" s="16" t="s">
        <v>28</v>
      </c>
      <c r="M671" s="16" t="s">
        <v>95</v>
      </c>
      <c r="N671" s="17" t="s">
        <v>101</v>
      </c>
    </row>
    <row r="672" spans="1:14">
      <c r="A672" s="43">
        <v>43340</v>
      </c>
      <c r="B672" s="16" t="s">
        <v>68</v>
      </c>
      <c r="C672" s="16" t="s">
        <v>83</v>
      </c>
      <c r="D672" s="16" t="s">
        <v>84</v>
      </c>
      <c r="E672" s="47"/>
      <c r="F672" s="40">
        <v>96800</v>
      </c>
      <c r="G672" s="129">
        <f t="shared" si="20"/>
        <v>172.45587499086946</v>
      </c>
      <c r="H672" s="128">
        <v>561.303</v>
      </c>
      <c r="I672" s="51">
        <f t="shared" si="21"/>
        <v>3619056</v>
      </c>
      <c r="J672" s="16" t="s">
        <v>79</v>
      </c>
      <c r="K672" s="16" t="s">
        <v>65</v>
      </c>
      <c r="L672" s="16" t="s">
        <v>33</v>
      </c>
      <c r="M672" s="16" t="s">
        <v>95</v>
      </c>
      <c r="N672" s="17" t="s">
        <v>101</v>
      </c>
    </row>
    <row r="673" spans="1:14">
      <c r="A673" s="43">
        <v>43340</v>
      </c>
      <c r="B673" s="16" t="s">
        <v>69</v>
      </c>
      <c r="C673" s="16" t="s">
        <v>83</v>
      </c>
      <c r="D673" s="16" t="s">
        <v>85</v>
      </c>
      <c r="E673" s="47"/>
      <c r="F673" s="40">
        <v>230000</v>
      </c>
      <c r="G673" s="129">
        <f t="shared" si="20"/>
        <v>409.76085999896668</v>
      </c>
      <c r="H673" s="128">
        <v>561.303</v>
      </c>
      <c r="I673" s="51">
        <f t="shared" si="21"/>
        <v>3389056</v>
      </c>
      <c r="J673" s="16" t="s">
        <v>79</v>
      </c>
      <c r="K673" s="16" t="s">
        <v>65</v>
      </c>
      <c r="L673" s="16" t="s">
        <v>28</v>
      </c>
      <c r="M673" s="16" t="s">
        <v>95</v>
      </c>
      <c r="N673" s="17" t="s">
        <v>101</v>
      </c>
    </row>
    <row r="674" spans="1:14">
      <c r="A674" s="43">
        <v>43340</v>
      </c>
      <c r="B674" s="16" t="s">
        <v>70</v>
      </c>
      <c r="C674" s="16" t="s">
        <v>83</v>
      </c>
      <c r="D674" s="16" t="s">
        <v>91</v>
      </c>
      <c r="E674" s="47"/>
      <c r="F674" s="40">
        <v>385939</v>
      </c>
      <c r="G674" s="129">
        <f t="shared" si="20"/>
        <v>687.57694150930956</v>
      </c>
      <c r="H674" s="128">
        <v>561.303</v>
      </c>
      <c r="I674" s="51">
        <f t="shared" si="21"/>
        <v>3003117</v>
      </c>
      <c r="J674" s="16" t="s">
        <v>79</v>
      </c>
      <c r="K674" s="16" t="s">
        <v>65</v>
      </c>
      <c r="L674" s="16" t="s">
        <v>28</v>
      </c>
      <c r="M674" s="16" t="s">
        <v>95</v>
      </c>
      <c r="N674" s="17" t="s">
        <v>101</v>
      </c>
    </row>
    <row r="675" spans="1:14">
      <c r="A675" s="43">
        <v>43340</v>
      </c>
      <c r="B675" s="16" t="s">
        <v>29</v>
      </c>
      <c r="C675" s="16" t="s">
        <v>80</v>
      </c>
      <c r="D675" s="16" t="s">
        <v>81</v>
      </c>
      <c r="E675" s="47"/>
      <c r="F675" s="40">
        <v>8347</v>
      </c>
      <c r="G675" s="129">
        <f t="shared" si="20"/>
        <v>14.870756080049457</v>
      </c>
      <c r="H675" s="128">
        <v>561.303</v>
      </c>
      <c r="I675" s="51">
        <f t="shared" si="21"/>
        <v>2994770</v>
      </c>
      <c r="J675" s="16" t="s">
        <v>79</v>
      </c>
      <c r="K675" s="16" t="s">
        <v>26</v>
      </c>
      <c r="L675" s="16" t="s">
        <v>28</v>
      </c>
      <c r="M675" s="16" t="s">
        <v>95</v>
      </c>
      <c r="N675" s="17" t="s">
        <v>101</v>
      </c>
    </row>
    <row r="676" spans="1:14">
      <c r="A676" s="43">
        <v>43340</v>
      </c>
      <c r="B676" s="17" t="s">
        <v>202</v>
      </c>
      <c r="C676" s="50" t="s">
        <v>97</v>
      </c>
      <c r="D676" s="16" t="s">
        <v>85</v>
      </c>
      <c r="E676" s="40"/>
      <c r="F676" s="40">
        <v>500</v>
      </c>
      <c r="G676" s="129">
        <f t="shared" si="20"/>
        <v>0.89078447825862328</v>
      </c>
      <c r="H676" s="128">
        <v>561.303</v>
      </c>
      <c r="I676" s="51">
        <f t="shared" si="21"/>
        <v>2994270</v>
      </c>
      <c r="J676" s="17" t="s">
        <v>170</v>
      </c>
      <c r="K676" s="16" t="s">
        <v>98</v>
      </c>
      <c r="L676" s="16" t="s">
        <v>28</v>
      </c>
      <c r="M676" s="16" t="s">
        <v>95</v>
      </c>
      <c r="N676" s="16" t="s">
        <v>99</v>
      </c>
    </row>
    <row r="677" spans="1:14">
      <c r="A677" s="43">
        <v>43340</v>
      </c>
      <c r="B677" s="17" t="s">
        <v>203</v>
      </c>
      <c r="C677" s="50" t="s">
        <v>97</v>
      </c>
      <c r="D677" s="16" t="s">
        <v>85</v>
      </c>
      <c r="E677" s="40"/>
      <c r="F677" s="40">
        <v>500</v>
      </c>
      <c r="G677" s="129">
        <f t="shared" si="20"/>
        <v>0.89078447825862328</v>
      </c>
      <c r="H677" s="128">
        <v>561.303</v>
      </c>
      <c r="I677" s="51">
        <f t="shared" si="21"/>
        <v>2993770</v>
      </c>
      <c r="J677" s="17" t="s">
        <v>170</v>
      </c>
      <c r="K677" s="16" t="s">
        <v>98</v>
      </c>
      <c r="L677" s="16" t="s">
        <v>28</v>
      </c>
      <c r="M677" s="16" t="s">
        <v>95</v>
      </c>
      <c r="N677" s="16" t="s">
        <v>99</v>
      </c>
    </row>
    <row r="678" spans="1:14">
      <c r="A678" s="43">
        <v>43340</v>
      </c>
      <c r="B678" s="17" t="s">
        <v>197</v>
      </c>
      <c r="C678" s="50" t="s">
        <v>97</v>
      </c>
      <c r="D678" s="16" t="s">
        <v>85</v>
      </c>
      <c r="E678" s="40"/>
      <c r="F678" s="40">
        <v>1000</v>
      </c>
      <c r="G678" s="129">
        <f t="shared" si="20"/>
        <v>1.7815689565172466</v>
      </c>
      <c r="H678" s="128">
        <v>561.303</v>
      </c>
      <c r="I678" s="51">
        <f t="shared" si="21"/>
        <v>2992770</v>
      </c>
      <c r="J678" s="17" t="s">
        <v>170</v>
      </c>
      <c r="K678" s="16" t="s">
        <v>98</v>
      </c>
      <c r="L678" s="16" t="s">
        <v>28</v>
      </c>
      <c r="M678" s="16" t="s">
        <v>95</v>
      </c>
      <c r="N678" s="16" t="s">
        <v>99</v>
      </c>
    </row>
    <row r="679" spans="1:14">
      <c r="A679" s="43">
        <v>43340</v>
      </c>
      <c r="B679" s="17" t="s">
        <v>204</v>
      </c>
      <c r="C679" s="50" t="s">
        <v>97</v>
      </c>
      <c r="D679" s="16" t="s">
        <v>85</v>
      </c>
      <c r="E679" s="40"/>
      <c r="F679" s="40">
        <v>500</v>
      </c>
      <c r="G679" s="129">
        <f t="shared" si="20"/>
        <v>0.89078447825862328</v>
      </c>
      <c r="H679" s="128">
        <v>561.303</v>
      </c>
      <c r="I679" s="51">
        <f t="shared" si="21"/>
        <v>2992270</v>
      </c>
      <c r="J679" s="17" t="s">
        <v>170</v>
      </c>
      <c r="K679" s="16" t="s">
        <v>98</v>
      </c>
      <c r="L679" s="16" t="s">
        <v>28</v>
      </c>
      <c r="M679" s="16" t="s">
        <v>95</v>
      </c>
      <c r="N679" s="16" t="s">
        <v>99</v>
      </c>
    </row>
    <row r="680" spans="1:14">
      <c r="A680" s="43">
        <v>43340</v>
      </c>
      <c r="B680" s="17" t="s">
        <v>187</v>
      </c>
      <c r="C680" s="50" t="s">
        <v>97</v>
      </c>
      <c r="D680" s="16" t="s">
        <v>85</v>
      </c>
      <c r="E680" s="40"/>
      <c r="F680" s="40">
        <v>500</v>
      </c>
      <c r="G680" s="129">
        <f t="shared" si="20"/>
        <v>0.89078447825862328</v>
      </c>
      <c r="H680" s="128">
        <v>561.303</v>
      </c>
      <c r="I680" s="51">
        <f t="shared" si="21"/>
        <v>2991770</v>
      </c>
      <c r="J680" s="17" t="s">
        <v>170</v>
      </c>
      <c r="K680" s="16" t="s">
        <v>98</v>
      </c>
      <c r="L680" s="16" t="s">
        <v>28</v>
      </c>
      <c r="M680" s="16" t="s">
        <v>95</v>
      </c>
      <c r="N680" s="16" t="s">
        <v>99</v>
      </c>
    </row>
    <row r="681" spans="1:14">
      <c r="A681" s="43">
        <v>43340</v>
      </c>
      <c r="B681" s="17" t="s">
        <v>188</v>
      </c>
      <c r="C681" s="50" t="s">
        <v>97</v>
      </c>
      <c r="D681" s="16" t="s">
        <v>85</v>
      </c>
      <c r="E681" s="40"/>
      <c r="F681" s="40">
        <v>500</v>
      </c>
      <c r="G681" s="129">
        <f t="shared" si="20"/>
        <v>0.89078447825862328</v>
      </c>
      <c r="H681" s="128">
        <v>561.303</v>
      </c>
      <c r="I681" s="51">
        <f t="shared" si="21"/>
        <v>2991270</v>
      </c>
      <c r="J681" s="17" t="s">
        <v>170</v>
      </c>
      <c r="K681" s="16" t="s">
        <v>98</v>
      </c>
      <c r="L681" s="16" t="s">
        <v>28</v>
      </c>
      <c r="M681" s="16" t="s">
        <v>95</v>
      </c>
      <c r="N681" s="16" t="s">
        <v>99</v>
      </c>
    </row>
    <row r="682" spans="1:14">
      <c r="A682" s="43">
        <v>43340</v>
      </c>
      <c r="B682" s="17" t="s">
        <v>175</v>
      </c>
      <c r="C682" s="50" t="s">
        <v>97</v>
      </c>
      <c r="D682" s="16" t="s">
        <v>85</v>
      </c>
      <c r="E682" s="40"/>
      <c r="F682" s="40">
        <v>500</v>
      </c>
      <c r="G682" s="129">
        <f t="shared" si="20"/>
        <v>0.89078447825862328</v>
      </c>
      <c r="H682" s="128">
        <v>561.303</v>
      </c>
      <c r="I682" s="51">
        <f t="shared" si="21"/>
        <v>2990770</v>
      </c>
      <c r="J682" s="17" t="s">
        <v>170</v>
      </c>
      <c r="K682" s="16" t="s">
        <v>98</v>
      </c>
      <c r="L682" s="16" t="s">
        <v>28</v>
      </c>
      <c r="M682" s="16" t="s">
        <v>95</v>
      </c>
      <c r="N682" s="16" t="s">
        <v>99</v>
      </c>
    </row>
    <row r="683" spans="1:14">
      <c r="A683" s="43">
        <v>43340</v>
      </c>
      <c r="B683" s="17" t="s">
        <v>176</v>
      </c>
      <c r="C683" s="50" t="s">
        <v>97</v>
      </c>
      <c r="D683" s="16" t="s">
        <v>85</v>
      </c>
      <c r="E683" s="40"/>
      <c r="F683" s="40">
        <v>500</v>
      </c>
      <c r="G683" s="129">
        <f t="shared" si="20"/>
        <v>0.89078447825862328</v>
      </c>
      <c r="H683" s="128">
        <v>561.303</v>
      </c>
      <c r="I683" s="51">
        <f t="shared" si="21"/>
        <v>2990270</v>
      </c>
      <c r="J683" s="17" t="s">
        <v>170</v>
      </c>
      <c r="K683" s="16" t="s">
        <v>98</v>
      </c>
      <c r="L683" s="16" t="s">
        <v>28</v>
      </c>
      <c r="M683" s="16" t="s">
        <v>95</v>
      </c>
      <c r="N683" s="16" t="s">
        <v>99</v>
      </c>
    </row>
    <row r="684" spans="1:14">
      <c r="A684" s="43">
        <v>43340</v>
      </c>
      <c r="B684" s="16" t="s">
        <v>263</v>
      </c>
      <c r="C684" s="16" t="s">
        <v>239</v>
      </c>
      <c r="D684" s="16" t="s">
        <v>81</v>
      </c>
      <c r="E684" s="40"/>
      <c r="F684" s="40">
        <v>4000</v>
      </c>
      <c r="G684" s="129">
        <f t="shared" si="20"/>
        <v>7.1262758260689862</v>
      </c>
      <c r="H684" s="128">
        <v>561.303</v>
      </c>
      <c r="I684" s="51">
        <f t="shared" si="21"/>
        <v>2986270</v>
      </c>
      <c r="J684" s="16" t="s">
        <v>137</v>
      </c>
      <c r="K684" s="16" t="s">
        <v>279</v>
      </c>
      <c r="L684" s="16" t="s">
        <v>28</v>
      </c>
      <c r="M684" s="16" t="s">
        <v>95</v>
      </c>
      <c r="N684" s="17" t="s">
        <v>101</v>
      </c>
    </row>
    <row r="685" spans="1:14">
      <c r="A685" s="43">
        <v>43340</v>
      </c>
      <c r="B685" s="16" t="s">
        <v>253</v>
      </c>
      <c r="C685" s="16" t="s">
        <v>239</v>
      </c>
      <c r="D685" s="16" t="s">
        <v>81</v>
      </c>
      <c r="E685" s="40"/>
      <c r="F685" s="40">
        <v>4000</v>
      </c>
      <c r="G685" s="129">
        <f t="shared" si="20"/>
        <v>7.1262758260689862</v>
      </c>
      <c r="H685" s="128">
        <v>561.303</v>
      </c>
      <c r="I685" s="51">
        <f t="shared" si="21"/>
        <v>2982270</v>
      </c>
      <c r="J685" s="16" t="s">
        <v>137</v>
      </c>
      <c r="K685" s="16" t="s">
        <v>280</v>
      </c>
      <c r="L685" s="16" t="s">
        <v>28</v>
      </c>
      <c r="M685" s="16" t="s">
        <v>95</v>
      </c>
      <c r="N685" s="17" t="s">
        <v>101</v>
      </c>
    </row>
    <row r="686" spans="1:14">
      <c r="A686" s="43">
        <v>43340</v>
      </c>
      <c r="B686" s="16" t="s">
        <v>639</v>
      </c>
      <c r="C686" s="16" t="s">
        <v>624</v>
      </c>
      <c r="D686" s="16" t="s">
        <v>81</v>
      </c>
      <c r="E686" s="40"/>
      <c r="F686" s="40">
        <v>72000</v>
      </c>
      <c r="G686" s="129">
        <f t="shared" si="20"/>
        <v>128.27296486924175</v>
      </c>
      <c r="H686" s="128">
        <v>561.303</v>
      </c>
      <c r="I686" s="51">
        <f t="shared" si="21"/>
        <v>2910270</v>
      </c>
      <c r="J686" s="16" t="s">
        <v>137</v>
      </c>
      <c r="K686" s="16" t="s">
        <v>143</v>
      </c>
      <c r="L686" s="16" t="s">
        <v>28</v>
      </c>
      <c r="M686" s="16" t="s">
        <v>95</v>
      </c>
      <c r="N686" s="16" t="s">
        <v>101</v>
      </c>
    </row>
    <row r="687" spans="1:14">
      <c r="A687" s="43">
        <v>43340</v>
      </c>
      <c r="B687" s="16" t="s">
        <v>344</v>
      </c>
      <c r="C687" s="50" t="s">
        <v>97</v>
      </c>
      <c r="D687" s="16" t="s">
        <v>85</v>
      </c>
      <c r="E687" s="40"/>
      <c r="F687" s="40">
        <v>300</v>
      </c>
      <c r="G687" s="129">
        <f t="shared" si="20"/>
        <v>0.53447068695517397</v>
      </c>
      <c r="H687" s="128">
        <v>561.303</v>
      </c>
      <c r="I687" s="51">
        <f t="shared" si="21"/>
        <v>2909970</v>
      </c>
      <c r="J687" s="16" t="s">
        <v>245</v>
      </c>
      <c r="K687" s="16" t="s">
        <v>294</v>
      </c>
      <c r="L687" s="16" t="s">
        <v>28</v>
      </c>
      <c r="M687" s="16" t="s">
        <v>95</v>
      </c>
      <c r="N687" s="16" t="s">
        <v>99</v>
      </c>
    </row>
    <row r="688" spans="1:14">
      <c r="A688" s="43">
        <v>43340</v>
      </c>
      <c r="B688" s="16" t="s">
        <v>345</v>
      </c>
      <c r="C688" s="50" t="s">
        <v>97</v>
      </c>
      <c r="D688" s="16" t="s">
        <v>85</v>
      </c>
      <c r="E688" s="40"/>
      <c r="F688" s="40">
        <v>300</v>
      </c>
      <c r="G688" s="129">
        <f t="shared" si="20"/>
        <v>0.53447068695517397</v>
      </c>
      <c r="H688" s="128">
        <v>561.303</v>
      </c>
      <c r="I688" s="51">
        <f t="shared" si="21"/>
        <v>2909670</v>
      </c>
      <c r="J688" s="16" t="s">
        <v>245</v>
      </c>
      <c r="K688" s="16" t="s">
        <v>294</v>
      </c>
      <c r="L688" s="16" t="s">
        <v>28</v>
      </c>
      <c r="M688" s="16" t="s">
        <v>95</v>
      </c>
      <c r="N688" s="16" t="s">
        <v>99</v>
      </c>
    </row>
    <row r="689" spans="1:14">
      <c r="A689" s="43">
        <v>43340</v>
      </c>
      <c r="B689" s="16" t="s">
        <v>346</v>
      </c>
      <c r="C689" s="16" t="s">
        <v>90</v>
      </c>
      <c r="D689" s="16" t="s">
        <v>81</v>
      </c>
      <c r="E689" s="40"/>
      <c r="F689" s="40">
        <v>1200</v>
      </c>
      <c r="G689" s="129">
        <f t="shared" si="20"/>
        <v>2.1378827478206959</v>
      </c>
      <c r="H689" s="128">
        <v>561.303</v>
      </c>
      <c r="I689" s="51">
        <f t="shared" si="21"/>
        <v>2908470</v>
      </c>
      <c r="J689" s="16" t="s">
        <v>245</v>
      </c>
      <c r="K689" s="16" t="s">
        <v>294</v>
      </c>
      <c r="L689" s="16" t="s">
        <v>28</v>
      </c>
      <c r="M689" s="16" t="s">
        <v>95</v>
      </c>
      <c r="N689" s="16" t="s">
        <v>99</v>
      </c>
    </row>
    <row r="690" spans="1:14">
      <c r="A690" s="43">
        <v>43340</v>
      </c>
      <c r="B690" s="16" t="s">
        <v>347</v>
      </c>
      <c r="C690" s="50" t="s">
        <v>97</v>
      </c>
      <c r="D690" s="16" t="s">
        <v>85</v>
      </c>
      <c r="E690" s="40"/>
      <c r="F690" s="40">
        <v>300</v>
      </c>
      <c r="G690" s="129">
        <f t="shared" si="20"/>
        <v>0.53447068695517397</v>
      </c>
      <c r="H690" s="128">
        <v>561.303</v>
      </c>
      <c r="I690" s="51">
        <f t="shared" si="21"/>
        <v>2908170</v>
      </c>
      <c r="J690" s="16" t="s">
        <v>245</v>
      </c>
      <c r="K690" s="16" t="s">
        <v>294</v>
      </c>
      <c r="L690" s="16" t="s">
        <v>28</v>
      </c>
      <c r="M690" s="16" t="s">
        <v>95</v>
      </c>
      <c r="N690" s="16" t="s">
        <v>99</v>
      </c>
    </row>
    <row r="691" spans="1:14">
      <c r="A691" s="43">
        <v>43340</v>
      </c>
      <c r="B691" s="16" t="s">
        <v>348</v>
      </c>
      <c r="C691" s="50" t="s">
        <v>97</v>
      </c>
      <c r="D691" s="16" t="s">
        <v>85</v>
      </c>
      <c r="E691" s="40"/>
      <c r="F691" s="40">
        <v>300</v>
      </c>
      <c r="G691" s="129">
        <f t="shared" si="20"/>
        <v>0.53447068695517397</v>
      </c>
      <c r="H691" s="128">
        <v>561.303</v>
      </c>
      <c r="I691" s="51">
        <f t="shared" si="21"/>
        <v>2907870</v>
      </c>
      <c r="J691" s="16" t="s">
        <v>245</v>
      </c>
      <c r="K691" s="16" t="s">
        <v>294</v>
      </c>
      <c r="L691" s="16" t="s">
        <v>28</v>
      </c>
      <c r="M691" s="16" t="s">
        <v>95</v>
      </c>
      <c r="N691" s="16" t="s">
        <v>99</v>
      </c>
    </row>
    <row r="692" spans="1:14">
      <c r="A692" s="43">
        <v>43340</v>
      </c>
      <c r="B692" s="16" t="s">
        <v>339</v>
      </c>
      <c r="C692" s="50" t="s">
        <v>97</v>
      </c>
      <c r="D692" s="16" t="s">
        <v>85</v>
      </c>
      <c r="E692" s="40"/>
      <c r="F692" s="40">
        <v>300</v>
      </c>
      <c r="G692" s="129">
        <f t="shared" si="20"/>
        <v>0.53447068695517397</v>
      </c>
      <c r="H692" s="128">
        <v>561.303</v>
      </c>
      <c r="I692" s="51">
        <f t="shared" si="21"/>
        <v>2907570</v>
      </c>
      <c r="J692" s="16" t="s">
        <v>245</v>
      </c>
      <c r="K692" s="16" t="s">
        <v>294</v>
      </c>
      <c r="L692" s="16" t="s">
        <v>28</v>
      </c>
      <c r="M692" s="16" t="s">
        <v>95</v>
      </c>
      <c r="N692" s="16" t="s">
        <v>99</v>
      </c>
    </row>
    <row r="693" spans="1:14">
      <c r="A693" s="43">
        <v>43340</v>
      </c>
      <c r="B693" s="16" t="s">
        <v>297</v>
      </c>
      <c r="C693" s="50" t="s">
        <v>97</v>
      </c>
      <c r="D693" s="16" t="s">
        <v>85</v>
      </c>
      <c r="E693" s="40"/>
      <c r="F693" s="40">
        <v>300</v>
      </c>
      <c r="G693" s="129">
        <f t="shared" si="20"/>
        <v>0.53447068695517397</v>
      </c>
      <c r="H693" s="128">
        <v>561.303</v>
      </c>
      <c r="I693" s="51">
        <f t="shared" si="21"/>
        <v>2907270</v>
      </c>
      <c r="J693" s="16" t="s">
        <v>245</v>
      </c>
      <c r="K693" s="16" t="s">
        <v>294</v>
      </c>
      <c r="L693" s="16" t="s">
        <v>28</v>
      </c>
      <c r="M693" s="16" t="s">
        <v>95</v>
      </c>
      <c r="N693" s="16" t="s">
        <v>99</v>
      </c>
    </row>
    <row r="694" spans="1:14">
      <c r="A694" s="43">
        <v>43340</v>
      </c>
      <c r="B694" s="16" t="s">
        <v>297</v>
      </c>
      <c r="C694" s="50" t="s">
        <v>97</v>
      </c>
      <c r="D694" s="16" t="s">
        <v>85</v>
      </c>
      <c r="E694" s="40"/>
      <c r="F694" s="40">
        <v>300</v>
      </c>
      <c r="G694" s="129">
        <f t="shared" si="20"/>
        <v>0.53447068695517397</v>
      </c>
      <c r="H694" s="128">
        <v>561.303</v>
      </c>
      <c r="I694" s="51">
        <f t="shared" si="21"/>
        <v>2906970</v>
      </c>
      <c r="J694" s="16" t="s">
        <v>245</v>
      </c>
      <c r="K694" s="16" t="s">
        <v>294</v>
      </c>
      <c r="L694" s="16" t="s">
        <v>28</v>
      </c>
      <c r="M694" s="16" t="s">
        <v>95</v>
      </c>
      <c r="N694" s="16" t="s">
        <v>99</v>
      </c>
    </row>
    <row r="695" spans="1:14">
      <c r="A695" s="43">
        <v>43340</v>
      </c>
      <c r="B695" s="16" t="s">
        <v>419</v>
      </c>
      <c r="C695" s="50" t="s">
        <v>97</v>
      </c>
      <c r="D695" s="53" t="s">
        <v>84</v>
      </c>
      <c r="E695" s="40"/>
      <c r="F695" s="40">
        <v>2000</v>
      </c>
      <c r="G695" s="129">
        <f t="shared" si="20"/>
        <v>3.5631379130344931</v>
      </c>
      <c r="H695" s="128">
        <v>561.303</v>
      </c>
      <c r="I695" s="51">
        <f t="shared" si="21"/>
        <v>2904970</v>
      </c>
      <c r="J695" s="16" t="s">
        <v>260</v>
      </c>
      <c r="K695" s="46" t="s">
        <v>98</v>
      </c>
      <c r="L695" s="16" t="s">
        <v>33</v>
      </c>
      <c r="M695" s="16" t="s">
        <v>95</v>
      </c>
      <c r="N695" s="16" t="s">
        <v>99</v>
      </c>
    </row>
    <row r="696" spans="1:14">
      <c r="A696" s="43">
        <v>43340</v>
      </c>
      <c r="B696" s="16" t="s">
        <v>420</v>
      </c>
      <c r="C696" s="50" t="s">
        <v>97</v>
      </c>
      <c r="D696" s="53" t="s">
        <v>84</v>
      </c>
      <c r="E696" s="40"/>
      <c r="F696" s="40">
        <v>2000</v>
      </c>
      <c r="G696" s="129">
        <f t="shared" si="20"/>
        <v>3.5631379130344931</v>
      </c>
      <c r="H696" s="128">
        <v>561.303</v>
      </c>
      <c r="I696" s="51">
        <f t="shared" si="21"/>
        <v>2902970</v>
      </c>
      <c r="J696" s="16" t="s">
        <v>260</v>
      </c>
      <c r="K696" s="46" t="s">
        <v>98</v>
      </c>
      <c r="L696" s="16" t="s">
        <v>33</v>
      </c>
      <c r="M696" s="16" t="s">
        <v>95</v>
      </c>
      <c r="N696" s="16" t="s">
        <v>99</v>
      </c>
    </row>
    <row r="697" spans="1:14">
      <c r="A697" s="43">
        <v>43340</v>
      </c>
      <c r="B697" s="16" t="s">
        <v>421</v>
      </c>
      <c r="C697" s="50" t="s">
        <v>97</v>
      </c>
      <c r="D697" s="53" t="s">
        <v>84</v>
      </c>
      <c r="E697" s="40"/>
      <c r="F697" s="40">
        <v>2000</v>
      </c>
      <c r="G697" s="129">
        <f t="shared" si="20"/>
        <v>3.5631379130344931</v>
      </c>
      <c r="H697" s="128">
        <v>561.303</v>
      </c>
      <c r="I697" s="51">
        <f t="shared" si="21"/>
        <v>2900970</v>
      </c>
      <c r="J697" s="16" t="s">
        <v>260</v>
      </c>
      <c r="K697" s="46" t="s">
        <v>98</v>
      </c>
      <c r="L697" s="16" t="s">
        <v>33</v>
      </c>
      <c r="M697" s="16" t="s">
        <v>95</v>
      </c>
      <c r="N697" s="16" t="s">
        <v>99</v>
      </c>
    </row>
    <row r="698" spans="1:14">
      <c r="A698" s="43">
        <v>43340</v>
      </c>
      <c r="B698" s="16" t="s">
        <v>422</v>
      </c>
      <c r="C698" s="50" t="s">
        <v>97</v>
      </c>
      <c r="D698" s="53" t="s">
        <v>84</v>
      </c>
      <c r="E698" s="40"/>
      <c r="F698" s="40">
        <v>2000</v>
      </c>
      <c r="G698" s="129">
        <f t="shared" si="20"/>
        <v>3.5631379130344931</v>
      </c>
      <c r="H698" s="128">
        <v>561.303</v>
      </c>
      <c r="I698" s="51">
        <f t="shared" si="21"/>
        <v>2898970</v>
      </c>
      <c r="J698" s="16" t="s">
        <v>260</v>
      </c>
      <c r="K698" s="46" t="s">
        <v>98</v>
      </c>
      <c r="L698" s="16" t="s">
        <v>33</v>
      </c>
      <c r="M698" s="16" t="s">
        <v>95</v>
      </c>
      <c r="N698" s="16" t="s">
        <v>99</v>
      </c>
    </row>
    <row r="699" spans="1:14">
      <c r="A699" s="43">
        <v>43340</v>
      </c>
      <c r="B699" s="16" t="s">
        <v>423</v>
      </c>
      <c r="C699" s="50" t="s">
        <v>97</v>
      </c>
      <c r="D699" s="53" t="s">
        <v>84</v>
      </c>
      <c r="E699" s="40"/>
      <c r="F699" s="40">
        <v>2000</v>
      </c>
      <c r="G699" s="129">
        <f t="shared" si="20"/>
        <v>3.5631379130344931</v>
      </c>
      <c r="H699" s="128">
        <v>561.303</v>
      </c>
      <c r="I699" s="51">
        <f t="shared" si="21"/>
        <v>2896970</v>
      </c>
      <c r="J699" s="16" t="s">
        <v>260</v>
      </c>
      <c r="K699" s="46" t="s">
        <v>98</v>
      </c>
      <c r="L699" s="16" t="s">
        <v>33</v>
      </c>
      <c r="M699" s="16" t="s">
        <v>95</v>
      </c>
      <c r="N699" s="16" t="s">
        <v>99</v>
      </c>
    </row>
    <row r="700" spans="1:14">
      <c r="A700" s="43">
        <v>43340</v>
      </c>
      <c r="B700" s="50" t="s">
        <v>508</v>
      </c>
      <c r="C700" s="50" t="s">
        <v>97</v>
      </c>
      <c r="D700" s="16" t="s">
        <v>85</v>
      </c>
      <c r="E700" s="40"/>
      <c r="F700" s="49">
        <v>1000</v>
      </c>
      <c r="G700" s="129">
        <f t="shared" si="20"/>
        <v>1.7815689565172466</v>
      </c>
      <c r="H700" s="128">
        <v>561.303</v>
      </c>
      <c r="I700" s="51">
        <f t="shared" si="21"/>
        <v>2895970</v>
      </c>
      <c r="J700" s="17" t="s">
        <v>226</v>
      </c>
      <c r="K700" s="50" t="s">
        <v>98</v>
      </c>
      <c r="L700" s="16" t="s">
        <v>28</v>
      </c>
      <c r="M700" s="16" t="s">
        <v>95</v>
      </c>
      <c r="N700" s="17" t="s">
        <v>99</v>
      </c>
    </row>
    <row r="701" spans="1:14">
      <c r="A701" s="43">
        <v>43340</v>
      </c>
      <c r="B701" s="50" t="s">
        <v>507</v>
      </c>
      <c r="C701" s="50" t="s">
        <v>97</v>
      </c>
      <c r="D701" s="16" t="s">
        <v>85</v>
      </c>
      <c r="E701" s="40"/>
      <c r="F701" s="49">
        <v>1000</v>
      </c>
      <c r="G701" s="129">
        <f t="shared" si="20"/>
        <v>1.7815689565172466</v>
      </c>
      <c r="H701" s="128">
        <v>561.303</v>
      </c>
      <c r="I701" s="51">
        <f t="shared" si="21"/>
        <v>2894970</v>
      </c>
      <c r="J701" s="17" t="s">
        <v>226</v>
      </c>
      <c r="K701" s="50" t="s">
        <v>98</v>
      </c>
      <c r="L701" s="16" t="s">
        <v>28</v>
      </c>
      <c r="M701" s="16" t="s">
        <v>95</v>
      </c>
      <c r="N701" s="17" t="s">
        <v>99</v>
      </c>
    </row>
    <row r="702" spans="1:14">
      <c r="A702" s="43">
        <v>43340</v>
      </c>
      <c r="B702" s="50" t="s">
        <v>508</v>
      </c>
      <c r="C702" s="50" t="s">
        <v>97</v>
      </c>
      <c r="D702" s="16" t="s">
        <v>85</v>
      </c>
      <c r="E702" s="40"/>
      <c r="F702" s="40">
        <v>1000</v>
      </c>
      <c r="G702" s="129">
        <f t="shared" si="20"/>
        <v>1.7815689565172466</v>
      </c>
      <c r="H702" s="128">
        <v>561.303</v>
      </c>
      <c r="I702" s="51">
        <f t="shared" si="21"/>
        <v>2893970</v>
      </c>
      <c r="J702" s="17" t="s">
        <v>259</v>
      </c>
      <c r="K702" s="50" t="s">
        <v>98</v>
      </c>
      <c r="L702" s="16" t="s">
        <v>28</v>
      </c>
      <c r="M702" s="16" t="s">
        <v>95</v>
      </c>
      <c r="N702" s="17" t="s">
        <v>99</v>
      </c>
    </row>
    <row r="703" spans="1:14">
      <c r="A703" s="43">
        <v>43340</v>
      </c>
      <c r="B703" s="50" t="s">
        <v>507</v>
      </c>
      <c r="C703" s="50" t="s">
        <v>97</v>
      </c>
      <c r="D703" s="16" t="s">
        <v>85</v>
      </c>
      <c r="E703" s="40"/>
      <c r="F703" s="40">
        <v>1000</v>
      </c>
      <c r="G703" s="129">
        <f t="shared" si="20"/>
        <v>1.7815689565172466</v>
      </c>
      <c r="H703" s="128">
        <v>561.303</v>
      </c>
      <c r="I703" s="51">
        <f t="shared" si="21"/>
        <v>2892970</v>
      </c>
      <c r="J703" s="17" t="s">
        <v>259</v>
      </c>
      <c r="K703" s="50" t="s">
        <v>98</v>
      </c>
      <c r="L703" s="16" t="s">
        <v>28</v>
      </c>
      <c r="M703" s="16" t="s">
        <v>95</v>
      </c>
      <c r="N703" s="17" t="s">
        <v>99</v>
      </c>
    </row>
    <row r="704" spans="1:14">
      <c r="A704" s="43">
        <v>43340</v>
      </c>
      <c r="B704" s="17" t="s">
        <v>528</v>
      </c>
      <c r="C704" s="50" t="s">
        <v>97</v>
      </c>
      <c r="D704" s="16" t="s">
        <v>85</v>
      </c>
      <c r="E704" s="40"/>
      <c r="F704" s="40">
        <v>1000</v>
      </c>
      <c r="G704" s="129">
        <f t="shared" si="20"/>
        <v>1.7815689565172466</v>
      </c>
      <c r="H704" s="128">
        <v>561.303</v>
      </c>
      <c r="I704" s="51">
        <f t="shared" si="21"/>
        <v>2891970</v>
      </c>
      <c r="J704" s="17" t="s">
        <v>527</v>
      </c>
      <c r="K704" s="17" t="s">
        <v>98</v>
      </c>
      <c r="L704" s="16" t="s">
        <v>28</v>
      </c>
      <c r="M704" s="16" t="s">
        <v>95</v>
      </c>
      <c r="N704" s="17" t="s">
        <v>99</v>
      </c>
    </row>
    <row r="705" spans="1:14">
      <c r="A705" s="43">
        <v>43340</v>
      </c>
      <c r="B705" s="17" t="s">
        <v>507</v>
      </c>
      <c r="C705" s="50" t="s">
        <v>97</v>
      </c>
      <c r="D705" s="16" t="s">
        <v>85</v>
      </c>
      <c r="E705" s="40"/>
      <c r="F705" s="40">
        <v>1000</v>
      </c>
      <c r="G705" s="129">
        <f t="shared" si="20"/>
        <v>1.7815689565172466</v>
      </c>
      <c r="H705" s="128">
        <v>561.303</v>
      </c>
      <c r="I705" s="51">
        <f t="shared" si="21"/>
        <v>2890970</v>
      </c>
      <c r="J705" s="17" t="s">
        <v>527</v>
      </c>
      <c r="K705" s="17" t="s">
        <v>98</v>
      </c>
      <c r="L705" s="16" t="s">
        <v>28</v>
      </c>
      <c r="M705" s="16" t="s">
        <v>95</v>
      </c>
      <c r="N705" s="17" t="s">
        <v>99</v>
      </c>
    </row>
    <row r="706" spans="1:14">
      <c r="A706" s="43">
        <v>43340</v>
      </c>
      <c r="B706" s="17" t="s">
        <v>685</v>
      </c>
      <c r="C706" s="16" t="s">
        <v>83</v>
      </c>
      <c r="D706" s="16" t="s">
        <v>91</v>
      </c>
      <c r="E706" s="40"/>
      <c r="F706" s="40">
        <v>300000</v>
      </c>
      <c r="G706" s="129">
        <f t="shared" si="20"/>
        <v>534.47068695517396</v>
      </c>
      <c r="H706" s="128">
        <v>561.303</v>
      </c>
      <c r="I706" s="51">
        <f t="shared" si="21"/>
        <v>2590970</v>
      </c>
      <c r="J706" s="17" t="s">
        <v>137</v>
      </c>
      <c r="K706" s="17">
        <v>13</v>
      </c>
      <c r="L706" s="16" t="s">
        <v>28</v>
      </c>
      <c r="M706" s="16" t="s">
        <v>95</v>
      </c>
      <c r="N706" s="17" t="s">
        <v>101</v>
      </c>
    </row>
    <row r="707" spans="1:14">
      <c r="A707" s="43">
        <v>43341</v>
      </c>
      <c r="B707" s="16" t="s">
        <v>71</v>
      </c>
      <c r="C707" s="16" t="s">
        <v>83</v>
      </c>
      <c r="D707" s="16" t="s">
        <v>84</v>
      </c>
      <c r="E707" s="44"/>
      <c r="F707" s="40">
        <v>220000</v>
      </c>
      <c r="G707" s="129">
        <f t="shared" si="20"/>
        <v>391.9451704337942</v>
      </c>
      <c r="H707" s="128">
        <v>561.303</v>
      </c>
      <c r="I707" s="51">
        <f t="shared" si="21"/>
        <v>2370970</v>
      </c>
      <c r="J707" s="16" t="s">
        <v>79</v>
      </c>
      <c r="K707" s="16">
        <v>3593834</v>
      </c>
      <c r="L707" s="16" t="s">
        <v>33</v>
      </c>
      <c r="M707" s="16" t="s">
        <v>95</v>
      </c>
      <c r="N707" s="17" t="s">
        <v>101</v>
      </c>
    </row>
    <row r="708" spans="1:14">
      <c r="A708" s="43">
        <v>43341</v>
      </c>
      <c r="B708" s="16" t="s">
        <v>72</v>
      </c>
      <c r="C708" s="16" t="s">
        <v>80</v>
      </c>
      <c r="D708" s="16" t="s">
        <v>81</v>
      </c>
      <c r="E708" s="47"/>
      <c r="F708" s="40">
        <v>3401</v>
      </c>
      <c r="G708" s="129">
        <f t="shared" si="20"/>
        <v>6.0591160211151553</v>
      </c>
      <c r="H708" s="128">
        <v>561.303</v>
      </c>
      <c r="I708" s="51">
        <f t="shared" si="21"/>
        <v>2367569</v>
      </c>
      <c r="J708" s="16" t="s">
        <v>79</v>
      </c>
      <c r="K708" s="16">
        <v>3593834</v>
      </c>
      <c r="L708" s="16" t="s">
        <v>28</v>
      </c>
      <c r="M708" s="16" t="s">
        <v>95</v>
      </c>
      <c r="N708" s="17" t="s">
        <v>101</v>
      </c>
    </row>
    <row r="709" spans="1:14">
      <c r="A709" s="43">
        <v>43341</v>
      </c>
      <c r="B709" s="16" t="s">
        <v>73</v>
      </c>
      <c r="C709" s="16" t="s">
        <v>83</v>
      </c>
      <c r="D709" s="16" t="s">
        <v>85</v>
      </c>
      <c r="E709" s="47"/>
      <c r="F709" s="40">
        <v>193600</v>
      </c>
      <c r="G709" s="129">
        <f t="shared" si="20"/>
        <v>344.91174998173892</v>
      </c>
      <c r="H709" s="128">
        <v>561.303</v>
      </c>
      <c r="I709" s="51">
        <f t="shared" si="21"/>
        <v>2173969</v>
      </c>
      <c r="J709" s="16" t="s">
        <v>79</v>
      </c>
      <c r="K709" s="16">
        <v>3593831</v>
      </c>
      <c r="L709" s="16" t="s">
        <v>28</v>
      </c>
      <c r="M709" s="16" t="s">
        <v>95</v>
      </c>
      <c r="N709" s="17" t="s">
        <v>101</v>
      </c>
    </row>
    <row r="710" spans="1:14">
      <c r="A710" s="43">
        <v>43341</v>
      </c>
      <c r="B710" s="16" t="s">
        <v>74</v>
      </c>
      <c r="C710" s="16" t="s">
        <v>80</v>
      </c>
      <c r="D710" s="16" t="s">
        <v>81</v>
      </c>
      <c r="E710" s="47"/>
      <c r="F710" s="40">
        <v>3401</v>
      </c>
      <c r="G710" s="129">
        <f t="shared" si="20"/>
        <v>6.0591160211151553</v>
      </c>
      <c r="H710" s="128">
        <v>561.303</v>
      </c>
      <c r="I710" s="51">
        <f t="shared" si="21"/>
        <v>2170568</v>
      </c>
      <c r="J710" s="16" t="s">
        <v>79</v>
      </c>
      <c r="K710" s="16">
        <v>3593831</v>
      </c>
      <c r="L710" s="16" t="s">
        <v>28</v>
      </c>
      <c r="M710" s="16" t="s">
        <v>95</v>
      </c>
      <c r="N710" s="17" t="s">
        <v>101</v>
      </c>
    </row>
    <row r="711" spans="1:14">
      <c r="A711" s="43">
        <v>43341</v>
      </c>
      <c r="B711" s="16" t="s">
        <v>75</v>
      </c>
      <c r="C711" s="16" t="s">
        <v>83</v>
      </c>
      <c r="D711" s="16" t="s">
        <v>85</v>
      </c>
      <c r="E711" s="47"/>
      <c r="F711" s="40">
        <v>193600</v>
      </c>
      <c r="G711" s="129">
        <f t="shared" si="20"/>
        <v>344.91174998173892</v>
      </c>
      <c r="H711" s="128">
        <v>561.303</v>
      </c>
      <c r="I711" s="51">
        <f t="shared" si="21"/>
        <v>1976968</v>
      </c>
      <c r="J711" s="16" t="s">
        <v>79</v>
      </c>
      <c r="K711" s="16">
        <v>3593832</v>
      </c>
      <c r="L711" s="16" t="s">
        <v>28</v>
      </c>
      <c r="M711" s="16" t="s">
        <v>95</v>
      </c>
      <c r="N711" s="17" t="s">
        <v>101</v>
      </c>
    </row>
    <row r="712" spans="1:14">
      <c r="A712" s="43">
        <v>43341</v>
      </c>
      <c r="B712" s="16" t="s">
        <v>76</v>
      </c>
      <c r="C712" s="16" t="s">
        <v>80</v>
      </c>
      <c r="D712" s="16" t="s">
        <v>81</v>
      </c>
      <c r="E712" s="47"/>
      <c r="F712" s="40">
        <v>3401</v>
      </c>
      <c r="G712" s="129">
        <f t="shared" si="20"/>
        <v>6.0591160211151553</v>
      </c>
      <c r="H712" s="128">
        <v>561.303</v>
      </c>
      <c r="I712" s="51">
        <f t="shared" si="21"/>
        <v>1973567</v>
      </c>
      <c r="J712" s="16" t="s">
        <v>79</v>
      </c>
      <c r="K712" s="16">
        <v>3593832</v>
      </c>
      <c r="L712" s="16" t="s">
        <v>28</v>
      </c>
      <c r="M712" s="16" t="s">
        <v>95</v>
      </c>
      <c r="N712" s="17" t="s">
        <v>101</v>
      </c>
    </row>
    <row r="713" spans="1:14">
      <c r="A713" s="43">
        <v>43341</v>
      </c>
      <c r="B713" s="17" t="s">
        <v>186</v>
      </c>
      <c r="C713" s="50" t="s">
        <v>97</v>
      </c>
      <c r="D713" s="16" t="s">
        <v>85</v>
      </c>
      <c r="E713" s="40"/>
      <c r="F713" s="40">
        <v>500</v>
      </c>
      <c r="G713" s="129">
        <f t="shared" si="20"/>
        <v>0.89078447825862328</v>
      </c>
      <c r="H713" s="128">
        <v>561.303</v>
      </c>
      <c r="I713" s="51">
        <f t="shared" si="21"/>
        <v>1973067</v>
      </c>
      <c r="J713" s="17" t="s">
        <v>170</v>
      </c>
      <c r="K713" s="16" t="s">
        <v>98</v>
      </c>
      <c r="L713" s="16" t="s">
        <v>28</v>
      </c>
      <c r="M713" s="16" t="s">
        <v>95</v>
      </c>
      <c r="N713" s="16" t="s">
        <v>99</v>
      </c>
    </row>
    <row r="714" spans="1:14">
      <c r="A714" s="43">
        <v>43341</v>
      </c>
      <c r="B714" s="17" t="s">
        <v>196</v>
      </c>
      <c r="C714" s="50" t="s">
        <v>97</v>
      </c>
      <c r="D714" s="16" t="s">
        <v>85</v>
      </c>
      <c r="E714" s="40"/>
      <c r="F714" s="40">
        <v>500</v>
      </c>
      <c r="G714" s="129">
        <f t="shared" si="20"/>
        <v>0.89078447825862328</v>
      </c>
      <c r="H714" s="128">
        <v>561.303</v>
      </c>
      <c r="I714" s="51">
        <f t="shared" si="21"/>
        <v>1972567</v>
      </c>
      <c r="J714" s="17" t="s">
        <v>170</v>
      </c>
      <c r="K714" s="16" t="s">
        <v>98</v>
      </c>
      <c r="L714" s="16" t="s">
        <v>28</v>
      </c>
      <c r="M714" s="16" t="s">
        <v>95</v>
      </c>
      <c r="N714" s="16" t="s">
        <v>99</v>
      </c>
    </row>
    <row r="715" spans="1:14">
      <c r="A715" s="43">
        <v>43341</v>
      </c>
      <c r="B715" s="17" t="s">
        <v>175</v>
      </c>
      <c r="C715" s="50" t="s">
        <v>97</v>
      </c>
      <c r="D715" s="16" t="s">
        <v>85</v>
      </c>
      <c r="E715" s="40"/>
      <c r="F715" s="40">
        <v>500</v>
      </c>
      <c r="G715" s="129">
        <f t="shared" si="20"/>
        <v>0.89078447825862328</v>
      </c>
      <c r="H715" s="128">
        <v>561.303</v>
      </c>
      <c r="I715" s="51">
        <f t="shared" si="21"/>
        <v>1972067</v>
      </c>
      <c r="J715" s="17" t="s">
        <v>170</v>
      </c>
      <c r="K715" s="16" t="s">
        <v>98</v>
      </c>
      <c r="L715" s="16" t="s">
        <v>28</v>
      </c>
      <c r="M715" s="16" t="s">
        <v>95</v>
      </c>
      <c r="N715" s="16" t="s">
        <v>99</v>
      </c>
    </row>
    <row r="716" spans="1:14">
      <c r="A716" s="43">
        <v>43341</v>
      </c>
      <c r="B716" s="16" t="s">
        <v>641</v>
      </c>
      <c r="C716" s="16" t="s">
        <v>83</v>
      </c>
      <c r="D716" s="16" t="s">
        <v>85</v>
      </c>
      <c r="E716" s="40"/>
      <c r="F716" s="40">
        <v>2700</v>
      </c>
      <c r="G716" s="129">
        <f t="shared" si="20"/>
        <v>4.8102361825965652</v>
      </c>
      <c r="H716" s="128">
        <v>561.303</v>
      </c>
      <c r="I716" s="51">
        <f t="shared" si="21"/>
        <v>1969367</v>
      </c>
      <c r="J716" s="16" t="s">
        <v>236</v>
      </c>
      <c r="K716" s="16" t="s">
        <v>143</v>
      </c>
      <c r="L716" s="16" t="s">
        <v>28</v>
      </c>
      <c r="M716" s="16" t="s">
        <v>95</v>
      </c>
      <c r="N716" s="16" t="s">
        <v>101</v>
      </c>
    </row>
    <row r="717" spans="1:14">
      <c r="A717" s="43">
        <v>43341</v>
      </c>
      <c r="B717" s="17" t="s">
        <v>291</v>
      </c>
      <c r="C717" s="50" t="s">
        <v>97</v>
      </c>
      <c r="D717" s="16" t="s">
        <v>91</v>
      </c>
      <c r="E717" s="42"/>
      <c r="F717" s="42">
        <v>1000</v>
      </c>
      <c r="G717" s="129">
        <f t="shared" si="20"/>
        <v>1.7815689565172466</v>
      </c>
      <c r="H717" s="128">
        <v>561.303</v>
      </c>
      <c r="I717" s="51">
        <f t="shared" si="21"/>
        <v>1968367</v>
      </c>
      <c r="J717" s="17" t="s">
        <v>289</v>
      </c>
      <c r="K717" s="16" t="s">
        <v>98</v>
      </c>
      <c r="L717" s="16" t="s">
        <v>28</v>
      </c>
      <c r="M717" s="16" t="s">
        <v>95</v>
      </c>
      <c r="N717" s="16" t="s">
        <v>99</v>
      </c>
    </row>
    <row r="718" spans="1:14">
      <c r="A718" s="43">
        <v>43341</v>
      </c>
      <c r="B718" s="16" t="s">
        <v>349</v>
      </c>
      <c r="C718" s="17" t="s">
        <v>129</v>
      </c>
      <c r="D718" s="16" t="s">
        <v>85</v>
      </c>
      <c r="E718" s="40"/>
      <c r="F718" s="40">
        <v>50000</v>
      </c>
      <c r="G718" s="129">
        <f t="shared" si="20"/>
        <v>89.078447825862327</v>
      </c>
      <c r="H718" s="128">
        <v>561.303</v>
      </c>
      <c r="I718" s="51">
        <f t="shared" si="21"/>
        <v>1918367</v>
      </c>
      <c r="J718" s="16" t="s">
        <v>245</v>
      </c>
      <c r="K718" s="16" t="s">
        <v>294</v>
      </c>
      <c r="L718" s="16" t="s">
        <v>28</v>
      </c>
      <c r="M718" s="16" t="s">
        <v>95</v>
      </c>
      <c r="N718" s="16" t="s">
        <v>99</v>
      </c>
    </row>
    <row r="719" spans="1:14">
      <c r="A719" s="43">
        <v>43341</v>
      </c>
      <c r="B719" s="16" t="s">
        <v>350</v>
      </c>
      <c r="C719" s="17" t="s">
        <v>129</v>
      </c>
      <c r="D719" s="16" t="s">
        <v>85</v>
      </c>
      <c r="E719" s="40"/>
      <c r="F719" s="40">
        <v>75000</v>
      </c>
      <c r="G719" s="129">
        <f t="shared" si="20"/>
        <v>133.61767173879349</v>
      </c>
      <c r="H719" s="128">
        <v>561.303</v>
      </c>
      <c r="I719" s="51">
        <f t="shared" ref="I719:I782" si="22">I718+E719-F719</f>
        <v>1843367</v>
      </c>
      <c r="J719" s="16" t="s">
        <v>245</v>
      </c>
      <c r="K719" s="16">
        <v>8</v>
      </c>
      <c r="L719" s="16" t="s">
        <v>28</v>
      </c>
      <c r="M719" s="16" t="s">
        <v>95</v>
      </c>
      <c r="N719" s="16" t="s">
        <v>101</v>
      </c>
    </row>
    <row r="720" spans="1:14">
      <c r="A720" s="43">
        <v>43341</v>
      </c>
      <c r="B720" s="16" t="s">
        <v>351</v>
      </c>
      <c r="C720" s="50" t="s">
        <v>97</v>
      </c>
      <c r="D720" s="16" t="s">
        <v>85</v>
      </c>
      <c r="E720" s="40"/>
      <c r="F720" s="40">
        <v>300</v>
      </c>
      <c r="G720" s="129">
        <f t="shared" ref="G720:G783" si="23">+F720/H720</f>
        <v>0.53447068695517397</v>
      </c>
      <c r="H720" s="128">
        <v>561.303</v>
      </c>
      <c r="I720" s="51">
        <f t="shared" si="22"/>
        <v>1843067</v>
      </c>
      <c r="J720" s="16" t="s">
        <v>245</v>
      </c>
      <c r="K720" s="16" t="s">
        <v>294</v>
      </c>
      <c r="L720" s="16" t="s">
        <v>28</v>
      </c>
      <c r="M720" s="16" t="s">
        <v>95</v>
      </c>
      <c r="N720" s="16" t="s">
        <v>99</v>
      </c>
    </row>
    <row r="721" spans="1:14">
      <c r="A721" s="43">
        <v>43341</v>
      </c>
      <c r="B721" s="16" t="s">
        <v>352</v>
      </c>
      <c r="C721" s="50" t="s">
        <v>97</v>
      </c>
      <c r="D721" s="16" t="s">
        <v>85</v>
      </c>
      <c r="E721" s="40"/>
      <c r="F721" s="40">
        <v>8000</v>
      </c>
      <c r="G721" s="129">
        <f t="shared" si="23"/>
        <v>14.252551652137972</v>
      </c>
      <c r="H721" s="128">
        <v>561.303</v>
      </c>
      <c r="I721" s="51">
        <f t="shared" si="22"/>
        <v>1835067</v>
      </c>
      <c r="J721" s="16" t="s">
        <v>245</v>
      </c>
      <c r="K721" s="16" t="s">
        <v>294</v>
      </c>
      <c r="L721" s="16" t="s">
        <v>28</v>
      </c>
      <c r="M721" s="16" t="s">
        <v>95</v>
      </c>
      <c r="N721" s="16" t="s">
        <v>99</v>
      </c>
    </row>
    <row r="722" spans="1:14">
      <c r="A722" s="43">
        <v>43341</v>
      </c>
      <c r="B722" s="16" t="s">
        <v>353</v>
      </c>
      <c r="C722" s="50" t="s">
        <v>97</v>
      </c>
      <c r="D722" s="16" t="s">
        <v>85</v>
      </c>
      <c r="E722" s="40"/>
      <c r="F722" s="40">
        <v>300</v>
      </c>
      <c r="G722" s="129">
        <f t="shared" si="23"/>
        <v>0.53447068695517397</v>
      </c>
      <c r="H722" s="128">
        <v>561.303</v>
      </c>
      <c r="I722" s="51">
        <f t="shared" si="22"/>
        <v>1834767</v>
      </c>
      <c r="J722" s="16" t="s">
        <v>245</v>
      </c>
      <c r="K722" s="16" t="s">
        <v>294</v>
      </c>
      <c r="L722" s="16" t="s">
        <v>28</v>
      </c>
      <c r="M722" s="16" t="s">
        <v>95</v>
      </c>
      <c r="N722" s="16" t="s">
        <v>99</v>
      </c>
    </row>
    <row r="723" spans="1:14">
      <c r="A723" s="43">
        <v>43341</v>
      </c>
      <c r="B723" s="16" t="s">
        <v>354</v>
      </c>
      <c r="C723" s="50" t="s">
        <v>97</v>
      </c>
      <c r="D723" s="16" t="s">
        <v>85</v>
      </c>
      <c r="E723" s="40"/>
      <c r="F723" s="40">
        <v>300</v>
      </c>
      <c r="G723" s="129">
        <f t="shared" si="23"/>
        <v>0.53447068695517397</v>
      </c>
      <c r="H723" s="128">
        <v>561.303</v>
      </c>
      <c r="I723" s="51">
        <f t="shared" si="22"/>
        <v>1834467</v>
      </c>
      <c r="J723" s="16" t="s">
        <v>245</v>
      </c>
      <c r="K723" s="16" t="s">
        <v>294</v>
      </c>
      <c r="L723" s="16" t="s">
        <v>28</v>
      </c>
      <c r="M723" s="16" t="s">
        <v>95</v>
      </c>
      <c r="N723" s="16" t="s">
        <v>99</v>
      </c>
    </row>
    <row r="724" spans="1:14">
      <c r="A724" s="43">
        <v>43341</v>
      </c>
      <c r="B724" s="16" t="s">
        <v>355</v>
      </c>
      <c r="C724" s="16" t="s">
        <v>327</v>
      </c>
      <c r="D724" s="16" t="s">
        <v>85</v>
      </c>
      <c r="E724" s="40"/>
      <c r="F724" s="40">
        <v>2000</v>
      </c>
      <c r="G724" s="129">
        <f t="shared" si="23"/>
        <v>3.5631379130344931</v>
      </c>
      <c r="H724" s="128">
        <v>561.303</v>
      </c>
      <c r="I724" s="51">
        <f t="shared" si="22"/>
        <v>1832467</v>
      </c>
      <c r="J724" s="16" t="s">
        <v>245</v>
      </c>
      <c r="K724" s="16" t="s">
        <v>294</v>
      </c>
      <c r="L724" s="16" t="s">
        <v>28</v>
      </c>
      <c r="M724" s="16" t="s">
        <v>95</v>
      </c>
      <c r="N724" s="16" t="s">
        <v>99</v>
      </c>
    </row>
    <row r="725" spans="1:14">
      <c r="A725" s="43">
        <v>43341</v>
      </c>
      <c r="B725" s="16" t="s">
        <v>356</v>
      </c>
      <c r="C725" s="50" t="s">
        <v>97</v>
      </c>
      <c r="D725" s="16" t="s">
        <v>85</v>
      </c>
      <c r="E725" s="40"/>
      <c r="F725" s="40">
        <v>300</v>
      </c>
      <c r="G725" s="129">
        <f t="shared" si="23"/>
        <v>0.53447068695517397</v>
      </c>
      <c r="H725" s="128">
        <v>561.303</v>
      </c>
      <c r="I725" s="51">
        <f t="shared" si="22"/>
        <v>1832167</v>
      </c>
      <c r="J725" s="16" t="s">
        <v>245</v>
      </c>
      <c r="K725" s="16" t="s">
        <v>294</v>
      </c>
      <c r="L725" s="16" t="s">
        <v>28</v>
      </c>
      <c r="M725" s="16" t="s">
        <v>95</v>
      </c>
      <c r="N725" s="16" t="s">
        <v>99</v>
      </c>
    </row>
    <row r="726" spans="1:14">
      <c r="A726" s="43">
        <v>43341</v>
      </c>
      <c r="B726" s="16" t="s">
        <v>357</v>
      </c>
      <c r="C726" s="50" t="s">
        <v>97</v>
      </c>
      <c r="D726" s="16" t="s">
        <v>85</v>
      </c>
      <c r="E726" s="40"/>
      <c r="F726" s="40">
        <v>300</v>
      </c>
      <c r="G726" s="129">
        <f t="shared" si="23"/>
        <v>0.53447068695517397</v>
      </c>
      <c r="H726" s="128">
        <v>561.303</v>
      </c>
      <c r="I726" s="51">
        <f t="shared" si="22"/>
        <v>1831867</v>
      </c>
      <c r="J726" s="16" t="s">
        <v>245</v>
      </c>
      <c r="K726" s="16" t="s">
        <v>294</v>
      </c>
      <c r="L726" s="16" t="s">
        <v>28</v>
      </c>
      <c r="M726" s="16" t="s">
        <v>95</v>
      </c>
      <c r="N726" s="16" t="s">
        <v>99</v>
      </c>
    </row>
    <row r="727" spans="1:14">
      <c r="A727" s="43">
        <v>43341</v>
      </c>
      <c r="B727" s="16" t="s">
        <v>384</v>
      </c>
      <c r="C727" s="50" t="s">
        <v>97</v>
      </c>
      <c r="D727" s="16" t="s">
        <v>89</v>
      </c>
      <c r="E727" s="40"/>
      <c r="F727" s="40">
        <v>1000</v>
      </c>
      <c r="G727" s="129">
        <f t="shared" si="23"/>
        <v>1.7815689565172466</v>
      </c>
      <c r="H727" s="128">
        <v>561.303</v>
      </c>
      <c r="I727" s="51">
        <f t="shared" si="22"/>
        <v>1830867</v>
      </c>
      <c r="J727" s="16" t="s">
        <v>256</v>
      </c>
      <c r="K727" s="16" t="s">
        <v>98</v>
      </c>
      <c r="L727" s="16" t="s">
        <v>28</v>
      </c>
      <c r="M727" s="16" t="s">
        <v>95</v>
      </c>
      <c r="N727" s="17" t="s">
        <v>99</v>
      </c>
    </row>
    <row r="728" spans="1:14">
      <c r="A728" s="43">
        <v>43341</v>
      </c>
      <c r="B728" s="16" t="s">
        <v>385</v>
      </c>
      <c r="C728" s="50" t="s">
        <v>97</v>
      </c>
      <c r="D728" s="16" t="s">
        <v>89</v>
      </c>
      <c r="E728" s="40"/>
      <c r="F728" s="40">
        <v>1000</v>
      </c>
      <c r="G728" s="129">
        <f t="shared" si="23"/>
        <v>1.7815689565172466</v>
      </c>
      <c r="H728" s="128">
        <v>561.303</v>
      </c>
      <c r="I728" s="51">
        <f t="shared" si="22"/>
        <v>1829867</v>
      </c>
      <c r="J728" s="16" t="s">
        <v>256</v>
      </c>
      <c r="K728" s="16" t="s">
        <v>98</v>
      </c>
      <c r="L728" s="16" t="s">
        <v>28</v>
      </c>
      <c r="M728" s="16" t="s">
        <v>95</v>
      </c>
      <c r="N728" s="17" t="s">
        <v>99</v>
      </c>
    </row>
    <row r="729" spans="1:14">
      <c r="A729" s="43">
        <v>43341</v>
      </c>
      <c r="B729" s="16" t="s">
        <v>386</v>
      </c>
      <c r="C729" s="50" t="s">
        <v>97</v>
      </c>
      <c r="D729" s="16" t="s">
        <v>89</v>
      </c>
      <c r="E729" s="40"/>
      <c r="F729" s="40">
        <v>1000</v>
      </c>
      <c r="G729" s="129">
        <f t="shared" si="23"/>
        <v>1.7815689565172466</v>
      </c>
      <c r="H729" s="128">
        <v>561.303</v>
      </c>
      <c r="I729" s="51">
        <f t="shared" si="22"/>
        <v>1828867</v>
      </c>
      <c r="J729" s="16" t="s">
        <v>256</v>
      </c>
      <c r="K729" s="16" t="s">
        <v>98</v>
      </c>
      <c r="L729" s="16" t="s">
        <v>28</v>
      </c>
      <c r="M729" s="16" t="s">
        <v>95</v>
      </c>
      <c r="N729" s="17" t="s">
        <v>99</v>
      </c>
    </row>
    <row r="730" spans="1:14">
      <c r="A730" s="43">
        <v>43341</v>
      </c>
      <c r="B730" s="16" t="s">
        <v>387</v>
      </c>
      <c r="C730" s="50" t="s">
        <v>97</v>
      </c>
      <c r="D730" s="16" t="s">
        <v>89</v>
      </c>
      <c r="E730" s="40"/>
      <c r="F730" s="40">
        <v>1000</v>
      </c>
      <c r="G730" s="129">
        <f t="shared" si="23"/>
        <v>1.7815689565172466</v>
      </c>
      <c r="H730" s="128">
        <v>561.303</v>
      </c>
      <c r="I730" s="51">
        <f t="shared" si="22"/>
        <v>1827867</v>
      </c>
      <c r="J730" s="16" t="s">
        <v>256</v>
      </c>
      <c r="K730" s="16" t="s">
        <v>98</v>
      </c>
      <c r="L730" s="16" t="s">
        <v>28</v>
      </c>
      <c r="M730" s="16" t="s">
        <v>95</v>
      </c>
      <c r="N730" s="17" t="s">
        <v>99</v>
      </c>
    </row>
    <row r="731" spans="1:14">
      <c r="A731" s="43">
        <v>43341</v>
      </c>
      <c r="B731" s="16" t="s">
        <v>424</v>
      </c>
      <c r="C731" s="17" t="s">
        <v>129</v>
      </c>
      <c r="D731" s="53" t="s">
        <v>84</v>
      </c>
      <c r="E731" s="40"/>
      <c r="F731" s="40">
        <v>90000</v>
      </c>
      <c r="G731" s="129">
        <f t="shared" si="23"/>
        <v>160.34120608655218</v>
      </c>
      <c r="H731" s="128">
        <v>561.303</v>
      </c>
      <c r="I731" s="51">
        <f t="shared" si="22"/>
        <v>1737867</v>
      </c>
      <c r="J731" s="16" t="s">
        <v>260</v>
      </c>
      <c r="K731" s="46">
        <v>8</v>
      </c>
      <c r="L731" s="16" t="s">
        <v>33</v>
      </c>
      <c r="M731" s="16" t="s">
        <v>95</v>
      </c>
      <c r="N731" s="16" t="s">
        <v>101</v>
      </c>
    </row>
    <row r="732" spans="1:14">
      <c r="A732" s="43">
        <v>43341</v>
      </c>
      <c r="B732" s="16" t="s">
        <v>426</v>
      </c>
      <c r="C732" s="50" t="s">
        <v>97</v>
      </c>
      <c r="D732" s="53" t="s">
        <v>84</v>
      </c>
      <c r="E732" s="40"/>
      <c r="F732" s="40">
        <v>1000</v>
      </c>
      <c r="G732" s="129">
        <f t="shared" si="23"/>
        <v>1.7815689565172466</v>
      </c>
      <c r="H732" s="128">
        <v>561.303</v>
      </c>
      <c r="I732" s="51">
        <f t="shared" si="22"/>
        <v>1736867</v>
      </c>
      <c r="J732" s="16" t="s">
        <v>260</v>
      </c>
      <c r="K732" s="46" t="s">
        <v>98</v>
      </c>
      <c r="L732" s="16" t="s">
        <v>33</v>
      </c>
      <c r="M732" s="16" t="s">
        <v>95</v>
      </c>
      <c r="N732" s="16" t="s">
        <v>99</v>
      </c>
    </row>
    <row r="733" spans="1:14">
      <c r="A733" s="43">
        <v>43341</v>
      </c>
      <c r="B733" s="16" t="s">
        <v>427</v>
      </c>
      <c r="C733" s="50" t="s">
        <v>97</v>
      </c>
      <c r="D733" s="53" t="s">
        <v>84</v>
      </c>
      <c r="E733" s="40"/>
      <c r="F733" s="40">
        <v>10000</v>
      </c>
      <c r="G733" s="129">
        <f t="shared" si="23"/>
        <v>17.815689565172466</v>
      </c>
      <c r="H733" s="128">
        <v>561.303</v>
      </c>
      <c r="I733" s="51">
        <f t="shared" si="22"/>
        <v>1726867</v>
      </c>
      <c r="J733" s="16" t="s">
        <v>260</v>
      </c>
      <c r="K733" s="46" t="s">
        <v>98</v>
      </c>
      <c r="L733" s="16" t="s">
        <v>33</v>
      </c>
      <c r="M733" s="16" t="s">
        <v>95</v>
      </c>
      <c r="N733" s="16" t="s">
        <v>101</v>
      </c>
    </row>
    <row r="734" spans="1:14">
      <c r="A734" s="43">
        <v>43341</v>
      </c>
      <c r="B734" s="16" t="s">
        <v>428</v>
      </c>
      <c r="C734" s="50" t="s">
        <v>97</v>
      </c>
      <c r="D734" s="53" t="s">
        <v>84</v>
      </c>
      <c r="E734" s="40"/>
      <c r="F734" s="40">
        <v>1500</v>
      </c>
      <c r="G734" s="129">
        <f t="shared" si="23"/>
        <v>2.6723534347758697</v>
      </c>
      <c r="H734" s="128">
        <v>561.303</v>
      </c>
      <c r="I734" s="51">
        <f t="shared" si="22"/>
        <v>1725367</v>
      </c>
      <c r="J734" s="16" t="s">
        <v>260</v>
      </c>
      <c r="K734" s="46" t="s">
        <v>98</v>
      </c>
      <c r="L734" s="16" t="s">
        <v>33</v>
      </c>
      <c r="M734" s="16" t="s">
        <v>95</v>
      </c>
      <c r="N734" s="16" t="s">
        <v>99</v>
      </c>
    </row>
    <row r="735" spans="1:14">
      <c r="A735" s="43">
        <v>43341</v>
      </c>
      <c r="B735" s="16" t="s">
        <v>429</v>
      </c>
      <c r="C735" s="17" t="s">
        <v>129</v>
      </c>
      <c r="D735" s="53" t="s">
        <v>84</v>
      </c>
      <c r="E735" s="40"/>
      <c r="F735" s="40">
        <v>70000</v>
      </c>
      <c r="G735" s="129">
        <f t="shared" si="23"/>
        <v>124.70982695620725</v>
      </c>
      <c r="H735" s="128">
        <v>561.303</v>
      </c>
      <c r="I735" s="51">
        <f t="shared" si="22"/>
        <v>1655367</v>
      </c>
      <c r="J735" s="16" t="s">
        <v>260</v>
      </c>
      <c r="K735" s="46" t="s">
        <v>98</v>
      </c>
      <c r="L735" s="16" t="s">
        <v>33</v>
      </c>
      <c r="M735" s="16" t="s">
        <v>95</v>
      </c>
      <c r="N735" s="16" t="s">
        <v>99</v>
      </c>
    </row>
    <row r="736" spans="1:14">
      <c r="A736" s="43">
        <v>43341</v>
      </c>
      <c r="B736" s="50" t="s">
        <v>508</v>
      </c>
      <c r="C736" s="50" t="s">
        <v>97</v>
      </c>
      <c r="D736" s="16" t="s">
        <v>85</v>
      </c>
      <c r="E736" s="40"/>
      <c r="F736" s="49">
        <v>1000</v>
      </c>
      <c r="G736" s="129">
        <f t="shared" si="23"/>
        <v>1.7815689565172466</v>
      </c>
      <c r="H736" s="128">
        <v>561.303</v>
      </c>
      <c r="I736" s="51">
        <f t="shared" si="22"/>
        <v>1654367</v>
      </c>
      <c r="J736" s="17" t="s">
        <v>226</v>
      </c>
      <c r="K736" s="50" t="s">
        <v>98</v>
      </c>
      <c r="L736" s="16" t="s">
        <v>28</v>
      </c>
      <c r="M736" s="16" t="s">
        <v>95</v>
      </c>
      <c r="N736" s="17" t="s">
        <v>99</v>
      </c>
    </row>
    <row r="737" spans="1:14">
      <c r="A737" s="43">
        <v>43341</v>
      </c>
      <c r="B737" s="50" t="s">
        <v>507</v>
      </c>
      <c r="C737" s="50" t="s">
        <v>97</v>
      </c>
      <c r="D737" s="16" t="s">
        <v>85</v>
      </c>
      <c r="E737" s="40"/>
      <c r="F737" s="49">
        <v>1000</v>
      </c>
      <c r="G737" s="129">
        <f t="shared" si="23"/>
        <v>1.7815689565172466</v>
      </c>
      <c r="H737" s="128">
        <v>561.303</v>
      </c>
      <c r="I737" s="51">
        <f t="shared" si="22"/>
        <v>1653367</v>
      </c>
      <c r="J737" s="17" t="s">
        <v>226</v>
      </c>
      <c r="K737" s="50" t="s">
        <v>98</v>
      </c>
      <c r="L737" s="16" t="s">
        <v>28</v>
      </c>
      <c r="M737" s="16" t="s">
        <v>95</v>
      </c>
      <c r="N737" s="17" t="s">
        <v>99</v>
      </c>
    </row>
    <row r="738" spans="1:14">
      <c r="A738" s="43">
        <v>43341</v>
      </c>
      <c r="B738" s="50" t="s">
        <v>508</v>
      </c>
      <c r="C738" s="50" t="s">
        <v>97</v>
      </c>
      <c r="D738" s="16" t="s">
        <v>85</v>
      </c>
      <c r="E738" s="40"/>
      <c r="F738" s="40">
        <v>1000</v>
      </c>
      <c r="G738" s="129">
        <f t="shared" si="23"/>
        <v>1.7815689565172466</v>
      </c>
      <c r="H738" s="128">
        <v>561.303</v>
      </c>
      <c r="I738" s="51">
        <f t="shared" si="22"/>
        <v>1652367</v>
      </c>
      <c r="J738" s="17" t="s">
        <v>259</v>
      </c>
      <c r="K738" s="50" t="s">
        <v>98</v>
      </c>
      <c r="L738" s="16" t="s">
        <v>28</v>
      </c>
      <c r="M738" s="16" t="s">
        <v>95</v>
      </c>
      <c r="N738" s="17" t="s">
        <v>99</v>
      </c>
    </row>
    <row r="739" spans="1:14">
      <c r="A739" s="43">
        <v>43341</v>
      </c>
      <c r="B739" s="50" t="s">
        <v>507</v>
      </c>
      <c r="C739" s="50" t="s">
        <v>97</v>
      </c>
      <c r="D739" s="16" t="s">
        <v>85</v>
      </c>
      <c r="E739" s="40"/>
      <c r="F739" s="40">
        <v>1000</v>
      </c>
      <c r="G739" s="129">
        <f t="shared" si="23"/>
        <v>1.7815689565172466</v>
      </c>
      <c r="H739" s="128">
        <v>561.303</v>
      </c>
      <c r="I739" s="51">
        <f t="shared" si="22"/>
        <v>1651367</v>
      </c>
      <c r="J739" s="17" t="s">
        <v>259</v>
      </c>
      <c r="K739" s="50" t="s">
        <v>98</v>
      </c>
      <c r="L739" s="16" t="s">
        <v>28</v>
      </c>
      <c r="M739" s="16" t="s">
        <v>95</v>
      </c>
      <c r="N739" s="17" t="s">
        <v>99</v>
      </c>
    </row>
    <row r="740" spans="1:14">
      <c r="A740" s="43">
        <v>43341</v>
      </c>
      <c r="B740" s="17" t="s">
        <v>528</v>
      </c>
      <c r="C740" s="50" t="s">
        <v>97</v>
      </c>
      <c r="D740" s="16" t="s">
        <v>85</v>
      </c>
      <c r="E740" s="40"/>
      <c r="F740" s="40">
        <v>1000</v>
      </c>
      <c r="G740" s="129">
        <f t="shared" si="23"/>
        <v>1.7815689565172466</v>
      </c>
      <c r="H740" s="128">
        <v>561.303</v>
      </c>
      <c r="I740" s="51">
        <f t="shared" si="22"/>
        <v>1650367</v>
      </c>
      <c r="J740" s="17" t="s">
        <v>527</v>
      </c>
      <c r="K740" s="17" t="s">
        <v>98</v>
      </c>
      <c r="L740" s="16" t="s">
        <v>28</v>
      </c>
      <c r="M740" s="16" t="s">
        <v>95</v>
      </c>
      <c r="N740" s="17" t="s">
        <v>99</v>
      </c>
    </row>
    <row r="741" spans="1:14">
      <c r="A741" s="43">
        <v>43341</v>
      </c>
      <c r="B741" s="17" t="s">
        <v>507</v>
      </c>
      <c r="C741" s="50" t="s">
        <v>97</v>
      </c>
      <c r="D741" s="16" t="s">
        <v>85</v>
      </c>
      <c r="E741" s="40"/>
      <c r="F741" s="40">
        <v>1000</v>
      </c>
      <c r="G741" s="129">
        <f t="shared" si="23"/>
        <v>1.7815689565172466</v>
      </c>
      <c r="H741" s="128">
        <v>561.303</v>
      </c>
      <c r="I741" s="51">
        <f t="shared" si="22"/>
        <v>1649367</v>
      </c>
      <c r="J741" s="17" t="s">
        <v>527</v>
      </c>
      <c r="K741" s="17" t="s">
        <v>98</v>
      </c>
      <c r="L741" s="16" t="s">
        <v>28</v>
      </c>
      <c r="M741" s="16" t="s">
        <v>95</v>
      </c>
      <c r="N741" s="17" t="s">
        <v>99</v>
      </c>
    </row>
    <row r="742" spans="1:14">
      <c r="A742" s="43">
        <v>43342</v>
      </c>
      <c r="B742" s="16" t="s">
        <v>77</v>
      </c>
      <c r="C742" s="16" t="s">
        <v>83</v>
      </c>
      <c r="D742" s="16" t="s">
        <v>84</v>
      </c>
      <c r="E742" s="44"/>
      <c r="F742" s="40">
        <v>250000</v>
      </c>
      <c r="G742" s="129">
        <f t="shared" si="23"/>
        <v>445.39223912931163</v>
      </c>
      <c r="H742" s="128">
        <v>561.303</v>
      </c>
      <c r="I742" s="51">
        <f t="shared" si="22"/>
        <v>1399367</v>
      </c>
      <c r="J742" s="16" t="s">
        <v>79</v>
      </c>
      <c r="K742" s="16">
        <v>3593835</v>
      </c>
      <c r="L742" s="16" t="s">
        <v>33</v>
      </c>
      <c r="M742" s="16" t="s">
        <v>95</v>
      </c>
      <c r="N742" s="17" t="s">
        <v>101</v>
      </c>
    </row>
    <row r="743" spans="1:14">
      <c r="A743" s="43">
        <v>43342</v>
      </c>
      <c r="B743" s="16" t="s">
        <v>78</v>
      </c>
      <c r="C743" s="16" t="s">
        <v>80</v>
      </c>
      <c r="D743" s="16" t="s">
        <v>81</v>
      </c>
      <c r="E743" s="47"/>
      <c r="F743" s="40">
        <v>3401</v>
      </c>
      <c r="G743" s="129">
        <f t="shared" si="23"/>
        <v>6.0591160211151553</v>
      </c>
      <c r="H743" s="128">
        <v>561.303</v>
      </c>
      <c r="I743" s="51">
        <f t="shared" si="22"/>
        <v>1395966</v>
      </c>
      <c r="J743" s="16" t="s">
        <v>79</v>
      </c>
      <c r="K743" s="16">
        <v>3593835</v>
      </c>
      <c r="L743" s="16" t="s">
        <v>28</v>
      </c>
      <c r="M743" s="16" t="s">
        <v>95</v>
      </c>
      <c r="N743" s="17" t="s">
        <v>101</v>
      </c>
    </row>
    <row r="744" spans="1:14">
      <c r="A744" s="43">
        <v>43342</v>
      </c>
      <c r="B744" s="17" t="s">
        <v>205</v>
      </c>
      <c r="C744" s="50" t="s">
        <v>97</v>
      </c>
      <c r="D744" s="16" t="s">
        <v>85</v>
      </c>
      <c r="E744" s="40"/>
      <c r="F744" s="40">
        <v>500</v>
      </c>
      <c r="G744" s="129">
        <f t="shared" si="23"/>
        <v>0.89078447825862328</v>
      </c>
      <c r="H744" s="128">
        <v>561.303</v>
      </c>
      <c r="I744" s="51">
        <f t="shared" si="22"/>
        <v>1395466</v>
      </c>
      <c r="J744" s="17" t="s">
        <v>170</v>
      </c>
      <c r="K744" s="16" t="s">
        <v>98</v>
      </c>
      <c r="L744" s="16" t="s">
        <v>28</v>
      </c>
      <c r="M744" s="16" t="s">
        <v>95</v>
      </c>
      <c r="N744" s="16" t="s">
        <v>99</v>
      </c>
    </row>
    <row r="745" spans="1:14">
      <c r="A745" s="43">
        <v>43342</v>
      </c>
      <c r="B745" s="17" t="s">
        <v>206</v>
      </c>
      <c r="C745" s="50" t="s">
        <v>97</v>
      </c>
      <c r="D745" s="16" t="s">
        <v>85</v>
      </c>
      <c r="E745" s="40"/>
      <c r="F745" s="40">
        <v>500</v>
      </c>
      <c r="G745" s="129">
        <f t="shared" si="23"/>
        <v>0.89078447825862328</v>
      </c>
      <c r="H745" s="128">
        <v>561.303</v>
      </c>
      <c r="I745" s="51">
        <f t="shared" si="22"/>
        <v>1394966</v>
      </c>
      <c r="J745" s="17" t="s">
        <v>170</v>
      </c>
      <c r="K745" s="16" t="s">
        <v>98</v>
      </c>
      <c r="L745" s="16" t="s">
        <v>28</v>
      </c>
      <c r="M745" s="16" t="s">
        <v>95</v>
      </c>
      <c r="N745" s="16" t="s">
        <v>99</v>
      </c>
    </row>
    <row r="746" spans="1:14">
      <c r="A746" s="43">
        <v>43342</v>
      </c>
      <c r="B746" s="17" t="s">
        <v>175</v>
      </c>
      <c r="C746" s="50" t="s">
        <v>97</v>
      </c>
      <c r="D746" s="16" t="s">
        <v>85</v>
      </c>
      <c r="E746" s="40"/>
      <c r="F746" s="40">
        <v>500</v>
      </c>
      <c r="G746" s="129">
        <f t="shared" si="23"/>
        <v>0.89078447825862328</v>
      </c>
      <c r="H746" s="128">
        <v>561.303</v>
      </c>
      <c r="I746" s="51">
        <f t="shared" si="22"/>
        <v>1394466</v>
      </c>
      <c r="J746" s="17" t="s">
        <v>170</v>
      </c>
      <c r="K746" s="16" t="s">
        <v>98</v>
      </c>
      <c r="L746" s="16" t="s">
        <v>28</v>
      </c>
      <c r="M746" s="16" t="s">
        <v>95</v>
      </c>
      <c r="N746" s="16" t="s">
        <v>99</v>
      </c>
    </row>
    <row r="747" spans="1:14">
      <c r="A747" s="43">
        <v>43342</v>
      </c>
      <c r="B747" s="17" t="s">
        <v>176</v>
      </c>
      <c r="C747" s="50" t="s">
        <v>97</v>
      </c>
      <c r="D747" s="16" t="s">
        <v>85</v>
      </c>
      <c r="E747" s="40"/>
      <c r="F747" s="40">
        <v>500</v>
      </c>
      <c r="G747" s="129">
        <f t="shared" si="23"/>
        <v>0.89078447825862328</v>
      </c>
      <c r="H747" s="128">
        <v>561.303</v>
      </c>
      <c r="I747" s="51">
        <f t="shared" si="22"/>
        <v>1393966</v>
      </c>
      <c r="J747" s="17" t="s">
        <v>170</v>
      </c>
      <c r="K747" s="16" t="s">
        <v>98</v>
      </c>
      <c r="L747" s="16" t="s">
        <v>28</v>
      </c>
      <c r="M747" s="16" t="s">
        <v>95</v>
      </c>
      <c r="N747" s="16" t="s">
        <v>99</v>
      </c>
    </row>
    <row r="748" spans="1:14">
      <c r="A748" s="43">
        <v>43342</v>
      </c>
      <c r="B748" s="17" t="s">
        <v>207</v>
      </c>
      <c r="C748" s="50" t="s">
        <v>97</v>
      </c>
      <c r="D748" s="16" t="s">
        <v>85</v>
      </c>
      <c r="E748" s="40"/>
      <c r="F748" s="40">
        <v>500</v>
      </c>
      <c r="G748" s="129">
        <f t="shared" si="23"/>
        <v>0.89078447825862328</v>
      </c>
      <c r="H748" s="128">
        <v>561.303</v>
      </c>
      <c r="I748" s="51">
        <f t="shared" si="22"/>
        <v>1393466</v>
      </c>
      <c r="J748" s="17" t="s">
        <v>170</v>
      </c>
      <c r="K748" s="16" t="s">
        <v>98</v>
      </c>
      <c r="L748" s="16" t="s">
        <v>28</v>
      </c>
      <c r="M748" s="16" t="s">
        <v>95</v>
      </c>
      <c r="N748" s="16" t="s">
        <v>99</v>
      </c>
    </row>
    <row r="749" spans="1:14">
      <c r="A749" s="43">
        <v>43342</v>
      </c>
      <c r="B749" s="17" t="s">
        <v>208</v>
      </c>
      <c r="C749" s="50" t="s">
        <v>97</v>
      </c>
      <c r="D749" s="16" t="s">
        <v>85</v>
      </c>
      <c r="E749" s="40"/>
      <c r="F749" s="40">
        <v>2000</v>
      </c>
      <c r="G749" s="129">
        <f t="shared" si="23"/>
        <v>3.5631379130344931</v>
      </c>
      <c r="H749" s="128">
        <v>561.303</v>
      </c>
      <c r="I749" s="51">
        <f t="shared" si="22"/>
        <v>1391466</v>
      </c>
      <c r="J749" s="17" t="s">
        <v>170</v>
      </c>
      <c r="K749" s="16" t="s">
        <v>98</v>
      </c>
      <c r="L749" s="16" t="s">
        <v>28</v>
      </c>
      <c r="M749" s="16" t="s">
        <v>95</v>
      </c>
      <c r="N749" s="16" t="s">
        <v>99</v>
      </c>
    </row>
    <row r="750" spans="1:14">
      <c r="A750" s="43">
        <v>43342</v>
      </c>
      <c r="B750" s="17" t="s">
        <v>196</v>
      </c>
      <c r="C750" s="50" t="s">
        <v>97</v>
      </c>
      <c r="D750" s="16" t="s">
        <v>85</v>
      </c>
      <c r="E750" s="40"/>
      <c r="F750" s="40">
        <v>500</v>
      </c>
      <c r="G750" s="129">
        <f t="shared" si="23"/>
        <v>0.89078447825862328</v>
      </c>
      <c r="H750" s="128">
        <v>561.303</v>
      </c>
      <c r="I750" s="51">
        <f t="shared" si="22"/>
        <v>1390966</v>
      </c>
      <c r="J750" s="17" t="s">
        <v>170</v>
      </c>
      <c r="K750" s="16" t="s">
        <v>98</v>
      </c>
      <c r="L750" s="16" t="s">
        <v>28</v>
      </c>
      <c r="M750" s="16" t="s">
        <v>95</v>
      </c>
      <c r="N750" s="16" t="s">
        <v>99</v>
      </c>
    </row>
    <row r="751" spans="1:14">
      <c r="A751" s="43">
        <v>43342</v>
      </c>
      <c r="B751" s="16" t="s">
        <v>286</v>
      </c>
      <c r="C751" s="50" t="s">
        <v>97</v>
      </c>
      <c r="D751" s="16" t="s">
        <v>85</v>
      </c>
      <c r="E751" s="40"/>
      <c r="F751" s="40">
        <v>1000</v>
      </c>
      <c r="G751" s="129">
        <f t="shared" si="23"/>
        <v>1.7815689565172466</v>
      </c>
      <c r="H751" s="128">
        <v>561.303</v>
      </c>
      <c r="I751" s="51">
        <f t="shared" si="22"/>
        <v>1389966</v>
      </c>
      <c r="J751" s="16" t="s">
        <v>236</v>
      </c>
      <c r="K751" s="16" t="s">
        <v>98</v>
      </c>
      <c r="L751" s="16" t="s">
        <v>28</v>
      </c>
      <c r="M751" s="16" t="s">
        <v>95</v>
      </c>
      <c r="N751" s="16" t="s">
        <v>99</v>
      </c>
    </row>
    <row r="752" spans="1:14">
      <c r="A752" s="43">
        <v>43342</v>
      </c>
      <c r="B752" s="16" t="s">
        <v>358</v>
      </c>
      <c r="C752" s="50" t="s">
        <v>97</v>
      </c>
      <c r="D752" s="16" t="s">
        <v>85</v>
      </c>
      <c r="E752" s="40"/>
      <c r="F752" s="40">
        <v>300</v>
      </c>
      <c r="G752" s="129">
        <f t="shared" si="23"/>
        <v>0.53447068695517397</v>
      </c>
      <c r="H752" s="128">
        <v>561.303</v>
      </c>
      <c r="I752" s="51">
        <f t="shared" si="22"/>
        <v>1389666</v>
      </c>
      <c r="J752" s="16" t="s">
        <v>245</v>
      </c>
      <c r="K752" s="16" t="s">
        <v>294</v>
      </c>
      <c r="L752" s="16" t="s">
        <v>28</v>
      </c>
      <c r="M752" s="16" t="s">
        <v>95</v>
      </c>
      <c r="N752" s="16" t="s">
        <v>99</v>
      </c>
    </row>
    <row r="753" spans="1:14">
      <c r="A753" s="43">
        <v>43342</v>
      </c>
      <c r="B753" s="16" t="s">
        <v>359</v>
      </c>
      <c r="C753" s="50" t="s">
        <v>97</v>
      </c>
      <c r="D753" s="16" t="s">
        <v>85</v>
      </c>
      <c r="E753" s="40"/>
      <c r="F753" s="40">
        <v>300</v>
      </c>
      <c r="G753" s="129">
        <f t="shared" si="23"/>
        <v>0.53447068695517397</v>
      </c>
      <c r="H753" s="128">
        <v>561.303</v>
      </c>
      <c r="I753" s="51">
        <f t="shared" si="22"/>
        <v>1389366</v>
      </c>
      <c r="J753" s="16" t="s">
        <v>245</v>
      </c>
      <c r="K753" s="16" t="s">
        <v>294</v>
      </c>
      <c r="L753" s="16" t="s">
        <v>28</v>
      </c>
      <c r="M753" s="16" t="s">
        <v>95</v>
      </c>
      <c r="N753" s="16" t="s">
        <v>99</v>
      </c>
    </row>
    <row r="754" spans="1:14">
      <c r="A754" s="43">
        <v>43342</v>
      </c>
      <c r="B754" s="16" t="s">
        <v>360</v>
      </c>
      <c r="C754" s="50" t="s">
        <v>97</v>
      </c>
      <c r="D754" s="16" t="s">
        <v>85</v>
      </c>
      <c r="E754" s="40"/>
      <c r="F754" s="40">
        <v>300</v>
      </c>
      <c r="G754" s="129">
        <f t="shared" si="23"/>
        <v>0.53447068695517397</v>
      </c>
      <c r="H754" s="128">
        <v>561.303</v>
      </c>
      <c r="I754" s="51">
        <f t="shared" si="22"/>
        <v>1389066</v>
      </c>
      <c r="J754" s="16" t="s">
        <v>245</v>
      </c>
      <c r="K754" s="16" t="s">
        <v>294</v>
      </c>
      <c r="L754" s="16" t="s">
        <v>28</v>
      </c>
      <c r="M754" s="16" t="s">
        <v>95</v>
      </c>
      <c r="N754" s="16" t="s">
        <v>99</v>
      </c>
    </row>
    <row r="755" spans="1:14">
      <c r="A755" s="43">
        <v>43342</v>
      </c>
      <c r="B755" s="16" t="s">
        <v>361</v>
      </c>
      <c r="C755" s="50" t="s">
        <v>97</v>
      </c>
      <c r="D755" s="16" t="s">
        <v>85</v>
      </c>
      <c r="E755" s="40"/>
      <c r="F755" s="40">
        <v>300</v>
      </c>
      <c r="G755" s="129">
        <f t="shared" si="23"/>
        <v>0.53447068695517397</v>
      </c>
      <c r="H755" s="128">
        <v>561.303</v>
      </c>
      <c r="I755" s="51">
        <f t="shared" si="22"/>
        <v>1388766</v>
      </c>
      <c r="J755" s="16" t="s">
        <v>245</v>
      </c>
      <c r="K755" s="16" t="s">
        <v>294</v>
      </c>
      <c r="L755" s="16" t="s">
        <v>28</v>
      </c>
      <c r="M755" s="16" t="s">
        <v>95</v>
      </c>
      <c r="N755" s="16" t="s">
        <v>99</v>
      </c>
    </row>
    <row r="756" spans="1:14">
      <c r="A756" s="43">
        <v>43342</v>
      </c>
      <c r="B756" s="16" t="s">
        <v>362</v>
      </c>
      <c r="C756" s="50" t="s">
        <v>97</v>
      </c>
      <c r="D756" s="16" t="s">
        <v>85</v>
      </c>
      <c r="E756" s="40"/>
      <c r="F756" s="40">
        <v>300</v>
      </c>
      <c r="G756" s="129">
        <f t="shared" si="23"/>
        <v>0.53447068695517397</v>
      </c>
      <c r="H756" s="128">
        <v>561.303</v>
      </c>
      <c r="I756" s="51">
        <f t="shared" si="22"/>
        <v>1388466</v>
      </c>
      <c r="J756" s="16" t="s">
        <v>245</v>
      </c>
      <c r="K756" s="16" t="s">
        <v>294</v>
      </c>
      <c r="L756" s="16" t="s">
        <v>28</v>
      </c>
      <c r="M756" s="16" t="s">
        <v>95</v>
      </c>
      <c r="N756" s="16" t="s">
        <v>99</v>
      </c>
    </row>
    <row r="757" spans="1:14">
      <c r="A757" s="43">
        <v>43342</v>
      </c>
      <c r="B757" s="16" t="s">
        <v>363</v>
      </c>
      <c r="C757" s="50" t="s">
        <v>97</v>
      </c>
      <c r="D757" s="16" t="s">
        <v>85</v>
      </c>
      <c r="E757" s="40"/>
      <c r="F757" s="40">
        <v>300</v>
      </c>
      <c r="G757" s="129">
        <f t="shared" si="23"/>
        <v>0.53447068695517397</v>
      </c>
      <c r="H757" s="128">
        <v>561.303</v>
      </c>
      <c r="I757" s="51">
        <f t="shared" si="22"/>
        <v>1388166</v>
      </c>
      <c r="J757" s="16" t="s">
        <v>245</v>
      </c>
      <c r="K757" s="16" t="s">
        <v>294</v>
      </c>
      <c r="L757" s="16" t="s">
        <v>28</v>
      </c>
      <c r="M757" s="16" t="s">
        <v>95</v>
      </c>
      <c r="N757" s="16" t="s">
        <v>99</v>
      </c>
    </row>
    <row r="758" spans="1:14">
      <c r="A758" s="43">
        <v>43342</v>
      </c>
      <c r="B758" s="16" t="s">
        <v>365</v>
      </c>
      <c r="C758" s="50" t="s">
        <v>97</v>
      </c>
      <c r="D758" s="16" t="s">
        <v>85</v>
      </c>
      <c r="E758" s="40"/>
      <c r="F758" s="40">
        <v>300</v>
      </c>
      <c r="G758" s="129">
        <f t="shared" si="23"/>
        <v>0.53447068695517397</v>
      </c>
      <c r="H758" s="128">
        <v>561.303</v>
      </c>
      <c r="I758" s="51">
        <f t="shared" si="22"/>
        <v>1387866</v>
      </c>
      <c r="J758" s="16" t="s">
        <v>245</v>
      </c>
      <c r="K758" s="16" t="s">
        <v>294</v>
      </c>
      <c r="L758" s="16" t="s">
        <v>28</v>
      </c>
      <c r="M758" s="16" t="s">
        <v>95</v>
      </c>
      <c r="N758" s="16" t="s">
        <v>99</v>
      </c>
    </row>
    <row r="759" spans="1:14">
      <c r="A759" s="43">
        <v>43342</v>
      </c>
      <c r="B759" s="16" t="s">
        <v>366</v>
      </c>
      <c r="C759" s="50" t="s">
        <v>97</v>
      </c>
      <c r="D759" s="16" t="s">
        <v>85</v>
      </c>
      <c r="E759" s="40"/>
      <c r="F759" s="40">
        <v>300</v>
      </c>
      <c r="G759" s="129">
        <f t="shared" si="23"/>
        <v>0.53447068695517397</v>
      </c>
      <c r="H759" s="128">
        <v>561.303</v>
      </c>
      <c r="I759" s="51">
        <f t="shared" si="22"/>
        <v>1387566</v>
      </c>
      <c r="J759" s="16" t="s">
        <v>245</v>
      </c>
      <c r="K759" s="16" t="s">
        <v>294</v>
      </c>
      <c r="L759" s="16" t="s">
        <v>28</v>
      </c>
      <c r="M759" s="16" t="s">
        <v>95</v>
      </c>
      <c r="N759" s="16" t="s">
        <v>99</v>
      </c>
    </row>
    <row r="760" spans="1:14">
      <c r="A760" s="43">
        <v>43342</v>
      </c>
      <c r="B760" s="16" t="s">
        <v>355</v>
      </c>
      <c r="C760" s="16" t="s">
        <v>327</v>
      </c>
      <c r="D760" s="16" t="s">
        <v>85</v>
      </c>
      <c r="E760" s="40"/>
      <c r="F760" s="40">
        <v>1000</v>
      </c>
      <c r="G760" s="129">
        <f t="shared" si="23"/>
        <v>1.7815689565172466</v>
      </c>
      <c r="H760" s="128">
        <v>561.303</v>
      </c>
      <c r="I760" s="51">
        <f t="shared" si="22"/>
        <v>1386566</v>
      </c>
      <c r="J760" s="16" t="s">
        <v>245</v>
      </c>
      <c r="K760" s="16" t="s">
        <v>294</v>
      </c>
      <c r="L760" s="16" t="s">
        <v>28</v>
      </c>
      <c r="M760" s="16" t="s">
        <v>95</v>
      </c>
      <c r="N760" s="16" t="s">
        <v>99</v>
      </c>
    </row>
    <row r="761" spans="1:14">
      <c r="A761" s="43">
        <v>43342</v>
      </c>
      <c r="B761" s="16" t="s">
        <v>359</v>
      </c>
      <c r="C761" s="50" t="s">
        <v>97</v>
      </c>
      <c r="D761" s="16" t="s">
        <v>85</v>
      </c>
      <c r="E761" s="40"/>
      <c r="F761" s="40">
        <v>300</v>
      </c>
      <c r="G761" s="129">
        <f t="shared" si="23"/>
        <v>0.53447068695517397</v>
      </c>
      <c r="H761" s="128">
        <v>561.303</v>
      </c>
      <c r="I761" s="51">
        <f t="shared" si="22"/>
        <v>1386266</v>
      </c>
      <c r="J761" s="16" t="s">
        <v>245</v>
      </c>
      <c r="K761" s="16" t="s">
        <v>294</v>
      </c>
      <c r="L761" s="16" t="s">
        <v>28</v>
      </c>
      <c r="M761" s="16" t="s">
        <v>95</v>
      </c>
      <c r="N761" s="16" t="s">
        <v>99</v>
      </c>
    </row>
    <row r="762" spans="1:14">
      <c r="A762" s="43">
        <v>43342</v>
      </c>
      <c r="B762" s="16" t="s">
        <v>388</v>
      </c>
      <c r="C762" s="50" t="s">
        <v>97</v>
      </c>
      <c r="D762" s="16" t="s">
        <v>89</v>
      </c>
      <c r="E762" s="40"/>
      <c r="F762" s="40">
        <v>1000</v>
      </c>
      <c r="G762" s="129">
        <f t="shared" si="23"/>
        <v>1.7815689565172466</v>
      </c>
      <c r="H762" s="128">
        <v>561.303</v>
      </c>
      <c r="I762" s="51">
        <f t="shared" si="22"/>
        <v>1385266</v>
      </c>
      <c r="J762" s="16" t="s">
        <v>256</v>
      </c>
      <c r="K762" s="16" t="s">
        <v>98</v>
      </c>
      <c r="L762" s="16" t="s">
        <v>28</v>
      </c>
      <c r="M762" s="16" t="s">
        <v>95</v>
      </c>
      <c r="N762" s="17" t="s">
        <v>99</v>
      </c>
    </row>
    <row r="763" spans="1:14">
      <c r="A763" s="43">
        <v>43342</v>
      </c>
      <c r="B763" s="16" t="s">
        <v>389</v>
      </c>
      <c r="C763" s="50" t="s">
        <v>97</v>
      </c>
      <c r="D763" s="16" t="s">
        <v>89</v>
      </c>
      <c r="E763" s="40"/>
      <c r="F763" s="40">
        <v>1000</v>
      </c>
      <c r="G763" s="129">
        <f t="shared" si="23"/>
        <v>1.7815689565172466</v>
      </c>
      <c r="H763" s="128">
        <v>561.303</v>
      </c>
      <c r="I763" s="51">
        <f t="shared" si="22"/>
        <v>1384266</v>
      </c>
      <c r="J763" s="16" t="s">
        <v>256</v>
      </c>
      <c r="K763" s="16" t="s">
        <v>98</v>
      </c>
      <c r="L763" s="16" t="s">
        <v>28</v>
      </c>
      <c r="M763" s="16" t="s">
        <v>95</v>
      </c>
      <c r="N763" s="17" t="s">
        <v>99</v>
      </c>
    </row>
    <row r="764" spans="1:14">
      <c r="A764" s="43">
        <v>43342</v>
      </c>
      <c r="B764" s="16" t="s">
        <v>373</v>
      </c>
      <c r="C764" s="50" t="s">
        <v>97</v>
      </c>
      <c r="D764" s="16" t="s">
        <v>89</v>
      </c>
      <c r="E764" s="40"/>
      <c r="F764" s="40">
        <v>1000</v>
      </c>
      <c r="G764" s="129">
        <f t="shared" si="23"/>
        <v>1.7815689565172466</v>
      </c>
      <c r="H764" s="128">
        <v>561.303</v>
      </c>
      <c r="I764" s="51">
        <f t="shared" si="22"/>
        <v>1383266</v>
      </c>
      <c r="J764" s="16" t="s">
        <v>256</v>
      </c>
      <c r="K764" s="16" t="s">
        <v>98</v>
      </c>
      <c r="L764" s="16" t="s">
        <v>28</v>
      </c>
      <c r="M764" s="16" t="s">
        <v>95</v>
      </c>
      <c r="N764" s="17" t="s">
        <v>99</v>
      </c>
    </row>
    <row r="765" spans="1:14">
      <c r="A765" s="43">
        <v>43342</v>
      </c>
      <c r="B765" s="16" t="s">
        <v>390</v>
      </c>
      <c r="C765" s="50" t="s">
        <v>97</v>
      </c>
      <c r="D765" s="16" t="s">
        <v>89</v>
      </c>
      <c r="E765" s="40"/>
      <c r="F765" s="40">
        <v>1000</v>
      </c>
      <c r="G765" s="129">
        <f t="shared" si="23"/>
        <v>1.7815689565172466</v>
      </c>
      <c r="H765" s="128">
        <v>561.303</v>
      </c>
      <c r="I765" s="51">
        <f t="shared" si="22"/>
        <v>1382266</v>
      </c>
      <c r="J765" s="16" t="s">
        <v>256</v>
      </c>
      <c r="K765" s="16" t="s">
        <v>98</v>
      </c>
      <c r="L765" s="16" t="s">
        <v>28</v>
      </c>
      <c r="M765" s="16" t="s">
        <v>95</v>
      </c>
      <c r="N765" s="17" t="s">
        <v>99</v>
      </c>
    </row>
    <row r="766" spans="1:14">
      <c r="A766" s="43">
        <v>43342</v>
      </c>
      <c r="B766" s="50" t="s">
        <v>508</v>
      </c>
      <c r="C766" s="50" t="s">
        <v>97</v>
      </c>
      <c r="D766" s="16" t="s">
        <v>85</v>
      </c>
      <c r="E766" s="40"/>
      <c r="F766" s="49">
        <v>1000</v>
      </c>
      <c r="G766" s="129">
        <f t="shared" si="23"/>
        <v>1.7815689565172466</v>
      </c>
      <c r="H766" s="128">
        <v>561.303</v>
      </c>
      <c r="I766" s="51">
        <f t="shared" si="22"/>
        <v>1381266</v>
      </c>
      <c r="J766" s="17" t="s">
        <v>226</v>
      </c>
      <c r="K766" s="50" t="s">
        <v>98</v>
      </c>
      <c r="L766" s="16" t="s">
        <v>28</v>
      </c>
      <c r="M766" s="16" t="s">
        <v>95</v>
      </c>
      <c r="N766" s="17" t="s">
        <v>99</v>
      </c>
    </row>
    <row r="767" spans="1:14">
      <c r="A767" s="43">
        <v>43342</v>
      </c>
      <c r="B767" s="50" t="s">
        <v>507</v>
      </c>
      <c r="C767" s="50" t="s">
        <v>97</v>
      </c>
      <c r="D767" s="16" t="s">
        <v>85</v>
      </c>
      <c r="E767" s="40"/>
      <c r="F767" s="49">
        <v>1000</v>
      </c>
      <c r="G767" s="129">
        <f t="shared" si="23"/>
        <v>1.7815689565172466</v>
      </c>
      <c r="H767" s="128">
        <v>561.303</v>
      </c>
      <c r="I767" s="51">
        <f t="shared" si="22"/>
        <v>1380266</v>
      </c>
      <c r="J767" s="17" t="s">
        <v>226</v>
      </c>
      <c r="K767" s="50" t="s">
        <v>98</v>
      </c>
      <c r="L767" s="16" t="s">
        <v>28</v>
      </c>
      <c r="M767" s="16" t="s">
        <v>95</v>
      </c>
      <c r="N767" s="17" t="s">
        <v>99</v>
      </c>
    </row>
    <row r="768" spans="1:14">
      <c r="A768" s="43">
        <v>43342</v>
      </c>
      <c r="B768" s="50" t="s">
        <v>508</v>
      </c>
      <c r="C768" s="50" t="s">
        <v>97</v>
      </c>
      <c r="D768" s="16" t="s">
        <v>85</v>
      </c>
      <c r="E768" s="40"/>
      <c r="F768" s="40">
        <v>1000</v>
      </c>
      <c r="G768" s="129">
        <f t="shared" si="23"/>
        <v>1.7815689565172466</v>
      </c>
      <c r="H768" s="128">
        <v>561.303</v>
      </c>
      <c r="I768" s="51">
        <f t="shared" si="22"/>
        <v>1379266</v>
      </c>
      <c r="J768" s="17" t="s">
        <v>259</v>
      </c>
      <c r="K768" s="50" t="s">
        <v>98</v>
      </c>
      <c r="L768" s="16" t="s">
        <v>28</v>
      </c>
      <c r="M768" s="16" t="s">
        <v>95</v>
      </c>
      <c r="N768" s="17" t="s">
        <v>99</v>
      </c>
    </row>
    <row r="769" spans="1:14">
      <c r="A769" s="43">
        <v>43342</v>
      </c>
      <c r="B769" s="50" t="s">
        <v>507</v>
      </c>
      <c r="C769" s="50" t="s">
        <v>97</v>
      </c>
      <c r="D769" s="16" t="s">
        <v>85</v>
      </c>
      <c r="E769" s="40"/>
      <c r="F769" s="40">
        <v>1000</v>
      </c>
      <c r="G769" s="129">
        <f t="shared" si="23"/>
        <v>1.7815689565172466</v>
      </c>
      <c r="H769" s="128">
        <v>561.303</v>
      </c>
      <c r="I769" s="51">
        <f t="shared" si="22"/>
        <v>1378266</v>
      </c>
      <c r="J769" s="17" t="s">
        <v>259</v>
      </c>
      <c r="K769" s="50" t="s">
        <v>98</v>
      </c>
      <c r="L769" s="16" t="s">
        <v>28</v>
      </c>
      <c r="M769" s="16" t="s">
        <v>95</v>
      </c>
      <c r="N769" s="17" t="s">
        <v>99</v>
      </c>
    </row>
    <row r="770" spans="1:14">
      <c r="A770" s="43">
        <v>43342</v>
      </c>
      <c r="B770" s="17" t="s">
        <v>528</v>
      </c>
      <c r="C770" s="50" t="s">
        <v>97</v>
      </c>
      <c r="D770" s="16" t="s">
        <v>85</v>
      </c>
      <c r="E770" s="40"/>
      <c r="F770" s="40">
        <v>1000</v>
      </c>
      <c r="G770" s="129">
        <f t="shared" si="23"/>
        <v>1.7815689565172466</v>
      </c>
      <c r="H770" s="128">
        <v>561.303</v>
      </c>
      <c r="I770" s="51">
        <f t="shared" si="22"/>
        <v>1377266</v>
      </c>
      <c r="J770" s="17" t="s">
        <v>527</v>
      </c>
      <c r="K770" s="17" t="s">
        <v>98</v>
      </c>
      <c r="L770" s="16" t="s">
        <v>28</v>
      </c>
      <c r="M770" s="16" t="s">
        <v>95</v>
      </c>
      <c r="N770" s="17" t="s">
        <v>99</v>
      </c>
    </row>
    <row r="771" spans="1:14">
      <c r="A771" s="43">
        <v>43342</v>
      </c>
      <c r="B771" s="17" t="s">
        <v>538</v>
      </c>
      <c r="C771" s="50" t="s">
        <v>97</v>
      </c>
      <c r="D771" s="16" t="s">
        <v>85</v>
      </c>
      <c r="E771" s="40"/>
      <c r="F771" s="40">
        <v>1000</v>
      </c>
      <c r="G771" s="129">
        <f t="shared" si="23"/>
        <v>1.7815689565172466</v>
      </c>
      <c r="H771" s="128">
        <v>561.303</v>
      </c>
      <c r="I771" s="51">
        <f t="shared" si="22"/>
        <v>1376266</v>
      </c>
      <c r="J771" s="17" t="s">
        <v>527</v>
      </c>
      <c r="K771" s="17" t="s">
        <v>98</v>
      </c>
      <c r="L771" s="16" t="s">
        <v>28</v>
      </c>
      <c r="M771" s="16" t="s">
        <v>95</v>
      </c>
      <c r="N771" s="17" t="s">
        <v>99</v>
      </c>
    </row>
    <row r="772" spans="1:14">
      <c r="A772" s="43">
        <v>43343</v>
      </c>
      <c r="B772" s="17" t="s">
        <v>205</v>
      </c>
      <c r="C772" s="50" t="s">
        <v>97</v>
      </c>
      <c r="D772" s="16" t="s">
        <v>85</v>
      </c>
      <c r="E772" s="40"/>
      <c r="F772" s="40">
        <v>500</v>
      </c>
      <c r="G772" s="129">
        <f t="shared" si="23"/>
        <v>0.89078447825862328</v>
      </c>
      <c r="H772" s="128">
        <v>561.303</v>
      </c>
      <c r="I772" s="51">
        <f t="shared" si="22"/>
        <v>1375766</v>
      </c>
      <c r="J772" s="17" t="s">
        <v>170</v>
      </c>
      <c r="K772" s="16" t="s">
        <v>98</v>
      </c>
      <c r="L772" s="16" t="s">
        <v>28</v>
      </c>
      <c r="M772" s="16" t="s">
        <v>95</v>
      </c>
      <c r="N772" s="16" t="s">
        <v>99</v>
      </c>
    </row>
    <row r="773" spans="1:14">
      <c r="A773" s="43">
        <v>43343</v>
      </c>
      <c r="B773" s="17" t="s">
        <v>209</v>
      </c>
      <c r="C773" s="50" t="s">
        <v>97</v>
      </c>
      <c r="D773" s="16" t="s">
        <v>85</v>
      </c>
      <c r="E773" s="40"/>
      <c r="F773" s="40">
        <v>500</v>
      </c>
      <c r="G773" s="129">
        <f t="shared" si="23"/>
        <v>0.89078447825862328</v>
      </c>
      <c r="H773" s="128">
        <v>561.303</v>
      </c>
      <c r="I773" s="51">
        <f t="shared" si="22"/>
        <v>1375266</v>
      </c>
      <c r="J773" s="17" t="s">
        <v>170</v>
      </c>
      <c r="K773" s="16" t="s">
        <v>98</v>
      </c>
      <c r="L773" s="16" t="s">
        <v>28</v>
      </c>
      <c r="M773" s="16" t="s">
        <v>95</v>
      </c>
      <c r="N773" s="16" t="s">
        <v>99</v>
      </c>
    </row>
    <row r="774" spans="1:14">
      <c r="A774" s="43">
        <v>43343</v>
      </c>
      <c r="B774" s="17" t="s">
        <v>210</v>
      </c>
      <c r="C774" s="50" t="s">
        <v>97</v>
      </c>
      <c r="D774" s="16" t="s">
        <v>85</v>
      </c>
      <c r="E774" s="40"/>
      <c r="F774" s="40">
        <v>500</v>
      </c>
      <c r="G774" s="129">
        <f t="shared" si="23"/>
        <v>0.89078447825862328</v>
      </c>
      <c r="H774" s="128">
        <v>561.303</v>
      </c>
      <c r="I774" s="51">
        <f t="shared" si="22"/>
        <v>1374766</v>
      </c>
      <c r="J774" s="17" t="s">
        <v>170</v>
      </c>
      <c r="K774" s="16" t="s">
        <v>98</v>
      </c>
      <c r="L774" s="16" t="s">
        <v>28</v>
      </c>
      <c r="M774" s="16" t="s">
        <v>95</v>
      </c>
      <c r="N774" s="16" t="s">
        <v>99</v>
      </c>
    </row>
    <row r="775" spans="1:14">
      <c r="A775" s="43">
        <v>43343</v>
      </c>
      <c r="B775" s="17" t="s">
        <v>176</v>
      </c>
      <c r="C775" s="50" t="s">
        <v>97</v>
      </c>
      <c r="D775" s="16" t="s">
        <v>85</v>
      </c>
      <c r="E775" s="40"/>
      <c r="F775" s="40">
        <v>500</v>
      </c>
      <c r="G775" s="129">
        <f t="shared" si="23"/>
        <v>0.89078447825862328</v>
      </c>
      <c r="H775" s="128">
        <v>561.303</v>
      </c>
      <c r="I775" s="51">
        <f t="shared" si="22"/>
        <v>1374266</v>
      </c>
      <c r="J775" s="17" t="s">
        <v>170</v>
      </c>
      <c r="K775" s="16" t="s">
        <v>98</v>
      </c>
      <c r="L775" s="16" t="s">
        <v>28</v>
      </c>
      <c r="M775" s="16" t="s">
        <v>95</v>
      </c>
      <c r="N775" s="16" t="s">
        <v>99</v>
      </c>
    </row>
    <row r="776" spans="1:14">
      <c r="A776" s="43">
        <v>43343</v>
      </c>
      <c r="B776" s="17" t="s">
        <v>211</v>
      </c>
      <c r="C776" s="17" t="s">
        <v>129</v>
      </c>
      <c r="D776" s="16" t="s">
        <v>85</v>
      </c>
      <c r="E776" s="40"/>
      <c r="F776" s="40">
        <v>285000</v>
      </c>
      <c r="G776" s="129">
        <f t="shared" si="23"/>
        <v>507.74715260741527</v>
      </c>
      <c r="H776" s="128">
        <v>561.303</v>
      </c>
      <c r="I776" s="51">
        <f t="shared" si="22"/>
        <v>1089266</v>
      </c>
      <c r="J776" s="17" t="s">
        <v>170</v>
      </c>
      <c r="K776" s="16">
        <v>37</v>
      </c>
      <c r="L776" s="16" t="s">
        <v>28</v>
      </c>
      <c r="M776" s="16" t="s">
        <v>95</v>
      </c>
      <c r="N776" s="16" t="s">
        <v>101</v>
      </c>
    </row>
    <row r="777" spans="1:14">
      <c r="A777" s="43">
        <v>43343</v>
      </c>
      <c r="B777" s="17" t="s">
        <v>212</v>
      </c>
      <c r="C777" s="17" t="s">
        <v>129</v>
      </c>
      <c r="D777" s="16" t="s">
        <v>85</v>
      </c>
      <c r="E777" s="40"/>
      <c r="F777" s="40">
        <v>130000</v>
      </c>
      <c r="G777" s="129">
        <f t="shared" si="23"/>
        <v>231.60396434724206</v>
      </c>
      <c r="H777" s="128">
        <v>561.303</v>
      </c>
      <c r="I777" s="51">
        <f t="shared" si="22"/>
        <v>959266</v>
      </c>
      <c r="J777" s="17" t="s">
        <v>170</v>
      </c>
      <c r="K777" s="16" t="s">
        <v>98</v>
      </c>
      <c r="L777" s="16" t="s">
        <v>28</v>
      </c>
      <c r="M777" s="16" t="s">
        <v>95</v>
      </c>
      <c r="N777" s="16" t="s">
        <v>99</v>
      </c>
    </row>
    <row r="778" spans="1:14">
      <c r="A778" s="43">
        <v>43343</v>
      </c>
      <c r="B778" s="17" t="s">
        <v>213</v>
      </c>
      <c r="C778" s="16" t="s">
        <v>83</v>
      </c>
      <c r="D778" s="17" t="s">
        <v>214</v>
      </c>
      <c r="E778" s="40"/>
      <c r="F778" s="40">
        <v>5225</v>
      </c>
      <c r="G778" s="129">
        <f t="shared" si="23"/>
        <v>9.3086977978026137</v>
      </c>
      <c r="H778" s="128">
        <v>561.303</v>
      </c>
      <c r="I778" s="51">
        <f t="shared" si="22"/>
        <v>954041</v>
      </c>
      <c r="J778" s="17" t="s">
        <v>170</v>
      </c>
      <c r="K778" s="16">
        <v>37</v>
      </c>
      <c r="L778" s="16" t="s">
        <v>28</v>
      </c>
      <c r="M778" s="16" t="s">
        <v>95</v>
      </c>
      <c r="N778" s="16" t="s">
        <v>101</v>
      </c>
    </row>
    <row r="779" spans="1:14">
      <c r="A779" s="43">
        <v>43343</v>
      </c>
      <c r="B779" s="16" t="s">
        <v>364</v>
      </c>
      <c r="C779" s="50" t="s">
        <v>97</v>
      </c>
      <c r="D779" s="16" t="s">
        <v>85</v>
      </c>
      <c r="E779" s="40"/>
      <c r="F779" s="40">
        <v>10000</v>
      </c>
      <c r="G779" s="129">
        <f t="shared" si="23"/>
        <v>17.815689565172466</v>
      </c>
      <c r="H779" s="128">
        <v>561.303</v>
      </c>
      <c r="I779" s="51">
        <f t="shared" si="22"/>
        <v>944041</v>
      </c>
      <c r="J779" s="16" t="s">
        <v>245</v>
      </c>
      <c r="K779" s="16">
        <v>32</v>
      </c>
      <c r="L779" s="16" t="s">
        <v>28</v>
      </c>
      <c r="M779" s="16" t="s">
        <v>95</v>
      </c>
      <c r="N779" s="16" t="s">
        <v>101</v>
      </c>
    </row>
    <row r="780" spans="1:14">
      <c r="A780" s="43">
        <v>43343</v>
      </c>
      <c r="B780" s="16" t="s">
        <v>367</v>
      </c>
      <c r="C780" s="50" t="s">
        <v>97</v>
      </c>
      <c r="D780" s="16" t="s">
        <v>85</v>
      </c>
      <c r="E780" s="40"/>
      <c r="F780" s="40">
        <v>300</v>
      </c>
      <c r="G780" s="129">
        <f t="shared" si="23"/>
        <v>0.53447068695517397</v>
      </c>
      <c r="H780" s="128">
        <v>561.303</v>
      </c>
      <c r="I780" s="51">
        <f t="shared" si="22"/>
        <v>943741</v>
      </c>
      <c r="J780" s="16" t="s">
        <v>245</v>
      </c>
      <c r="K780" s="16" t="s">
        <v>294</v>
      </c>
      <c r="L780" s="16" t="s">
        <v>28</v>
      </c>
      <c r="M780" s="16" t="s">
        <v>95</v>
      </c>
      <c r="N780" s="16" t="s">
        <v>99</v>
      </c>
    </row>
    <row r="781" spans="1:14">
      <c r="A781" s="43">
        <v>43343</v>
      </c>
      <c r="B781" s="16" t="s">
        <v>368</v>
      </c>
      <c r="C781" s="17" t="s">
        <v>129</v>
      </c>
      <c r="D781" s="16" t="s">
        <v>85</v>
      </c>
      <c r="E781" s="40"/>
      <c r="F781" s="40">
        <v>30000</v>
      </c>
      <c r="G781" s="129">
        <f t="shared" si="23"/>
        <v>53.447068695517395</v>
      </c>
      <c r="H781" s="128">
        <v>561.303</v>
      </c>
      <c r="I781" s="51">
        <f t="shared" si="22"/>
        <v>913741</v>
      </c>
      <c r="J781" s="16" t="s">
        <v>245</v>
      </c>
      <c r="K781" s="16">
        <v>17</v>
      </c>
      <c r="L781" s="16" t="s">
        <v>28</v>
      </c>
      <c r="M781" s="16" t="s">
        <v>95</v>
      </c>
      <c r="N781" s="16" t="s">
        <v>101</v>
      </c>
    </row>
    <row r="782" spans="1:14">
      <c r="A782" s="43">
        <v>43343</v>
      </c>
      <c r="B782" s="16" t="s">
        <v>369</v>
      </c>
      <c r="C782" s="17" t="s">
        <v>129</v>
      </c>
      <c r="D782" s="16" t="s">
        <v>85</v>
      </c>
      <c r="E782" s="40"/>
      <c r="F782" s="40">
        <v>20000</v>
      </c>
      <c r="G782" s="129">
        <f t="shared" si="23"/>
        <v>35.631379130344932</v>
      </c>
      <c r="H782" s="128">
        <v>561.303</v>
      </c>
      <c r="I782" s="51">
        <f t="shared" si="22"/>
        <v>893741</v>
      </c>
      <c r="J782" s="16" t="s">
        <v>245</v>
      </c>
      <c r="K782" s="16" t="s">
        <v>294</v>
      </c>
      <c r="L782" s="16" t="s">
        <v>28</v>
      </c>
      <c r="M782" s="16" t="s">
        <v>95</v>
      </c>
      <c r="N782" s="16" t="s">
        <v>99</v>
      </c>
    </row>
    <row r="783" spans="1:14">
      <c r="A783" s="43">
        <v>43343</v>
      </c>
      <c r="B783" s="16" t="s">
        <v>370</v>
      </c>
      <c r="C783" s="50" t="s">
        <v>97</v>
      </c>
      <c r="D783" s="16" t="s">
        <v>85</v>
      </c>
      <c r="E783" s="40"/>
      <c r="F783" s="40">
        <v>2000</v>
      </c>
      <c r="G783" s="129">
        <f t="shared" si="23"/>
        <v>3.5631379130344931</v>
      </c>
      <c r="H783" s="128">
        <v>561.303</v>
      </c>
      <c r="I783" s="51">
        <f t="shared" ref="I783:I794" si="24">I782+E783-F783</f>
        <v>891741</v>
      </c>
      <c r="J783" s="16" t="s">
        <v>245</v>
      </c>
      <c r="K783" s="16" t="s">
        <v>294</v>
      </c>
      <c r="L783" s="16" t="s">
        <v>28</v>
      </c>
      <c r="M783" s="16" t="s">
        <v>95</v>
      </c>
      <c r="N783" s="16" t="s">
        <v>99</v>
      </c>
    </row>
    <row r="784" spans="1:14">
      <c r="A784" s="43">
        <v>43343</v>
      </c>
      <c r="B784" s="16" t="s">
        <v>430</v>
      </c>
      <c r="C784" s="50" t="s">
        <v>97</v>
      </c>
      <c r="D784" s="53" t="s">
        <v>84</v>
      </c>
      <c r="E784" s="40"/>
      <c r="F784" s="40">
        <v>2000</v>
      </c>
      <c r="G784" s="129">
        <f t="shared" ref="G784:G794" si="25">+F784/H784</f>
        <v>3.5631379130344931</v>
      </c>
      <c r="H784" s="128">
        <v>561.303</v>
      </c>
      <c r="I784" s="51">
        <f t="shared" si="24"/>
        <v>889741</v>
      </c>
      <c r="J784" s="16" t="s">
        <v>260</v>
      </c>
      <c r="K784" s="46" t="s">
        <v>98</v>
      </c>
      <c r="L784" s="16" t="s">
        <v>33</v>
      </c>
      <c r="M784" s="16" t="s">
        <v>95</v>
      </c>
      <c r="N784" s="16" t="s">
        <v>99</v>
      </c>
    </row>
    <row r="785" spans="1:14">
      <c r="A785" s="43">
        <v>43343</v>
      </c>
      <c r="B785" s="50" t="s">
        <v>508</v>
      </c>
      <c r="C785" s="50" t="s">
        <v>97</v>
      </c>
      <c r="D785" s="16" t="s">
        <v>85</v>
      </c>
      <c r="E785" s="40"/>
      <c r="F785" s="49">
        <v>1000</v>
      </c>
      <c r="G785" s="129">
        <f t="shared" si="25"/>
        <v>1.7815689565172466</v>
      </c>
      <c r="H785" s="128">
        <v>561.303</v>
      </c>
      <c r="I785" s="51">
        <f t="shared" si="24"/>
        <v>888741</v>
      </c>
      <c r="J785" s="17" t="s">
        <v>226</v>
      </c>
      <c r="K785" s="50" t="s">
        <v>98</v>
      </c>
      <c r="L785" s="16" t="s">
        <v>28</v>
      </c>
      <c r="M785" s="16" t="s">
        <v>95</v>
      </c>
      <c r="N785" s="17" t="s">
        <v>99</v>
      </c>
    </row>
    <row r="786" spans="1:14">
      <c r="A786" s="43">
        <v>43343</v>
      </c>
      <c r="B786" s="50" t="s">
        <v>507</v>
      </c>
      <c r="C786" s="50" t="s">
        <v>97</v>
      </c>
      <c r="D786" s="16" t="s">
        <v>85</v>
      </c>
      <c r="E786" s="40"/>
      <c r="F786" s="49">
        <v>1000</v>
      </c>
      <c r="G786" s="129">
        <f t="shared" si="25"/>
        <v>1.7815689565172466</v>
      </c>
      <c r="H786" s="128">
        <v>561.303</v>
      </c>
      <c r="I786" s="51">
        <f t="shared" si="24"/>
        <v>887741</v>
      </c>
      <c r="J786" s="17" t="s">
        <v>226</v>
      </c>
      <c r="K786" s="50" t="s">
        <v>98</v>
      </c>
      <c r="L786" s="16" t="s">
        <v>28</v>
      </c>
      <c r="M786" s="16" t="s">
        <v>95</v>
      </c>
      <c r="N786" s="17" t="s">
        <v>99</v>
      </c>
    </row>
    <row r="787" spans="1:14">
      <c r="A787" s="43">
        <v>43343</v>
      </c>
      <c r="B787" s="50" t="s">
        <v>508</v>
      </c>
      <c r="C787" s="50" t="s">
        <v>97</v>
      </c>
      <c r="D787" s="16" t="s">
        <v>85</v>
      </c>
      <c r="E787" s="40"/>
      <c r="F787" s="40">
        <v>1000</v>
      </c>
      <c r="G787" s="129">
        <f t="shared" si="25"/>
        <v>1.7815689565172466</v>
      </c>
      <c r="H787" s="128">
        <v>561.303</v>
      </c>
      <c r="I787" s="51">
        <f t="shared" si="24"/>
        <v>886741</v>
      </c>
      <c r="J787" s="17" t="s">
        <v>259</v>
      </c>
      <c r="K787" s="50" t="s">
        <v>98</v>
      </c>
      <c r="L787" s="16" t="s">
        <v>28</v>
      </c>
      <c r="M787" s="16" t="s">
        <v>95</v>
      </c>
      <c r="N787" s="17" t="s">
        <v>99</v>
      </c>
    </row>
    <row r="788" spans="1:14">
      <c r="A788" s="43">
        <v>43343</v>
      </c>
      <c r="B788" s="50" t="s">
        <v>507</v>
      </c>
      <c r="C788" s="50" t="s">
        <v>97</v>
      </c>
      <c r="D788" s="16" t="s">
        <v>85</v>
      </c>
      <c r="E788" s="40"/>
      <c r="F788" s="40">
        <v>1000</v>
      </c>
      <c r="G788" s="129">
        <f t="shared" si="25"/>
        <v>1.7815689565172466</v>
      </c>
      <c r="H788" s="128">
        <v>561.303</v>
      </c>
      <c r="I788" s="51">
        <f t="shared" si="24"/>
        <v>885741</v>
      </c>
      <c r="J788" s="17" t="s">
        <v>259</v>
      </c>
      <c r="K788" s="50" t="s">
        <v>98</v>
      </c>
      <c r="L788" s="16" t="s">
        <v>28</v>
      </c>
      <c r="M788" s="16" t="s">
        <v>95</v>
      </c>
      <c r="N788" s="17" t="s">
        <v>99</v>
      </c>
    </row>
    <row r="789" spans="1:14">
      <c r="A789" s="43">
        <v>43343</v>
      </c>
      <c r="B789" s="50" t="s">
        <v>634</v>
      </c>
      <c r="C789" s="50" t="s">
        <v>97</v>
      </c>
      <c r="D789" s="50" t="s">
        <v>84</v>
      </c>
      <c r="E789" s="49"/>
      <c r="F789" s="49">
        <v>1000</v>
      </c>
      <c r="G789" s="129">
        <f t="shared" si="25"/>
        <v>1.7815689565172466</v>
      </c>
      <c r="H789" s="128">
        <v>561.303</v>
      </c>
      <c r="I789" s="51">
        <f t="shared" si="24"/>
        <v>884741</v>
      </c>
      <c r="J789" s="50" t="s">
        <v>547</v>
      </c>
      <c r="K789" s="50" t="s">
        <v>98</v>
      </c>
      <c r="L789" s="16" t="s">
        <v>33</v>
      </c>
      <c r="M789" s="16" t="s">
        <v>95</v>
      </c>
      <c r="N789" s="50" t="s">
        <v>99</v>
      </c>
    </row>
    <row r="790" spans="1:14">
      <c r="A790" s="43">
        <v>43343</v>
      </c>
      <c r="B790" s="50" t="s">
        <v>635</v>
      </c>
      <c r="C790" s="50" t="s">
        <v>97</v>
      </c>
      <c r="D790" s="50" t="s">
        <v>84</v>
      </c>
      <c r="E790" s="49"/>
      <c r="F790" s="49">
        <v>12000</v>
      </c>
      <c r="G790" s="129">
        <f t="shared" si="25"/>
        <v>21.378827478206958</v>
      </c>
      <c r="H790" s="128">
        <v>561.303</v>
      </c>
      <c r="I790" s="51">
        <f t="shared" si="24"/>
        <v>872741</v>
      </c>
      <c r="J790" s="50" t="s">
        <v>547</v>
      </c>
      <c r="K790" s="50" t="s">
        <v>143</v>
      </c>
      <c r="L790" s="16" t="s">
        <v>33</v>
      </c>
      <c r="M790" s="16" t="s">
        <v>95</v>
      </c>
      <c r="N790" s="17" t="s">
        <v>101</v>
      </c>
    </row>
    <row r="791" spans="1:14">
      <c r="A791" s="43">
        <v>43343</v>
      </c>
      <c r="B791" s="50" t="s">
        <v>636</v>
      </c>
      <c r="C791" s="50" t="s">
        <v>97</v>
      </c>
      <c r="D791" s="50" t="s">
        <v>84</v>
      </c>
      <c r="E791" s="49"/>
      <c r="F791" s="49">
        <v>1000</v>
      </c>
      <c r="G791" s="129">
        <f t="shared" si="25"/>
        <v>1.7815689565172466</v>
      </c>
      <c r="H791" s="128">
        <v>561.303</v>
      </c>
      <c r="I791" s="51">
        <f t="shared" si="24"/>
        <v>871741</v>
      </c>
      <c r="J791" s="50" t="s">
        <v>547</v>
      </c>
      <c r="K791" s="50" t="s">
        <v>98</v>
      </c>
      <c r="L791" s="16" t="s">
        <v>33</v>
      </c>
      <c r="M791" s="16" t="s">
        <v>95</v>
      </c>
      <c r="N791" s="50" t="s">
        <v>99</v>
      </c>
    </row>
    <row r="792" spans="1:14">
      <c r="A792" s="43">
        <v>43343</v>
      </c>
      <c r="B792" s="50" t="s">
        <v>683</v>
      </c>
      <c r="C792" s="17" t="s">
        <v>129</v>
      </c>
      <c r="D792" s="50" t="s">
        <v>84</v>
      </c>
      <c r="E792" s="49"/>
      <c r="F792" s="49">
        <v>50000</v>
      </c>
      <c r="G792" s="129">
        <f t="shared" si="25"/>
        <v>89.078447825862327</v>
      </c>
      <c r="H792" s="128">
        <v>561.303</v>
      </c>
      <c r="I792" s="51">
        <f t="shared" si="24"/>
        <v>821741</v>
      </c>
      <c r="J792" s="50" t="s">
        <v>547</v>
      </c>
      <c r="K792" s="50" t="s">
        <v>98</v>
      </c>
      <c r="L792" s="16" t="s">
        <v>33</v>
      </c>
      <c r="M792" s="16" t="s">
        <v>95</v>
      </c>
      <c r="N792" s="50" t="s">
        <v>99</v>
      </c>
    </row>
    <row r="793" spans="1:14">
      <c r="A793" s="43">
        <v>43343</v>
      </c>
      <c r="B793" s="17" t="s">
        <v>528</v>
      </c>
      <c r="C793" s="50" t="s">
        <v>97</v>
      </c>
      <c r="D793" s="16" t="s">
        <v>85</v>
      </c>
      <c r="E793" s="40"/>
      <c r="F793" s="40">
        <v>1000</v>
      </c>
      <c r="G793" s="129">
        <f t="shared" si="25"/>
        <v>1.7815689565172466</v>
      </c>
      <c r="H793" s="128">
        <v>561.303</v>
      </c>
      <c r="I793" s="51">
        <f t="shared" si="24"/>
        <v>820741</v>
      </c>
      <c r="J793" s="17" t="s">
        <v>527</v>
      </c>
      <c r="K793" s="17" t="s">
        <v>98</v>
      </c>
      <c r="L793" s="16" t="s">
        <v>28</v>
      </c>
      <c r="M793" s="16" t="s">
        <v>95</v>
      </c>
      <c r="N793" s="17" t="s">
        <v>99</v>
      </c>
    </row>
    <row r="794" spans="1:14">
      <c r="A794" s="43">
        <v>43343</v>
      </c>
      <c r="B794" s="17" t="s">
        <v>538</v>
      </c>
      <c r="C794" s="50" t="s">
        <v>97</v>
      </c>
      <c r="D794" s="16" t="s">
        <v>85</v>
      </c>
      <c r="E794" s="40"/>
      <c r="F794" s="40">
        <v>1000</v>
      </c>
      <c r="G794" s="129">
        <f t="shared" si="25"/>
        <v>1.7815689565172466</v>
      </c>
      <c r="H794" s="128">
        <v>561.303</v>
      </c>
      <c r="I794" s="51">
        <f t="shared" si="24"/>
        <v>819741</v>
      </c>
      <c r="J794" s="17" t="s">
        <v>527</v>
      </c>
      <c r="K794" s="17" t="s">
        <v>98</v>
      </c>
      <c r="L794" s="16" t="s">
        <v>28</v>
      </c>
      <c r="M794" s="16" t="s">
        <v>95</v>
      </c>
      <c r="N794" s="17" t="s">
        <v>99</v>
      </c>
    </row>
    <row r="795" spans="1:14" ht="16.5">
      <c r="A795" s="56"/>
      <c r="B795" s="56"/>
      <c r="C795" s="56"/>
      <c r="D795" s="56"/>
      <c r="E795" s="57"/>
      <c r="F795" s="57"/>
      <c r="G795" s="56"/>
      <c r="H795" s="56"/>
      <c r="I795" s="56"/>
      <c r="J795" s="56"/>
      <c r="K795" s="56"/>
      <c r="L795" s="56"/>
      <c r="M795" s="56"/>
      <c r="N795" s="56"/>
    </row>
  </sheetData>
  <autoFilter ref="A12:N794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opLeftCell="A10" workbookViewId="0">
      <selection activeCell="J33" sqref="J33"/>
    </sheetView>
  </sheetViews>
  <sheetFormatPr baseColWidth="10" defaultRowHeight="15"/>
  <cols>
    <col min="1" max="1" width="8" customWidth="1"/>
    <col min="2" max="2" width="19" customWidth="1"/>
    <col min="3" max="3" width="15.140625" customWidth="1"/>
    <col min="4" max="4" width="12.42578125" bestFit="1" customWidth="1"/>
    <col min="6" max="6" width="16" customWidth="1"/>
    <col min="9" max="9" width="13.42578125" customWidth="1"/>
    <col min="10" max="10" width="13.28515625" customWidth="1"/>
    <col min="11" max="11" width="12.42578125" customWidth="1"/>
    <col min="12" max="12" width="6.42578125" customWidth="1"/>
    <col min="13" max="13" width="20" customWidth="1"/>
  </cols>
  <sheetData>
    <row r="1" spans="1:15" ht="16.5">
      <c r="A1" s="32"/>
      <c r="B1" s="32"/>
      <c r="C1" s="32"/>
      <c r="D1" s="32"/>
      <c r="E1" s="80" t="s">
        <v>647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6.5">
      <c r="A2" s="29" t="s">
        <v>648</v>
      </c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8.75">
      <c r="A3" s="146" t="s">
        <v>673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81"/>
      <c r="M3" s="81"/>
      <c r="N3" s="82"/>
      <c r="O3" s="82"/>
    </row>
    <row r="4" spans="1:15" ht="16.5">
      <c r="A4" s="83"/>
      <c r="B4" s="82"/>
      <c r="C4" s="84"/>
      <c r="D4" s="84"/>
      <c r="E4" s="84"/>
      <c r="F4" s="84"/>
      <c r="G4" s="84"/>
      <c r="H4" s="84"/>
      <c r="I4" s="82"/>
      <c r="J4" s="82"/>
      <c r="K4" s="82"/>
      <c r="L4" s="82"/>
      <c r="M4" s="82"/>
      <c r="N4" s="82"/>
      <c r="O4" s="82"/>
    </row>
    <row r="5" spans="1:15" ht="18">
      <c r="A5" s="147" t="s">
        <v>649</v>
      </c>
      <c r="B5" s="149" t="s">
        <v>650</v>
      </c>
      <c r="C5" s="151" t="s">
        <v>651</v>
      </c>
      <c r="D5" s="151" t="s">
        <v>33</v>
      </c>
      <c r="E5" s="153" t="s">
        <v>652</v>
      </c>
      <c r="F5" s="154"/>
      <c r="G5" s="154"/>
      <c r="H5" s="154"/>
      <c r="I5" s="155" t="s">
        <v>653</v>
      </c>
      <c r="J5" s="157" t="s">
        <v>654</v>
      </c>
      <c r="K5" s="159" t="s">
        <v>675</v>
      </c>
      <c r="L5" s="85"/>
      <c r="M5" s="143" t="s">
        <v>655</v>
      </c>
      <c r="N5" s="143"/>
      <c r="O5" s="143"/>
    </row>
    <row r="6" spans="1:15" ht="16.5">
      <c r="A6" s="148"/>
      <c r="B6" s="150"/>
      <c r="C6" s="152"/>
      <c r="D6" s="152"/>
      <c r="E6" s="86" t="s">
        <v>79</v>
      </c>
      <c r="F6" s="87" t="s">
        <v>137</v>
      </c>
      <c r="G6" s="86" t="s">
        <v>236</v>
      </c>
      <c r="H6" s="86" t="s">
        <v>285</v>
      </c>
      <c r="I6" s="156"/>
      <c r="J6" s="158"/>
      <c r="K6" s="160"/>
      <c r="L6" s="85"/>
      <c r="M6" s="88" t="s">
        <v>656</v>
      </c>
      <c r="N6" s="89" t="s">
        <v>657</v>
      </c>
      <c r="O6" s="88" t="s">
        <v>658</v>
      </c>
    </row>
    <row r="7" spans="1:15" ht="16.5">
      <c r="A7" s="90"/>
      <c r="B7" s="91" t="s">
        <v>659</v>
      </c>
      <c r="C7" s="92"/>
      <c r="D7" s="92"/>
      <c r="E7" s="92"/>
      <c r="F7" s="92"/>
      <c r="G7" s="92"/>
      <c r="H7" s="92"/>
      <c r="I7" s="92"/>
      <c r="J7" s="93"/>
      <c r="K7" s="94"/>
      <c r="L7" s="95"/>
      <c r="M7" s="31"/>
      <c r="N7" s="96"/>
      <c r="O7" s="6"/>
    </row>
    <row r="8" spans="1:15" ht="16.5">
      <c r="A8" s="97" t="s">
        <v>674</v>
      </c>
      <c r="B8" s="98" t="s">
        <v>93</v>
      </c>
      <c r="C8" s="99">
        <v>130850</v>
      </c>
      <c r="D8" s="99"/>
      <c r="E8" s="99"/>
      <c r="F8" s="99">
        <v>672000</v>
      </c>
      <c r="G8" s="99"/>
      <c r="H8" s="99"/>
      <c r="I8" s="100"/>
      <c r="J8" s="101">
        <v>675500</v>
      </c>
      <c r="K8" s="101">
        <f>+SUM(C8:H8)-(I8+J8)</f>
        <v>127350</v>
      </c>
      <c r="L8" s="95"/>
      <c r="M8" s="102">
        <v>127350</v>
      </c>
      <c r="N8" s="31">
        <f>+K8-M8</f>
        <v>0</v>
      </c>
      <c r="O8" s="6" t="s">
        <v>660</v>
      </c>
    </row>
    <row r="9" spans="1:15" ht="16.5">
      <c r="A9" s="97" t="s">
        <v>674</v>
      </c>
      <c r="B9" s="98" t="s">
        <v>138</v>
      </c>
      <c r="C9" s="99">
        <v>22481</v>
      </c>
      <c r="D9" s="99"/>
      <c r="E9" s="99"/>
      <c r="F9" s="99">
        <v>140000</v>
      </c>
      <c r="G9" s="99"/>
      <c r="H9" s="99"/>
      <c r="I9" s="100"/>
      <c r="J9" s="101">
        <v>121900</v>
      </c>
      <c r="K9" s="101">
        <f t="shared" ref="K9:K27" si="0">+SUM(C9:H9)-(I9+J9)</f>
        <v>40581</v>
      </c>
      <c r="L9" s="95"/>
      <c r="M9" s="102">
        <v>40581</v>
      </c>
      <c r="N9" s="31">
        <f t="shared" ref="N9:N27" si="1">+K9-M9</f>
        <v>0</v>
      </c>
      <c r="O9" s="6" t="s">
        <v>660</v>
      </c>
    </row>
    <row r="10" spans="1:15" ht="16.5">
      <c r="A10" s="97" t="s">
        <v>674</v>
      </c>
      <c r="B10" s="98" t="s">
        <v>259</v>
      </c>
      <c r="C10" s="99">
        <v>67100</v>
      </c>
      <c r="D10" s="99"/>
      <c r="E10" s="99"/>
      <c r="F10" s="99">
        <v>160000</v>
      </c>
      <c r="G10" s="99"/>
      <c r="H10" s="99"/>
      <c r="I10" s="100"/>
      <c r="J10" s="101">
        <v>83400</v>
      </c>
      <c r="K10" s="101">
        <f t="shared" si="0"/>
        <v>143700</v>
      </c>
      <c r="L10" s="95"/>
      <c r="M10" s="102">
        <v>143700</v>
      </c>
      <c r="N10" s="31">
        <f>+K10-M10</f>
        <v>0</v>
      </c>
      <c r="O10" s="6" t="s">
        <v>660</v>
      </c>
    </row>
    <row r="11" spans="1:15" ht="16.5">
      <c r="A11" s="97" t="s">
        <v>674</v>
      </c>
      <c r="B11" s="98" t="s">
        <v>245</v>
      </c>
      <c r="C11" s="99">
        <v>45275</v>
      </c>
      <c r="D11" s="99"/>
      <c r="E11" s="99"/>
      <c r="F11" s="99">
        <v>430000</v>
      </c>
      <c r="G11" s="99">
        <v>50000</v>
      </c>
      <c r="H11" s="99"/>
      <c r="I11" s="100"/>
      <c r="J11" s="101">
        <v>509100</v>
      </c>
      <c r="K11" s="101">
        <f t="shared" si="0"/>
        <v>16175</v>
      </c>
      <c r="L11" s="95"/>
      <c r="M11" s="102">
        <v>16175</v>
      </c>
      <c r="N11" s="31">
        <f>+K11-M11</f>
        <v>0</v>
      </c>
      <c r="O11" s="6" t="s">
        <v>660</v>
      </c>
    </row>
    <row r="12" spans="1:15" ht="16.5">
      <c r="A12" s="97" t="s">
        <v>674</v>
      </c>
      <c r="B12" s="98" t="s">
        <v>661</v>
      </c>
      <c r="C12" s="99">
        <v>1600</v>
      </c>
      <c r="D12" s="99"/>
      <c r="E12" s="99"/>
      <c r="F12" s="99"/>
      <c r="G12" s="99"/>
      <c r="H12" s="99"/>
      <c r="I12" s="100"/>
      <c r="J12" s="99"/>
      <c r="K12" s="101">
        <f t="shared" si="0"/>
        <v>1600</v>
      </c>
      <c r="L12" s="95"/>
      <c r="M12" s="102">
        <v>1600</v>
      </c>
      <c r="N12" s="31">
        <f>+K12-M12</f>
        <v>0</v>
      </c>
      <c r="O12" s="6" t="s">
        <v>660</v>
      </c>
    </row>
    <row r="13" spans="1:15" ht="16.5">
      <c r="A13" s="97" t="s">
        <v>674</v>
      </c>
      <c r="B13" s="103" t="s">
        <v>662</v>
      </c>
      <c r="C13" s="99">
        <v>20905</v>
      </c>
      <c r="D13" s="104"/>
      <c r="E13" s="104"/>
      <c r="F13" s="104">
        <v>35000</v>
      </c>
      <c r="G13" s="104"/>
      <c r="H13" s="104"/>
      <c r="I13" s="105"/>
      <c r="J13" s="101">
        <v>27000</v>
      </c>
      <c r="K13" s="101">
        <f t="shared" si="0"/>
        <v>28905</v>
      </c>
      <c r="L13" s="95"/>
      <c r="M13" s="102">
        <v>28905</v>
      </c>
      <c r="N13" s="31">
        <f t="shared" si="1"/>
        <v>0</v>
      </c>
      <c r="O13" s="6" t="s">
        <v>660</v>
      </c>
    </row>
    <row r="14" spans="1:15" ht="16.5">
      <c r="A14" s="97" t="s">
        <v>674</v>
      </c>
      <c r="B14" s="103" t="s">
        <v>663</v>
      </c>
      <c r="C14" s="99">
        <v>41500</v>
      </c>
      <c r="D14" s="104"/>
      <c r="E14" s="104"/>
      <c r="F14" s="104"/>
      <c r="G14" s="104"/>
      <c r="H14" s="104"/>
      <c r="I14" s="105"/>
      <c r="J14" s="101"/>
      <c r="K14" s="101">
        <f t="shared" si="0"/>
        <v>41500</v>
      </c>
      <c r="L14" s="95"/>
      <c r="M14" s="102">
        <v>41500</v>
      </c>
      <c r="N14" s="31">
        <f t="shared" si="1"/>
        <v>0</v>
      </c>
      <c r="O14" s="6" t="s">
        <v>660</v>
      </c>
    </row>
    <row r="15" spans="1:15" ht="16.5">
      <c r="A15" s="97" t="s">
        <v>674</v>
      </c>
      <c r="B15" s="103" t="s">
        <v>664</v>
      </c>
      <c r="C15" s="99">
        <v>218306</v>
      </c>
      <c r="D15" s="104"/>
      <c r="E15" s="104"/>
      <c r="F15" s="104">
        <v>225000</v>
      </c>
      <c r="G15" s="104"/>
      <c r="H15" s="104"/>
      <c r="I15" s="105"/>
      <c r="J15" s="101">
        <v>297000</v>
      </c>
      <c r="K15" s="101">
        <f t="shared" si="0"/>
        <v>146306</v>
      </c>
      <c r="L15" s="95"/>
      <c r="M15" s="102">
        <v>146306</v>
      </c>
      <c r="N15" s="31">
        <f t="shared" si="1"/>
        <v>0</v>
      </c>
      <c r="O15" s="6" t="s">
        <v>660</v>
      </c>
    </row>
    <row r="16" spans="1:15" ht="16.5">
      <c r="A16" s="97" t="s">
        <v>674</v>
      </c>
      <c r="B16" s="103" t="s">
        <v>665</v>
      </c>
      <c r="C16" s="99">
        <v>34600</v>
      </c>
      <c r="D16" s="104"/>
      <c r="E16" s="104"/>
      <c r="F16" s="104"/>
      <c r="G16" s="104"/>
      <c r="H16" s="104"/>
      <c r="I16" s="105"/>
      <c r="J16" s="101"/>
      <c r="K16" s="101">
        <f t="shared" si="0"/>
        <v>34600</v>
      </c>
      <c r="L16" s="95"/>
      <c r="M16" s="102">
        <v>34600</v>
      </c>
      <c r="N16" s="31">
        <f t="shared" si="1"/>
        <v>0</v>
      </c>
      <c r="O16" s="6" t="s">
        <v>660</v>
      </c>
    </row>
    <row r="17" spans="1:15" ht="16.5">
      <c r="A17" s="97" t="s">
        <v>674</v>
      </c>
      <c r="B17" s="103" t="s">
        <v>260</v>
      </c>
      <c r="C17" s="99">
        <v>50585</v>
      </c>
      <c r="D17" s="104"/>
      <c r="E17" s="104"/>
      <c r="F17" s="104">
        <v>240000</v>
      </c>
      <c r="G17" s="104"/>
      <c r="H17" s="104">
        <v>120000</v>
      </c>
      <c r="I17" s="105"/>
      <c r="J17" s="101">
        <v>260000</v>
      </c>
      <c r="K17" s="101">
        <f t="shared" si="0"/>
        <v>150585</v>
      </c>
      <c r="L17" s="95"/>
      <c r="M17" s="102">
        <v>150585</v>
      </c>
      <c r="N17" s="31">
        <f t="shared" si="1"/>
        <v>0</v>
      </c>
      <c r="O17" s="6" t="s">
        <v>660</v>
      </c>
    </row>
    <row r="18" spans="1:15" ht="16.5">
      <c r="A18" s="97" t="s">
        <v>674</v>
      </c>
      <c r="B18" s="103" t="s">
        <v>216</v>
      </c>
      <c r="C18" s="99">
        <v>265769</v>
      </c>
      <c r="D18" s="104"/>
      <c r="E18" s="104"/>
      <c r="F18" s="104">
        <v>220000</v>
      </c>
      <c r="G18" s="104"/>
      <c r="H18" s="106"/>
      <c r="I18" s="105"/>
      <c r="J18" s="101">
        <v>236000</v>
      </c>
      <c r="K18" s="101">
        <f t="shared" si="0"/>
        <v>249769</v>
      </c>
      <c r="L18" s="95"/>
      <c r="M18" s="102">
        <v>249769</v>
      </c>
      <c r="N18" s="31">
        <f t="shared" si="1"/>
        <v>0</v>
      </c>
      <c r="O18" s="6" t="s">
        <v>660</v>
      </c>
    </row>
    <row r="19" spans="1:15" ht="16.5">
      <c r="A19" s="97" t="s">
        <v>674</v>
      </c>
      <c r="B19" s="103" t="s">
        <v>217</v>
      </c>
      <c r="C19" s="99">
        <v>247014</v>
      </c>
      <c r="D19" s="104"/>
      <c r="E19" s="104"/>
      <c r="F19" s="104">
        <v>220000</v>
      </c>
      <c r="G19" s="104"/>
      <c r="H19" s="104"/>
      <c r="I19" s="105"/>
      <c r="J19" s="101">
        <v>233400</v>
      </c>
      <c r="K19" s="101">
        <f t="shared" si="0"/>
        <v>233614</v>
      </c>
      <c r="L19" s="95"/>
      <c r="M19" s="102">
        <v>233614</v>
      </c>
      <c r="N19" s="31">
        <f>+K19-M19</f>
        <v>0</v>
      </c>
      <c r="O19" s="6" t="s">
        <v>660</v>
      </c>
    </row>
    <row r="20" spans="1:15" ht="16.5">
      <c r="A20" s="97" t="s">
        <v>674</v>
      </c>
      <c r="B20" s="103" t="s">
        <v>224</v>
      </c>
      <c r="C20" s="99">
        <v>121898</v>
      </c>
      <c r="D20" s="104"/>
      <c r="E20" s="104"/>
      <c r="F20" s="104">
        <v>110000</v>
      </c>
      <c r="G20" s="104"/>
      <c r="H20" s="104">
        <v>120000</v>
      </c>
      <c r="I20" s="105"/>
      <c r="J20" s="101">
        <v>201700</v>
      </c>
      <c r="K20" s="101">
        <f t="shared" si="0"/>
        <v>150198</v>
      </c>
      <c r="L20" s="95"/>
      <c r="M20" s="102">
        <v>150198</v>
      </c>
      <c r="N20" s="31">
        <f t="shared" si="1"/>
        <v>0</v>
      </c>
      <c r="O20" s="6" t="s">
        <v>660</v>
      </c>
    </row>
    <row r="21" spans="1:15" ht="16.5">
      <c r="A21" s="97" t="s">
        <v>674</v>
      </c>
      <c r="B21" s="103" t="s">
        <v>249</v>
      </c>
      <c r="C21" s="99">
        <v>51395</v>
      </c>
      <c r="D21" s="104"/>
      <c r="E21" s="104"/>
      <c r="F21" s="104">
        <v>542000</v>
      </c>
      <c r="G21" s="104"/>
      <c r="H21" s="104"/>
      <c r="I21" s="105"/>
      <c r="J21" s="101">
        <v>489225</v>
      </c>
      <c r="K21" s="101">
        <f t="shared" si="0"/>
        <v>104170</v>
      </c>
      <c r="L21" s="95"/>
      <c r="M21" s="102">
        <v>104170</v>
      </c>
      <c r="N21" s="31">
        <f t="shared" si="1"/>
        <v>0</v>
      </c>
      <c r="O21" s="6" t="s">
        <v>660</v>
      </c>
    </row>
    <row r="22" spans="1:15" ht="16.5">
      <c r="A22" s="97" t="s">
        <v>674</v>
      </c>
      <c r="B22" s="107" t="s">
        <v>226</v>
      </c>
      <c r="C22" s="99">
        <v>32800</v>
      </c>
      <c r="D22" s="104"/>
      <c r="E22" s="104"/>
      <c r="F22" s="104">
        <v>200000</v>
      </c>
      <c r="G22" s="104"/>
      <c r="H22" s="108"/>
      <c r="I22" s="109"/>
      <c r="J22" s="101">
        <v>205000</v>
      </c>
      <c r="K22" s="101">
        <f t="shared" si="0"/>
        <v>27800</v>
      </c>
      <c r="L22" s="95"/>
      <c r="M22" s="102">
        <v>27800</v>
      </c>
      <c r="N22" s="31">
        <f t="shared" si="1"/>
        <v>0</v>
      </c>
      <c r="O22" s="6" t="s">
        <v>660</v>
      </c>
    </row>
    <row r="23" spans="1:15" ht="16.5">
      <c r="A23" s="97" t="s">
        <v>674</v>
      </c>
      <c r="B23" s="107" t="s">
        <v>666</v>
      </c>
      <c r="C23" s="99">
        <v>3723190</v>
      </c>
      <c r="D23" s="104"/>
      <c r="E23" s="104">
        <v>7000000</v>
      </c>
      <c r="F23" s="104"/>
      <c r="G23" s="104"/>
      <c r="H23" s="108"/>
      <c r="I23" s="109">
        <v>3574000</v>
      </c>
      <c r="J23" s="101">
        <v>1736260</v>
      </c>
      <c r="K23" s="101">
        <f t="shared" si="0"/>
        <v>5412930</v>
      </c>
      <c r="L23" s="95"/>
      <c r="M23" s="102">
        <v>5412930</v>
      </c>
      <c r="N23" s="31">
        <f t="shared" si="1"/>
        <v>0</v>
      </c>
      <c r="O23" s="6" t="s">
        <v>660</v>
      </c>
    </row>
    <row r="24" spans="1:15" ht="16.5">
      <c r="A24" s="97" t="s">
        <v>674</v>
      </c>
      <c r="B24" s="103" t="s">
        <v>667</v>
      </c>
      <c r="C24" s="99">
        <v>96224</v>
      </c>
      <c r="D24" s="104"/>
      <c r="E24" s="104"/>
      <c r="F24" s="104">
        <v>10000</v>
      </c>
      <c r="G24" s="35"/>
      <c r="H24" s="35">
        <v>60000</v>
      </c>
      <c r="I24" s="105">
        <v>50000</v>
      </c>
      <c r="J24" s="101">
        <v>18700</v>
      </c>
      <c r="K24" s="101">
        <f t="shared" si="0"/>
        <v>97524</v>
      </c>
      <c r="L24" s="95"/>
      <c r="M24" s="102">
        <v>97524</v>
      </c>
      <c r="N24" s="31">
        <f t="shared" si="1"/>
        <v>0</v>
      </c>
      <c r="O24" s="6" t="s">
        <v>660</v>
      </c>
    </row>
    <row r="25" spans="1:15" ht="16.5">
      <c r="A25" s="97" t="s">
        <v>674</v>
      </c>
      <c r="B25" s="103" t="s">
        <v>668</v>
      </c>
      <c r="C25" s="99">
        <v>17624</v>
      </c>
      <c r="D25" s="104"/>
      <c r="E25" s="104"/>
      <c r="F25" s="104">
        <v>300000</v>
      </c>
      <c r="G25" s="104"/>
      <c r="H25" s="104"/>
      <c r="I25" s="105">
        <v>300000</v>
      </c>
      <c r="J25" s="101">
        <v>5000</v>
      </c>
      <c r="K25" s="101">
        <f t="shared" si="0"/>
        <v>12624</v>
      </c>
      <c r="L25" s="95"/>
      <c r="M25" s="102">
        <v>12624</v>
      </c>
      <c r="N25" s="31">
        <f t="shared" si="1"/>
        <v>0</v>
      </c>
      <c r="O25" s="6" t="s">
        <v>660</v>
      </c>
    </row>
    <row r="26" spans="1:15" ht="16.5">
      <c r="A26" s="97" t="s">
        <v>674</v>
      </c>
      <c r="B26" s="103" t="s">
        <v>527</v>
      </c>
      <c r="C26" s="99">
        <v>11880</v>
      </c>
      <c r="D26" s="104"/>
      <c r="E26" s="104"/>
      <c r="F26" s="104">
        <v>70000</v>
      </c>
      <c r="G26" s="104"/>
      <c r="H26" s="104"/>
      <c r="I26" s="105"/>
      <c r="J26" s="101">
        <v>67000</v>
      </c>
      <c r="K26" s="101">
        <f>+SUM(C26:H26)-(I26+J26)</f>
        <v>14880</v>
      </c>
      <c r="L26" s="95"/>
      <c r="M26" s="102">
        <v>14880</v>
      </c>
      <c r="N26" s="31">
        <f>+K26-M26</f>
        <v>0</v>
      </c>
      <c r="O26" s="6" t="s">
        <v>660</v>
      </c>
    </row>
    <row r="27" spans="1:15" ht="16.5">
      <c r="A27" s="97" t="s">
        <v>674</v>
      </c>
      <c r="B27" s="103" t="s">
        <v>669</v>
      </c>
      <c r="C27" s="99">
        <v>35300</v>
      </c>
      <c r="D27" s="104"/>
      <c r="E27" s="104"/>
      <c r="F27" s="104"/>
      <c r="G27" s="104"/>
      <c r="H27" s="104"/>
      <c r="I27" s="105"/>
      <c r="J27" s="101"/>
      <c r="K27" s="101">
        <f t="shared" si="0"/>
        <v>35300</v>
      </c>
      <c r="L27" s="95"/>
      <c r="M27" s="102">
        <v>35300</v>
      </c>
      <c r="N27" s="31">
        <f t="shared" si="1"/>
        <v>0</v>
      </c>
      <c r="O27" s="6" t="s">
        <v>660</v>
      </c>
    </row>
    <row r="28" spans="1:15" ht="16.5">
      <c r="A28" s="90"/>
      <c r="B28" s="91" t="s">
        <v>670</v>
      </c>
      <c r="C28" s="92"/>
      <c r="D28" s="92"/>
      <c r="E28" s="92"/>
      <c r="F28" s="92"/>
      <c r="G28" s="92"/>
      <c r="H28" s="92"/>
      <c r="I28" s="92"/>
      <c r="J28" s="93"/>
      <c r="K28" s="93"/>
      <c r="L28" s="95"/>
      <c r="M28" s="110"/>
      <c r="N28" s="111"/>
      <c r="O28" s="6" t="s">
        <v>660</v>
      </c>
    </row>
    <row r="29" spans="1:15" ht="16.5">
      <c r="A29" s="97" t="s">
        <v>674</v>
      </c>
      <c r="B29" s="112" t="s">
        <v>671</v>
      </c>
      <c r="C29" s="113">
        <v>10430400</v>
      </c>
      <c r="D29" s="104">
        <v>11052068</v>
      </c>
      <c r="E29" s="104"/>
      <c r="F29" s="104"/>
      <c r="G29" s="104"/>
      <c r="H29" s="104"/>
      <c r="I29" s="105">
        <v>7000000</v>
      </c>
      <c r="J29" s="122">
        <v>5066142</v>
      </c>
      <c r="K29" s="101">
        <f>+SUM(C29:H29)-(I29+J29)</f>
        <v>9416326</v>
      </c>
      <c r="L29" s="95"/>
      <c r="M29" s="102">
        <v>9416326</v>
      </c>
      <c r="N29" s="96">
        <f>+K29-M29</f>
        <v>0</v>
      </c>
      <c r="O29" s="6" t="s">
        <v>660</v>
      </c>
    </row>
    <row r="30" spans="1:15" ht="16.5">
      <c r="A30" s="144" t="s">
        <v>672</v>
      </c>
      <c r="B30" s="145"/>
      <c r="C30" s="113">
        <f>+SUM(C8:C29)</f>
        <v>15666696</v>
      </c>
      <c r="D30" s="113">
        <f t="shared" ref="D30:K30" si="2">+SUM(D8:D29)</f>
        <v>11052068</v>
      </c>
      <c r="E30" s="113">
        <f t="shared" si="2"/>
        <v>7000000</v>
      </c>
      <c r="F30" s="113">
        <f t="shared" si="2"/>
        <v>3574000</v>
      </c>
      <c r="G30" s="113">
        <f t="shared" si="2"/>
        <v>50000</v>
      </c>
      <c r="H30" s="113">
        <f t="shared" si="2"/>
        <v>300000</v>
      </c>
      <c r="I30" s="113">
        <f t="shared" si="2"/>
        <v>10924000</v>
      </c>
      <c r="J30" s="113">
        <f t="shared" si="2"/>
        <v>10232327</v>
      </c>
      <c r="K30" s="113">
        <f t="shared" si="2"/>
        <v>16486437</v>
      </c>
      <c r="L30" s="114"/>
      <c r="M30" s="115">
        <v>16486437</v>
      </c>
      <c r="N30" s="116">
        <f>+K30-M30</f>
        <v>0</v>
      </c>
      <c r="O30" s="6" t="s">
        <v>660</v>
      </c>
    </row>
    <row r="31" spans="1:15" ht="16.5">
      <c r="A31" s="82"/>
      <c r="B31" s="82"/>
      <c r="C31" s="84"/>
      <c r="D31" s="84"/>
      <c r="E31" s="84"/>
      <c r="F31" s="84"/>
      <c r="G31" s="84"/>
      <c r="H31" s="84"/>
      <c r="I31" s="82"/>
      <c r="J31" s="82"/>
      <c r="K31" s="111"/>
      <c r="L31" s="111"/>
      <c r="M31" s="111"/>
      <c r="N31" s="30"/>
      <c r="O31" s="30"/>
    </row>
    <row r="32" spans="1:15" ht="16.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7.25" thickBot="1">
      <c r="A33" s="32"/>
      <c r="B33" s="82" t="s">
        <v>676</v>
      </c>
      <c r="C33" s="84"/>
      <c r="D33" s="84"/>
      <c r="E33" s="84"/>
      <c r="F33" s="84"/>
      <c r="G33" s="84"/>
      <c r="H33" s="84"/>
      <c r="I33" s="32"/>
      <c r="J33" s="32"/>
      <c r="K33" s="32"/>
      <c r="L33" s="32"/>
      <c r="M33" s="32"/>
      <c r="N33" s="32"/>
      <c r="O33" s="32"/>
    </row>
    <row r="34" spans="1:15" ht="17.25" thickBot="1">
      <c r="A34" s="32"/>
      <c r="B34" s="117">
        <f>+C30</f>
        <v>15666696</v>
      </c>
      <c r="C34" s="118">
        <f>+D30</f>
        <v>11052068</v>
      </c>
      <c r="D34" s="118">
        <f>+J30</f>
        <v>10232327</v>
      </c>
      <c r="E34" s="119"/>
      <c r="F34" s="120">
        <f>+B34+C34-D34</f>
        <v>16486437</v>
      </c>
      <c r="G34" s="121"/>
      <c r="H34" s="32"/>
      <c r="I34" s="32"/>
      <c r="J34" s="32"/>
      <c r="K34" s="32"/>
      <c r="L34" s="32"/>
      <c r="M34" s="32"/>
      <c r="N34" s="32"/>
      <c r="O34" s="32"/>
    </row>
    <row r="35" spans="1:15" ht="16.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</sheetData>
  <mergeCells count="11">
    <mergeCell ref="M5:O5"/>
    <mergeCell ref="A30:B30"/>
    <mergeCell ref="A3:K3"/>
    <mergeCell ref="A5:A6"/>
    <mergeCell ref="B5:B6"/>
    <mergeCell ref="C5:C6"/>
    <mergeCell ref="D5:D6"/>
    <mergeCell ref="E5:H5"/>
    <mergeCell ref="I5:I6"/>
    <mergeCell ref="J5:J6"/>
    <mergeCell ref="K5:K6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G22" sqref="G22"/>
    </sheetView>
  </sheetViews>
  <sheetFormatPr baseColWidth="10" defaultRowHeight="15"/>
  <cols>
    <col min="1" max="1" width="21" style="122" bestFit="1" customWidth="1"/>
    <col min="2" max="2" width="34.85546875" style="122" customWidth="1"/>
    <col min="3" max="3" width="19.7109375" style="122" customWidth="1"/>
    <col min="4" max="16384" width="11.42578125" style="122"/>
  </cols>
  <sheetData>
    <row r="1" spans="1:3">
      <c r="A1" s="131" t="s">
        <v>0</v>
      </c>
    </row>
    <row r="3" spans="1:3" ht="15.75">
      <c r="A3" s="142" t="s">
        <v>689</v>
      </c>
      <c r="B3" s="142"/>
      <c r="C3" s="142"/>
    </row>
    <row r="6" spans="1:3">
      <c r="A6" s="135" t="s">
        <v>7</v>
      </c>
      <c r="B6" s="135" t="s">
        <v>8</v>
      </c>
      <c r="C6" s="135"/>
    </row>
    <row r="7" spans="1:3">
      <c r="A7" s="135" t="s">
        <v>9</v>
      </c>
      <c r="B7" s="135" t="s">
        <v>10</v>
      </c>
      <c r="C7" s="136">
        <f>561.3</f>
        <v>561.29999999999995</v>
      </c>
    </row>
    <row r="10" spans="1:3">
      <c r="B10" s="123" t="s">
        <v>680</v>
      </c>
    </row>
    <row r="11" spans="1:3">
      <c r="A11" s="123" t="s">
        <v>677</v>
      </c>
      <c r="B11" s="122" t="s">
        <v>682</v>
      </c>
      <c r="C11" s="122" t="s">
        <v>688</v>
      </c>
    </row>
    <row r="12" spans="1:3">
      <c r="A12" s="124" t="s">
        <v>84</v>
      </c>
      <c r="B12" s="122">
        <v>1902900</v>
      </c>
      <c r="C12" s="133">
        <v>3390.1475673566706</v>
      </c>
    </row>
    <row r="13" spans="1:3">
      <c r="A13" s="124" t="s">
        <v>85</v>
      </c>
      <c r="B13" s="122">
        <v>6111410</v>
      </c>
      <c r="C13" s="133">
        <v>10887.898336549048</v>
      </c>
    </row>
    <row r="14" spans="1:3">
      <c r="A14" s="124" t="s">
        <v>91</v>
      </c>
      <c r="B14" s="122">
        <v>715939</v>
      </c>
      <c r="C14" s="133">
        <v>1275.4946971600009</v>
      </c>
    </row>
    <row r="15" spans="1:3">
      <c r="A15" s="124" t="s">
        <v>89</v>
      </c>
      <c r="B15" s="122">
        <v>417000</v>
      </c>
      <c r="C15" s="133">
        <v>742.91425486769174</v>
      </c>
    </row>
    <row r="16" spans="1:3">
      <c r="A16" s="124" t="s">
        <v>81</v>
      </c>
      <c r="B16" s="122">
        <v>1079853</v>
      </c>
      <c r="C16" s="133">
        <v>1923.8325824020176</v>
      </c>
    </row>
    <row r="17" spans="1:3">
      <c r="A17" s="124" t="s">
        <v>214</v>
      </c>
      <c r="B17" s="122">
        <v>5225</v>
      </c>
      <c r="C17" s="133">
        <v>9.3086977978026137</v>
      </c>
    </row>
    <row r="18" spans="1:3" hidden="1">
      <c r="A18" s="124" t="s">
        <v>678</v>
      </c>
      <c r="C18" s="122">
        <v>0</v>
      </c>
    </row>
    <row r="19" spans="1:3">
      <c r="A19" s="124" t="s">
        <v>679</v>
      </c>
      <c r="B19" s="122">
        <v>10232327</v>
      </c>
      <c r="C19" s="140">
        <v>18229.59613613323</v>
      </c>
    </row>
  </sheetData>
  <mergeCells count="1"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IV903"/>
  <sheetViews>
    <sheetView topLeftCell="A572" workbookViewId="0">
      <selection activeCell="E899" sqref="E899"/>
    </sheetView>
  </sheetViews>
  <sheetFormatPr baseColWidth="10" defaultRowHeight="16.5"/>
  <cols>
    <col min="1" max="1" width="10.28515625" style="32" customWidth="1"/>
    <col min="2" max="2" width="30.85546875" style="32" customWidth="1"/>
    <col min="3" max="3" width="16" style="32" customWidth="1"/>
    <col min="4" max="4" width="11.42578125" style="32"/>
    <col min="5" max="6" width="13.28515625" style="34" bestFit="1" customWidth="1"/>
    <col min="7" max="16384" width="11.42578125" style="32"/>
  </cols>
  <sheetData>
    <row r="1" spans="1:14">
      <c r="A1" s="28" t="s">
        <v>0</v>
      </c>
      <c r="B1" s="29"/>
      <c r="C1" s="29"/>
      <c r="D1" s="30"/>
      <c r="E1" s="31"/>
      <c r="F1" s="31"/>
      <c r="G1" s="31"/>
      <c r="H1" s="31"/>
      <c r="I1" s="30"/>
      <c r="J1" s="30"/>
      <c r="K1" s="30"/>
      <c r="L1" s="30"/>
      <c r="M1" s="30"/>
      <c r="N1" s="30"/>
    </row>
    <row r="2" spans="1:14" ht="27">
      <c r="A2" s="1" t="s">
        <v>684</v>
      </c>
      <c r="B2" s="2"/>
      <c r="C2" s="2"/>
      <c r="D2" s="2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>
      <c r="A3" s="4"/>
      <c r="B3" s="5"/>
      <c r="C3" s="5"/>
      <c r="D3" s="5"/>
      <c r="E3" s="6"/>
      <c r="F3" s="6"/>
      <c r="G3" s="6"/>
      <c r="H3" s="6"/>
      <c r="I3" s="5"/>
      <c r="J3" s="5"/>
      <c r="K3" s="5"/>
      <c r="L3" s="5"/>
      <c r="M3" s="5"/>
      <c r="N3" s="5"/>
    </row>
    <row r="4" spans="1:14">
      <c r="A4" s="4"/>
      <c r="B4" s="7" t="s">
        <v>1</v>
      </c>
      <c r="C4" s="8" t="s">
        <v>2</v>
      </c>
      <c r="D4" s="9" t="s">
        <v>3</v>
      </c>
      <c r="E4" s="6"/>
      <c r="F4" s="6"/>
      <c r="G4" s="6"/>
      <c r="H4" s="6"/>
      <c r="I4" s="6"/>
      <c r="J4" s="5"/>
      <c r="K4" s="5"/>
      <c r="L4" s="5"/>
      <c r="M4" s="5"/>
      <c r="N4" s="5"/>
    </row>
    <row r="5" spans="1:14">
      <c r="A5" s="4"/>
      <c r="B5" s="7" t="s">
        <v>4</v>
      </c>
      <c r="C5" s="10">
        <f>+SUM(E13:E1380)</f>
        <v>10924000</v>
      </c>
      <c r="D5" s="33" t="e">
        <f>+C5/H13</f>
        <v>#DIV/0!</v>
      </c>
      <c r="E5" s="6"/>
      <c r="F5" s="11"/>
      <c r="G5" s="11"/>
      <c r="H5" s="11"/>
      <c r="I5" s="12"/>
      <c r="J5" s="5"/>
      <c r="K5" s="5"/>
      <c r="L5" s="5"/>
      <c r="M5" s="5"/>
      <c r="N5" s="5"/>
    </row>
    <row r="6" spans="1:14">
      <c r="A6" s="4"/>
      <c r="B6" s="7" t="s">
        <v>5</v>
      </c>
      <c r="C6" s="10">
        <f>+SUM(F13:F1380)</f>
        <v>10924000</v>
      </c>
      <c r="D6" s="33" t="e">
        <f>+C6/H13</f>
        <v>#DIV/0!</v>
      </c>
      <c r="E6" s="6"/>
      <c r="F6" s="13"/>
      <c r="G6" s="13"/>
      <c r="H6" s="13"/>
      <c r="I6" s="14"/>
      <c r="J6" s="5"/>
      <c r="K6" s="5"/>
      <c r="L6" s="5"/>
      <c r="M6" s="5"/>
      <c r="N6" s="5"/>
    </row>
    <row r="7" spans="1:14">
      <c r="A7" s="4"/>
      <c r="B7" s="7" t="s">
        <v>6</v>
      </c>
      <c r="C7" s="10">
        <f>+C5-C6</f>
        <v>0</v>
      </c>
      <c r="D7" s="33" t="e">
        <f>+C7/H13</f>
        <v>#DIV/0!</v>
      </c>
      <c r="E7" s="6"/>
      <c r="F7" s="6"/>
      <c r="G7" s="6"/>
      <c r="H7" s="6"/>
      <c r="I7" s="6"/>
      <c r="J7" s="5"/>
      <c r="K7" s="15"/>
      <c r="L7" s="16"/>
      <c r="M7" s="17"/>
      <c r="N7" s="5"/>
    </row>
    <row r="8" spans="1:14">
      <c r="G8" s="34"/>
      <c r="H8" s="34"/>
      <c r="I8" s="18"/>
      <c r="K8" s="17"/>
      <c r="L8" s="19"/>
      <c r="M8" s="17"/>
    </row>
    <row r="9" spans="1:14">
      <c r="A9" s="35" t="s">
        <v>7</v>
      </c>
      <c r="B9" s="35" t="s">
        <v>8</v>
      </c>
      <c r="C9" s="35"/>
      <c r="G9" s="34"/>
      <c r="H9" s="34"/>
      <c r="I9" s="18"/>
      <c r="K9" s="17"/>
    </row>
    <row r="10" spans="1:14">
      <c r="A10" s="35" t="s">
        <v>9</v>
      </c>
      <c r="B10" s="35" t="s">
        <v>10</v>
      </c>
      <c r="C10" s="36">
        <v>561.29999999999995</v>
      </c>
      <c r="G10" s="34"/>
      <c r="H10" s="34"/>
    </row>
    <row r="11" spans="1:14">
      <c r="G11" s="34"/>
      <c r="H11" s="34"/>
    </row>
    <row r="12" spans="1:14">
      <c r="A12" s="20" t="s">
        <v>11</v>
      </c>
      <c r="B12" s="21" t="s">
        <v>12</v>
      </c>
      <c r="C12" s="21" t="s">
        <v>13</v>
      </c>
      <c r="D12" s="22" t="s">
        <v>14</v>
      </c>
      <c r="E12" s="23" t="s">
        <v>15</v>
      </c>
      <c r="F12" s="23" t="s">
        <v>16</v>
      </c>
      <c r="G12" s="24" t="s">
        <v>17</v>
      </c>
      <c r="H12" s="24" t="s">
        <v>18</v>
      </c>
      <c r="I12" s="23" t="s">
        <v>19</v>
      </c>
      <c r="J12" s="21" t="s">
        <v>20</v>
      </c>
      <c r="K12" s="21" t="s">
        <v>21</v>
      </c>
      <c r="L12" s="21" t="s">
        <v>22</v>
      </c>
      <c r="M12" s="21" t="s">
        <v>23</v>
      </c>
      <c r="N12" s="21" t="s">
        <v>24</v>
      </c>
    </row>
    <row r="13" spans="1:14" hidden="1">
      <c r="A13" s="43"/>
      <c r="B13" s="16"/>
      <c r="C13" s="16"/>
      <c r="D13" s="16"/>
      <c r="E13" s="44"/>
      <c r="F13" s="40"/>
      <c r="G13" s="16"/>
      <c r="H13" s="44"/>
      <c r="I13" s="16"/>
      <c r="J13" s="16"/>
      <c r="K13" s="45"/>
      <c r="L13" s="16"/>
      <c r="M13" s="16"/>
      <c r="N13" s="17"/>
    </row>
    <row r="14" spans="1:14" hidden="1">
      <c r="A14" s="43"/>
      <c r="B14" s="46"/>
      <c r="C14" s="16"/>
      <c r="D14" s="16"/>
      <c r="E14" s="47"/>
      <c r="F14" s="40"/>
      <c r="G14" s="16"/>
      <c r="H14" s="44"/>
      <c r="I14" s="16"/>
      <c r="J14" s="16"/>
      <c r="K14" s="16"/>
      <c r="L14" s="16"/>
      <c r="M14" s="16"/>
      <c r="N14" s="17"/>
    </row>
    <row r="15" spans="1:14" hidden="1">
      <c r="A15" s="43"/>
      <c r="B15" s="16"/>
      <c r="C15" s="16"/>
      <c r="D15" s="16"/>
      <c r="E15" s="44"/>
      <c r="F15" s="40"/>
      <c r="G15" s="16"/>
      <c r="H15" s="44"/>
      <c r="I15" s="16"/>
      <c r="J15" s="16"/>
      <c r="K15" s="16"/>
      <c r="L15" s="16"/>
      <c r="M15" s="16"/>
      <c r="N15" s="17"/>
    </row>
    <row r="16" spans="1:14" s="64" customFormat="1">
      <c r="A16" s="58">
        <v>43313</v>
      </c>
      <c r="B16" s="59" t="s">
        <v>31</v>
      </c>
      <c r="C16" s="59" t="s">
        <v>82</v>
      </c>
      <c r="D16" s="59" t="s">
        <v>81</v>
      </c>
      <c r="E16" s="60"/>
      <c r="F16" s="61">
        <v>2000000</v>
      </c>
      <c r="G16" s="59"/>
      <c r="H16" s="62"/>
      <c r="I16" s="73"/>
      <c r="J16" s="59" t="s">
        <v>79</v>
      </c>
      <c r="K16" s="59">
        <v>3593820</v>
      </c>
      <c r="L16" s="59"/>
      <c r="M16" s="59" t="s">
        <v>95</v>
      </c>
      <c r="N16" s="63" t="s">
        <v>101</v>
      </c>
    </row>
    <row r="17" spans="1:256" hidden="1">
      <c r="A17" s="43"/>
      <c r="B17" s="16"/>
      <c r="C17" s="16"/>
      <c r="D17" s="16"/>
      <c r="E17" s="44"/>
      <c r="F17" s="40"/>
      <c r="G17" s="16"/>
      <c r="H17" s="44"/>
      <c r="I17" s="16"/>
      <c r="J17" s="16"/>
      <c r="K17" s="16"/>
      <c r="L17" s="16"/>
      <c r="M17" s="16"/>
      <c r="N17" s="17"/>
    </row>
    <row r="18" spans="1:256" hidden="1">
      <c r="A18" s="43"/>
      <c r="B18" s="16"/>
      <c r="C18" s="16"/>
      <c r="D18" s="16"/>
      <c r="E18" s="47"/>
      <c r="F18" s="40"/>
      <c r="G18" s="16"/>
      <c r="H18" s="44"/>
      <c r="I18" s="16"/>
      <c r="J18" s="16"/>
      <c r="K18" s="16"/>
      <c r="L18" s="16"/>
      <c r="M18" s="16"/>
      <c r="N18" s="17"/>
    </row>
    <row r="19" spans="1:256" hidden="1">
      <c r="A19" s="43"/>
      <c r="B19" s="16"/>
      <c r="C19" s="16"/>
      <c r="D19" s="16"/>
      <c r="E19" s="44"/>
      <c r="F19" s="40"/>
      <c r="G19" s="16"/>
      <c r="H19" s="44"/>
      <c r="I19" s="16"/>
      <c r="J19" s="16"/>
      <c r="K19" s="16"/>
      <c r="L19" s="16"/>
      <c r="M19" s="16"/>
      <c r="N19" s="17"/>
    </row>
    <row r="20" spans="1:256" hidden="1">
      <c r="A20" s="43"/>
      <c r="B20" s="16"/>
      <c r="C20" s="16"/>
      <c r="D20" s="16"/>
      <c r="E20" s="47"/>
      <c r="F20" s="40"/>
      <c r="G20" s="16"/>
      <c r="H20" s="44"/>
      <c r="I20" s="16"/>
      <c r="J20" s="16"/>
      <c r="K20" s="16"/>
      <c r="L20" s="16"/>
      <c r="M20" s="16"/>
      <c r="N20" s="17"/>
    </row>
    <row r="21" spans="1:256" hidden="1">
      <c r="A21" s="43"/>
      <c r="B21" s="16"/>
      <c r="C21" s="16"/>
      <c r="D21" s="16"/>
      <c r="E21" s="47"/>
      <c r="F21" s="40"/>
      <c r="G21" s="16"/>
      <c r="H21" s="44"/>
      <c r="I21" s="16"/>
      <c r="J21" s="16"/>
      <c r="K21" s="16"/>
      <c r="L21" s="16"/>
      <c r="M21" s="16"/>
      <c r="N21" s="17"/>
    </row>
    <row r="22" spans="1:256" hidden="1">
      <c r="A22" s="43"/>
      <c r="B22" s="16"/>
      <c r="C22" s="16"/>
      <c r="D22" s="16"/>
      <c r="E22" s="47"/>
      <c r="F22" s="40"/>
      <c r="G22" s="16"/>
      <c r="H22" s="44"/>
      <c r="I22" s="16"/>
      <c r="J22" s="16"/>
      <c r="K22" s="16"/>
      <c r="L22" s="16"/>
      <c r="M22" s="16"/>
      <c r="N22" s="17"/>
    </row>
    <row r="23" spans="1:256" hidden="1">
      <c r="A23" s="43"/>
      <c r="B23" s="46"/>
      <c r="C23" s="16"/>
      <c r="D23" s="16"/>
      <c r="E23" s="47"/>
      <c r="F23" s="40"/>
      <c r="G23" s="16"/>
      <c r="H23" s="44"/>
      <c r="I23" s="16"/>
      <c r="J23" s="16"/>
      <c r="K23" s="16"/>
      <c r="L23" s="16"/>
      <c r="M23" s="16"/>
      <c r="N23" s="17"/>
    </row>
    <row r="24" spans="1:256" hidden="1">
      <c r="A24" s="43"/>
      <c r="B24" s="16"/>
      <c r="C24" s="16"/>
      <c r="D24" s="16"/>
      <c r="E24" s="47"/>
      <c r="F24" s="40"/>
      <c r="G24" s="16"/>
      <c r="H24" s="44"/>
      <c r="I24" s="16"/>
      <c r="J24" s="16"/>
      <c r="K24" s="16"/>
      <c r="L24" s="16"/>
      <c r="M24" s="16"/>
      <c r="N24" s="17"/>
    </row>
    <row r="25" spans="1:256" hidden="1">
      <c r="A25" s="43"/>
      <c r="B25" s="16"/>
      <c r="C25" s="16"/>
      <c r="D25" s="16"/>
      <c r="E25" s="47"/>
      <c r="F25" s="40"/>
      <c r="G25" s="16"/>
      <c r="H25" s="44"/>
      <c r="I25" s="16"/>
      <c r="J25" s="16"/>
      <c r="K25" s="16"/>
      <c r="L25" s="16"/>
      <c r="M25" s="16"/>
      <c r="N25" s="17"/>
    </row>
    <row r="26" spans="1:256" hidden="1">
      <c r="A26" s="43"/>
      <c r="B26" s="16"/>
      <c r="C26" s="16"/>
      <c r="D26" s="16"/>
      <c r="E26" s="47"/>
      <c r="F26" s="40"/>
      <c r="G26" s="16"/>
      <c r="H26" s="44"/>
      <c r="I26" s="16"/>
      <c r="J26" s="16"/>
      <c r="K26" s="16"/>
      <c r="L26" s="16"/>
      <c r="M26" s="16"/>
      <c r="N26" s="17"/>
    </row>
    <row r="27" spans="1:256" hidden="1">
      <c r="A27" s="43"/>
      <c r="B27" s="16"/>
      <c r="C27" s="16"/>
      <c r="D27" s="16"/>
      <c r="E27" s="47"/>
      <c r="F27" s="40"/>
      <c r="G27" s="16"/>
      <c r="H27" s="44"/>
      <c r="I27" s="16"/>
      <c r="J27" s="16"/>
      <c r="K27" s="16"/>
      <c r="L27" s="16"/>
      <c r="M27" s="16"/>
      <c r="N27" s="17"/>
    </row>
    <row r="28" spans="1:256" hidden="1">
      <c r="A28" s="43"/>
      <c r="B28" s="16"/>
      <c r="C28" s="16"/>
      <c r="D28" s="16"/>
      <c r="E28" s="47"/>
      <c r="F28" s="40"/>
      <c r="G28" s="16"/>
      <c r="H28" s="44"/>
      <c r="I28" s="16"/>
      <c r="J28" s="16"/>
      <c r="K28" s="16"/>
      <c r="L28" s="16"/>
      <c r="M28" s="16"/>
      <c r="N28" s="17"/>
    </row>
    <row r="29" spans="1:256" hidden="1">
      <c r="A29" s="43"/>
      <c r="B29" s="16"/>
      <c r="C29" s="16"/>
      <c r="D29" s="16"/>
      <c r="E29" s="47"/>
      <c r="F29" s="40"/>
      <c r="G29" s="16"/>
      <c r="H29" s="44"/>
      <c r="I29" s="16"/>
      <c r="J29" s="16"/>
      <c r="K29" s="16"/>
      <c r="L29" s="16"/>
      <c r="M29" s="16"/>
      <c r="N29" s="17"/>
    </row>
    <row r="30" spans="1:256" s="64" customFormat="1">
      <c r="A30" s="58">
        <v>43313</v>
      </c>
      <c r="B30" s="63" t="s">
        <v>79</v>
      </c>
      <c r="C30" s="59" t="s">
        <v>82</v>
      </c>
      <c r="D30" s="63" t="s">
        <v>91</v>
      </c>
      <c r="E30" s="61">
        <v>2000000</v>
      </c>
      <c r="F30" s="61"/>
      <c r="G30" s="59"/>
      <c r="H30" s="59"/>
      <c r="I30" s="73"/>
      <c r="J30" s="63" t="s">
        <v>137</v>
      </c>
      <c r="K30" s="59" t="s">
        <v>143</v>
      </c>
      <c r="L30" s="59"/>
      <c r="M30" s="59" t="s">
        <v>95</v>
      </c>
      <c r="N30" s="63" t="s">
        <v>101</v>
      </c>
    </row>
    <row r="31" spans="1:256" hidden="1">
      <c r="A31" s="43"/>
      <c r="B31" s="50"/>
      <c r="C31" s="50"/>
      <c r="D31" s="50"/>
      <c r="E31" s="40"/>
      <c r="F31" s="49"/>
      <c r="G31" s="50"/>
      <c r="H31" s="16"/>
      <c r="I31" s="16"/>
      <c r="J31" s="17"/>
      <c r="K31" s="50"/>
      <c r="L31" s="16"/>
      <c r="M31" s="16"/>
      <c r="N31" s="17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idden="1">
      <c r="A32" s="43"/>
      <c r="B32" s="50"/>
      <c r="C32" s="50"/>
      <c r="D32" s="50"/>
      <c r="E32" s="40"/>
      <c r="F32" s="49"/>
      <c r="G32" s="50"/>
      <c r="H32" s="16"/>
      <c r="I32" s="16"/>
      <c r="J32" s="17"/>
      <c r="K32" s="50"/>
      <c r="L32" s="16"/>
      <c r="M32" s="16"/>
      <c r="N32" s="17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idden="1">
      <c r="A33" s="43"/>
      <c r="B33" s="50"/>
      <c r="C33" s="50"/>
      <c r="D33" s="50"/>
      <c r="E33" s="40"/>
      <c r="F33" s="49"/>
      <c r="G33" s="50"/>
      <c r="H33" s="16"/>
      <c r="I33" s="16"/>
      <c r="J33" s="17"/>
      <c r="K33" s="50"/>
      <c r="L33" s="16"/>
      <c r="M33" s="16"/>
      <c r="N33" s="17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idden="1">
      <c r="A34" s="43"/>
      <c r="B34" s="50"/>
      <c r="C34" s="16"/>
      <c r="D34" s="16"/>
      <c r="E34" s="40"/>
      <c r="F34" s="40"/>
      <c r="G34" s="54"/>
      <c r="H34" s="16"/>
      <c r="I34" s="16"/>
      <c r="J34" s="17"/>
      <c r="K34" s="50"/>
      <c r="L34" s="16"/>
      <c r="M34" s="16"/>
      <c r="N34" s="17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idden="1">
      <c r="A35" s="43"/>
      <c r="B35" s="50"/>
      <c r="C35" s="16"/>
      <c r="D35" s="16"/>
      <c r="E35" s="40"/>
      <c r="F35" s="40"/>
      <c r="G35" s="54"/>
      <c r="H35" s="16"/>
      <c r="I35" s="16"/>
      <c r="J35" s="17"/>
      <c r="K35" s="50"/>
      <c r="L35" s="16"/>
      <c r="M35" s="16"/>
      <c r="N35" s="17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idden="1">
      <c r="A36" s="43"/>
      <c r="B36" s="50"/>
      <c r="C36" s="16"/>
      <c r="D36" s="16"/>
      <c r="E36" s="40"/>
      <c r="F36" s="40"/>
      <c r="G36" s="54"/>
      <c r="H36" s="16"/>
      <c r="I36" s="16"/>
      <c r="J36" s="17"/>
      <c r="K36" s="50"/>
      <c r="L36" s="16"/>
      <c r="M36" s="16"/>
      <c r="N36" s="17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64" customFormat="1" hidden="1">
      <c r="A37" s="43"/>
      <c r="B37" s="50"/>
      <c r="C37" s="16"/>
      <c r="D37" s="16"/>
      <c r="E37" s="40"/>
      <c r="F37" s="40"/>
      <c r="G37" s="54"/>
      <c r="H37" s="16"/>
      <c r="I37" s="16"/>
      <c r="J37" s="17"/>
      <c r="K37" s="50"/>
      <c r="L37" s="16"/>
      <c r="M37" s="16"/>
      <c r="N37" s="17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idden="1">
      <c r="A38" s="43"/>
      <c r="B38" s="50"/>
      <c r="C38" s="16"/>
      <c r="D38" s="16"/>
      <c r="E38" s="40"/>
      <c r="F38" s="40"/>
      <c r="G38" s="54"/>
      <c r="H38" s="16"/>
      <c r="I38" s="16"/>
      <c r="J38" s="17"/>
      <c r="K38" s="50"/>
      <c r="L38" s="16"/>
      <c r="M38" s="16"/>
      <c r="N38" s="17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idden="1">
      <c r="A39" s="43"/>
      <c r="B39" s="17"/>
      <c r="C39" s="17"/>
      <c r="D39" s="17"/>
      <c r="E39" s="41"/>
      <c r="F39" s="41"/>
      <c r="G39" s="41"/>
      <c r="H39" s="50"/>
      <c r="I39" s="50"/>
      <c r="J39" s="17"/>
      <c r="K39" s="17"/>
      <c r="L39" s="17"/>
      <c r="M39" s="16"/>
      <c r="N39" s="1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idden="1">
      <c r="A40" s="43"/>
      <c r="B40" s="17"/>
      <c r="C40" s="17"/>
      <c r="D40" s="17"/>
      <c r="E40" s="41"/>
      <c r="F40" s="41"/>
      <c r="G40" s="41"/>
      <c r="H40" s="50"/>
      <c r="I40" s="50"/>
      <c r="J40" s="17"/>
      <c r="K40" s="17"/>
      <c r="L40" s="17"/>
      <c r="M40" s="16"/>
      <c r="N40" s="1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idden="1">
      <c r="A41" s="43"/>
      <c r="B41" s="17"/>
      <c r="C41" s="17"/>
      <c r="D41" s="17"/>
      <c r="E41" s="41"/>
      <c r="F41" s="41"/>
      <c r="G41" s="41"/>
      <c r="H41" s="50"/>
      <c r="I41" s="50"/>
      <c r="J41" s="17"/>
      <c r="K41" s="17"/>
      <c r="L41" s="17"/>
      <c r="M41" s="16"/>
      <c r="N41" s="1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idden="1">
      <c r="A42" s="43"/>
      <c r="B42" s="17"/>
      <c r="C42" s="17"/>
      <c r="D42" s="17"/>
      <c r="E42" s="41"/>
      <c r="F42" s="41"/>
      <c r="G42" s="41"/>
      <c r="H42" s="50"/>
      <c r="I42" s="50"/>
      <c r="J42" s="17"/>
      <c r="K42" s="17"/>
      <c r="L42" s="17"/>
      <c r="M42" s="16"/>
      <c r="N42" s="1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idden="1">
      <c r="A43" s="43"/>
      <c r="B43" s="17"/>
      <c r="C43" s="16"/>
      <c r="D43" s="17"/>
      <c r="E43" s="40"/>
      <c r="F43" s="40"/>
      <c r="G43" s="54"/>
      <c r="H43" s="16"/>
      <c r="I43" s="16"/>
      <c r="J43" s="17"/>
      <c r="K43" s="17"/>
      <c r="L43" s="16"/>
      <c r="M43" s="16"/>
      <c r="N43" s="17"/>
    </row>
    <row r="44" spans="1:256" hidden="1">
      <c r="A44" s="43"/>
      <c r="B44" s="17"/>
      <c r="C44" s="16"/>
      <c r="D44" s="17"/>
      <c r="E44" s="40"/>
      <c r="F44" s="40"/>
      <c r="G44" s="54"/>
      <c r="H44" s="16"/>
      <c r="I44" s="16"/>
      <c r="J44" s="17"/>
      <c r="K44" s="17"/>
      <c r="L44" s="16"/>
      <c r="M44" s="16"/>
      <c r="N44" s="17"/>
    </row>
    <row r="45" spans="1:256" s="64" customFormat="1" hidden="1">
      <c r="A45" s="43"/>
      <c r="B45" s="17"/>
      <c r="C45" s="16"/>
      <c r="D45" s="17"/>
      <c r="E45" s="40"/>
      <c r="F45" s="40"/>
      <c r="G45" s="54"/>
      <c r="H45" s="16"/>
      <c r="I45" s="16"/>
      <c r="J45" s="17"/>
      <c r="K45" s="17"/>
      <c r="L45" s="16"/>
      <c r="M45" s="16"/>
      <c r="N45" s="17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</row>
    <row r="46" spans="1:256" hidden="1">
      <c r="A46" s="43"/>
      <c r="B46" s="16"/>
      <c r="C46" s="16"/>
      <c r="D46" s="16"/>
      <c r="E46" s="47"/>
      <c r="F46" s="40"/>
      <c r="G46" s="16"/>
      <c r="H46" s="44"/>
      <c r="I46" s="16"/>
      <c r="J46" s="16"/>
      <c r="K46" s="16"/>
      <c r="L46" s="16"/>
      <c r="M46" s="16"/>
      <c r="N46" s="17"/>
    </row>
    <row r="47" spans="1:256" hidden="1">
      <c r="A47" s="43"/>
      <c r="B47" s="16"/>
      <c r="C47" s="16"/>
      <c r="D47" s="16"/>
      <c r="E47" s="47"/>
      <c r="F47" s="40"/>
      <c r="G47" s="16"/>
      <c r="H47" s="44"/>
      <c r="I47" s="16"/>
      <c r="J47" s="16"/>
      <c r="K47" s="16"/>
      <c r="L47" s="16"/>
      <c r="M47" s="16"/>
      <c r="N47" s="17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idden="1">
      <c r="A48" s="43"/>
      <c r="B48" s="16"/>
      <c r="C48" s="16"/>
      <c r="D48" s="16"/>
      <c r="E48" s="47"/>
      <c r="F48" s="40"/>
      <c r="G48" s="16"/>
      <c r="H48" s="44"/>
      <c r="I48" s="16"/>
      <c r="J48" s="16"/>
      <c r="K48" s="16"/>
      <c r="L48" s="16"/>
      <c r="M48" s="16"/>
      <c r="N48" s="1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idden="1">
      <c r="A49" s="43"/>
      <c r="B49" s="16"/>
      <c r="C49" s="16"/>
      <c r="D49" s="16"/>
      <c r="E49" s="47"/>
      <c r="F49" s="40"/>
      <c r="G49" s="16"/>
      <c r="H49" s="44"/>
      <c r="I49" s="16"/>
      <c r="J49" s="16"/>
      <c r="K49" s="16"/>
      <c r="L49" s="16"/>
      <c r="M49" s="16"/>
      <c r="N49" s="17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s="64" customFormat="1">
      <c r="A50" s="58">
        <v>43314</v>
      </c>
      <c r="B50" s="59" t="s">
        <v>137</v>
      </c>
      <c r="C50" s="59" t="s">
        <v>82</v>
      </c>
      <c r="D50" s="59" t="s">
        <v>85</v>
      </c>
      <c r="E50" s="61">
        <v>25000</v>
      </c>
      <c r="F50" s="61"/>
      <c r="G50" s="73"/>
      <c r="H50" s="59"/>
      <c r="I50" s="73"/>
      <c r="J50" s="59" t="s">
        <v>138</v>
      </c>
      <c r="K50" s="59" t="s">
        <v>98</v>
      </c>
      <c r="L50" s="59"/>
      <c r="M50" s="59" t="s">
        <v>95</v>
      </c>
      <c r="N50" s="63" t="s">
        <v>101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hidden="1">
      <c r="A51" s="43"/>
      <c r="B51" s="16"/>
      <c r="C51" s="16"/>
      <c r="D51" s="16"/>
      <c r="E51" s="40"/>
      <c r="F51" s="40"/>
      <c r="G51" s="52"/>
      <c r="H51" s="16"/>
      <c r="I51" s="16"/>
      <c r="J51" s="16"/>
      <c r="K51" s="16"/>
      <c r="L51" s="16"/>
      <c r="M51" s="16"/>
      <c r="N51" s="17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s="64" customFormat="1">
      <c r="A52" s="58">
        <v>43314</v>
      </c>
      <c r="B52" s="59" t="s">
        <v>138</v>
      </c>
      <c r="C52" s="59" t="s">
        <v>82</v>
      </c>
      <c r="D52" s="59" t="s">
        <v>85</v>
      </c>
      <c r="E52" s="61"/>
      <c r="F52" s="61">
        <v>25000</v>
      </c>
      <c r="G52" s="65"/>
      <c r="H52" s="59"/>
      <c r="I52" s="73"/>
      <c r="J52" s="59" t="s">
        <v>137</v>
      </c>
      <c r="K52" s="59">
        <v>19</v>
      </c>
      <c r="L52" s="59"/>
      <c r="M52" s="59" t="s">
        <v>95</v>
      </c>
      <c r="N52" s="63" t="s">
        <v>101</v>
      </c>
    </row>
    <row r="53" spans="1:256" s="64" customFormat="1">
      <c r="A53" s="58">
        <v>43314</v>
      </c>
      <c r="B53" s="59" t="s">
        <v>216</v>
      </c>
      <c r="C53" s="59" t="s">
        <v>82</v>
      </c>
      <c r="D53" s="59" t="s">
        <v>84</v>
      </c>
      <c r="E53" s="61"/>
      <c r="F53" s="61">
        <v>120000</v>
      </c>
      <c r="G53" s="65"/>
      <c r="H53" s="59"/>
      <c r="I53" s="73"/>
      <c r="J53" s="59" t="s">
        <v>137</v>
      </c>
      <c r="K53" s="59">
        <v>20</v>
      </c>
      <c r="L53" s="59"/>
      <c r="M53" s="59" t="s">
        <v>95</v>
      </c>
      <c r="N53" s="63" t="s">
        <v>101</v>
      </c>
    </row>
    <row r="54" spans="1:256" s="64" customFormat="1">
      <c r="A54" s="58">
        <v>43314</v>
      </c>
      <c r="B54" s="59" t="s">
        <v>217</v>
      </c>
      <c r="C54" s="59" t="s">
        <v>82</v>
      </c>
      <c r="D54" s="59" t="s">
        <v>84</v>
      </c>
      <c r="E54" s="61"/>
      <c r="F54" s="61">
        <v>120000</v>
      </c>
      <c r="G54" s="65"/>
      <c r="H54" s="59"/>
      <c r="I54" s="73"/>
      <c r="J54" s="59" t="s">
        <v>137</v>
      </c>
      <c r="K54" s="59">
        <v>21</v>
      </c>
      <c r="L54" s="59"/>
      <c r="M54" s="59" t="s">
        <v>95</v>
      </c>
      <c r="N54" s="63" t="s">
        <v>101</v>
      </c>
    </row>
    <row r="55" spans="1:256" hidden="1">
      <c r="A55" s="43"/>
      <c r="B55" s="17"/>
      <c r="C55" s="17"/>
      <c r="D55" s="17"/>
      <c r="E55" s="40"/>
      <c r="F55" s="40"/>
      <c r="G55" s="51"/>
      <c r="H55" s="16"/>
      <c r="I55" s="16"/>
      <c r="J55" s="17"/>
      <c r="K55" s="17"/>
      <c r="L55" s="16"/>
      <c r="M55" s="16"/>
      <c r="N55" s="16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idden="1">
      <c r="A56" s="43"/>
      <c r="B56" s="17"/>
      <c r="C56" s="17"/>
      <c r="D56" s="17"/>
      <c r="E56" s="40"/>
      <c r="F56" s="40"/>
      <c r="G56" s="51"/>
      <c r="H56" s="16"/>
      <c r="I56" s="16"/>
      <c r="J56" s="17"/>
      <c r="K56" s="17"/>
      <c r="L56" s="16"/>
      <c r="M56" s="16"/>
      <c r="N56" s="1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64" customFormat="1">
      <c r="A57" s="58">
        <v>43314</v>
      </c>
      <c r="B57" s="63" t="s">
        <v>137</v>
      </c>
      <c r="C57" s="63" t="s">
        <v>82</v>
      </c>
      <c r="D57" s="63" t="s">
        <v>84</v>
      </c>
      <c r="E57" s="61">
        <v>120000</v>
      </c>
      <c r="F57" s="61"/>
      <c r="G57" s="73"/>
      <c r="H57" s="59"/>
      <c r="I57" s="73"/>
      <c r="J57" s="63" t="s">
        <v>432</v>
      </c>
      <c r="K57" s="63" t="s">
        <v>292</v>
      </c>
      <c r="L57" s="59"/>
      <c r="M57" s="59" t="s">
        <v>95</v>
      </c>
      <c r="N57" s="63" t="s">
        <v>101</v>
      </c>
    </row>
    <row r="58" spans="1:256" s="64" customFormat="1">
      <c r="A58" s="58">
        <v>43314</v>
      </c>
      <c r="B58" s="59" t="s">
        <v>137</v>
      </c>
      <c r="C58" s="59" t="s">
        <v>82</v>
      </c>
      <c r="D58" s="59" t="s">
        <v>84</v>
      </c>
      <c r="E58" s="61">
        <v>120000</v>
      </c>
      <c r="F58" s="75"/>
      <c r="G58" s="73"/>
      <c r="H58" s="59"/>
      <c r="I58" s="73"/>
      <c r="J58" s="59" t="s">
        <v>217</v>
      </c>
      <c r="K58" s="59"/>
      <c r="L58" s="59"/>
      <c r="M58" s="59" t="s">
        <v>95</v>
      </c>
      <c r="N58" s="63" t="s">
        <v>101</v>
      </c>
    </row>
    <row r="59" spans="1:256" hidden="1">
      <c r="A59" s="43"/>
      <c r="B59" s="50"/>
      <c r="C59" s="50"/>
      <c r="D59" s="50"/>
      <c r="E59" s="40"/>
      <c r="F59" s="49"/>
      <c r="G59" s="50"/>
      <c r="H59" s="16"/>
      <c r="I59" s="16"/>
      <c r="J59" s="17"/>
      <c r="K59" s="50"/>
      <c r="L59" s="16"/>
      <c r="M59" s="16"/>
      <c r="N59" s="1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idden="1">
      <c r="A60" s="43"/>
      <c r="B60" s="50"/>
      <c r="C60" s="50"/>
      <c r="D60" s="50"/>
      <c r="E60" s="40"/>
      <c r="F60" s="49"/>
      <c r="G60" s="50"/>
      <c r="H60" s="16"/>
      <c r="I60" s="16"/>
      <c r="J60" s="17"/>
      <c r="K60" s="50"/>
      <c r="L60" s="16"/>
      <c r="M60" s="16"/>
      <c r="N60" s="1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idden="1">
      <c r="A61" s="43"/>
      <c r="B61" s="50"/>
      <c r="C61" s="50"/>
      <c r="D61" s="50"/>
      <c r="E61" s="40"/>
      <c r="F61" s="49"/>
      <c r="G61" s="50"/>
      <c r="H61" s="16"/>
      <c r="I61" s="16"/>
      <c r="J61" s="17"/>
      <c r="K61" s="50"/>
      <c r="L61" s="16"/>
      <c r="M61" s="16"/>
      <c r="N61" s="17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idden="1">
      <c r="A62" s="43"/>
      <c r="B62" s="50"/>
      <c r="C62" s="16"/>
      <c r="D62" s="16"/>
      <c r="E62" s="40"/>
      <c r="F62" s="40"/>
      <c r="G62" s="54"/>
      <c r="H62" s="16"/>
      <c r="I62" s="16"/>
      <c r="J62" s="17"/>
      <c r="K62" s="50"/>
      <c r="L62" s="16"/>
      <c r="M62" s="16"/>
      <c r="N62" s="1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72" customFormat="1" hidden="1">
      <c r="A63" s="43"/>
      <c r="B63" s="50"/>
      <c r="C63" s="16"/>
      <c r="D63" s="16"/>
      <c r="E63" s="40"/>
      <c r="F63" s="40"/>
      <c r="G63" s="54"/>
      <c r="H63" s="16"/>
      <c r="I63" s="16"/>
      <c r="J63" s="17"/>
      <c r="K63" s="50"/>
      <c r="L63" s="16"/>
      <c r="M63" s="16"/>
      <c r="N63" s="1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72" customFormat="1" hidden="1">
      <c r="A64" s="43"/>
      <c r="B64" s="50"/>
      <c r="C64" s="16"/>
      <c r="D64" s="16"/>
      <c r="E64" s="40"/>
      <c r="F64" s="40"/>
      <c r="G64" s="54"/>
      <c r="H64" s="16"/>
      <c r="I64" s="16"/>
      <c r="J64" s="17"/>
      <c r="K64" s="50"/>
      <c r="L64" s="16"/>
      <c r="M64" s="16"/>
      <c r="N64" s="1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s="37" customFormat="1" hidden="1">
      <c r="A65" s="43"/>
      <c r="B65" s="17"/>
      <c r="C65" s="17"/>
      <c r="D65" s="17"/>
      <c r="E65" s="41"/>
      <c r="F65" s="41"/>
      <c r="G65" s="41"/>
      <c r="H65" s="50"/>
      <c r="I65" s="50"/>
      <c r="J65" s="17"/>
      <c r="K65" s="17"/>
      <c r="L65" s="17"/>
      <c r="M65" s="16"/>
      <c r="N65" s="1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s="37" customFormat="1" hidden="1">
      <c r="A66" s="43"/>
      <c r="B66" s="17"/>
      <c r="C66" s="17"/>
      <c r="D66" s="17"/>
      <c r="E66" s="41"/>
      <c r="F66" s="41"/>
      <c r="G66" s="41"/>
      <c r="H66" s="50"/>
      <c r="I66" s="50"/>
      <c r="J66" s="17"/>
      <c r="K66" s="17"/>
      <c r="L66" s="17"/>
      <c r="M66" s="16"/>
      <c r="N66" s="17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s="37" customFormat="1" hidden="1">
      <c r="A67" s="43"/>
      <c r="B67" s="17"/>
      <c r="C67" s="16"/>
      <c r="D67" s="17"/>
      <c r="E67" s="40"/>
      <c r="F67" s="40"/>
      <c r="G67" s="54"/>
      <c r="H67" s="16"/>
      <c r="I67" s="16"/>
      <c r="J67" s="17"/>
      <c r="K67" s="17"/>
      <c r="L67" s="16"/>
      <c r="M67" s="16"/>
      <c r="N67" s="17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  <c r="IV67" s="32"/>
    </row>
    <row r="68" spans="1:256" s="37" customFormat="1" hidden="1">
      <c r="A68" s="43"/>
      <c r="B68" s="17"/>
      <c r="C68" s="16"/>
      <c r="D68" s="17"/>
      <c r="E68" s="40"/>
      <c r="F68" s="40"/>
      <c r="G68" s="54"/>
      <c r="H68" s="16"/>
      <c r="I68" s="16"/>
      <c r="J68" s="17"/>
      <c r="K68" s="17"/>
      <c r="L68" s="16"/>
      <c r="M68" s="16"/>
      <c r="N68" s="17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</row>
    <row r="69" spans="1:256" s="37" customFormat="1" hidden="1">
      <c r="A69" s="43"/>
      <c r="B69" s="17"/>
      <c r="C69" s="16"/>
      <c r="D69" s="17"/>
      <c r="E69" s="40"/>
      <c r="F69" s="40"/>
      <c r="G69" s="54"/>
      <c r="H69" s="16"/>
      <c r="I69" s="16"/>
      <c r="J69" s="17"/>
      <c r="K69" s="17"/>
      <c r="L69" s="16"/>
      <c r="M69" s="16"/>
      <c r="N69" s="17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  <c r="IV69" s="32"/>
    </row>
    <row r="70" spans="1:256" s="37" customFormat="1" hidden="1">
      <c r="A70" s="43"/>
      <c r="B70" s="16"/>
      <c r="C70" s="16"/>
      <c r="D70" s="16"/>
      <c r="E70" s="40"/>
      <c r="F70" s="40"/>
      <c r="G70" s="52"/>
      <c r="H70" s="16"/>
      <c r="I70" s="16"/>
      <c r="J70" s="16"/>
      <c r="K70" s="16"/>
      <c r="L70" s="16"/>
      <c r="M70" s="16"/>
      <c r="N70" s="1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7" customFormat="1" hidden="1">
      <c r="A71" s="43"/>
      <c r="B71" s="16"/>
      <c r="C71" s="16"/>
      <c r="D71" s="16"/>
      <c r="E71" s="40"/>
      <c r="F71" s="40"/>
      <c r="G71" s="52"/>
      <c r="H71" s="16"/>
      <c r="I71" s="16"/>
      <c r="J71" s="16"/>
      <c r="K71" s="16"/>
      <c r="L71" s="16"/>
      <c r="M71" s="16"/>
      <c r="N71" s="1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72" customFormat="1">
      <c r="A72" s="58">
        <v>43315</v>
      </c>
      <c r="B72" s="59" t="s">
        <v>221</v>
      </c>
      <c r="C72" s="59" t="s">
        <v>82</v>
      </c>
      <c r="D72" s="59" t="s">
        <v>84</v>
      </c>
      <c r="E72" s="61"/>
      <c r="F72" s="61">
        <v>90000</v>
      </c>
      <c r="G72" s="65"/>
      <c r="H72" s="59"/>
      <c r="I72" s="73"/>
      <c r="J72" s="59" t="s">
        <v>137</v>
      </c>
      <c r="K72" s="59">
        <v>22</v>
      </c>
      <c r="L72" s="59"/>
      <c r="M72" s="59" t="s">
        <v>95</v>
      </c>
      <c r="N72" s="63" t="s">
        <v>101</v>
      </c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</row>
    <row r="73" spans="1:256" s="37" customFormat="1" hidden="1">
      <c r="A73" s="43"/>
      <c r="B73" s="17"/>
      <c r="C73" s="17"/>
      <c r="D73" s="17"/>
      <c r="E73" s="40"/>
      <c r="F73" s="40"/>
      <c r="G73" s="51"/>
      <c r="H73" s="16"/>
      <c r="I73" s="16"/>
      <c r="J73" s="17"/>
      <c r="K73" s="17"/>
      <c r="L73" s="16"/>
      <c r="M73" s="16"/>
      <c r="N73" s="16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37" customFormat="1" hidden="1">
      <c r="A74" s="43"/>
      <c r="B74" s="17"/>
      <c r="C74" s="17"/>
      <c r="D74" s="17"/>
      <c r="E74" s="40"/>
      <c r="F74" s="40"/>
      <c r="G74" s="51"/>
      <c r="H74" s="16"/>
      <c r="I74" s="16"/>
      <c r="J74" s="17"/>
      <c r="K74" s="17"/>
      <c r="L74" s="16"/>
      <c r="M74" s="16"/>
      <c r="N74" s="1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37" customFormat="1" hidden="1">
      <c r="A75" s="43"/>
      <c r="B75" s="17"/>
      <c r="C75" s="17"/>
      <c r="D75" s="17"/>
      <c r="E75" s="40"/>
      <c r="F75" s="40"/>
      <c r="G75" s="51"/>
      <c r="H75" s="16"/>
      <c r="I75" s="16"/>
      <c r="J75" s="17"/>
      <c r="K75" s="17"/>
      <c r="L75" s="16"/>
      <c r="M75" s="16"/>
      <c r="N75" s="1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37" customFormat="1" hidden="1">
      <c r="A76" s="43"/>
      <c r="B76" s="16"/>
      <c r="C76" s="16"/>
      <c r="D76" s="16"/>
      <c r="E76" s="40"/>
      <c r="F76" s="42"/>
      <c r="G76" s="51"/>
      <c r="H76" s="16"/>
      <c r="I76" s="16"/>
      <c r="J76" s="16"/>
      <c r="K76" s="16"/>
      <c r="L76" s="16"/>
      <c r="M76" s="16"/>
      <c r="N76" s="1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37" customFormat="1" hidden="1">
      <c r="A77" s="43"/>
      <c r="B77" s="16"/>
      <c r="C77" s="16"/>
      <c r="D77" s="16"/>
      <c r="E77" s="40"/>
      <c r="F77" s="42"/>
      <c r="G77" s="51"/>
      <c r="H77" s="16"/>
      <c r="I77" s="16"/>
      <c r="J77" s="16"/>
      <c r="K77" s="16"/>
      <c r="L77" s="16"/>
      <c r="M77" s="16"/>
      <c r="N77" s="1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37" customFormat="1" hidden="1">
      <c r="A78" s="43"/>
      <c r="B78" s="16"/>
      <c r="C78" s="16"/>
      <c r="D78" s="16"/>
      <c r="E78" s="40"/>
      <c r="F78" s="42"/>
      <c r="G78" s="51"/>
      <c r="H78" s="16"/>
      <c r="I78" s="16"/>
      <c r="J78" s="16"/>
      <c r="K78" s="16"/>
      <c r="L78" s="16"/>
      <c r="M78" s="16"/>
      <c r="N78" s="1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37" customFormat="1" hidden="1">
      <c r="A79" s="43"/>
      <c r="B79" s="16"/>
      <c r="C79" s="17"/>
      <c r="D79" s="16"/>
      <c r="E79" s="40"/>
      <c r="F79" s="42"/>
      <c r="G79" s="51"/>
      <c r="H79" s="16"/>
      <c r="I79" s="16"/>
      <c r="J79" s="16"/>
      <c r="K79" s="16"/>
      <c r="L79" s="16"/>
      <c r="M79" s="16"/>
      <c r="N79" s="1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37" customFormat="1" hidden="1">
      <c r="A80" s="43"/>
      <c r="B80" s="50"/>
      <c r="C80" s="50"/>
      <c r="D80" s="50"/>
      <c r="E80" s="40"/>
      <c r="F80" s="49"/>
      <c r="G80" s="50"/>
      <c r="H80" s="16"/>
      <c r="I80" s="16"/>
      <c r="J80" s="17"/>
      <c r="K80" s="50"/>
      <c r="L80" s="16"/>
      <c r="M80" s="16"/>
      <c r="N80" s="17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37" customFormat="1" hidden="1">
      <c r="A81" s="43"/>
      <c r="B81" s="50"/>
      <c r="C81" s="50"/>
      <c r="D81" s="50"/>
      <c r="E81" s="40"/>
      <c r="F81" s="49"/>
      <c r="G81" s="50"/>
      <c r="H81" s="16"/>
      <c r="I81" s="16"/>
      <c r="J81" s="17"/>
      <c r="K81" s="50"/>
      <c r="L81" s="16"/>
      <c r="M81" s="16"/>
      <c r="N81" s="17"/>
    </row>
    <row r="82" spans="1:256" s="37" customFormat="1" hidden="1">
      <c r="A82" s="43"/>
      <c r="B82" s="50"/>
      <c r="C82" s="50"/>
      <c r="D82" s="50"/>
      <c r="E82" s="40"/>
      <c r="F82" s="49"/>
      <c r="G82" s="50"/>
      <c r="H82" s="16"/>
      <c r="I82" s="16"/>
      <c r="J82" s="17"/>
      <c r="K82" s="50"/>
      <c r="L82" s="16"/>
      <c r="M82" s="16"/>
      <c r="N82" s="17"/>
    </row>
    <row r="83" spans="1:256" s="37" customFormat="1" hidden="1">
      <c r="A83" s="43"/>
      <c r="B83" s="50"/>
      <c r="C83" s="16"/>
      <c r="D83" s="16"/>
      <c r="E83" s="40"/>
      <c r="F83" s="40"/>
      <c r="G83" s="54"/>
      <c r="H83" s="16"/>
      <c r="I83" s="16"/>
      <c r="J83" s="17"/>
      <c r="K83" s="50"/>
      <c r="L83" s="16"/>
      <c r="M83" s="16"/>
      <c r="N83" s="1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37" customFormat="1" hidden="1">
      <c r="A84" s="43"/>
      <c r="B84" s="50"/>
      <c r="C84" s="16"/>
      <c r="D84" s="16"/>
      <c r="E84" s="40"/>
      <c r="F84" s="40"/>
      <c r="G84" s="54"/>
      <c r="H84" s="16"/>
      <c r="I84" s="16"/>
      <c r="J84" s="17"/>
      <c r="K84" s="50"/>
      <c r="L84" s="16"/>
      <c r="M84" s="16"/>
      <c r="N84" s="17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 s="37" customFormat="1" hidden="1">
      <c r="A85" s="43"/>
      <c r="B85" s="50"/>
      <c r="C85" s="16"/>
      <c r="D85" s="16"/>
      <c r="E85" s="40"/>
      <c r="F85" s="40"/>
      <c r="G85" s="54"/>
      <c r="H85" s="16"/>
      <c r="I85" s="16"/>
      <c r="J85" s="17"/>
      <c r="K85" s="50"/>
      <c r="L85" s="16"/>
      <c r="M85" s="16"/>
      <c r="N85" s="17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s="72" customFormat="1">
      <c r="A86" s="58">
        <v>43315</v>
      </c>
      <c r="B86" s="71" t="s">
        <v>137</v>
      </c>
      <c r="C86" s="71" t="s">
        <v>82</v>
      </c>
      <c r="D86" s="59" t="s">
        <v>84</v>
      </c>
      <c r="E86" s="69">
        <v>90000</v>
      </c>
      <c r="F86" s="69"/>
      <c r="G86" s="78"/>
      <c r="H86" s="71"/>
      <c r="I86" s="73"/>
      <c r="J86" s="71" t="s">
        <v>547</v>
      </c>
      <c r="K86" s="71" t="s">
        <v>143</v>
      </c>
      <c r="L86" s="71"/>
      <c r="M86" s="59" t="s">
        <v>95</v>
      </c>
      <c r="N86" s="63" t="s">
        <v>101</v>
      </c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</row>
    <row r="87" spans="1:256" s="37" customFormat="1" hidden="1">
      <c r="A87" s="43"/>
      <c r="B87" s="50"/>
      <c r="C87" s="50"/>
      <c r="D87" s="16"/>
      <c r="E87" s="49"/>
      <c r="F87" s="49"/>
      <c r="G87" s="55"/>
      <c r="H87" s="50"/>
      <c r="I87" s="50"/>
      <c r="J87" s="50"/>
      <c r="K87" s="50"/>
      <c r="L87" s="50"/>
      <c r="M87" s="16"/>
      <c r="N87" s="17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</row>
    <row r="88" spans="1:256" s="37" customFormat="1" hidden="1">
      <c r="A88" s="43"/>
      <c r="B88" s="50"/>
      <c r="C88" s="50"/>
      <c r="D88" s="16"/>
      <c r="E88" s="49"/>
      <c r="F88" s="49"/>
      <c r="G88" s="55"/>
      <c r="H88" s="50"/>
      <c r="I88" s="50"/>
      <c r="J88" s="50"/>
      <c r="K88" s="50"/>
      <c r="L88" s="50"/>
      <c r="M88" s="16"/>
      <c r="N88" s="17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256" s="37" customFormat="1" hidden="1">
      <c r="A89" s="43"/>
      <c r="B89" s="17"/>
      <c r="C89" s="17"/>
      <c r="D89" s="17"/>
      <c r="E89" s="41"/>
      <c r="F89" s="41"/>
      <c r="G89" s="41"/>
      <c r="H89" s="50"/>
      <c r="I89" s="50"/>
      <c r="J89" s="17"/>
      <c r="K89" s="17"/>
      <c r="L89" s="17"/>
      <c r="M89" s="16"/>
      <c r="N89" s="17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</row>
    <row r="90" spans="1:256" s="37" customFormat="1" hidden="1">
      <c r="A90" s="43"/>
      <c r="B90" s="17"/>
      <c r="C90" s="16"/>
      <c r="D90" s="17"/>
      <c r="E90" s="40"/>
      <c r="F90" s="40"/>
      <c r="G90" s="54"/>
      <c r="H90" s="16"/>
      <c r="I90" s="16"/>
      <c r="J90" s="17"/>
      <c r="K90" s="17"/>
      <c r="L90" s="16"/>
      <c r="M90" s="16"/>
      <c r="N90" s="17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</row>
    <row r="91" spans="1:256" s="37" customFormat="1" hidden="1">
      <c r="A91" s="43"/>
      <c r="B91" s="17"/>
      <c r="C91" s="16"/>
      <c r="D91" s="17"/>
      <c r="E91" s="40"/>
      <c r="F91" s="40"/>
      <c r="G91" s="54"/>
      <c r="H91" s="16"/>
      <c r="I91" s="16"/>
      <c r="J91" s="17"/>
      <c r="K91" s="17"/>
      <c r="L91" s="16"/>
      <c r="M91" s="16"/>
      <c r="N91" s="17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</row>
    <row r="92" spans="1:256" s="37" customFormat="1" hidden="1">
      <c r="A92" s="43"/>
      <c r="B92" s="17"/>
      <c r="C92" s="16"/>
      <c r="D92" s="17"/>
      <c r="E92" s="40"/>
      <c r="F92" s="40"/>
      <c r="G92" s="54"/>
      <c r="H92" s="16"/>
      <c r="I92" s="16"/>
      <c r="J92" s="17"/>
      <c r="K92" s="17"/>
      <c r="L92" s="16"/>
      <c r="M92" s="16"/>
      <c r="N92" s="17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37" customFormat="1" hidden="1">
      <c r="A93" s="43"/>
      <c r="B93" s="17"/>
      <c r="C93" s="17"/>
      <c r="D93" s="17"/>
      <c r="E93" s="40"/>
      <c r="F93" s="40"/>
      <c r="G93" s="51"/>
      <c r="H93" s="16"/>
      <c r="I93" s="16"/>
      <c r="J93" s="17"/>
      <c r="K93" s="17"/>
      <c r="L93" s="16"/>
      <c r="M93" s="16"/>
      <c r="N93" s="16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37" customFormat="1" hidden="1">
      <c r="A94" s="43"/>
      <c r="B94" s="17"/>
      <c r="C94" s="17"/>
      <c r="D94" s="17"/>
      <c r="E94" s="40"/>
      <c r="F94" s="40"/>
      <c r="G94" s="51"/>
      <c r="H94" s="16"/>
      <c r="I94" s="16"/>
      <c r="J94" s="17"/>
      <c r="K94" s="17"/>
      <c r="L94" s="16"/>
      <c r="M94" s="16"/>
      <c r="N94" s="16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56" s="37" customFormat="1" hidden="1">
      <c r="A95" s="43"/>
      <c r="B95" s="17"/>
      <c r="C95" s="17"/>
      <c r="D95" s="17"/>
      <c r="E95" s="40"/>
      <c r="F95" s="40"/>
      <c r="G95" s="51"/>
      <c r="H95" s="16"/>
      <c r="I95" s="16"/>
      <c r="J95" s="17"/>
      <c r="K95" s="17"/>
      <c r="L95" s="16"/>
      <c r="M95" s="16"/>
      <c r="N95" s="16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37" customFormat="1" hidden="1">
      <c r="A96" s="43"/>
      <c r="B96" s="17"/>
      <c r="C96" s="17"/>
      <c r="D96" s="17"/>
      <c r="E96" s="40"/>
      <c r="F96" s="40"/>
      <c r="G96" s="51"/>
      <c r="H96" s="16"/>
      <c r="I96" s="16"/>
      <c r="J96" s="17"/>
      <c r="K96" s="17"/>
      <c r="L96" s="16"/>
      <c r="M96" s="16"/>
      <c r="N96" s="16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37" customFormat="1" hidden="1">
      <c r="A97" s="43"/>
      <c r="B97" s="17"/>
      <c r="C97" s="17"/>
      <c r="D97" s="17"/>
      <c r="E97" s="40"/>
      <c r="F97" s="40"/>
      <c r="G97" s="51"/>
      <c r="H97" s="16"/>
      <c r="I97" s="16"/>
      <c r="J97" s="17"/>
      <c r="K97" s="17"/>
      <c r="L97" s="16"/>
      <c r="M97" s="16"/>
      <c r="N97" s="16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37" customFormat="1" hidden="1">
      <c r="A98" s="43"/>
      <c r="B98" s="17"/>
      <c r="C98" s="17"/>
      <c r="D98" s="17"/>
      <c r="E98" s="40"/>
      <c r="F98" s="40"/>
      <c r="G98" s="51"/>
      <c r="H98" s="16"/>
      <c r="I98" s="16"/>
      <c r="J98" s="17"/>
      <c r="K98" s="17"/>
      <c r="L98" s="16"/>
      <c r="M98" s="16"/>
      <c r="N98" s="16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1:256" s="37" customFormat="1" hidden="1">
      <c r="A99" s="43"/>
      <c r="B99" s="17"/>
      <c r="C99" s="17"/>
      <c r="D99" s="17"/>
      <c r="E99" s="40"/>
      <c r="F99" s="40"/>
      <c r="G99" s="51"/>
      <c r="H99" s="16"/>
      <c r="I99" s="16"/>
      <c r="J99" s="17"/>
      <c r="K99" s="17"/>
      <c r="L99" s="16"/>
      <c r="M99" s="16"/>
      <c r="N99" s="16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</row>
    <row r="100" spans="1:256" s="37" customFormat="1" hidden="1">
      <c r="A100" s="43"/>
      <c r="B100" s="16"/>
      <c r="C100" s="16"/>
      <c r="D100" s="16"/>
      <c r="E100" s="40"/>
      <c r="F100" s="42"/>
      <c r="G100" s="51"/>
      <c r="H100" s="16"/>
      <c r="I100" s="16"/>
      <c r="J100" s="16"/>
      <c r="K100" s="16"/>
      <c r="L100" s="16"/>
      <c r="M100" s="16"/>
      <c r="N100" s="16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</row>
    <row r="101" spans="1:256" s="37" customFormat="1" hidden="1">
      <c r="A101" s="43"/>
      <c r="B101" s="16"/>
      <c r="C101" s="16"/>
      <c r="D101" s="16"/>
      <c r="E101" s="40"/>
      <c r="F101" s="42"/>
      <c r="G101" s="51"/>
      <c r="H101" s="16"/>
      <c r="I101" s="16"/>
      <c r="J101" s="16"/>
      <c r="K101" s="16"/>
      <c r="L101" s="16"/>
      <c r="M101" s="16"/>
      <c r="N101" s="16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</row>
    <row r="102" spans="1:256" s="37" customFormat="1" hidden="1">
      <c r="A102" s="43"/>
      <c r="B102" s="16"/>
      <c r="C102" s="16"/>
      <c r="D102" s="16"/>
      <c r="E102" s="40"/>
      <c r="F102" s="42"/>
      <c r="G102" s="51"/>
      <c r="H102" s="16"/>
      <c r="I102" s="16"/>
      <c r="J102" s="16"/>
      <c r="K102" s="16"/>
      <c r="L102" s="16"/>
      <c r="M102" s="16"/>
      <c r="N102" s="16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  <c r="IT102" s="32"/>
      <c r="IU102" s="32"/>
      <c r="IV102" s="32"/>
    </row>
    <row r="103" spans="1:256" s="37" customFormat="1" hidden="1">
      <c r="A103" s="43"/>
      <c r="B103" s="16"/>
      <c r="C103" s="16"/>
      <c r="D103" s="16"/>
      <c r="E103" s="40"/>
      <c r="F103" s="42"/>
      <c r="G103" s="51"/>
      <c r="H103" s="16"/>
      <c r="I103" s="16"/>
      <c r="J103" s="16"/>
      <c r="K103" s="16"/>
      <c r="L103" s="16"/>
      <c r="M103" s="16"/>
      <c r="N103" s="16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  <c r="IT103" s="32"/>
      <c r="IU103" s="32"/>
      <c r="IV103" s="32"/>
    </row>
    <row r="104" spans="1:256" s="72" customFormat="1" hidden="1">
      <c r="A104" s="43"/>
      <c r="B104" s="17"/>
      <c r="C104" s="17"/>
      <c r="D104" s="17"/>
      <c r="E104" s="41"/>
      <c r="F104" s="41"/>
      <c r="G104" s="41"/>
      <c r="H104" s="50"/>
      <c r="I104" s="50"/>
      <c r="J104" s="17"/>
      <c r="K104" s="17"/>
      <c r="L104" s="17"/>
      <c r="M104" s="16"/>
      <c r="N104" s="17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1:256" s="64" customFormat="1" hidden="1">
      <c r="A105" s="43"/>
      <c r="B105" s="17"/>
      <c r="C105" s="17"/>
      <c r="D105" s="17"/>
      <c r="E105" s="41"/>
      <c r="F105" s="41"/>
      <c r="G105" s="41"/>
      <c r="H105" s="50"/>
      <c r="I105" s="50"/>
      <c r="J105" s="17"/>
      <c r="K105" s="17"/>
      <c r="L105" s="17"/>
      <c r="M105" s="16"/>
      <c r="N105" s="17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26" customFormat="1" hidden="1">
      <c r="A106" s="43"/>
      <c r="B106" s="17"/>
      <c r="C106" s="17"/>
      <c r="D106" s="17"/>
      <c r="E106" s="41"/>
      <c r="F106" s="41"/>
      <c r="G106" s="41"/>
      <c r="H106" s="50"/>
      <c r="I106" s="50"/>
      <c r="J106" s="17"/>
      <c r="K106" s="17"/>
      <c r="L106" s="17"/>
      <c r="M106" s="16"/>
      <c r="N106" s="17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  <row r="107" spans="1:256" s="26" customFormat="1" hidden="1">
      <c r="A107" s="43"/>
      <c r="B107" s="17"/>
      <c r="C107" s="17"/>
      <c r="D107" s="17"/>
      <c r="E107" s="41"/>
      <c r="F107" s="41"/>
      <c r="G107" s="41"/>
      <c r="H107" s="50"/>
      <c r="I107" s="50"/>
      <c r="J107" s="17"/>
      <c r="K107" s="17"/>
      <c r="L107" s="17"/>
      <c r="M107" s="16"/>
      <c r="N107" s="1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7"/>
      <c r="FL107" s="37"/>
      <c r="FM107" s="37"/>
      <c r="FN107" s="37"/>
      <c r="FO107" s="37"/>
      <c r="FP107" s="37"/>
      <c r="FQ107" s="37"/>
      <c r="FR107" s="37"/>
      <c r="FS107" s="37"/>
      <c r="FT107" s="37"/>
      <c r="FU107" s="37"/>
      <c r="FV107" s="37"/>
      <c r="FW107" s="37"/>
      <c r="FX107" s="37"/>
      <c r="FY107" s="37"/>
      <c r="FZ107" s="37"/>
      <c r="GA107" s="37"/>
      <c r="GB107" s="37"/>
      <c r="GC107" s="37"/>
      <c r="GD107" s="37"/>
      <c r="GE107" s="37"/>
      <c r="GF107" s="37"/>
      <c r="GG107" s="37"/>
      <c r="GH107" s="37"/>
      <c r="GI107" s="37"/>
      <c r="GJ107" s="37"/>
      <c r="GK107" s="37"/>
      <c r="GL107" s="37"/>
      <c r="GM107" s="37"/>
      <c r="GN107" s="37"/>
      <c r="GO107" s="37"/>
      <c r="GP107" s="37"/>
      <c r="GQ107" s="37"/>
      <c r="GR107" s="37"/>
      <c r="GS107" s="37"/>
      <c r="GT107" s="37"/>
      <c r="GU107" s="37"/>
      <c r="GV107" s="37"/>
      <c r="GW107" s="37"/>
      <c r="GX107" s="37"/>
      <c r="GY107" s="37"/>
      <c r="GZ107" s="37"/>
      <c r="HA107" s="37"/>
      <c r="HB107" s="37"/>
      <c r="HC107" s="37"/>
      <c r="HD107" s="37"/>
      <c r="HE107" s="37"/>
      <c r="HF107" s="37"/>
      <c r="HG107" s="37"/>
      <c r="HH107" s="37"/>
      <c r="HI107" s="37"/>
      <c r="HJ107" s="37"/>
      <c r="HK107" s="37"/>
      <c r="HL107" s="37"/>
      <c r="HM107" s="37"/>
      <c r="HN107" s="37"/>
      <c r="HO107" s="37"/>
      <c r="HP107" s="37"/>
      <c r="HQ107" s="37"/>
      <c r="HR107" s="37"/>
      <c r="HS107" s="37"/>
      <c r="HT107" s="37"/>
      <c r="HU107" s="37"/>
      <c r="HV107" s="37"/>
      <c r="HW107" s="37"/>
      <c r="HX107" s="37"/>
      <c r="HY107" s="37"/>
      <c r="HZ107" s="37"/>
      <c r="IA107" s="37"/>
      <c r="IB107" s="37"/>
      <c r="IC107" s="37"/>
      <c r="ID107" s="37"/>
      <c r="IE107" s="37"/>
      <c r="IF107" s="37"/>
      <c r="IG107" s="37"/>
      <c r="IH107" s="37"/>
      <c r="II107" s="37"/>
      <c r="IJ107" s="37"/>
      <c r="IK107" s="37"/>
      <c r="IL107" s="37"/>
      <c r="IM107" s="37"/>
      <c r="IN107" s="37"/>
      <c r="IO107" s="37"/>
      <c r="IP107" s="37"/>
      <c r="IQ107" s="37"/>
      <c r="IR107" s="37"/>
      <c r="IS107" s="37"/>
      <c r="IT107" s="37"/>
      <c r="IU107" s="37"/>
      <c r="IV107" s="37"/>
    </row>
    <row r="108" spans="1:256" s="26" customFormat="1" hidden="1">
      <c r="A108" s="43"/>
      <c r="B108" s="17"/>
      <c r="C108" s="17"/>
      <c r="D108" s="17"/>
      <c r="E108" s="40"/>
      <c r="F108" s="40"/>
      <c r="G108" s="51"/>
      <c r="H108" s="16"/>
      <c r="I108" s="16"/>
      <c r="J108" s="17"/>
      <c r="K108" s="17"/>
      <c r="L108" s="16"/>
      <c r="M108" s="16"/>
      <c r="N108" s="1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7"/>
      <c r="FX108" s="37"/>
      <c r="FY108" s="37"/>
      <c r="FZ108" s="37"/>
      <c r="GA108" s="37"/>
      <c r="GB108" s="37"/>
      <c r="GC108" s="37"/>
      <c r="GD108" s="37"/>
      <c r="GE108" s="37"/>
      <c r="GF108" s="37"/>
      <c r="GG108" s="37"/>
      <c r="GH108" s="37"/>
      <c r="GI108" s="37"/>
      <c r="GJ108" s="37"/>
      <c r="GK108" s="37"/>
      <c r="GL108" s="37"/>
      <c r="GM108" s="37"/>
      <c r="GN108" s="37"/>
      <c r="GO108" s="37"/>
      <c r="GP108" s="37"/>
      <c r="GQ108" s="37"/>
      <c r="GR108" s="37"/>
      <c r="GS108" s="37"/>
      <c r="GT108" s="37"/>
      <c r="GU108" s="37"/>
      <c r="GV108" s="37"/>
      <c r="GW108" s="37"/>
      <c r="GX108" s="37"/>
      <c r="GY108" s="37"/>
      <c r="GZ108" s="37"/>
      <c r="HA108" s="37"/>
      <c r="HB108" s="37"/>
      <c r="HC108" s="37"/>
      <c r="HD108" s="37"/>
      <c r="HE108" s="37"/>
      <c r="HF108" s="37"/>
      <c r="HG108" s="37"/>
      <c r="HH108" s="37"/>
      <c r="HI108" s="37"/>
      <c r="HJ108" s="37"/>
      <c r="HK108" s="37"/>
      <c r="HL108" s="37"/>
      <c r="HM108" s="37"/>
      <c r="HN108" s="37"/>
      <c r="HO108" s="37"/>
      <c r="HP108" s="37"/>
      <c r="HQ108" s="37"/>
      <c r="HR108" s="37"/>
      <c r="HS108" s="37"/>
      <c r="HT108" s="37"/>
      <c r="HU108" s="37"/>
      <c r="HV108" s="37"/>
      <c r="HW108" s="37"/>
      <c r="HX108" s="37"/>
      <c r="HY108" s="37"/>
      <c r="HZ108" s="37"/>
      <c r="IA108" s="37"/>
      <c r="IB108" s="37"/>
      <c r="IC108" s="37"/>
      <c r="ID108" s="37"/>
      <c r="IE108" s="37"/>
      <c r="IF108" s="37"/>
      <c r="IG108" s="37"/>
      <c r="IH108" s="37"/>
      <c r="II108" s="37"/>
      <c r="IJ108" s="37"/>
      <c r="IK108" s="37"/>
      <c r="IL108" s="37"/>
      <c r="IM108" s="37"/>
      <c r="IN108" s="37"/>
      <c r="IO108" s="37"/>
      <c r="IP108" s="37"/>
      <c r="IQ108" s="37"/>
      <c r="IR108" s="37"/>
      <c r="IS108" s="37"/>
      <c r="IT108" s="37"/>
      <c r="IU108" s="37"/>
      <c r="IV108" s="37"/>
    </row>
    <row r="109" spans="1:256" s="26" customFormat="1" hidden="1">
      <c r="A109" s="43"/>
      <c r="B109" s="17"/>
      <c r="C109" s="17"/>
      <c r="D109" s="17"/>
      <c r="E109" s="40"/>
      <c r="F109" s="40"/>
      <c r="G109" s="51"/>
      <c r="H109" s="16"/>
      <c r="I109" s="16"/>
      <c r="J109" s="17"/>
      <c r="K109" s="17"/>
      <c r="L109" s="16"/>
      <c r="M109" s="16"/>
      <c r="N109" s="1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  <c r="IV109" s="37"/>
    </row>
    <row r="110" spans="1:256" s="64" customFormat="1" hidden="1">
      <c r="A110" s="43"/>
      <c r="B110" s="17"/>
      <c r="C110" s="17"/>
      <c r="D110" s="17"/>
      <c r="E110" s="40"/>
      <c r="F110" s="40"/>
      <c r="G110" s="51"/>
      <c r="H110" s="16"/>
      <c r="I110" s="16"/>
      <c r="J110" s="17"/>
      <c r="K110" s="17"/>
      <c r="L110" s="16"/>
      <c r="M110" s="16"/>
      <c r="N110" s="16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  <c r="IV110" s="37"/>
    </row>
    <row r="111" spans="1:256" s="26" customFormat="1" hidden="1">
      <c r="A111" s="43"/>
      <c r="B111" s="17"/>
      <c r="C111" s="17"/>
      <c r="D111" s="17"/>
      <c r="E111" s="40"/>
      <c r="F111" s="40"/>
      <c r="G111" s="51"/>
      <c r="H111" s="16"/>
      <c r="I111" s="16"/>
      <c r="J111" s="17"/>
      <c r="K111" s="17"/>
      <c r="L111" s="16"/>
      <c r="M111" s="16"/>
      <c r="N111" s="16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  <c r="IV111" s="37"/>
    </row>
    <row r="112" spans="1:256" s="26" customFormat="1" hidden="1">
      <c r="A112" s="43"/>
      <c r="B112" s="17"/>
      <c r="C112" s="17"/>
      <c r="D112" s="17"/>
      <c r="E112" s="40"/>
      <c r="F112" s="40"/>
      <c r="G112" s="51"/>
      <c r="H112" s="16"/>
      <c r="I112" s="16"/>
      <c r="J112" s="17"/>
      <c r="K112" s="17"/>
      <c r="L112" s="16"/>
      <c r="M112" s="16"/>
      <c r="N112" s="16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  <c r="IV112" s="37"/>
    </row>
    <row r="113" spans="1:256" s="26" customFormat="1" hidden="1">
      <c r="A113" s="43"/>
      <c r="B113" s="17"/>
      <c r="C113" s="17"/>
      <c r="D113" s="17"/>
      <c r="E113" s="40"/>
      <c r="F113" s="40"/>
      <c r="G113" s="51"/>
      <c r="H113" s="16"/>
      <c r="I113" s="16"/>
      <c r="J113" s="17"/>
      <c r="K113" s="17"/>
      <c r="L113" s="16"/>
      <c r="M113" s="16"/>
      <c r="N113" s="16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  <c r="IV113" s="37"/>
    </row>
    <row r="114" spans="1:256" s="26" customFormat="1" hidden="1">
      <c r="A114" s="43"/>
      <c r="B114" s="16"/>
      <c r="C114" s="16"/>
      <c r="D114" s="16"/>
      <c r="E114" s="40"/>
      <c r="F114" s="42"/>
      <c r="G114" s="51"/>
      <c r="H114" s="16"/>
      <c r="I114" s="16"/>
      <c r="J114" s="16"/>
      <c r="K114" s="16"/>
      <c r="L114" s="16"/>
      <c r="M114" s="16"/>
      <c r="N114" s="16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s="26" customFormat="1" hidden="1">
      <c r="A115" s="43"/>
      <c r="B115" s="16"/>
      <c r="C115" s="16"/>
      <c r="D115" s="16"/>
      <c r="E115" s="40"/>
      <c r="F115" s="42"/>
      <c r="G115" s="51"/>
      <c r="H115" s="16"/>
      <c r="I115" s="16"/>
      <c r="J115" s="16"/>
      <c r="K115" s="16"/>
      <c r="L115" s="16"/>
      <c r="M115" s="16"/>
      <c r="N115" s="16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s="26" customFormat="1" hidden="1">
      <c r="A116" s="43"/>
      <c r="B116" s="50"/>
      <c r="C116" s="50"/>
      <c r="D116" s="16"/>
      <c r="E116" s="49"/>
      <c r="F116" s="49"/>
      <c r="G116" s="55"/>
      <c r="H116" s="50"/>
      <c r="I116" s="50"/>
      <c r="J116" s="50"/>
      <c r="K116" s="50"/>
      <c r="L116" s="50"/>
      <c r="M116" s="16"/>
      <c r="N116" s="1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56" s="26" customFormat="1" hidden="1">
      <c r="A117" s="43"/>
      <c r="B117" s="50"/>
      <c r="C117" s="50"/>
      <c r="D117" s="16"/>
      <c r="E117" s="49"/>
      <c r="F117" s="49"/>
      <c r="G117" s="55"/>
      <c r="H117" s="50"/>
      <c r="I117" s="50"/>
      <c r="J117" s="50"/>
      <c r="K117" s="50"/>
      <c r="L117" s="50"/>
      <c r="M117" s="16"/>
      <c r="N117" s="17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2"/>
      <c r="HP117" s="72"/>
      <c r="HQ117" s="72"/>
      <c r="HR117" s="72"/>
      <c r="HS117" s="72"/>
      <c r="HT117" s="72"/>
      <c r="HU117" s="72"/>
      <c r="HV117" s="72"/>
      <c r="HW117" s="72"/>
      <c r="HX117" s="72"/>
      <c r="HY117" s="72"/>
      <c r="HZ117" s="72"/>
      <c r="IA117" s="72"/>
      <c r="IB117" s="72"/>
      <c r="IC117" s="72"/>
      <c r="ID117" s="72"/>
      <c r="IE117" s="72"/>
      <c r="IF117" s="72"/>
      <c r="IG117" s="72"/>
      <c r="IH117" s="72"/>
      <c r="II117" s="72"/>
      <c r="IJ117" s="72"/>
      <c r="IK117" s="72"/>
      <c r="IL117" s="72"/>
      <c r="IM117" s="72"/>
      <c r="IN117" s="72"/>
      <c r="IO117" s="72"/>
      <c r="IP117" s="72"/>
      <c r="IQ117" s="72"/>
      <c r="IR117" s="72"/>
      <c r="IS117" s="72"/>
      <c r="IT117" s="72"/>
      <c r="IU117" s="72"/>
      <c r="IV117" s="72"/>
    </row>
    <row r="118" spans="1:256" s="26" customFormat="1" hidden="1">
      <c r="A118" s="43"/>
      <c r="B118" s="50"/>
      <c r="C118" s="50"/>
      <c r="D118" s="16"/>
      <c r="E118" s="49"/>
      <c r="F118" s="49"/>
      <c r="G118" s="55"/>
      <c r="H118" s="50"/>
      <c r="I118" s="50"/>
      <c r="J118" s="50"/>
      <c r="K118" s="50"/>
      <c r="L118" s="50"/>
      <c r="M118" s="16"/>
      <c r="N118" s="17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  <c r="IJ118" s="66"/>
      <c r="IK118" s="66"/>
      <c r="IL118" s="66"/>
      <c r="IM118" s="66"/>
      <c r="IN118" s="66"/>
      <c r="IO118" s="66"/>
      <c r="IP118" s="66"/>
      <c r="IQ118" s="66"/>
      <c r="IR118" s="66"/>
      <c r="IS118" s="66"/>
      <c r="IT118" s="66"/>
      <c r="IU118" s="66"/>
      <c r="IV118" s="66"/>
    </row>
    <row r="119" spans="1:256" s="26" customFormat="1" hidden="1">
      <c r="A119" s="43"/>
      <c r="B119" s="50"/>
      <c r="C119" s="50"/>
      <c r="D119" s="16"/>
      <c r="E119" s="49"/>
      <c r="F119" s="49"/>
      <c r="G119" s="55"/>
      <c r="H119" s="50"/>
      <c r="I119" s="50"/>
      <c r="J119" s="50"/>
      <c r="K119" s="50"/>
      <c r="L119" s="50"/>
      <c r="M119" s="16"/>
      <c r="N119" s="17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  <c r="IV119" s="66"/>
    </row>
    <row r="120" spans="1:256" s="26" customFormat="1" hidden="1">
      <c r="A120" s="43"/>
      <c r="B120" s="50"/>
      <c r="C120" s="50"/>
      <c r="D120" s="16"/>
      <c r="E120" s="49"/>
      <c r="F120" s="49"/>
      <c r="G120" s="55"/>
      <c r="H120" s="50"/>
      <c r="I120" s="50"/>
      <c r="J120" s="50"/>
      <c r="K120" s="50"/>
      <c r="L120" s="50"/>
      <c r="M120" s="16"/>
      <c r="N120" s="17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  <c r="IJ120" s="66"/>
      <c r="IK120" s="66"/>
      <c r="IL120" s="66"/>
      <c r="IM120" s="66"/>
      <c r="IN120" s="66"/>
      <c r="IO120" s="66"/>
      <c r="IP120" s="66"/>
      <c r="IQ120" s="66"/>
      <c r="IR120" s="66"/>
      <c r="IS120" s="66"/>
      <c r="IT120" s="66"/>
      <c r="IU120" s="66"/>
      <c r="IV120" s="66"/>
    </row>
    <row r="121" spans="1:256" s="26" customFormat="1" hidden="1">
      <c r="A121" s="43"/>
      <c r="B121" s="50"/>
      <c r="C121" s="50"/>
      <c r="D121" s="16"/>
      <c r="E121" s="49"/>
      <c r="F121" s="49"/>
      <c r="G121" s="55"/>
      <c r="H121" s="50"/>
      <c r="I121" s="50"/>
      <c r="J121" s="50"/>
      <c r="K121" s="50"/>
      <c r="L121" s="50"/>
      <c r="M121" s="16"/>
      <c r="N121" s="50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  <c r="IO121" s="66"/>
      <c r="IP121" s="66"/>
      <c r="IQ121" s="66"/>
      <c r="IR121" s="66"/>
      <c r="IS121" s="66"/>
      <c r="IT121" s="66"/>
      <c r="IU121" s="66"/>
      <c r="IV121" s="66"/>
    </row>
    <row r="122" spans="1:256" s="26" customFormat="1" hidden="1">
      <c r="A122" s="43"/>
      <c r="B122" s="50"/>
      <c r="C122" s="50"/>
      <c r="D122" s="16"/>
      <c r="E122" s="49"/>
      <c r="F122" s="49"/>
      <c r="G122" s="55"/>
      <c r="H122" s="50"/>
      <c r="I122" s="50"/>
      <c r="J122" s="50"/>
      <c r="K122" s="50"/>
      <c r="L122" s="50"/>
      <c r="M122" s="16"/>
      <c r="N122" s="17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  <c r="IO122" s="66"/>
      <c r="IP122" s="66"/>
      <c r="IQ122" s="66"/>
      <c r="IR122" s="66"/>
      <c r="IS122" s="66"/>
      <c r="IT122" s="66"/>
      <c r="IU122" s="66"/>
      <c r="IV122" s="66"/>
    </row>
    <row r="123" spans="1:256" s="26" customFormat="1" hidden="1">
      <c r="A123" s="43"/>
      <c r="B123" s="17"/>
      <c r="C123" s="17"/>
      <c r="D123" s="17"/>
      <c r="E123" s="41"/>
      <c r="F123" s="41"/>
      <c r="G123" s="41"/>
      <c r="H123" s="50"/>
      <c r="I123" s="50"/>
      <c r="J123" s="17"/>
      <c r="K123" s="17"/>
      <c r="L123" s="17"/>
      <c r="M123" s="16"/>
      <c r="N123" s="17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1:256" s="26" customFormat="1" hidden="1">
      <c r="A124" s="43"/>
      <c r="B124" s="17"/>
      <c r="C124" s="17"/>
      <c r="D124" s="17"/>
      <c r="E124" s="41"/>
      <c r="F124" s="41"/>
      <c r="G124" s="41"/>
      <c r="H124" s="50"/>
      <c r="I124" s="50"/>
      <c r="J124" s="17"/>
      <c r="K124" s="17"/>
      <c r="L124" s="17"/>
      <c r="M124" s="16"/>
      <c r="N124" s="17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1:256" s="26" customFormat="1" hidden="1">
      <c r="A125" s="43"/>
      <c r="B125" s="17"/>
      <c r="C125" s="17"/>
      <c r="D125" s="17"/>
      <c r="E125" s="41"/>
      <c r="F125" s="41"/>
      <c r="G125" s="41"/>
      <c r="H125" s="50"/>
      <c r="I125" s="50"/>
      <c r="J125" s="17"/>
      <c r="K125" s="17"/>
      <c r="L125" s="17"/>
      <c r="M125" s="16"/>
      <c r="N125" s="17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</row>
    <row r="126" spans="1:256" s="64" customFormat="1">
      <c r="A126" s="58">
        <v>43318</v>
      </c>
      <c r="B126" s="67" t="s">
        <v>92</v>
      </c>
      <c r="C126" s="63" t="s">
        <v>82</v>
      </c>
      <c r="D126" s="68" t="s">
        <v>85</v>
      </c>
      <c r="E126" s="69">
        <v>10000</v>
      </c>
      <c r="F126" s="70"/>
      <c r="G126" s="70"/>
      <c r="H126" s="71"/>
      <c r="I126" s="73"/>
      <c r="J126" s="63" t="s">
        <v>93</v>
      </c>
      <c r="K126" s="71" t="s">
        <v>94</v>
      </c>
      <c r="L126" s="71"/>
      <c r="M126" s="59" t="s">
        <v>95</v>
      </c>
      <c r="N126" s="63" t="s">
        <v>101</v>
      </c>
    </row>
    <row r="127" spans="1:256" s="64" customFormat="1">
      <c r="A127" s="58">
        <v>43318</v>
      </c>
      <c r="B127" s="59" t="s">
        <v>527</v>
      </c>
      <c r="C127" s="59" t="s">
        <v>82</v>
      </c>
      <c r="D127" s="59" t="s">
        <v>85</v>
      </c>
      <c r="E127" s="61"/>
      <c r="F127" s="61">
        <v>20000</v>
      </c>
      <c r="G127" s="65"/>
      <c r="H127" s="59"/>
      <c r="I127" s="73"/>
      <c r="J127" s="59" t="s">
        <v>137</v>
      </c>
      <c r="K127" s="59">
        <v>24</v>
      </c>
      <c r="L127" s="59"/>
      <c r="M127" s="59" t="s">
        <v>95</v>
      </c>
      <c r="N127" s="63" t="s">
        <v>101</v>
      </c>
    </row>
    <row r="128" spans="1:256" s="64" customFormat="1">
      <c r="A128" s="58">
        <v>43318</v>
      </c>
      <c r="B128" s="59" t="s">
        <v>217</v>
      </c>
      <c r="C128" s="59" t="s">
        <v>82</v>
      </c>
      <c r="D128" s="59" t="s">
        <v>84</v>
      </c>
      <c r="E128" s="61"/>
      <c r="F128" s="61">
        <v>100000</v>
      </c>
      <c r="G128" s="65"/>
      <c r="H128" s="59"/>
      <c r="I128" s="73"/>
      <c r="J128" s="59" t="s">
        <v>137</v>
      </c>
      <c r="K128" s="59" t="s">
        <v>143</v>
      </c>
      <c r="L128" s="59"/>
      <c r="M128" s="59" t="s">
        <v>95</v>
      </c>
      <c r="N128" s="63" t="s">
        <v>101</v>
      </c>
    </row>
    <row r="129" spans="1:256" s="64" customFormat="1">
      <c r="A129" s="58">
        <v>43318</v>
      </c>
      <c r="B129" s="59" t="s">
        <v>222</v>
      </c>
      <c r="C129" s="59" t="s">
        <v>82</v>
      </c>
      <c r="D129" s="59" t="s">
        <v>85</v>
      </c>
      <c r="E129" s="61"/>
      <c r="F129" s="61">
        <v>45000</v>
      </c>
      <c r="G129" s="65"/>
      <c r="H129" s="59"/>
      <c r="I129" s="73"/>
      <c r="J129" s="59" t="s">
        <v>137</v>
      </c>
      <c r="K129" s="59" t="s">
        <v>143</v>
      </c>
      <c r="L129" s="59"/>
      <c r="M129" s="59" t="s">
        <v>95</v>
      </c>
      <c r="N129" s="63" t="s">
        <v>101</v>
      </c>
    </row>
    <row r="130" spans="1:256" s="64" customFormat="1">
      <c r="A130" s="58">
        <v>43318</v>
      </c>
      <c r="B130" s="59" t="s">
        <v>223</v>
      </c>
      <c r="C130" s="59" t="s">
        <v>82</v>
      </c>
      <c r="D130" s="59" t="s">
        <v>84</v>
      </c>
      <c r="E130" s="61"/>
      <c r="F130" s="61">
        <v>100000</v>
      </c>
      <c r="G130" s="65"/>
      <c r="H130" s="59"/>
      <c r="I130" s="73"/>
      <c r="J130" s="59" t="s">
        <v>137</v>
      </c>
      <c r="K130" s="59" t="s">
        <v>143</v>
      </c>
      <c r="L130" s="59"/>
      <c r="M130" s="59" t="s">
        <v>95</v>
      </c>
      <c r="N130" s="63" t="s">
        <v>101</v>
      </c>
    </row>
    <row r="131" spans="1:256" s="64" customFormat="1">
      <c r="A131" s="58">
        <v>43318</v>
      </c>
      <c r="B131" s="59" t="s">
        <v>224</v>
      </c>
      <c r="C131" s="59" t="s">
        <v>82</v>
      </c>
      <c r="D131" s="59" t="s">
        <v>84</v>
      </c>
      <c r="E131" s="61"/>
      <c r="F131" s="61">
        <v>20000</v>
      </c>
      <c r="G131" s="65"/>
      <c r="H131" s="59"/>
      <c r="I131" s="73"/>
      <c r="J131" s="59" t="s">
        <v>137</v>
      </c>
      <c r="K131" s="59" t="s">
        <v>143</v>
      </c>
      <c r="L131" s="59"/>
      <c r="M131" s="59" t="s">
        <v>95</v>
      </c>
      <c r="N131" s="63" t="s">
        <v>101</v>
      </c>
    </row>
    <row r="132" spans="1:256" s="26" customFormat="1" hidden="1">
      <c r="A132" s="43"/>
      <c r="B132" s="17"/>
      <c r="C132" s="17"/>
      <c r="D132" s="17"/>
      <c r="E132" s="40"/>
      <c r="F132" s="40"/>
      <c r="G132" s="51"/>
      <c r="H132" s="16"/>
      <c r="I132" s="16"/>
      <c r="J132" s="17"/>
      <c r="K132" s="17"/>
      <c r="L132" s="16"/>
      <c r="M132" s="16"/>
      <c r="N132" s="16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256" s="26" customFormat="1" hidden="1">
      <c r="A133" s="43"/>
      <c r="B133" s="17"/>
      <c r="C133" s="17"/>
      <c r="D133" s="17"/>
      <c r="E133" s="40"/>
      <c r="F133" s="40"/>
      <c r="G133" s="51"/>
      <c r="H133" s="16"/>
      <c r="I133" s="16"/>
      <c r="J133" s="17"/>
      <c r="K133" s="17"/>
      <c r="L133" s="16"/>
      <c r="M133" s="16"/>
      <c r="N133" s="16"/>
    </row>
    <row r="134" spans="1:256" s="26" customFormat="1" hidden="1">
      <c r="A134" s="43"/>
      <c r="B134" s="17"/>
      <c r="C134" s="17"/>
      <c r="D134" s="17"/>
      <c r="E134" s="40"/>
      <c r="F134" s="40"/>
      <c r="G134" s="51"/>
      <c r="H134" s="16"/>
      <c r="I134" s="16"/>
      <c r="J134" s="17"/>
      <c r="K134" s="17"/>
      <c r="L134" s="16"/>
      <c r="M134" s="16"/>
      <c r="N134" s="16"/>
    </row>
    <row r="135" spans="1:256" s="26" customFormat="1" hidden="1">
      <c r="A135" s="43"/>
      <c r="B135" s="17"/>
      <c r="C135" s="17"/>
      <c r="D135" s="17"/>
      <c r="E135" s="40"/>
      <c r="F135" s="40"/>
      <c r="G135" s="51"/>
      <c r="H135" s="16"/>
      <c r="I135" s="16"/>
      <c r="J135" s="17"/>
      <c r="K135" s="17"/>
      <c r="L135" s="16"/>
      <c r="M135" s="16"/>
      <c r="N135" s="16"/>
    </row>
    <row r="136" spans="1:256" s="26" customFormat="1" hidden="1">
      <c r="A136" s="43"/>
      <c r="B136" s="17"/>
      <c r="C136" s="17"/>
      <c r="D136" s="17"/>
      <c r="E136" s="40"/>
      <c r="F136" s="40"/>
      <c r="G136" s="51"/>
      <c r="H136" s="16"/>
      <c r="I136" s="16"/>
      <c r="J136" s="17"/>
      <c r="K136" s="17"/>
      <c r="L136" s="16"/>
      <c r="M136" s="16"/>
      <c r="N136" s="16"/>
    </row>
    <row r="137" spans="1:256" s="26" customFormat="1" hidden="1">
      <c r="A137" s="43"/>
      <c r="B137" s="17"/>
      <c r="C137" s="17"/>
      <c r="D137" s="17"/>
      <c r="E137" s="40"/>
      <c r="F137" s="40"/>
      <c r="G137" s="51"/>
      <c r="H137" s="16"/>
      <c r="I137" s="16"/>
      <c r="J137" s="17"/>
      <c r="K137" s="17"/>
      <c r="L137" s="16"/>
      <c r="M137" s="16"/>
      <c r="N137" s="16"/>
    </row>
    <row r="138" spans="1:256" s="64" customFormat="1">
      <c r="A138" s="58">
        <v>43318</v>
      </c>
      <c r="B138" s="63" t="s">
        <v>137</v>
      </c>
      <c r="C138" s="63" t="s">
        <v>82</v>
      </c>
      <c r="D138" s="63" t="s">
        <v>84</v>
      </c>
      <c r="E138" s="61">
        <v>100000</v>
      </c>
      <c r="F138" s="61"/>
      <c r="G138" s="73"/>
      <c r="H138" s="59"/>
      <c r="I138" s="73"/>
      <c r="J138" s="63" t="s">
        <v>432</v>
      </c>
      <c r="K138" s="63" t="s">
        <v>292</v>
      </c>
      <c r="L138" s="59"/>
      <c r="M138" s="59" t="s">
        <v>95</v>
      </c>
      <c r="N138" s="63" t="s">
        <v>101</v>
      </c>
    </row>
    <row r="139" spans="1:256" s="64" customFormat="1">
      <c r="A139" s="58">
        <v>43318</v>
      </c>
      <c r="B139" s="59" t="s">
        <v>92</v>
      </c>
      <c r="C139" s="59" t="s">
        <v>82</v>
      </c>
      <c r="D139" s="59" t="s">
        <v>84</v>
      </c>
      <c r="E139" s="61">
        <v>100000</v>
      </c>
      <c r="F139" s="75"/>
      <c r="G139" s="73"/>
      <c r="H139" s="59"/>
      <c r="I139" s="73"/>
      <c r="J139" s="59" t="s">
        <v>217</v>
      </c>
      <c r="K139" s="59"/>
      <c r="L139" s="59"/>
      <c r="M139" s="59" t="s">
        <v>95</v>
      </c>
      <c r="N139" s="63" t="s">
        <v>101</v>
      </c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64" customFormat="1" hidden="1">
      <c r="A140" s="43"/>
      <c r="B140" s="16"/>
      <c r="C140" s="16"/>
      <c r="D140" s="16"/>
      <c r="E140" s="40"/>
      <c r="F140" s="42"/>
      <c r="G140" s="51"/>
      <c r="H140" s="16"/>
      <c r="I140" s="16"/>
      <c r="J140" s="16"/>
      <c r="K140" s="16"/>
      <c r="L140" s="16"/>
      <c r="M140" s="16"/>
      <c r="N140" s="16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  <c r="IV140" s="37"/>
    </row>
    <row r="141" spans="1:256" s="26" customFormat="1" hidden="1">
      <c r="A141" s="43"/>
      <c r="B141" s="16"/>
      <c r="C141" s="16"/>
      <c r="D141" s="16"/>
      <c r="E141" s="40"/>
      <c r="F141" s="42"/>
      <c r="G141" s="51"/>
      <c r="H141" s="16"/>
      <c r="I141" s="16"/>
      <c r="J141" s="16"/>
      <c r="K141" s="16"/>
      <c r="L141" s="16"/>
      <c r="M141" s="16"/>
      <c r="N141" s="16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  <c r="IV141" s="37"/>
    </row>
    <row r="142" spans="1:256" s="26" customFormat="1" hidden="1">
      <c r="A142" s="43"/>
      <c r="B142" s="50"/>
      <c r="C142" s="50"/>
      <c r="D142" s="50"/>
      <c r="E142" s="40"/>
      <c r="F142" s="49"/>
      <c r="G142" s="50"/>
      <c r="H142" s="16"/>
      <c r="I142" s="16"/>
      <c r="J142" s="17"/>
      <c r="K142" s="50"/>
      <c r="L142" s="16"/>
      <c r="M142" s="16"/>
      <c r="N142" s="1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  <c r="IV142" s="37"/>
    </row>
    <row r="143" spans="1:256" s="26" customFormat="1" hidden="1">
      <c r="A143" s="43"/>
      <c r="B143" s="50"/>
      <c r="C143" s="50"/>
      <c r="D143" s="50"/>
      <c r="E143" s="40"/>
      <c r="F143" s="49"/>
      <c r="G143" s="50"/>
      <c r="H143" s="16"/>
      <c r="I143" s="16"/>
      <c r="J143" s="17"/>
      <c r="K143" s="50"/>
      <c r="L143" s="16"/>
      <c r="M143" s="16"/>
      <c r="N143" s="1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  <c r="IV143" s="37"/>
    </row>
    <row r="144" spans="1:256" s="26" customFormat="1" hidden="1">
      <c r="A144" s="43"/>
      <c r="B144" s="50"/>
      <c r="C144" s="50"/>
      <c r="D144" s="50"/>
      <c r="E144" s="40"/>
      <c r="F144" s="49"/>
      <c r="G144" s="50"/>
      <c r="H144" s="16"/>
      <c r="I144" s="16"/>
      <c r="J144" s="17"/>
      <c r="K144" s="50"/>
      <c r="L144" s="16"/>
      <c r="M144" s="16"/>
      <c r="N144" s="17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  <c r="EZ144" s="72"/>
      <c r="FA144" s="72"/>
      <c r="FB144" s="72"/>
      <c r="FC144" s="72"/>
      <c r="FD144" s="72"/>
      <c r="FE144" s="72"/>
      <c r="FF144" s="72"/>
      <c r="FG144" s="72"/>
      <c r="FH144" s="72"/>
      <c r="FI144" s="72"/>
      <c r="FJ144" s="72"/>
      <c r="FK144" s="72"/>
      <c r="FL144" s="72"/>
      <c r="FM144" s="72"/>
      <c r="FN144" s="72"/>
      <c r="FO144" s="72"/>
      <c r="FP144" s="72"/>
      <c r="FQ144" s="72"/>
      <c r="FR144" s="72"/>
      <c r="FS144" s="72"/>
      <c r="FT144" s="72"/>
      <c r="FU144" s="72"/>
      <c r="FV144" s="72"/>
      <c r="FW144" s="72"/>
      <c r="FX144" s="72"/>
      <c r="FY144" s="72"/>
      <c r="FZ144" s="72"/>
      <c r="GA144" s="72"/>
      <c r="GB144" s="72"/>
      <c r="GC144" s="72"/>
      <c r="GD144" s="72"/>
      <c r="GE144" s="72"/>
      <c r="GF144" s="72"/>
      <c r="GG144" s="72"/>
      <c r="GH144" s="72"/>
      <c r="GI144" s="72"/>
      <c r="GJ144" s="72"/>
      <c r="GK144" s="72"/>
      <c r="GL144" s="72"/>
      <c r="GM144" s="72"/>
      <c r="GN144" s="72"/>
      <c r="GO144" s="72"/>
      <c r="GP144" s="72"/>
      <c r="GQ144" s="72"/>
      <c r="GR144" s="72"/>
      <c r="GS144" s="72"/>
      <c r="GT144" s="72"/>
      <c r="GU144" s="72"/>
      <c r="GV144" s="72"/>
      <c r="GW144" s="72"/>
      <c r="GX144" s="72"/>
      <c r="GY144" s="72"/>
      <c r="GZ144" s="72"/>
      <c r="HA144" s="72"/>
      <c r="HB144" s="72"/>
      <c r="HC144" s="72"/>
      <c r="HD144" s="72"/>
      <c r="HE144" s="72"/>
      <c r="HF144" s="72"/>
      <c r="HG144" s="72"/>
      <c r="HH144" s="72"/>
      <c r="HI144" s="72"/>
      <c r="HJ144" s="72"/>
      <c r="HK144" s="72"/>
      <c r="HL144" s="72"/>
      <c r="HM144" s="72"/>
      <c r="HN144" s="72"/>
      <c r="HO144" s="72"/>
      <c r="HP144" s="72"/>
      <c r="HQ144" s="72"/>
      <c r="HR144" s="72"/>
      <c r="HS144" s="72"/>
      <c r="HT144" s="72"/>
      <c r="HU144" s="72"/>
      <c r="HV144" s="72"/>
      <c r="HW144" s="72"/>
      <c r="HX144" s="72"/>
      <c r="HY144" s="72"/>
      <c r="HZ144" s="72"/>
      <c r="IA144" s="72"/>
      <c r="IB144" s="72"/>
      <c r="IC144" s="72"/>
      <c r="ID144" s="72"/>
      <c r="IE144" s="72"/>
      <c r="IF144" s="72"/>
      <c r="IG144" s="72"/>
      <c r="IH144" s="72"/>
      <c r="II144" s="72"/>
      <c r="IJ144" s="72"/>
      <c r="IK144" s="72"/>
      <c r="IL144" s="72"/>
      <c r="IM144" s="72"/>
      <c r="IN144" s="72"/>
      <c r="IO144" s="72"/>
      <c r="IP144" s="72"/>
      <c r="IQ144" s="72"/>
      <c r="IR144" s="72"/>
      <c r="IS144" s="72"/>
      <c r="IT144" s="72"/>
      <c r="IU144" s="72"/>
      <c r="IV144" s="72"/>
    </row>
    <row r="145" spans="1:256" s="26" customFormat="1" hidden="1">
      <c r="A145" s="43"/>
      <c r="B145" s="50"/>
      <c r="C145" s="16"/>
      <c r="D145" s="16"/>
      <c r="E145" s="40"/>
      <c r="F145" s="40"/>
      <c r="G145" s="54"/>
      <c r="H145" s="16"/>
      <c r="I145" s="16"/>
      <c r="J145" s="17"/>
      <c r="K145" s="50"/>
      <c r="L145" s="16"/>
      <c r="M145" s="16"/>
      <c r="N145" s="1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</row>
    <row r="146" spans="1:256" s="26" customFormat="1" hidden="1">
      <c r="A146" s="43"/>
      <c r="B146" s="50"/>
      <c r="C146" s="16"/>
      <c r="D146" s="16"/>
      <c r="E146" s="40"/>
      <c r="F146" s="40"/>
      <c r="G146" s="54"/>
      <c r="H146" s="16"/>
      <c r="I146" s="16"/>
      <c r="J146" s="17"/>
      <c r="K146" s="50"/>
      <c r="L146" s="16"/>
      <c r="M146" s="16"/>
      <c r="N146" s="1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</row>
    <row r="147" spans="1:256" s="26" customFormat="1" hidden="1">
      <c r="A147" s="43"/>
      <c r="B147" s="50"/>
      <c r="C147" s="16"/>
      <c r="D147" s="16"/>
      <c r="E147" s="40"/>
      <c r="F147" s="40"/>
      <c r="G147" s="54"/>
      <c r="H147" s="16"/>
      <c r="I147" s="16"/>
      <c r="J147" s="17"/>
      <c r="K147" s="50"/>
      <c r="L147" s="16"/>
      <c r="M147" s="16"/>
      <c r="N147" s="1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</row>
    <row r="148" spans="1:256" s="26" customFormat="1" hidden="1">
      <c r="A148" s="43"/>
      <c r="B148" s="50"/>
      <c r="C148" s="50"/>
      <c r="D148" s="16"/>
      <c r="E148" s="49"/>
      <c r="F148" s="49"/>
      <c r="G148" s="55"/>
      <c r="H148" s="50"/>
      <c r="I148" s="50"/>
      <c r="J148" s="50"/>
      <c r="K148" s="50"/>
      <c r="L148" s="50"/>
      <c r="M148" s="16"/>
      <c r="N148" s="1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  <c r="IM148" s="37"/>
      <c r="IN148" s="37"/>
      <c r="IO148" s="37"/>
      <c r="IP148" s="37"/>
      <c r="IQ148" s="37"/>
      <c r="IR148" s="37"/>
      <c r="IS148" s="37"/>
      <c r="IT148" s="37"/>
      <c r="IU148" s="37"/>
      <c r="IV148" s="37"/>
    </row>
    <row r="149" spans="1:256" s="26" customFormat="1" hidden="1">
      <c r="A149" s="43"/>
      <c r="B149" s="50"/>
      <c r="C149" s="50"/>
      <c r="D149" s="16"/>
      <c r="E149" s="49"/>
      <c r="F149" s="49"/>
      <c r="G149" s="55"/>
      <c r="H149" s="50"/>
      <c r="I149" s="50"/>
      <c r="J149" s="50"/>
      <c r="K149" s="50"/>
      <c r="L149" s="50"/>
      <c r="M149" s="16"/>
      <c r="N149" s="1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56" s="26" customFormat="1" hidden="1">
      <c r="A150" s="43"/>
      <c r="B150" s="50"/>
      <c r="C150" s="50"/>
      <c r="D150" s="16"/>
      <c r="E150" s="49"/>
      <c r="F150" s="49"/>
      <c r="G150" s="55"/>
      <c r="H150" s="50"/>
      <c r="I150" s="50"/>
      <c r="J150" s="50"/>
      <c r="K150" s="50"/>
      <c r="L150" s="50"/>
      <c r="M150" s="16"/>
      <c r="N150" s="1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  <c r="IT150" s="27"/>
      <c r="IU150" s="27"/>
      <c r="IV150" s="27"/>
    </row>
    <row r="151" spans="1:256" s="26" customFormat="1" hidden="1">
      <c r="A151" s="43"/>
      <c r="B151" s="50"/>
      <c r="C151" s="50"/>
      <c r="D151" s="16"/>
      <c r="E151" s="49"/>
      <c r="F151" s="49"/>
      <c r="G151" s="55"/>
      <c r="H151" s="50"/>
      <c r="I151" s="50"/>
      <c r="J151" s="50"/>
      <c r="K151" s="50"/>
      <c r="L151" s="50"/>
      <c r="M151" s="16"/>
      <c r="N151" s="1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s="26" customFormat="1" hidden="1">
      <c r="A152" s="43"/>
      <c r="B152" s="50"/>
      <c r="C152" s="50"/>
      <c r="D152" s="16"/>
      <c r="E152" s="49"/>
      <c r="F152" s="49"/>
      <c r="G152" s="55"/>
      <c r="H152" s="50"/>
      <c r="I152" s="50"/>
      <c r="J152" s="50"/>
      <c r="K152" s="50"/>
      <c r="L152" s="50"/>
      <c r="M152" s="16"/>
      <c r="N152" s="1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</row>
    <row r="153" spans="1:256" s="64" customFormat="1">
      <c r="A153" s="58">
        <v>43318</v>
      </c>
      <c r="B153" s="71" t="s">
        <v>137</v>
      </c>
      <c r="C153" s="71" t="s">
        <v>82</v>
      </c>
      <c r="D153" s="59" t="s">
        <v>84</v>
      </c>
      <c r="E153" s="69">
        <v>20000</v>
      </c>
      <c r="F153" s="69"/>
      <c r="G153" s="78"/>
      <c r="H153" s="71"/>
      <c r="I153" s="73"/>
      <c r="J153" s="71" t="s">
        <v>547</v>
      </c>
      <c r="K153" s="71" t="s">
        <v>143</v>
      </c>
      <c r="L153" s="71"/>
      <c r="M153" s="59" t="s">
        <v>95</v>
      </c>
      <c r="N153" s="63" t="s">
        <v>101</v>
      </c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  <c r="GX153" s="79"/>
      <c r="GY153" s="79"/>
      <c r="GZ153" s="79"/>
      <c r="HA153" s="79"/>
      <c r="HB153" s="79"/>
      <c r="HC153" s="79"/>
      <c r="HD153" s="79"/>
      <c r="HE153" s="79"/>
      <c r="HF153" s="79"/>
      <c r="HG153" s="79"/>
      <c r="HH153" s="79"/>
      <c r="HI153" s="79"/>
      <c r="HJ153" s="79"/>
      <c r="HK153" s="79"/>
      <c r="HL153" s="79"/>
      <c r="HM153" s="79"/>
      <c r="HN153" s="79"/>
      <c r="HO153" s="79"/>
      <c r="HP153" s="79"/>
      <c r="HQ153" s="79"/>
      <c r="HR153" s="79"/>
      <c r="HS153" s="79"/>
      <c r="HT153" s="79"/>
      <c r="HU153" s="79"/>
      <c r="HV153" s="79"/>
      <c r="HW153" s="79"/>
      <c r="HX153" s="79"/>
      <c r="HY153" s="79"/>
      <c r="HZ153" s="79"/>
      <c r="IA153" s="79"/>
      <c r="IB153" s="79"/>
      <c r="IC153" s="79"/>
      <c r="ID153" s="79"/>
      <c r="IE153" s="79"/>
      <c r="IF153" s="79"/>
      <c r="IG153" s="79"/>
      <c r="IH153" s="79"/>
      <c r="II153" s="79"/>
      <c r="IJ153" s="79"/>
      <c r="IK153" s="79"/>
      <c r="IL153" s="79"/>
      <c r="IM153" s="79"/>
      <c r="IN153" s="79"/>
      <c r="IO153" s="79"/>
      <c r="IP153" s="79"/>
      <c r="IQ153" s="79"/>
      <c r="IR153" s="79"/>
      <c r="IS153" s="79"/>
      <c r="IT153" s="79"/>
      <c r="IU153" s="79"/>
      <c r="IV153" s="79"/>
    </row>
    <row r="154" spans="1:256" s="26" customFormat="1" hidden="1">
      <c r="A154" s="43"/>
      <c r="B154" s="50"/>
      <c r="C154" s="50"/>
      <c r="D154" s="16"/>
      <c r="E154" s="49"/>
      <c r="F154" s="49"/>
      <c r="G154" s="55"/>
      <c r="H154" s="50"/>
      <c r="I154" s="50"/>
      <c r="J154" s="50"/>
      <c r="K154" s="50"/>
      <c r="L154" s="50"/>
      <c r="M154" s="16"/>
      <c r="N154" s="1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</row>
    <row r="155" spans="1:256" s="26" customFormat="1" hidden="1">
      <c r="A155" s="43"/>
      <c r="B155" s="50"/>
      <c r="C155" s="50"/>
      <c r="D155" s="16"/>
      <c r="E155" s="49"/>
      <c r="F155" s="49"/>
      <c r="G155" s="55"/>
      <c r="H155" s="50"/>
      <c r="I155" s="50"/>
      <c r="J155" s="50"/>
      <c r="K155" s="50"/>
      <c r="L155" s="50"/>
      <c r="M155" s="16"/>
      <c r="N155" s="1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  <c r="IT155" s="27"/>
      <c r="IU155" s="27"/>
      <c r="IV155" s="27"/>
    </row>
    <row r="156" spans="1:256" s="26" customFormat="1" hidden="1">
      <c r="A156" s="43"/>
      <c r="B156" s="50"/>
      <c r="C156" s="50"/>
      <c r="D156" s="16"/>
      <c r="E156" s="49"/>
      <c r="F156" s="49"/>
      <c r="G156" s="55"/>
      <c r="H156" s="50"/>
      <c r="I156" s="50"/>
      <c r="J156" s="50"/>
      <c r="K156" s="50"/>
      <c r="L156" s="50"/>
      <c r="M156" s="16"/>
      <c r="N156" s="17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  <c r="IO156" s="66"/>
      <c r="IP156" s="66"/>
      <c r="IQ156" s="66"/>
      <c r="IR156" s="66"/>
      <c r="IS156" s="66"/>
      <c r="IT156" s="66"/>
      <c r="IU156" s="66"/>
      <c r="IV156" s="66"/>
    </row>
    <row r="157" spans="1:256" s="26" customFormat="1" hidden="1">
      <c r="A157" s="43"/>
      <c r="B157" s="50"/>
      <c r="C157" s="50"/>
      <c r="D157" s="16"/>
      <c r="E157" s="49"/>
      <c r="F157" s="49"/>
      <c r="G157" s="55"/>
      <c r="H157" s="50"/>
      <c r="I157" s="50"/>
      <c r="J157" s="50"/>
      <c r="K157" s="50"/>
      <c r="L157" s="50"/>
      <c r="M157" s="16"/>
      <c r="N157" s="17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  <c r="IV157" s="38"/>
    </row>
    <row r="158" spans="1:256" s="26" customFormat="1" hidden="1">
      <c r="A158" s="43"/>
      <c r="B158" s="17"/>
      <c r="C158" s="17"/>
      <c r="D158" s="17"/>
      <c r="E158" s="41"/>
      <c r="F158" s="41"/>
      <c r="G158" s="41"/>
      <c r="H158" s="50"/>
      <c r="I158" s="50"/>
      <c r="J158" s="17"/>
      <c r="K158" s="17"/>
      <c r="L158" s="17"/>
      <c r="M158" s="16"/>
      <c r="N158" s="17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</row>
    <row r="159" spans="1:256" s="26" customFormat="1" hidden="1">
      <c r="A159" s="43"/>
      <c r="B159" s="17"/>
      <c r="C159" s="17"/>
      <c r="D159" s="17"/>
      <c r="E159" s="41"/>
      <c r="F159" s="41"/>
      <c r="G159" s="41"/>
      <c r="H159" s="50"/>
      <c r="I159" s="50"/>
      <c r="J159" s="17"/>
      <c r="K159" s="17"/>
      <c r="L159" s="17"/>
      <c r="M159" s="16"/>
      <c r="N159" s="17"/>
    </row>
    <row r="160" spans="1:256" s="64" customFormat="1" hidden="1">
      <c r="A160" s="43"/>
      <c r="B160" s="17"/>
      <c r="C160" s="17"/>
      <c r="D160" s="17"/>
      <c r="E160" s="41"/>
      <c r="F160" s="41"/>
      <c r="G160" s="41"/>
      <c r="H160" s="50"/>
      <c r="I160" s="50"/>
      <c r="J160" s="17"/>
      <c r="K160" s="17"/>
      <c r="L160" s="17"/>
      <c r="M160" s="16"/>
      <c r="N160" s="17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 s="26" customFormat="1" hidden="1">
      <c r="A161" s="43"/>
      <c r="B161" s="17"/>
      <c r="C161" s="17"/>
      <c r="D161" s="17"/>
      <c r="E161" s="41"/>
      <c r="F161" s="41"/>
      <c r="G161" s="41"/>
      <c r="H161" s="50"/>
      <c r="I161" s="50"/>
      <c r="J161" s="17"/>
      <c r="K161" s="17"/>
      <c r="L161" s="17"/>
      <c r="M161" s="16"/>
      <c r="N161" s="17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  <c r="IT161" s="32"/>
      <c r="IU161" s="32"/>
      <c r="IV161" s="32"/>
    </row>
    <row r="162" spans="1:256" s="64" customFormat="1">
      <c r="A162" s="58">
        <v>43318</v>
      </c>
      <c r="B162" s="63" t="s">
        <v>137</v>
      </c>
      <c r="C162" s="63" t="s">
        <v>597</v>
      </c>
      <c r="D162" s="63" t="s">
        <v>85</v>
      </c>
      <c r="E162" s="70">
        <v>45000</v>
      </c>
      <c r="F162" s="70"/>
      <c r="G162" s="70"/>
      <c r="H162" s="71"/>
      <c r="I162" s="73"/>
      <c r="J162" s="63" t="s">
        <v>579</v>
      </c>
      <c r="K162" s="63" t="s">
        <v>371</v>
      </c>
      <c r="L162" s="63"/>
      <c r="M162" s="59" t="s">
        <v>95</v>
      </c>
      <c r="N162" s="63" t="s">
        <v>101</v>
      </c>
    </row>
    <row r="163" spans="1:256" s="26" customFormat="1" hidden="1">
      <c r="A163" s="43"/>
      <c r="B163" s="17"/>
      <c r="C163" s="17"/>
      <c r="D163" s="17"/>
      <c r="E163" s="41"/>
      <c r="F163" s="41"/>
      <c r="G163" s="41"/>
      <c r="H163" s="50"/>
      <c r="I163" s="50"/>
      <c r="J163" s="17"/>
      <c r="K163" s="17"/>
      <c r="L163" s="17"/>
      <c r="M163" s="16"/>
      <c r="N163" s="17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  <c r="IT163" s="32"/>
      <c r="IU163" s="32"/>
      <c r="IV163" s="32"/>
    </row>
    <row r="164" spans="1:256" s="26" customFormat="1" hidden="1">
      <c r="A164" s="43"/>
      <c r="B164" s="17"/>
      <c r="C164" s="17"/>
      <c r="D164" s="17"/>
      <c r="E164" s="41"/>
      <c r="F164" s="41"/>
      <c r="G164" s="41"/>
      <c r="H164" s="50"/>
      <c r="I164" s="50"/>
      <c r="J164" s="17"/>
      <c r="K164" s="17"/>
      <c r="L164" s="17"/>
      <c r="M164" s="16"/>
      <c r="N164" s="17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  <c r="IT164" s="32"/>
      <c r="IU164" s="32"/>
      <c r="IV164" s="32"/>
    </row>
    <row r="165" spans="1:256" s="26" customFormat="1" hidden="1">
      <c r="A165" s="43"/>
      <c r="B165" s="17"/>
      <c r="C165" s="16"/>
      <c r="D165" s="17"/>
      <c r="E165" s="40"/>
      <c r="F165" s="40"/>
      <c r="G165" s="54"/>
      <c r="H165" s="16"/>
      <c r="I165" s="16"/>
      <c r="J165" s="17"/>
      <c r="K165" s="17"/>
      <c r="L165" s="16"/>
      <c r="M165" s="16"/>
      <c r="N165" s="17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  <c r="IT165" s="32"/>
      <c r="IU165" s="32"/>
      <c r="IV165" s="32"/>
    </row>
    <row r="166" spans="1:256" s="26" customFormat="1" hidden="1">
      <c r="A166" s="43"/>
      <c r="B166" s="17"/>
      <c r="C166" s="16"/>
      <c r="D166" s="17"/>
      <c r="E166" s="40"/>
      <c r="F166" s="40"/>
      <c r="G166" s="54"/>
      <c r="H166" s="16"/>
      <c r="I166" s="16"/>
      <c r="J166" s="17"/>
      <c r="K166" s="17"/>
      <c r="L166" s="16"/>
      <c r="M166" s="16"/>
      <c r="N166" s="17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</row>
    <row r="167" spans="1:256" s="64" customFormat="1">
      <c r="A167" s="58">
        <v>43318</v>
      </c>
      <c r="B167" s="63" t="s">
        <v>137</v>
      </c>
      <c r="C167" s="59" t="s">
        <v>82</v>
      </c>
      <c r="D167" s="63" t="s">
        <v>85</v>
      </c>
      <c r="E167" s="61">
        <v>20000</v>
      </c>
      <c r="F167" s="61"/>
      <c r="G167" s="74"/>
      <c r="H167" s="59"/>
      <c r="I167" s="73"/>
      <c r="J167" s="63" t="s">
        <v>527</v>
      </c>
      <c r="K167" s="63" t="s">
        <v>98</v>
      </c>
      <c r="L167" s="59"/>
      <c r="M167" s="59" t="s">
        <v>95</v>
      </c>
      <c r="N167" s="63" t="s">
        <v>101</v>
      </c>
    </row>
    <row r="168" spans="1:256" s="26" customFormat="1" hidden="1">
      <c r="A168" s="43"/>
      <c r="B168" s="17"/>
      <c r="C168" s="16"/>
      <c r="D168" s="17"/>
      <c r="E168" s="40"/>
      <c r="F168" s="40"/>
      <c r="G168" s="54"/>
      <c r="H168" s="16"/>
      <c r="I168" s="16"/>
      <c r="J168" s="17"/>
      <c r="K168" s="17"/>
      <c r="L168" s="16"/>
      <c r="M168" s="16"/>
      <c r="N168" s="17"/>
    </row>
    <row r="169" spans="1:256" s="64" customFormat="1">
      <c r="A169" s="58">
        <v>43319</v>
      </c>
      <c r="B169" s="59" t="s">
        <v>93</v>
      </c>
      <c r="C169" s="59" t="s">
        <v>82</v>
      </c>
      <c r="D169" s="59" t="s">
        <v>85</v>
      </c>
      <c r="E169" s="61"/>
      <c r="F169" s="61">
        <v>10000</v>
      </c>
      <c r="G169" s="65"/>
      <c r="H169" s="59"/>
      <c r="I169" s="73"/>
      <c r="J169" s="59" t="s">
        <v>137</v>
      </c>
      <c r="K169" s="59">
        <v>25</v>
      </c>
      <c r="L169" s="59"/>
      <c r="M169" s="59" t="s">
        <v>95</v>
      </c>
      <c r="N169" s="63" t="s">
        <v>101</v>
      </c>
    </row>
    <row r="170" spans="1:256" s="26" customFormat="1" hidden="1">
      <c r="A170" s="43"/>
      <c r="B170" s="16"/>
      <c r="C170" s="16"/>
      <c r="D170" s="16"/>
      <c r="E170" s="40"/>
      <c r="F170" s="40"/>
      <c r="G170" s="52"/>
      <c r="H170" s="16"/>
      <c r="I170" s="16"/>
      <c r="J170" s="16"/>
      <c r="K170" s="16"/>
      <c r="L170" s="16"/>
      <c r="M170" s="16"/>
      <c r="N170" s="17"/>
    </row>
    <row r="171" spans="1:256" s="64" customFormat="1">
      <c r="A171" s="58">
        <v>43319</v>
      </c>
      <c r="B171" s="59" t="s">
        <v>226</v>
      </c>
      <c r="C171" s="59" t="s">
        <v>82</v>
      </c>
      <c r="D171" s="59" t="s">
        <v>85</v>
      </c>
      <c r="E171" s="61"/>
      <c r="F171" s="61">
        <v>20000</v>
      </c>
      <c r="G171" s="65"/>
      <c r="H171" s="59"/>
      <c r="I171" s="73"/>
      <c r="J171" s="59" t="s">
        <v>137</v>
      </c>
      <c r="K171" s="59">
        <v>27</v>
      </c>
      <c r="L171" s="59"/>
      <c r="M171" s="59" t="s">
        <v>95</v>
      </c>
      <c r="N171" s="63" t="s">
        <v>101</v>
      </c>
    </row>
    <row r="172" spans="1:256" s="26" customFormat="1" hidden="1">
      <c r="A172" s="43"/>
      <c r="B172" s="16"/>
      <c r="C172" s="16"/>
      <c r="D172" s="16"/>
      <c r="E172" s="40"/>
      <c r="F172" s="40"/>
      <c r="G172" s="16"/>
      <c r="H172" s="16"/>
      <c r="I172" s="16"/>
      <c r="J172" s="16"/>
      <c r="K172" s="16"/>
      <c r="L172" s="16"/>
      <c r="M172" s="16"/>
      <c r="N172" s="16"/>
    </row>
    <row r="173" spans="1:256" s="26" customFormat="1" hidden="1">
      <c r="A173" s="43"/>
      <c r="B173" s="16"/>
      <c r="C173" s="16"/>
      <c r="D173" s="16"/>
      <c r="E173" s="40"/>
      <c r="F173" s="40"/>
      <c r="G173" s="16"/>
      <c r="H173" s="16"/>
      <c r="I173" s="16"/>
      <c r="J173" s="16"/>
      <c r="K173" s="16"/>
      <c r="L173" s="16"/>
      <c r="M173" s="16"/>
      <c r="N173" s="16"/>
    </row>
    <row r="174" spans="1:256" s="26" customFormat="1" hidden="1">
      <c r="A174" s="43"/>
      <c r="B174" s="17"/>
      <c r="C174" s="17"/>
      <c r="D174" s="17"/>
      <c r="E174" s="40"/>
      <c r="F174" s="40"/>
      <c r="G174" s="51"/>
      <c r="H174" s="16"/>
      <c r="I174" s="16"/>
      <c r="J174" s="17"/>
      <c r="K174" s="17"/>
      <c r="L174" s="16"/>
      <c r="M174" s="16"/>
      <c r="N174" s="16"/>
    </row>
    <row r="175" spans="1:256" s="26" customFormat="1" hidden="1">
      <c r="A175" s="43"/>
      <c r="B175" s="17"/>
      <c r="C175" s="17"/>
      <c r="D175" s="17"/>
      <c r="E175" s="40"/>
      <c r="F175" s="40"/>
      <c r="G175" s="51"/>
      <c r="H175" s="16"/>
      <c r="I175" s="16"/>
      <c r="J175" s="17"/>
      <c r="K175" s="17"/>
      <c r="L175" s="16"/>
      <c r="M175" s="16"/>
      <c r="N175" s="16"/>
    </row>
    <row r="176" spans="1:256" s="64" customFormat="1" hidden="1">
      <c r="A176" s="43"/>
      <c r="B176" s="17"/>
      <c r="C176" s="17"/>
      <c r="D176" s="17"/>
      <c r="E176" s="40"/>
      <c r="F176" s="40"/>
      <c r="G176" s="51"/>
      <c r="H176" s="16"/>
      <c r="I176" s="16"/>
      <c r="J176" s="17"/>
      <c r="K176" s="17"/>
      <c r="L176" s="16"/>
      <c r="M176" s="16"/>
      <c r="N176" s="1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 s="26" customFormat="1" hidden="1">
      <c r="A177" s="43"/>
      <c r="B177" s="17"/>
      <c r="C177" s="17"/>
      <c r="D177" s="17"/>
      <c r="E177" s="40"/>
      <c r="F177" s="40"/>
      <c r="G177" s="51"/>
      <c r="H177" s="16"/>
      <c r="I177" s="16"/>
      <c r="J177" s="17"/>
      <c r="K177" s="17"/>
      <c r="L177" s="16"/>
      <c r="M177" s="16"/>
      <c r="N177" s="16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</row>
    <row r="178" spans="1:256" s="26" customFormat="1" hidden="1">
      <c r="A178" s="43"/>
      <c r="B178" s="17"/>
      <c r="C178" s="17"/>
      <c r="D178" s="17"/>
      <c r="E178" s="40"/>
      <c r="F178" s="40"/>
      <c r="G178" s="51"/>
      <c r="H178" s="16"/>
      <c r="I178" s="16"/>
      <c r="J178" s="17"/>
      <c r="K178" s="17"/>
      <c r="L178" s="16"/>
      <c r="M178" s="16"/>
      <c r="N178" s="16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</row>
    <row r="179" spans="1:256" s="26" customFormat="1" hidden="1">
      <c r="A179" s="43"/>
      <c r="B179" s="16"/>
      <c r="C179" s="16"/>
      <c r="D179" s="16"/>
      <c r="E179" s="40"/>
      <c r="F179" s="42"/>
      <c r="G179" s="51"/>
      <c r="H179" s="16"/>
      <c r="I179" s="16"/>
      <c r="J179" s="16"/>
      <c r="K179" s="16"/>
      <c r="L179" s="16"/>
      <c r="M179" s="16"/>
      <c r="N179" s="16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</row>
    <row r="180" spans="1:256" s="26" customFormat="1" hidden="1">
      <c r="A180" s="43"/>
      <c r="B180" s="16"/>
      <c r="C180" s="16"/>
      <c r="D180" s="16"/>
      <c r="E180" s="40"/>
      <c r="F180" s="42"/>
      <c r="G180" s="51"/>
      <c r="H180" s="16"/>
      <c r="I180" s="16"/>
      <c r="J180" s="16"/>
      <c r="K180" s="16"/>
      <c r="L180" s="16"/>
      <c r="M180" s="16"/>
      <c r="N180" s="16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</row>
    <row r="181" spans="1:256" s="26" customFormat="1" hidden="1">
      <c r="A181" s="43"/>
      <c r="B181" s="50"/>
      <c r="C181" s="50"/>
      <c r="D181" s="50"/>
      <c r="E181" s="40"/>
      <c r="F181" s="49"/>
      <c r="G181" s="50"/>
      <c r="H181" s="16"/>
      <c r="I181" s="16"/>
      <c r="J181" s="17"/>
      <c r="K181" s="50"/>
      <c r="L181" s="16"/>
      <c r="M181" s="16"/>
      <c r="N181" s="1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</row>
    <row r="182" spans="1:256" s="26" customFormat="1" hidden="1">
      <c r="A182" s="43"/>
      <c r="B182" s="50"/>
      <c r="C182" s="50"/>
      <c r="D182" s="50"/>
      <c r="E182" s="40"/>
      <c r="F182" s="49"/>
      <c r="G182" s="50"/>
      <c r="H182" s="16"/>
      <c r="I182" s="16"/>
      <c r="J182" s="17"/>
      <c r="K182" s="50"/>
      <c r="L182" s="16"/>
      <c r="M182" s="16"/>
      <c r="N182" s="1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</row>
    <row r="183" spans="1:256" s="26" customFormat="1" hidden="1">
      <c r="A183" s="43"/>
      <c r="B183" s="50"/>
      <c r="C183" s="50"/>
      <c r="D183" s="50"/>
      <c r="E183" s="40"/>
      <c r="F183" s="49"/>
      <c r="G183" s="50"/>
      <c r="H183" s="16"/>
      <c r="I183" s="16"/>
      <c r="J183" s="17"/>
      <c r="K183" s="50"/>
      <c r="L183" s="16"/>
      <c r="M183" s="16"/>
      <c r="N183" s="1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pans="1:256" s="64" customFormat="1">
      <c r="A184" s="58">
        <v>43319</v>
      </c>
      <c r="B184" s="71" t="s">
        <v>137</v>
      </c>
      <c r="C184" s="71" t="s">
        <v>82</v>
      </c>
      <c r="D184" s="71" t="s">
        <v>85</v>
      </c>
      <c r="E184" s="61">
        <v>20000</v>
      </c>
      <c r="F184" s="61"/>
      <c r="G184" s="71"/>
      <c r="H184" s="59"/>
      <c r="I184" s="73"/>
      <c r="J184" s="63" t="s">
        <v>226</v>
      </c>
      <c r="K184" s="71" t="s">
        <v>292</v>
      </c>
      <c r="L184" s="59"/>
      <c r="M184" s="59" t="s">
        <v>95</v>
      </c>
      <c r="N184" s="63" t="s">
        <v>101</v>
      </c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  <c r="IL184" s="79"/>
      <c r="IM184" s="79"/>
      <c r="IN184" s="79"/>
      <c r="IO184" s="79"/>
      <c r="IP184" s="79"/>
      <c r="IQ184" s="79"/>
      <c r="IR184" s="79"/>
      <c r="IS184" s="79"/>
      <c r="IT184" s="79"/>
      <c r="IU184" s="79"/>
      <c r="IV184" s="79"/>
    </row>
    <row r="185" spans="1:256" s="26" customFormat="1" hidden="1">
      <c r="A185" s="43"/>
      <c r="B185" s="50"/>
      <c r="C185" s="16"/>
      <c r="D185" s="16"/>
      <c r="E185" s="40"/>
      <c r="F185" s="40"/>
      <c r="G185" s="54"/>
      <c r="H185" s="16"/>
      <c r="I185" s="16"/>
      <c r="J185" s="17"/>
      <c r="K185" s="50"/>
      <c r="L185" s="16"/>
      <c r="M185" s="16"/>
      <c r="N185" s="17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  <c r="IV185" s="38"/>
    </row>
    <row r="186" spans="1:256" s="26" customFormat="1" hidden="1">
      <c r="A186" s="43"/>
      <c r="B186" s="50"/>
      <c r="C186" s="16"/>
      <c r="D186" s="16"/>
      <c r="E186" s="40"/>
      <c r="F186" s="40"/>
      <c r="G186" s="54"/>
      <c r="H186" s="16"/>
      <c r="I186" s="16"/>
      <c r="J186" s="17"/>
      <c r="K186" s="50"/>
      <c r="L186" s="16"/>
      <c r="M186" s="16"/>
      <c r="N186" s="17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  <c r="IT186" s="32"/>
      <c r="IU186" s="32"/>
      <c r="IV186" s="32"/>
    </row>
    <row r="187" spans="1:256" s="26" customFormat="1" hidden="1">
      <c r="A187" s="43"/>
      <c r="B187" s="50"/>
      <c r="C187" s="16"/>
      <c r="D187" s="16"/>
      <c r="E187" s="40"/>
      <c r="F187" s="40"/>
      <c r="G187" s="54"/>
      <c r="H187" s="16"/>
      <c r="I187" s="16"/>
      <c r="J187" s="17"/>
      <c r="K187" s="50"/>
      <c r="L187" s="16"/>
      <c r="M187" s="16"/>
      <c r="N187" s="17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/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/>
      <c r="IS187" s="32"/>
      <c r="IT187" s="32"/>
      <c r="IU187" s="32"/>
      <c r="IV187" s="32"/>
    </row>
    <row r="188" spans="1:256" s="26" customFormat="1" hidden="1">
      <c r="A188" s="43"/>
      <c r="B188" s="50"/>
      <c r="C188" s="16"/>
      <c r="D188" s="16"/>
      <c r="E188" s="40"/>
      <c r="F188" s="40"/>
      <c r="G188" s="54"/>
      <c r="H188" s="16"/>
      <c r="I188" s="16"/>
      <c r="J188" s="17"/>
      <c r="K188" s="50"/>
      <c r="L188" s="16"/>
      <c r="M188" s="16"/>
      <c r="N188" s="17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  <c r="IT188" s="32"/>
      <c r="IU188" s="32"/>
      <c r="IV188" s="32"/>
    </row>
    <row r="189" spans="1:256" s="26" customFormat="1" hidden="1">
      <c r="A189" s="43"/>
      <c r="B189" s="50"/>
      <c r="C189" s="16"/>
      <c r="D189" s="16"/>
      <c r="E189" s="40"/>
      <c r="F189" s="40"/>
      <c r="G189" s="54"/>
      <c r="H189" s="16"/>
      <c r="I189" s="16"/>
      <c r="J189" s="17"/>
      <c r="K189" s="50"/>
      <c r="L189" s="16"/>
      <c r="M189" s="16"/>
      <c r="N189" s="17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  <c r="IT189" s="32"/>
      <c r="IU189" s="32"/>
      <c r="IV189" s="32"/>
    </row>
    <row r="190" spans="1:256" s="26" customFormat="1" hidden="1">
      <c r="A190" s="43"/>
      <c r="B190" s="50"/>
      <c r="C190" s="50"/>
      <c r="D190" s="16"/>
      <c r="E190" s="49"/>
      <c r="F190" s="49"/>
      <c r="G190" s="55"/>
      <c r="H190" s="50"/>
      <c r="I190" s="50"/>
      <c r="J190" s="50"/>
      <c r="K190" s="50"/>
      <c r="L190" s="50"/>
      <c r="M190" s="16"/>
      <c r="N190" s="17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  <c r="IT190" s="32"/>
      <c r="IU190" s="32"/>
      <c r="IV190" s="32"/>
    </row>
    <row r="191" spans="1:256" s="26" customFormat="1" hidden="1">
      <c r="A191" s="43"/>
      <c r="B191" s="50"/>
      <c r="C191" s="50"/>
      <c r="D191" s="16"/>
      <c r="E191" s="49"/>
      <c r="F191" s="49"/>
      <c r="G191" s="55"/>
      <c r="H191" s="50"/>
      <c r="I191" s="50"/>
      <c r="J191" s="50"/>
      <c r="K191" s="50"/>
      <c r="L191" s="50"/>
      <c r="M191" s="16"/>
      <c r="N191" s="17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  <c r="IT191" s="32"/>
      <c r="IU191" s="32"/>
      <c r="IV191" s="32"/>
    </row>
    <row r="192" spans="1:256" s="26" customFormat="1" hidden="1">
      <c r="A192" s="43"/>
      <c r="B192" s="50"/>
      <c r="C192" s="50"/>
      <c r="D192" s="16"/>
      <c r="E192" s="49"/>
      <c r="F192" s="49"/>
      <c r="G192" s="55"/>
      <c r="H192" s="50"/>
      <c r="I192" s="50"/>
      <c r="J192" s="50"/>
      <c r="K192" s="50"/>
      <c r="L192" s="50"/>
      <c r="M192" s="16"/>
      <c r="N192" s="17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</row>
    <row r="193" spans="1:256" s="26" customFormat="1" hidden="1">
      <c r="A193" s="43"/>
      <c r="B193" s="50"/>
      <c r="C193" s="50"/>
      <c r="D193" s="16"/>
      <c r="E193" s="49"/>
      <c r="F193" s="49"/>
      <c r="G193" s="55"/>
      <c r="H193" s="50"/>
      <c r="I193" s="50"/>
      <c r="J193" s="50"/>
      <c r="K193" s="50"/>
      <c r="L193" s="50"/>
      <c r="M193" s="16"/>
      <c r="N193" s="17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</row>
    <row r="194" spans="1:256" s="26" customFormat="1" hidden="1">
      <c r="A194" s="43"/>
      <c r="B194" s="50"/>
      <c r="C194" s="50"/>
      <c r="D194" s="16"/>
      <c r="E194" s="49"/>
      <c r="F194" s="49"/>
      <c r="G194" s="55"/>
      <c r="H194" s="50"/>
      <c r="I194" s="50"/>
      <c r="J194" s="50"/>
      <c r="K194" s="50"/>
      <c r="L194" s="50"/>
      <c r="M194" s="16"/>
      <c r="N194" s="17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</row>
    <row r="195" spans="1:256" s="26" customFormat="1" hidden="1">
      <c r="A195" s="43"/>
      <c r="B195" s="50"/>
      <c r="C195" s="50"/>
      <c r="D195" s="16"/>
      <c r="E195" s="49"/>
      <c r="F195" s="49"/>
      <c r="G195" s="55"/>
      <c r="H195" s="50"/>
      <c r="I195" s="50"/>
      <c r="J195" s="50"/>
      <c r="K195" s="50"/>
      <c r="L195" s="50"/>
      <c r="M195" s="16"/>
      <c r="N195" s="17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  <c r="IU195" s="30"/>
      <c r="IV195" s="30"/>
    </row>
    <row r="196" spans="1:256" s="26" customFormat="1" hidden="1">
      <c r="A196" s="43"/>
      <c r="B196" s="17"/>
      <c r="C196" s="17"/>
      <c r="D196" s="17"/>
      <c r="E196" s="41"/>
      <c r="F196" s="41"/>
      <c r="G196" s="41"/>
      <c r="H196" s="50"/>
      <c r="I196" s="50"/>
      <c r="J196" s="17"/>
      <c r="K196" s="17"/>
      <c r="L196" s="17"/>
      <c r="M196" s="16"/>
      <c r="N196" s="17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</row>
    <row r="197" spans="1:256" s="26" customFormat="1" hidden="1">
      <c r="A197" s="43"/>
      <c r="B197" s="17"/>
      <c r="C197" s="17"/>
      <c r="D197" s="17"/>
      <c r="E197" s="41"/>
      <c r="F197" s="41"/>
      <c r="G197" s="41"/>
      <c r="H197" s="50"/>
      <c r="I197" s="50"/>
      <c r="J197" s="17"/>
      <c r="K197" s="17"/>
      <c r="L197" s="17"/>
      <c r="M197" s="16"/>
      <c r="N197" s="17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</row>
    <row r="198" spans="1:256" s="26" customFormat="1" hidden="1">
      <c r="A198" s="43"/>
      <c r="B198" s="17"/>
      <c r="C198" s="16"/>
      <c r="D198" s="17"/>
      <c r="E198" s="40"/>
      <c r="F198" s="40"/>
      <c r="G198" s="54"/>
      <c r="H198" s="16"/>
      <c r="I198" s="16"/>
      <c r="J198" s="17"/>
      <c r="K198" s="17"/>
      <c r="L198" s="16"/>
      <c r="M198" s="16"/>
      <c r="N198" s="17"/>
    </row>
    <row r="199" spans="1:256" s="26" customFormat="1" hidden="1">
      <c r="A199" s="43"/>
      <c r="B199" s="17"/>
      <c r="C199" s="16"/>
      <c r="D199" s="17"/>
      <c r="E199" s="40"/>
      <c r="F199" s="40"/>
      <c r="G199" s="54"/>
      <c r="H199" s="16"/>
      <c r="I199" s="16"/>
      <c r="J199" s="17"/>
      <c r="K199" s="17"/>
      <c r="L199" s="16"/>
      <c r="M199" s="16"/>
      <c r="N199" s="17"/>
    </row>
    <row r="200" spans="1:256" s="26" customFormat="1" hidden="1">
      <c r="A200" s="43"/>
      <c r="B200" s="17"/>
      <c r="C200" s="16"/>
      <c r="D200" s="17"/>
      <c r="E200" s="40"/>
      <c r="F200" s="40"/>
      <c r="G200" s="54"/>
      <c r="H200" s="16"/>
      <c r="I200" s="16"/>
      <c r="J200" s="17"/>
      <c r="K200" s="17"/>
      <c r="L200" s="16"/>
      <c r="M200" s="16"/>
      <c r="N200" s="17"/>
    </row>
    <row r="201" spans="1:256" s="64" customFormat="1" hidden="1">
      <c r="A201" s="43"/>
      <c r="B201" s="16"/>
      <c r="C201" s="16"/>
      <c r="D201" s="16"/>
      <c r="E201" s="40"/>
      <c r="F201" s="40"/>
      <c r="G201" s="52"/>
      <c r="H201" s="16"/>
      <c r="I201" s="16"/>
      <c r="J201" s="16"/>
      <c r="K201" s="16"/>
      <c r="L201" s="16"/>
      <c r="M201" s="16"/>
      <c r="N201" s="17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 s="26" customFormat="1" hidden="1">
      <c r="A202" s="43"/>
      <c r="B202" s="17"/>
      <c r="C202" s="17"/>
      <c r="D202" s="17"/>
      <c r="E202" s="40"/>
      <c r="F202" s="40"/>
      <c r="G202" s="51"/>
      <c r="H202" s="16"/>
      <c r="I202" s="16"/>
      <c r="J202" s="17"/>
      <c r="K202" s="17"/>
      <c r="L202" s="16"/>
      <c r="M202" s="16"/>
      <c r="N202" s="16"/>
    </row>
    <row r="203" spans="1:256" s="26" customFormat="1" hidden="1">
      <c r="A203" s="43"/>
      <c r="B203" s="17"/>
      <c r="C203" s="17"/>
      <c r="D203" s="17"/>
      <c r="E203" s="40"/>
      <c r="F203" s="40"/>
      <c r="G203" s="51"/>
      <c r="H203" s="16"/>
      <c r="I203" s="16"/>
      <c r="J203" s="17"/>
      <c r="K203" s="17"/>
      <c r="L203" s="16"/>
      <c r="M203" s="16"/>
      <c r="N203" s="16"/>
    </row>
    <row r="204" spans="1:256" s="26" customFormat="1" hidden="1">
      <c r="A204" s="43"/>
      <c r="B204" s="17"/>
      <c r="C204" s="17"/>
      <c r="D204" s="17"/>
      <c r="E204" s="40"/>
      <c r="F204" s="40"/>
      <c r="G204" s="51"/>
      <c r="H204" s="16"/>
      <c r="I204" s="16"/>
      <c r="J204" s="17"/>
      <c r="K204" s="17"/>
      <c r="L204" s="16"/>
      <c r="M204" s="16"/>
      <c r="N204" s="16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  <c r="IV204" s="37"/>
    </row>
    <row r="205" spans="1:256" s="26" customFormat="1" hidden="1">
      <c r="A205" s="43"/>
      <c r="B205" s="17"/>
      <c r="C205" s="17"/>
      <c r="D205" s="17"/>
      <c r="E205" s="40"/>
      <c r="F205" s="40"/>
      <c r="G205" s="51"/>
      <c r="H205" s="16"/>
      <c r="I205" s="16"/>
      <c r="J205" s="17"/>
      <c r="K205" s="17"/>
      <c r="L205" s="16"/>
      <c r="M205" s="16"/>
      <c r="N205" s="16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  <c r="IV205" s="37"/>
    </row>
    <row r="206" spans="1:256" s="26" customFormat="1" hidden="1">
      <c r="A206" s="43"/>
      <c r="B206" s="17"/>
      <c r="C206" s="17"/>
      <c r="D206" s="17"/>
      <c r="E206" s="40"/>
      <c r="F206" s="40"/>
      <c r="G206" s="51"/>
      <c r="H206" s="16"/>
      <c r="I206" s="16"/>
      <c r="J206" s="17"/>
      <c r="K206" s="17"/>
      <c r="L206" s="16"/>
      <c r="M206" s="16"/>
      <c r="N206" s="16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  <c r="IV206" s="37"/>
    </row>
    <row r="207" spans="1:256" s="26" customFormat="1" hidden="1">
      <c r="A207" s="43"/>
      <c r="B207" s="17"/>
      <c r="C207" s="17"/>
      <c r="D207" s="17"/>
      <c r="E207" s="40"/>
      <c r="F207" s="40"/>
      <c r="G207" s="51"/>
      <c r="H207" s="16"/>
      <c r="I207" s="16"/>
      <c r="J207" s="17"/>
      <c r="K207" s="17"/>
      <c r="L207" s="16"/>
      <c r="M207" s="16"/>
      <c r="N207" s="16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  <c r="IV207" s="37"/>
    </row>
    <row r="208" spans="1:256" s="26" customFormat="1" hidden="1">
      <c r="A208" s="43"/>
      <c r="B208" s="16"/>
      <c r="C208" s="17"/>
      <c r="D208" s="16"/>
      <c r="E208" s="40"/>
      <c r="F208" s="42"/>
      <c r="G208" s="51"/>
      <c r="H208" s="16"/>
      <c r="I208" s="16"/>
      <c r="J208" s="16"/>
      <c r="K208" s="16"/>
      <c r="L208" s="16"/>
      <c r="M208" s="16"/>
      <c r="N208" s="16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</row>
    <row r="209" spans="1:256" s="26" customFormat="1" hidden="1">
      <c r="A209" s="43"/>
      <c r="B209" s="16"/>
      <c r="C209" s="16"/>
      <c r="D209" s="16"/>
      <c r="E209" s="40"/>
      <c r="F209" s="42"/>
      <c r="G209" s="51"/>
      <c r="H209" s="16"/>
      <c r="I209" s="16"/>
      <c r="J209" s="16"/>
      <c r="K209" s="16"/>
      <c r="L209" s="16"/>
      <c r="M209" s="16"/>
      <c r="N209" s="16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  <c r="IT209" s="27"/>
      <c r="IU209" s="27"/>
      <c r="IV209" s="27"/>
    </row>
    <row r="210" spans="1:256" s="26" customFormat="1" hidden="1">
      <c r="A210" s="43"/>
      <c r="B210" s="16"/>
      <c r="C210" s="16"/>
      <c r="D210" s="16"/>
      <c r="E210" s="40"/>
      <c r="F210" s="42"/>
      <c r="G210" s="51"/>
      <c r="H210" s="16"/>
      <c r="I210" s="16"/>
      <c r="J210" s="16"/>
      <c r="K210" s="16"/>
      <c r="L210" s="16"/>
      <c r="M210" s="16"/>
      <c r="N210" s="16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  <c r="IT210" s="27"/>
      <c r="IU210" s="27"/>
      <c r="IV210" s="27"/>
    </row>
    <row r="211" spans="1:256" s="26" customFormat="1" hidden="1">
      <c r="A211" s="43"/>
      <c r="B211" s="16"/>
      <c r="C211" s="16"/>
      <c r="D211" s="16"/>
      <c r="E211" s="40"/>
      <c r="F211" s="42"/>
      <c r="G211" s="51"/>
      <c r="H211" s="16"/>
      <c r="I211" s="16"/>
      <c r="J211" s="16"/>
      <c r="K211" s="16"/>
      <c r="L211" s="16"/>
      <c r="M211" s="16"/>
      <c r="N211" s="16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</row>
    <row r="212" spans="1:256" s="26" customFormat="1" hidden="1">
      <c r="A212" s="43"/>
      <c r="B212" s="16"/>
      <c r="C212" s="16"/>
      <c r="D212" s="16"/>
      <c r="E212" s="40"/>
      <c r="F212" s="42"/>
      <c r="G212" s="51"/>
      <c r="H212" s="16"/>
      <c r="I212" s="16"/>
      <c r="J212" s="16"/>
      <c r="K212" s="16"/>
      <c r="L212" s="16"/>
      <c r="M212" s="16"/>
      <c r="N212" s="16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  <c r="IT212" s="27"/>
      <c r="IU212" s="27"/>
      <c r="IV212" s="27"/>
    </row>
    <row r="213" spans="1:256" s="26" customFormat="1" hidden="1">
      <c r="A213" s="43"/>
      <c r="B213" s="16"/>
      <c r="C213" s="16"/>
      <c r="D213" s="16"/>
      <c r="E213" s="40"/>
      <c r="F213" s="42"/>
      <c r="G213" s="51"/>
      <c r="H213" s="16"/>
      <c r="I213" s="16"/>
      <c r="J213" s="16"/>
      <c r="K213" s="16"/>
      <c r="L213" s="16"/>
      <c r="M213" s="16"/>
      <c r="N213" s="16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</row>
    <row r="214" spans="1:256" s="26" customFormat="1" hidden="1">
      <c r="A214" s="43"/>
      <c r="B214" s="50"/>
      <c r="C214" s="50"/>
      <c r="D214" s="50"/>
      <c r="E214" s="40"/>
      <c r="F214" s="49"/>
      <c r="G214" s="50"/>
      <c r="H214" s="16"/>
      <c r="I214" s="16"/>
      <c r="J214" s="17"/>
      <c r="K214" s="50"/>
      <c r="L214" s="16"/>
      <c r="M214" s="16"/>
      <c r="N214" s="17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  <c r="IV214" s="38"/>
    </row>
    <row r="215" spans="1:256" s="26" customFormat="1" hidden="1">
      <c r="A215" s="43"/>
      <c r="B215" s="50"/>
      <c r="C215" s="50"/>
      <c r="D215" s="50"/>
      <c r="E215" s="40"/>
      <c r="F215" s="49"/>
      <c r="G215" s="50"/>
      <c r="H215" s="16"/>
      <c r="I215" s="16"/>
      <c r="J215" s="17"/>
      <c r="K215" s="50"/>
      <c r="L215" s="16"/>
      <c r="M215" s="16"/>
      <c r="N215" s="17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  <c r="IV215" s="38"/>
    </row>
    <row r="216" spans="1:256" s="26" customFormat="1" hidden="1">
      <c r="A216" s="43"/>
      <c r="B216" s="50"/>
      <c r="C216" s="50"/>
      <c r="D216" s="50"/>
      <c r="E216" s="40"/>
      <c r="F216" s="49"/>
      <c r="G216" s="50"/>
      <c r="H216" s="16"/>
      <c r="I216" s="16"/>
      <c r="J216" s="17"/>
      <c r="K216" s="50"/>
      <c r="L216" s="16"/>
      <c r="M216" s="16"/>
      <c r="N216" s="17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  <c r="IV216" s="38"/>
    </row>
    <row r="217" spans="1:256" s="26" customFormat="1" hidden="1">
      <c r="A217" s="43"/>
      <c r="B217" s="50"/>
      <c r="C217" s="16"/>
      <c r="D217" s="16"/>
      <c r="E217" s="40"/>
      <c r="F217" s="40"/>
      <c r="G217" s="54"/>
      <c r="H217" s="16"/>
      <c r="I217" s="16"/>
      <c r="J217" s="17"/>
      <c r="K217" s="50"/>
      <c r="L217" s="16"/>
      <c r="M217" s="16"/>
      <c r="N217" s="17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  <c r="IV217" s="38"/>
    </row>
    <row r="218" spans="1:256" s="26" customFormat="1" hidden="1">
      <c r="A218" s="43"/>
      <c r="B218" s="50"/>
      <c r="C218" s="16"/>
      <c r="D218" s="16"/>
      <c r="E218" s="40"/>
      <c r="F218" s="40"/>
      <c r="G218" s="54"/>
      <c r="H218" s="16"/>
      <c r="I218" s="16"/>
      <c r="J218" s="17"/>
      <c r="K218" s="50"/>
      <c r="L218" s="16"/>
      <c r="M218" s="16"/>
      <c r="N218" s="17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  <c r="IV218" s="38"/>
    </row>
    <row r="219" spans="1:256" s="25" customFormat="1" hidden="1">
      <c r="A219" s="43"/>
      <c r="B219" s="50"/>
      <c r="C219" s="16"/>
      <c r="D219" s="16"/>
      <c r="E219" s="40"/>
      <c r="F219" s="40"/>
      <c r="G219" s="54"/>
      <c r="H219" s="16"/>
      <c r="I219" s="16"/>
      <c r="J219" s="17"/>
      <c r="K219" s="50"/>
      <c r="L219" s="16"/>
      <c r="M219" s="16"/>
      <c r="N219" s="17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  <c r="IV219" s="38"/>
    </row>
    <row r="220" spans="1:256" s="26" customFormat="1" hidden="1">
      <c r="A220" s="43"/>
      <c r="B220" s="50"/>
      <c r="C220" s="50"/>
      <c r="D220" s="16"/>
      <c r="E220" s="49"/>
      <c r="F220" s="49"/>
      <c r="G220" s="55"/>
      <c r="H220" s="50"/>
      <c r="I220" s="50"/>
      <c r="J220" s="50"/>
      <c r="K220" s="50"/>
      <c r="L220" s="50"/>
      <c r="M220" s="16"/>
      <c r="N220" s="17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  <c r="IV220" s="38"/>
    </row>
    <row r="221" spans="1:256" s="26" customFormat="1" hidden="1">
      <c r="A221" s="43"/>
      <c r="B221" s="50"/>
      <c r="C221" s="17"/>
      <c r="D221" s="16"/>
      <c r="E221" s="49"/>
      <c r="F221" s="49"/>
      <c r="G221" s="55"/>
      <c r="H221" s="50"/>
      <c r="I221" s="50"/>
      <c r="J221" s="50"/>
      <c r="K221" s="50"/>
      <c r="L221" s="50"/>
      <c r="M221" s="16"/>
      <c r="N221" s="17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  <c r="IV221" s="38"/>
    </row>
    <row r="222" spans="1:256" s="64" customFormat="1" hidden="1">
      <c r="A222" s="43"/>
      <c r="B222" s="50"/>
      <c r="C222" s="17"/>
      <c r="D222" s="16"/>
      <c r="E222" s="49"/>
      <c r="F222" s="49"/>
      <c r="G222" s="55"/>
      <c r="H222" s="50"/>
      <c r="I222" s="50"/>
      <c r="J222" s="50"/>
      <c r="K222" s="50"/>
      <c r="L222" s="50"/>
      <c r="M222" s="16"/>
      <c r="N222" s="17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  <c r="DH222" s="38"/>
      <c r="DI222" s="38"/>
      <c r="DJ222" s="38"/>
      <c r="DK222" s="38"/>
      <c r="DL222" s="38"/>
      <c r="DM222" s="38"/>
      <c r="DN222" s="38"/>
      <c r="DO222" s="38"/>
      <c r="DP222" s="38"/>
      <c r="DQ222" s="38"/>
      <c r="DR222" s="38"/>
      <c r="DS222" s="38"/>
      <c r="DT222" s="38"/>
      <c r="DU222" s="38"/>
      <c r="DV222" s="38"/>
      <c r="DW222" s="38"/>
      <c r="DX222" s="38"/>
      <c r="DY222" s="38"/>
      <c r="DZ222" s="38"/>
      <c r="EA222" s="38"/>
      <c r="EB222" s="38"/>
      <c r="EC222" s="38"/>
      <c r="ED222" s="38"/>
      <c r="EE222" s="38"/>
      <c r="EF222" s="38"/>
      <c r="EG222" s="38"/>
      <c r="EH222" s="38"/>
      <c r="EI222" s="38"/>
      <c r="EJ222" s="38"/>
      <c r="EK222" s="38"/>
      <c r="EL222" s="38"/>
      <c r="EM222" s="38"/>
      <c r="EN222" s="38"/>
      <c r="EO222" s="38"/>
      <c r="EP222" s="38"/>
      <c r="EQ222" s="38"/>
      <c r="ER222" s="38"/>
      <c r="ES222" s="38"/>
      <c r="ET222" s="38"/>
      <c r="EU222" s="38"/>
      <c r="EV222" s="38"/>
      <c r="EW222" s="38"/>
      <c r="EX222" s="38"/>
      <c r="EY222" s="38"/>
      <c r="EZ222" s="38"/>
      <c r="FA222" s="38"/>
      <c r="FB222" s="38"/>
      <c r="FC222" s="38"/>
      <c r="FD222" s="38"/>
      <c r="FE222" s="38"/>
      <c r="FF222" s="38"/>
      <c r="FG222" s="38"/>
      <c r="FH222" s="38"/>
      <c r="FI222" s="38"/>
      <c r="FJ222" s="38"/>
      <c r="FK222" s="38"/>
      <c r="FL222" s="38"/>
      <c r="FM222" s="38"/>
      <c r="FN222" s="38"/>
      <c r="FO222" s="38"/>
      <c r="FP222" s="38"/>
      <c r="FQ222" s="38"/>
      <c r="FR222" s="38"/>
      <c r="FS222" s="38"/>
      <c r="FT222" s="38"/>
      <c r="FU222" s="38"/>
      <c r="FV222" s="38"/>
      <c r="FW222" s="38"/>
      <c r="FX222" s="38"/>
      <c r="FY222" s="38"/>
      <c r="FZ222" s="38"/>
      <c r="GA222" s="38"/>
      <c r="GB222" s="38"/>
      <c r="GC222" s="38"/>
      <c r="GD222" s="38"/>
      <c r="GE222" s="38"/>
      <c r="GF222" s="38"/>
      <c r="GG222" s="38"/>
      <c r="GH222" s="38"/>
      <c r="GI222" s="38"/>
      <c r="GJ222" s="38"/>
      <c r="GK222" s="38"/>
      <c r="GL222" s="38"/>
      <c r="GM222" s="38"/>
      <c r="GN222" s="38"/>
      <c r="GO222" s="38"/>
      <c r="GP222" s="38"/>
      <c r="GQ222" s="38"/>
      <c r="GR222" s="38"/>
      <c r="GS222" s="38"/>
      <c r="GT222" s="38"/>
      <c r="GU222" s="38"/>
      <c r="GV222" s="38"/>
      <c r="GW222" s="38"/>
      <c r="GX222" s="38"/>
      <c r="GY222" s="38"/>
      <c r="GZ222" s="38"/>
      <c r="HA222" s="38"/>
      <c r="HB222" s="38"/>
      <c r="HC222" s="38"/>
      <c r="HD222" s="38"/>
      <c r="HE222" s="38"/>
      <c r="HF222" s="38"/>
      <c r="HG222" s="38"/>
      <c r="HH222" s="38"/>
      <c r="HI222" s="38"/>
      <c r="HJ222" s="38"/>
      <c r="HK222" s="38"/>
      <c r="HL222" s="38"/>
      <c r="HM222" s="38"/>
      <c r="HN222" s="38"/>
      <c r="HO222" s="38"/>
      <c r="HP222" s="38"/>
      <c r="HQ222" s="38"/>
      <c r="HR222" s="38"/>
      <c r="HS222" s="38"/>
      <c r="HT222" s="38"/>
      <c r="HU222" s="38"/>
      <c r="HV222" s="38"/>
      <c r="HW222" s="38"/>
      <c r="HX222" s="38"/>
      <c r="HY222" s="38"/>
      <c r="HZ222" s="38"/>
      <c r="IA222" s="38"/>
      <c r="IB222" s="38"/>
      <c r="IC222" s="38"/>
      <c r="ID222" s="38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38"/>
      <c r="IR222" s="38"/>
      <c r="IS222" s="38"/>
      <c r="IT222" s="38"/>
      <c r="IU222" s="38"/>
      <c r="IV222" s="38"/>
    </row>
    <row r="223" spans="1:256" s="38" customFormat="1" ht="13.5" hidden="1">
      <c r="A223" s="43"/>
      <c r="B223" s="50"/>
      <c r="C223" s="50"/>
      <c r="D223" s="16"/>
      <c r="E223" s="49"/>
      <c r="F223" s="49"/>
      <c r="G223" s="55"/>
      <c r="H223" s="50"/>
      <c r="I223" s="50"/>
      <c r="J223" s="50"/>
      <c r="K223" s="50"/>
      <c r="L223" s="50"/>
      <c r="M223" s="16"/>
      <c r="N223" s="17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  <c r="IJ223" s="66"/>
      <c r="IK223" s="66"/>
      <c r="IL223" s="66"/>
      <c r="IM223" s="66"/>
      <c r="IN223" s="66"/>
      <c r="IO223" s="66"/>
      <c r="IP223" s="66"/>
      <c r="IQ223" s="66"/>
      <c r="IR223" s="66"/>
      <c r="IS223" s="66"/>
      <c r="IT223" s="66"/>
      <c r="IU223" s="66"/>
      <c r="IV223" s="66"/>
    </row>
    <row r="224" spans="1:256" s="66" customFormat="1" ht="13.5" hidden="1">
      <c r="A224" s="43"/>
      <c r="B224" s="50"/>
      <c r="C224" s="50"/>
      <c r="D224" s="16"/>
      <c r="E224" s="49"/>
      <c r="F224" s="49"/>
      <c r="G224" s="55"/>
      <c r="H224" s="50"/>
      <c r="I224" s="50"/>
      <c r="J224" s="50"/>
      <c r="K224" s="50"/>
      <c r="L224" s="50"/>
      <c r="M224" s="16"/>
      <c r="N224" s="17"/>
    </row>
    <row r="225" spans="1:256" s="66" customFormat="1" ht="13.5" hidden="1">
      <c r="A225" s="43"/>
      <c r="B225" s="17"/>
      <c r="C225" s="17"/>
      <c r="D225" s="17"/>
      <c r="E225" s="41"/>
      <c r="F225" s="41"/>
      <c r="G225" s="41"/>
      <c r="H225" s="50"/>
      <c r="I225" s="50"/>
      <c r="J225" s="17"/>
      <c r="K225" s="17"/>
      <c r="L225" s="17"/>
      <c r="M225" s="16"/>
      <c r="N225" s="17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  <c r="DH225" s="38"/>
      <c r="DI225" s="38"/>
      <c r="DJ225" s="38"/>
      <c r="DK225" s="38"/>
      <c r="DL225" s="38"/>
      <c r="DM225" s="38"/>
      <c r="DN225" s="38"/>
      <c r="DO225" s="38"/>
      <c r="DP225" s="38"/>
      <c r="DQ225" s="38"/>
      <c r="DR225" s="38"/>
      <c r="DS225" s="38"/>
      <c r="DT225" s="38"/>
      <c r="DU225" s="38"/>
      <c r="DV225" s="38"/>
      <c r="DW225" s="38"/>
      <c r="DX225" s="38"/>
      <c r="DY225" s="38"/>
      <c r="DZ225" s="38"/>
      <c r="EA225" s="38"/>
      <c r="EB225" s="38"/>
      <c r="EC225" s="38"/>
      <c r="ED225" s="38"/>
      <c r="EE225" s="38"/>
      <c r="EF225" s="38"/>
      <c r="EG225" s="38"/>
      <c r="EH225" s="38"/>
      <c r="EI225" s="38"/>
      <c r="EJ225" s="38"/>
      <c r="EK225" s="38"/>
      <c r="EL225" s="38"/>
      <c r="EM225" s="38"/>
      <c r="EN225" s="38"/>
      <c r="EO225" s="38"/>
      <c r="EP225" s="38"/>
      <c r="EQ225" s="38"/>
      <c r="ER225" s="38"/>
      <c r="ES225" s="38"/>
      <c r="ET225" s="38"/>
      <c r="EU225" s="38"/>
      <c r="EV225" s="38"/>
      <c r="EW225" s="38"/>
      <c r="EX225" s="38"/>
      <c r="EY225" s="38"/>
      <c r="EZ225" s="38"/>
      <c r="FA225" s="38"/>
      <c r="FB225" s="38"/>
      <c r="FC225" s="38"/>
      <c r="FD225" s="38"/>
      <c r="FE225" s="38"/>
      <c r="FF225" s="38"/>
      <c r="FG225" s="38"/>
      <c r="FH225" s="38"/>
      <c r="FI225" s="38"/>
      <c r="FJ225" s="38"/>
      <c r="FK225" s="38"/>
      <c r="FL225" s="38"/>
      <c r="FM225" s="38"/>
      <c r="FN225" s="38"/>
      <c r="FO225" s="38"/>
      <c r="FP225" s="38"/>
      <c r="FQ225" s="38"/>
      <c r="FR225" s="38"/>
      <c r="FS225" s="38"/>
      <c r="FT225" s="38"/>
      <c r="FU225" s="38"/>
      <c r="FV225" s="38"/>
      <c r="FW225" s="38"/>
      <c r="FX225" s="38"/>
      <c r="FY225" s="38"/>
      <c r="FZ225" s="38"/>
      <c r="GA225" s="38"/>
      <c r="GB225" s="38"/>
      <c r="GC225" s="38"/>
      <c r="GD225" s="38"/>
      <c r="GE225" s="38"/>
      <c r="GF225" s="38"/>
      <c r="GG225" s="38"/>
      <c r="GH225" s="38"/>
      <c r="GI225" s="38"/>
      <c r="GJ225" s="38"/>
      <c r="GK225" s="38"/>
      <c r="GL225" s="38"/>
      <c r="GM225" s="38"/>
      <c r="GN225" s="38"/>
      <c r="GO225" s="38"/>
      <c r="GP225" s="38"/>
      <c r="GQ225" s="38"/>
      <c r="GR225" s="38"/>
      <c r="GS225" s="38"/>
      <c r="GT225" s="38"/>
      <c r="GU225" s="38"/>
      <c r="GV225" s="38"/>
      <c r="GW225" s="38"/>
      <c r="GX225" s="38"/>
      <c r="GY225" s="38"/>
      <c r="GZ225" s="38"/>
      <c r="HA225" s="38"/>
      <c r="HB225" s="38"/>
      <c r="HC225" s="38"/>
      <c r="HD225" s="38"/>
      <c r="HE225" s="38"/>
      <c r="HF225" s="38"/>
      <c r="HG225" s="38"/>
      <c r="HH225" s="38"/>
      <c r="HI225" s="38"/>
      <c r="HJ225" s="38"/>
      <c r="HK225" s="38"/>
      <c r="HL225" s="38"/>
      <c r="HM225" s="38"/>
      <c r="HN225" s="38"/>
      <c r="HO225" s="38"/>
      <c r="HP225" s="38"/>
      <c r="HQ225" s="38"/>
      <c r="HR225" s="38"/>
      <c r="HS225" s="38"/>
      <c r="HT225" s="38"/>
      <c r="HU225" s="38"/>
      <c r="HV225" s="38"/>
      <c r="HW225" s="38"/>
      <c r="HX225" s="38"/>
      <c r="HY225" s="38"/>
      <c r="HZ225" s="38"/>
      <c r="IA225" s="38"/>
      <c r="IB225" s="38"/>
      <c r="IC225" s="38"/>
      <c r="ID225" s="38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38"/>
      <c r="IR225" s="38"/>
      <c r="IS225" s="38"/>
      <c r="IT225" s="38"/>
      <c r="IU225" s="38"/>
      <c r="IV225" s="38"/>
    </row>
    <row r="226" spans="1:256" s="66" customFormat="1" hidden="1">
      <c r="A226" s="43"/>
      <c r="B226" s="17"/>
      <c r="C226" s="17"/>
      <c r="D226" s="17"/>
      <c r="E226" s="41"/>
      <c r="F226" s="41"/>
      <c r="G226" s="41"/>
      <c r="H226" s="50"/>
      <c r="I226" s="50"/>
      <c r="J226" s="17"/>
      <c r="K226" s="17"/>
      <c r="L226" s="17"/>
      <c r="M226" s="16"/>
      <c r="N226" s="17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38" customFormat="1" hidden="1">
      <c r="A227" s="43"/>
      <c r="B227" s="17"/>
      <c r="C227" s="17"/>
      <c r="D227" s="17"/>
      <c r="E227" s="41"/>
      <c r="F227" s="41"/>
      <c r="G227" s="41"/>
      <c r="H227" s="50"/>
      <c r="I227" s="50"/>
      <c r="J227" s="17"/>
      <c r="K227" s="17"/>
      <c r="L227" s="17"/>
      <c r="M227" s="16"/>
      <c r="N227" s="17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1:256" s="38" customFormat="1" hidden="1">
      <c r="A228" s="43"/>
      <c r="B228" s="17"/>
      <c r="C228" s="17"/>
      <c r="D228" s="17"/>
      <c r="E228" s="41"/>
      <c r="F228" s="41"/>
      <c r="G228" s="41"/>
      <c r="H228" s="50"/>
      <c r="I228" s="50"/>
      <c r="J228" s="17"/>
      <c r="K228" s="17"/>
      <c r="L228" s="17"/>
      <c r="M228" s="16"/>
      <c r="N228" s="17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  <c r="IT228" s="32"/>
      <c r="IU228" s="32"/>
      <c r="IV228" s="32"/>
    </row>
    <row r="229" spans="1:256" s="66" customFormat="1" hidden="1">
      <c r="A229" s="43"/>
      <c r="B229" s="17"/>
      <c r="C229" s="17"/>
      <c r="D229" s="17"/>
      <c r="E229" s="41"/>
      <c r="F229" s="41"/>
      <c r="G229" s="41"/>
      <c r="H229" s="50"/>
      <c r="I229" s="50"/>
      <c r="J229" s="17"/>
      <c r="K229" s="17"/>
      <c r="L229" s="17"/>
      <c r="M229" s="16"/>
      <c r="N229" s="17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  <c r="IT229" s="32"/>
      <c r="IU229" s="32"/>
      <c r="IV229" s="32"/>
    </row>
    <row r="230" spans="1:256" s="66" customFormat="1" hidden="1">
      <c r="A230" s="43"/>
      <c r="B230" s="16"/>
      <c r="C230" s="16"/>
      <c r="D230" s="16"/>
      <c r="E230" s="40"/>
      <c r="F230" s="40"/>
      <c r="G230" s="52"/>
      <c r="H230" s="16"/>
      <c r="I230" s="16"/>
      <c r="J230" s="16"/>
      <c r="K230" s="16"/>
      <c r="L230" s="16"/>
      <c r="M230" s="16"/>
      <c r="N230" s="17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  <c r="IU230" s="32"/>
      <c r="IV230" s="32"/>
    </row>
    <row r="231" spans="1:256" s="66" customFormat="1" hidden="1">
      <c r="A231" s="43"/>
      <c r="B231" s="16"/>
      <c r="C231" s="16"/>
      <c r="D231" s="16"/>
      <c r="E231" s="40"/>
      <c r="F231" s="40"/>
      <c r="G231" s="52"/>
      <c r="H231" s="16"/>
      <c r="I231" s="16"/>
      <c r="J231" s="16"/>
      <c r="K231" s="16"/>
      <c r="L231" s="16"/>
      <c r="M231" s="16"/>
      <c r="N231" s="17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  <c r="IT231" s="32"/>
      <c r="IU231" s="32"/>
      <c r="IV231" s="32"/>
    </row>
    <row r="232" spans="1:256" s="66" customFormat="1" hidden="1">
      <c r="A232" s="43"/>
      <c r="B232" s="16"/>
      <c r="C232" s="16"/>
      <c r="D232" s="16"/>
      <c r="E232" s="40"/>
      <c r="F232" s="40"/>
      <c r="G232" s="52"/>
      <c r="H232" s="16"/>
      <c r="I232" s="16"/>
      <c r="J232" s="16"/>
      <c r="K232" s="16"/>
      <c r="L232" s="16"/>
      <c r="M232" s="16"/>
      <c r="N232" s="17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  <c r="IT232" s="32"/>
      <c r="IU232" s="32"/>
      <c r="IV232" s="32"/>
    </row>
    <row r="233" spans="1:256" s="66" customFormat="1" hidden="1">
      <c r="A233" s="43"/>
      <c r="B233" s="16"/>
      <c r="C233" s="16"/>
      <c r="D233" s="16"/>
      <c r="E233" s="40"/>
      <c r="F233" s="40"/>
      <c r="G233" s="52"/>
      <c r="H233" s="16"/>
      <c r="I233" s="16"/>
      <c r="J233" s="16"/>
      <c r="K233" s="16"/>
      <c r="L233" s="16"/>
      <c r="M233" s="16"/>
      <c r="N233" s="17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  <c r="IT233" s="32"/>
      <c r="IU233" s="32"/>
      <c r="IV233" s="32"/>
    </row>
    <row r="234" spans="1:256" s="66" customFormat="1" hidden="1">
      <c r="A234" s="43"/>
      <c r="B234" s="16"/>
      <c r="C234" s="16"/>
      <c r="D234" s="16"/>
      <c r="E234" s="40"/>
      <c r="F234" s="40"/>
      <c r="G234" s="52"/>
      <c r="H234" s="16"/>
      <c r="I234" s="16"/>
      <c r="J234" s="16"/>
      <c r="K234" s="16"/>
      <c r="L234" s="16"/>
      <c r="M234" s="16"/>
      <c r="N234" s="17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</row>
    <row r="235" spans="1:256" s="66" customFormat="1" hidden="1">
      <c r="A235" s="43"/>
      <c r="B235" s="16"/>
      <c r="C235" s="16"/>
      <c r="D235" s="16"/>
      <c r="E235" s="40"/>
      <c r="F235" s="40"/>
      <c r="G235" s="52"/>
      <c r="H235" s="16"/>
      <c r="I235" s="16"/>
      <c r="J235" s="16"/>
      <c r="K235" s="16"/>
      <c r="L235" s="16"/>
      <c r="M235" s="16"/>
      <c r="N235" s="17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</row>
    <row r="236" spans="1:256" s="38" customFormat="1" hidden="1">
      <c r="A236" s="43"/>
      <c r="B236" s="16"/>
      <c r="C236" s="16"/>
      <c r="D236" s="16"/>
      <c r="E236" s="40"/>
      <c r="F236" s="40"/>
      <c r="G236" s="52"/>
      <c r="H236" s="16"/>
      <c r="I236" s="16"/>
      <c r="J236" s="16"/>
      <c r="K236" s="16"/>
      <c r="L236" s="16"/>
      <c r="M236" s="16"/>
      <c r="N236" s="17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</row>
    <row r="237" spans="1:256" s="66" customFormat="1" hidden="1">
      <c r="A237" s="43"/>
      <c r="B237" s="16"/>
      <c r="C237" s="16"/>
      <c r="D237" s="16"/>
      <c r="E237" s="40"/>
      <c r="F237" s="40"/>
      <c r="G237" s="52"/>
      <c r="H237" s="16"/>
      <c r="I237" s="16"/>
      <c r="J237" s="16"/>
      <c r="K237" s="16"/>
      <c r="L237" s="16"/>
      <c r="M237" s="16"/>
      <c r="N237" s="17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  <c r="IU237" s="30"/>
      <c r="IV237" s="30"/>
    </row>
    <row r="238" spans="1:256" s="38" customFormat="1" hidden="1">
      <c r="A238" s="43"/>
      <c r="B238" s="16"/>
      <c r="C238" s="16"/>
      <c r="D238" s="16"/>
      <c r="E238" s="40"/>
      <c r="F238" s="40"/>
      <c r="G238" s="52"/>
      <c r="H238" s="16"/>
      <c r="I238" s="16"/>
      <c r="J238" s="16"/>
      <c r="K238" s="16"/>
      <c r="L238" s="16"/>
      <c r="M238" s="16"/>
      <c r="N238" s="17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1:256" s="66" customFormat="1">
      <c r="A239" s="58">
        <v>43321</v>
      </c>
      <c r="B239" s="59" t="s">
        <v>236</v>
      </c>
      <c r="C239" s="59" t="s">
        <v>82</v>
      </c>
      <c r="D239" s="59" t="s">
        <v>85</v>
      </c>
      <c r="E239" s="61"/>
      <c r="F239" s="61">
        <v>10000</v>
      </c>
      <c r="G239" s="65"/>
      <c r="H239" s="59"/>
      <c r="I239" s="73"/>
      <c r="J239" s="59" t="s">
        <v>137</v>
      </c>
      <c r="K239" s="59">
        <v>37</v>
      </c>
      <c r="L239" s="59"/>
      <c r="M239" s="59" t="s">
        <v>95</v>
      </c>
      <c r="N239" s="63" t="s">
        <v>101</v>
      </c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66" customFormat="1">
      <c r="A240" s="58">
        <v>43321</v>
      </c>
      <c r="B240" s="59" t="s">
        <v>222</v>
      </c>
      <c r="C240" s="59" t="s">
        <v>82</v>
      </c>
      <c r="D240" s="59" t="s">
        <v>85</v>
      </c>
      <c r="E240" s="61"/>
      <c r="F240" s="61">
        <v>60000</v>
      </c>
      <c r="G240" s="65"/>
      <c r="H240" s="59"/>
      <c r="I240" s="73"/>
      <c r="J240" s="59" t="s">
        <v>137</v>
      </c>
      <c r="K240" s="59" t="s">
        <v>237</v>
      </c>
      <c r="L240" s="59"/>
      <c r="M240" s="59" t="s">
        <v>95</v>
      </c>
      <c r="N240" s="63" t="s">
        <v>101</v>
      </c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38" customFormat="1" hidden="1">
      <c r="A241" s="43"/>
      <c r="B241" s="16"/>
      <c r="C241" s="16"/>
      <c r="D241" s="16"/>
      <c r="E241" s="40"/>
      <c r="F241" s="40"/>
      <c r="G241" s="52"/>
      <c r="H241" s="16"/>
      <c r="I241" s="16"/>
      <c r="J241" s="16"/>
      <c r="K241" s="16"/>
      <c r="L241" s="16"/>
      <c r="M241" s="16"/>
      <c r="N241" s="17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1:256" s="66" customFormat="1">
      <c r="A242" s="58">
        <v>43321</v>
      </c>
      <c r="B242" s="59" t="s">
        <v>137</v>
      </c>
      <c r="C242" s="59" t="s">
        <v>82</v>
      </c>
      <c r="D242" s="59" t="s">
        <v>85</v>
      </c>
      <c r="E242" s="61">
        <v>10000</v>
      </c>
      <c r="F242" s="61"/>
      <c r="G242" s="59"/>
      <c r="H242" s="59"/>
      <c r="I242" s="73"/>
      <c r="J242" s="59" t="s">
        <v>236</v>
      </c>
      <c r="K242" s="59" t="s">
        <v>143</v>
      </c>
      <c r="L242" s="59"/>
      <c r="M242" s="59" t="s">
        <v>95</v>
      </c>
      <c r="N242" s="63" t="s">
        <v>101</v>
      </c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38" customFormat="1" hidden="1">
      <c r="A243" s="43"/>
      <c r="B243" s="16"/>
      <c r="C243" s="16"/>
      <c r="D243" s="16"/>
      <c r="E243" s="40"/>
      <c r="F243" s="40"/>
      <c r="G243" s="16"/>
      <c r="H243" s="16"/>
      <c r="I243" s="16"/>
      <c r="J243" s="16"/>
      <c r="K243" s="16"/>
      <c r="L243" s="16"/>
      <c r="M243" s="16"/>
      <c r="N243" s="1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</row>
    <row r="244" spans="1:256" s="38" customFormat="1" hidden="1">
      <c r="A244" s="43"/>
      <c r="B244" s="17"/>
      <c r="C244" s="17"/>
      <c r="D244" s="17"/>
      <c r="E244" s="40"/>
      <c r="F244" s="40"/>
      <c r="G244" s="51"/>
      <c r="H244" s="16"/>
      <c r="I244" s="16"/>
      <c r="J244" s="17"/>
      <c r="K244" s="17"/>
      <c r="L244" s="16"/>
      <c r="M244" s="16"/>
      <c r="N244" s="16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  <c r="IT244" s="27"/>
      <c r="IU244" s="27"/>
      <c r="IV244" s="27"/>
    </row>
    <row r="245" spans="1:256" s="38" customFormat="1" hidden="1">
      <c r="A245" s="43"/>
      <c r="B245" s="17"/>
      <c r="C245" s="17"/>
      <c r="D245" s="17"/>
      <c r="E245" s="40"/>
      <c r="F245" s="40"/>
      <c r="G245" s="51"/>
      <c r="H245" s="16"/>
      <c r="I245" s="16"/>
      <c r="J245" s="17"/>
      <c r="K245" s="17"/>
      <c r="L245" s="16"/>
      <c r="M245" s="16"/>
      <c r="N245" s="16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  <c r="IT245" s="27"/>
      <c r="IU245" s="27"/>
      <c r="IV245" s="27"/>
    </row>
    <row r="246" spans="1:256" s="38" customFormat="1" hidden="1">
      <c r="A246" s="43"/>
      <c r="B246" s="17"/>
      <c r="C246" s="17"/>
      <c r="D246" s="17"/>
      <c r="E246" s="40"/>
      <c r="F246" s="40"/>
      <c r="G246" s="51"/>
      <c r="H246" s="16"/>
      <c r="I246" s="16"/>
      <c r="J246" s="17"/>
      <c r="K246" s="17"/>
      <c r="L246" s="16"/>
      <c r="M246" s="16"/>
      <c r="N246" s="16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  <c r="IT246" s="27"/>
      <c r="IU246" s="27"/>
      <c r="IV246" s="27"/>
    </row>
    <row r="247" spans="1:256" s="38" customFormat="1" hidden="1">
      <c r="A247" s="43"/>
      <c r="B247" s="17"/>
      <c r="C247" s="17"/>
      <c r="D247" s="17"/>
      <c r="E247" s="40"/>
      <c r="F247" s="40"/>
      <c r="G247" s="51"/>
      <c r="H247" s="16"/>
      <c r="I247" s="16"/>
      <c r="J247" s="17"/>
      <c r="K247" s="17"/>
      <c r="L247" s="16"/>
      <c r="M247" s="16"/>
      <c r="N247" s="16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9"/>
      <c r="GS247" s="79"/>
      <c r="GT247" s="79"/>
      <c r="GU247" s="79"/>
      <c r="GV247" s="79"/>
      <c r="GW247" s="79"/>
      <c r="GX247" s="79"/>
      <c r="GY247" s="79"/>
      <c r="GZ247" s="79"/>
      <c r="HA247" s="79"/>
      <c r="HB247" s="79"/>
      <c r="HC247" s="79"/>
      <c r="HD247" s="79"/>
      <c r="HE247" s="79"/>
      <c r="HF247" s="79"/>
      <c r="HG247" s="79"/>
      <c r="HH247" s="79"/>
      <c r="HI247" s="79"/>
      <c r="HJ247" s="79"/>
      <c r="HK247" s="79"/>
      <c r="HL247" s="79"/>
      <c r="HM247" s="79"/>
      <c r="HN247" s="79"/>
      <c r="HO247" s="79"/>
      <c r="HP247" s="79"/>
      <c r="HQ247" s="79"/>
      <c r="HR247" s="79"/>
      <c r="HS247" s="79"/>
      <c r="HT247" s="79"/>
      <c r="HU247" s="79"/>
      <c r="HV247" s="79"/>
      <c r="HW247" s="79"/>
      <c r="HX247" s="79"/>
      <c r="HY247" s="79"/>
      <c r="HZ247" s="79"/>
      <c r="IA247" s="79"/>
      <c r="IB247" s="79"/>
      <c r="IC247" s="79"/>
      <c r="ID247" s="79"/>
      <c r="IE247" s="79"/>
      <c r="IF247" s="79"/>
      <c r="IG247" s="79"/>
      <c r="IH247" s="79"/>
      <c r="II247" s="79"/>
      <c r="IJ247" s="79"/>
      <c r="IK247" s="79"/>
      <c r="IL247" s="79"/>
      <c r="IM247" s="79"/>
      <c r="IN247" s="79"/>
      <c r="IO247" s="79"/>
      <c r="IP247" s="79"/>
      <c r="IQ247" s="79"/>
      <c r="IR247" s="79"/>
      <c r="IS247" s="79"/>
      <c r="IT247" s="79"/>
      <c r="IU247" s="79"/>
      <c r="IV247" s="79"/>
    </row>
    <row r="248" spans="1:256" s="66" customFormat="1" hidden="1">
      <c r="A248" s="43"/>
      <c r="B248" s="17"/>
      <c r="C248" s="17"/>
      <c r="D248" s="17"/>
      <c r="E248" s="40"/>
      <c r="F248" s="40"/>
      <c r="G248" s="51"/>
      <c r="H248" s="16"/>
      <c r="I248" s="16"/>
      <c r="J248" s="17"/>
      <c r="K248" s="17"/>
      <c r="L248" s="16"/>
      <c r="M248" s="16"/>
      <c r="N248" s="16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  <c r="IT248" s="27"/>
      <c r="IU248" s="27"/>
      <c r="IV248" s="27"/>
    </row>
    <row r="249" spans="1:256" s="66" customFormat="1" hidden="1">
      <c r="A249" s="43"/>
      <c r="B249" s="17"/>
      <c r="C249" s="17"/>
      <c r="D249" s="17"/>
      <c r="E249" s="40"/>
      <c r="F249" s="40"/>
      <c r="G249" s="51"/>
      <c r="H249" s="16"/>
      <c r="I249" s="16"/>
      <c r="J249" s="17"/>
      <c r="K249" s="17"/>
      <c r="L249" s="16"/>
      <c r="M249" s="16"/>
      <c r="N249" s="16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  <c r="IT249" s="32"/>
      <c r="IU249" s="32"/>
      <c r="IV249" s="32"/>
    </row>
    <row r="250" spans="1:256" s="38" customFormat="1" hidden="1">
      <c r="A250" s="43"/>
      <c r="B250" s="16"/>
      <c r="C250" s="17"/>
      <c r="D250" s="16"/>
      <c r="E250" s="40"/>
      <c r="F250" s="42"/>
      <c r="G250" s="51"/>
      <c r="H250" s="16"/>
      <c r="I250" s="16"/>
      <c r="J250" s="16"/>
      <c r="K250" s="16"/>
      <c r="L250" s="16"/>
      <c r="M250" s="16"/>
      <c r="N250" s="16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  <c r="IQ250" s="32"/>
      <c r="IR250" s="32"/>
      <c r="IS250" s="32"/>
      <c r="IT250" s="32"/>
      <c r="IU250" s="32"/>
      <c r="IV250" s="32"/>
    </row>
    <row r="251" spans="1:256" s="66" customFormat="1" hidden="1">
      <c r="A251" s="43"/>
      <c r="B251" s="16"/>
      <c r="C251" s="16"/>
      <c r="D251" s="16"/>
      <c r="E251" s="40"/>
      <c r="F251" s="42"/>
      <c r="G251" s="51"/>
      <c r="H251" s="16"/>
      <c r="I251" s="16"/>
      <c r="J251" s="16"/>
      <c r="K251" s="16"/>
      <c r="L251" s="16"/>
      <c r="M251" s="16"/>
      <c r="N251" s="16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  <c r="IP251" s="32"/>
      <c r="IQ251" s="32"/>
      <c r="IR251" s="32"/>
      <c r="IS251" s="32"/>
      <c r="IT251" s="32"/>
      <c r="IU251" s="32"/>
      <c r="IV251" s="32"/>
    </row>
    <row r="252" spans="1:256" s="38" customFormat="1" hidden="1">
      <c r="A252" s="43"/>
      <c r="B252" s="16"/>
      <c r="C252" s="16"/>
      <c r="D252" s="16"/>
      <c r="E252" s="40"/>
      <c r="F252" s="42"/>
      <c r="G252" s="51"/>
      <c r="H252" s="16"/>
      <c r="I252" s="16"/>
      <c r="J252" s="16"/>
      <c r="K252" s="16"/>
      <c r="L252" s="16"/>
      <c r="M252" s="16"/>
      <c r="N252" s="16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38" customFormat="1" hidden="1">
      <c r="A253" s="43"/>
      <c r="B253" s="16"/>
      <c r="C253" s="17"/>
      <c r="D253" s="16"/>
      <c r="E253" s="40"/>
      <c r="F253" s="42"/>
      <c r="G253" s="51"/>
      <c r="H253" s="16"/>
      <c r="I253" s="16"/>
      <c r="J253" s="16"/>
      <c r="K253" s="16"/>
      <c r="L253" s="16"/>
      <c r="M253" s="16"/>
      <c r="N253" s="16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2"/>
      <c r="HT253" s="72"/>
      <c r="HU253" s="72"/>
      <c r="HV253" s="72"/>
      <c r="HW253" s="72"/>
      <c r="HX253" s="72"/>
      <c r="HY253" s="72"/>
      <c r="HZ253" s="72"/>
      <c r="IA253" s="72"/>
      <c r="IB253" s="72"/>
      <c r="IC253" s="72"/>
      <c r="ID253" s="72"/>
      <c r="IE253" s="72"/>
      <c r="IF253" s="72"/>
      <c r="IG253" s="72"/>
      <c r="IH253" s="72"/>
      <c r="II253" s="72"/>
      <c r="IJ253" s="72"/>
      <c r="IK253" s="72"/>
      <c r="IL253" s="72"/>
      <c r="IM253" s="72"/>
      <c r="IN253" s="72"/>
      <c r="IO253" s="72"/>
      <c r="IP253" s="72"/>
      <c r="IQ253" s="72"/>
      <c r="IR253" s="72"/>
      <c r="IS253" s="72"/>
      <c r="IT253" s="72"/>
      <c r="IU253" s="72"/>
      <c r="IV253" s="72"/>
    </row>
    <row r="254" spans="1:256" s="38" customFormat="1" hidden="1">
      <c r="A254" s="43"/>
      <c r="B254" s="50"/>
      <c r="C254" s="50"/>
      <c r="D254" s="50"/>
      <c r="E254" s="40"/>
      <c r="F254" s="49"/>
      <c r="G254" s="50"/>
      <c r="H254" s="16"/>
      <c r="I254" s="16"/>
      <c r="J254" s="17"/>
      <c r="K254" s="50"/>
      <c r="L254" s="16"/>
      <c r="M254" s="16"/>
      <c r="N254" s="1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  <c r="DL254" s="37"/>
      <c r="DM254" s="37"/>
      <c r="DN254" s="37"/>
      <c r="DO254" s="37"/>
      <c r="DP254" s="37"/>
      <c r="DQ254" s="37"/>
      <c r="DR254" s="37"/>
      <c r="DS254" s="37"/>
      <c r="DT254" s="37"/>
      <c r="DU254" s="37"/>
      <c r="DV254" s="37"/>
      <c r="DW254" s="37"/>
      <c r="DX254" s="37"/>
      <c r="DY254" s="37"/>
      <c r="DZ254" s="37"/>
      <c r="EA254" s="37"/>
      <c r="EB254" s="37"/>
      <c r="EC254" s="37"/>
      <c r="ED254" s="37"/>
      <c r="EE254" s="37"/>
      <c r="EF254" s="37"/>
      <c r="EG254" s="37"/>
      <c r="EH254" s="37"/>
      <c r="EI254" s="37"/>
      <c r="EJ254" s="37"/>
      <c r="EK254" s="37"/>
      <c r="EL254" s="37"/>
      <c r="EM254" s="37"/>
      <c r="EN254" s="37"/>
      <c r="EO254" s="37"/>
      <c r="EP254" s="37"/>
      <c r="EQ254" s="37"/>
      <c r="ER254" s="37"/>
      <c r="ES254" s="37"/>
      <c r="ET254" s="37"/>
      <c r="EU254" s="37"/>
      <c r="EV254" s="37"/>
      <c r="EW254" s="37"/>
      <c r="EX254" s="37"/>
      <c r="EY254" s="37"/>
      <c r="EZ254" s="37"/>
      <c r="FA254" s="37"/>
      <c r="FB254" s="37"/>
      <c r="FC254" s="37"/>
      <c r="FD254" s="37"/>
      <c r="FE254" s="37"/>
      <c r="FF254" s="37"/>
      <c r="FG254" s="37"/>
      <c r="FH254" s="37"/>
      <c r="FI254" s="37"/>
      <c r="FJ254" s="37"/>
      <c r="FK254" s="37"/>
      <c r="FL254" s="37"/>
      <c r="FM254" s="37"/>
      <c r="FN254" s="37"/>
      <c r="FO254" s="37"/>
      <c r="FP254" s="37"/>
      <c r="FQ254" s="37"/>
      <c r="FR254" s="37"/>
      <c r="FS254" s="37"/>
      <c r="FT254" s="37"/>
      <c r="FU254" s="37"/>
      <c r="FV254" s="37"/>
      <c r="FW254" s="37"/>
      <c r="FX254" s="37"/>
      <c r="FY254" s="37"/>
      <c r="FZ254" s="37"/>
      <c r="GA254" s="37"/>
      <c r="GB254" s="37"/>
      <c r="GC254" s="37"/>
      <c r="GD254" s="37"/>
      <c r="GE254" s="37"/>
      <c r="GF254" s="37"/>
      <c r="GG254" s="37"/>
      <c r="GH254" s="37"/>
      <c r="GI254" s="37"/>
      <c r="GJ254" s="37"/>
      <c r="GK254" s="37"/>
      <c r="GL254" s="37"/>
      <c r="GM254" s="37"/>
      <c r="GN254" s="37"/>
      <c r="GO254" s="37"/>
      <c r="GP254" s="37"/>
      <c r="GQ254" s="37"/>
      <c r="GR254" s="37"/>
      <c r="GS254" s="37"/>
      <c r="GT254" s="37"/>
      <c r="GU254" s="37"/>
      <c r="GV254" s="37"/>
      <c r="GW254" s="37"/>
      <c r="GX254" s="37"/>
      <c r="GY254" s="37"/>
      <c r="GZ254" s="37"/>
      <c r="HA254" s="37"/>
      <c r="HB254" s="37"/>
      <c r="HC254" s="37"/>
      <c r="HD254" s="37"/>
      <c r="HE254" s="37"/>
      <c r="HF254" s="37"/>
      <c r="HG254" s="37"/>
      <c r="HH254" s="37"/>
      <c r="HI254" s="37"/>
      <c r="HJ254" s="37"/>
      <c r="HK254" s="37"/>
      <c r="HL254" s="37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  <c r="IE254" s="37"/>
      <c r="IF254" s="37"/>
      <c r="IG254" s="37"/>
      <c r="IH254" s="37"/>
      <c r="II254" s="37"/>
      <c r="IJ254" s="37"/>
      <c r="IK254" s="37"/>
      <c r="IL254" s="37"/>
      <c r="IM254" s="37"/>
      <c r="IN254" s="37"/>
      <c r="IO254" s="37"/>
      <c r="IP254" s="37"/>
      <c r="IQ254" s="37"/>
      <c r="IR254" s="37"/>
      <c r="IS254" s="37"/>
      <c r="IT254" s="37"/>
      <c r="IU254" s="37"/>
      <c r="IV254" s="37"/>
    </row>
    <row r="255" spans="1:256" s="66" customFormat="1" hidden="1">
      <c r="A255" s="43"/>
      <c r="B255" s="50"/>
      <c r="C255" s="50"/>
      <c r="D255" s="50"/>
      <c r="E255" s="40"/>
      <c r="F255" s="49"/>
      <c r="G255" s="50"/>
      <c r="H255" s="16"/>
      <c r="I255" s="16"/>
      <c r="J255" s="17"/>
      <c r="K255" s="50"/>
      <c r="L255" s="16"/>
      <c r="M255" s="16"/>
      <c r="N255" s="1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  <c r="DL255" s="37"/>
      <c r="DM255" s="37"/>
      <c r="DN255" s="37"/>
      <c r="DO255" s="37"/>
      <c r="DP255" s="37"/>
      <c r="DQ255" s="37"/>
      <c r="DR255" s="37"/>
      <c r="DS255" s="37"/>
      <c r="DT255" s="37"/>
      <c r="DU255" s="37"/>
      <c r="DV255" s="37"/>
      <c r="DW255" s="37"/>
      <c r="DX255" s="37"/>
      <c r="DY255" s="37"/>
      <c r="DZ255" s="37"/>
      <c r="EA255" s="37"/>
      <c r="EB255" s="37"/>
      <c r="EC255" s="37"/>
      <c r="ED255" s="37"/>
      <c r="EE255" s="37"/>
      <c r="EF255" s="37"/>
      <c r="EG255" s="37"/>
      <c r="EH255" s="37"/>
      <c r="EI255" s="37"/>
      <c r="EJ255" s="37"/>
      <c r="EK255" s="37"/>
      <c r="EL255" s="37"/>
      <c r="EM255" s="37"/>
      <c r="EN255" s="37"/>
      <c r="EO255" s="37"/>
      <c r="EP255" s="37"/>
      <c r="EQ255" s="37"/>
      <c r="ER255" s="37"/>
      <c r="ES255" s="37"/>
      <c r="ET255" s="37"/>
      <c r="EU255" s="37"/>
      <c r="EV255" s="37"/>
      <c r="EW255" s="37"/>
      <c r="EX255" s="37"/>
      <c r="EY255" s="37"/>
      <c r="EZ255" s="37"/>
      <c r="FA255" s="37"/>
      <c r="FB255" s="37"/>
      <c r="FC255" s="37"/>
      <c r="FD255" s="37"/>
      <c r="FE255" s="37"/>
      <c r="FF255" s="37"/>
      <c r="FG255" s="37"/>
      <c r="FH255" s="37"/>
      <c r="FI255" s="37"/>
      <c r="FJ255" s="37"/>
      <c r="FK255" s="37"/>
      <c r="FL255" s="37"/>
      <c r="FM255" s="37"/>
      <c r="FN255" s="37"/>
      <c r="FO255" s="37"/>
      <c r="FP255" s="37"/>
      <c r="FQ255" s="37"/>
      <c r="FR255" s="37"/>
      <c r="FS255" s="37"/>
      <c r="FT255" s="37"/>
      <c r="FU255" s="37"/>
      <c r="FV255" s="37"/>
      <c r="FW255" s="37"/>
      <c r="FX255" s="37"/>
      <c r="FY255" s="37"/>
      <c r="FZ255" s="37"/>
      <c r="GA255" s="37"/>
      <c r="GB255" s="37"/>
      <c r="GC255" s="37"/>
      <c r="GD255" s="37"/>
      <c r="GE255" s="37"/>
      <c r="GF255" s="37"/>
      <c r="GG255" s="37"/>
      <c r="GH255" s="37"/>
      <c r="GI255" s="37"/>
      <c r="GJ255" s="37"/>
      <c r="GK255" s="37"/>
      <c r="GL255" s="37"/>
      <c r="GM255" s="37"/>
      <c r="GN255" s="37"/>
      <c r="GO255" s="37"/>
      <c r="GP255" s="37"/>
      <c r="GQ255" s="37"/>
      <c r="GR255" s="37"/>
      <c r="GS255" s="37"/>
      <c r="GT255" s="37"/>
      <c r="GU255" s="37"/>
      <c r="GV255" s="37"/>
      <c r="GW255" s="37"/>
      <c r="GX255" s="37"/>
      <c r="GY255" s="37"/>
      <c r="GZ255" s="37"/>
      <c r="HA255" s="37"/>
      <c r="HB255" s="37"/>
      <c r="HC255" s="37"/>
      <c r="HD255" s="37"/>
      <c r="HE255" s="37"/>
      <c r="HF255" s="37"/>
      <c r="HG255" s="37"/>
      <c r="HH255" s="37"/>
      <c r="HI255" s="37"/>
      <c r="HJ255" s="37"/>
      <c r="HK255" s="37"/>
      <c r="HL255" s="37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  <c r="IE255" s="37"/>
      <c r="IF255" s="37"/>
      <c r="IG255" s="37"/>
      <c r="IH255" s="37"/>
      <c r="II255" s="37"/>
      <c r="IJ255" s="37"/>
      <c r="IK255" s="37"/>
      <c r="IL255" s="37"/>
      <c r="IM255" s="37"/>
      <c r="IN255" s="37"/>
      <c r="IO255" s="37"/>
      <c r="IP255" s="37"/>
      <c r="IQ255" s="37"/>
      <c r="IR255" s="37"/>
      <c r="IS255" s="37"/>
      <c r="IT255" s="37"/>
      <c r="IU255" s="37"/>
      <c r="IV255" s="37"/>
    </row>
    <row r="256" spans="1:256" s="38" customFormat="1" hidden="1">
      <c r="A256" s="43"/>
      <c r="B256" s="50"/>
      <c r="C256" s="50"/>
      <c r="D256" s="50"/>
      <c r="E256" s="40"/>
      <c r="F256" s="49"/>
      <c r="G256" s="50"/>
      <c r="H256" s="16"/>
      <c r="I256" s="16"/>
      <c r="J256" s="17"/>
      <c r="K256" s="50"/>
      <c r="L256" s="16"/>
      <c r="M256" s="16"/>
      <c r="N256" s="17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</row>
    <row r="257" spans="1:256" s="38" customFormat="1" hidden="1">
      <c r="A257" s="43"/>
      <c r="B257" s="50"/>
      <c r="C257" s="16"/>
      <c r="D257" s="16"/>
      <c r="E257" s="40"/>
      <c r="F257" s="40"/>
      <c r="G257" s="54"/>
      <c r="H257" s="16"/>
      <c r="I257" s="16"/>
      <c r="J257" s="17"/>
      <c r="K257" s="50"/>
      <c r="L257" s="16"/>
      <c r="M257" s="16"/>
      <c r="N257" s="17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</row>
    <row r="258" spans="1:256" s="38" customFormat="1" ht="13.5" hidden="1">
      <c r="A258" s="43"/>
      <c r="B258" s="50"/>
      <c r="C258" s="16"/>
      <c r="D258" s="16"/>
      <c r="E258" s="40"/>
      <c r="F258" s="40"/>
      <c r="G258" s="54"/>
      <c r="H258" s="16"/>
      <c r="I258" s="16"/>
      <c r="J258" s="17"/>
      <c r="K258" s="50"/>
      <c r="L258" s="16"/>
      <c r="M258" s="16"/>
      <c r="N258" s="17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66"/>
      <c r="IC258" s="66"/>
      <c r="ID258" s="66"/>
      <c r="IE258" s="66"/>
      <c r="IF258" s="66"/>
      <c r="IG258" s="66"/>
      <c r="IH258" s="66"/>
      <c r="II258" s="66"/>
      <c r="IJ258" s="66"/>
      <c r="IK258" s="66"/>
      <c r="IL258" s="66"/>
      <c r="IM258" s="66"/>
      <c r="IN258" s="66"/>
      <c r="IO258" s="66"/>
      <c r="IP258" s="66"/>
      <c r="IQ258" s="66"/>
      <c r="IR258" s="66"/>
      <c r="IS258" s="66"/>
      <c r="IT258" s="66"/>
      <c r="IU258" s="66"/>
      <c r="IV258" s="66"/>
    </row>
    <row r="259" spans="1:256" s="38" customFormat="1" ht="13.5" hidden="1">
      <c r="A259" s="43"/>
      <c r="B259" s="50"/>
      <c r="C259" s="16"/>
      <c r="D259" s="16"/>
      <c r="E259" s="40"/>
      <c r="F259" s="40"/>
      <c r="G259" s="54"/>
      <c r="H259" s="16"/>
      <c r="I259" s="16"/>
      <c r="J259" s="17"/>
      <c r="K259" s="50"/>
      <c r="L259" s="16"/>
      <c r="M259" s="16"/>
      <c r="N259" s="17"/>
    </row>
    <row r="260" spans="1:256" s="38" customFormat="1" ht="13.5" hidden="1">
      <c r="A260" s="43"/>
      <c r="B260" s="17"/>
      <c r="C260" s="17"/>
      <c r="D260" s="17"/>
      <c r="E260" s="41"/>
      <c r="F260" s="41"/>
      <c r="G260" s="41"/>
      <c r="H260" s="50"/>
      <c r="I260" s="50"/>
      <c r="J260" s="17"/>
      <c r="K260" s="17"/>
      <c r="L260" s="17"/>
      <c r="M260" s="16"/>
      <c r="N260" s="17"/>
    </row>
    <row r="261" spans="1:256" s="66" customFormat="1" ht="13.5" hidden="1">
      <c r="A261" s="43"/>
      <c r="B261" s="17"/>
      <c r="C261" s="17"/>
      <c r="D261" s="17"/>
      <c r="E261" s="41"/>
      <c r="F261" s="41"/>
      <c r="G261" s="41"/>
      <c r="H261" s="50"/>
      <c r="I261" s="50"/>
      <c r="J261" s="17"/>
      <c r="K261" s="17"/>
      <c r="L261" s="17"/>
      <c r="M261" s="16"/>
      <c r="N261" s="17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  <c r="DH261" s="38"/>
      <c r="DI261" s="38"/>
      <c r="DJ261" s="38"/>
      <c r="DK261" s="38"/>
      <c r="DL261" s="38"/>
      <c r="DM261" s="38"/>
      <c r="DN261" s="38"/>
      <c r="DO261" s="38"/>
      <c r="DP261" s="38"/>
      <c r="DQ261" s="38"/>
      <c r="DR261" s="38"/>
      <c r="DS261" s="38"/>
      <c r="DT261" s="38"/>
      <c r="DU261" s="38"/>
      <c r="DV261" s="38"/>
      <c r="DW261" s="38"/>
      <c r="DX261" s="38"/>
      <c r="DY261" s="38"/>
      <c r="DZ261" s="38"/>
      <c r="EA261" s="38"/>
      <c r="EB261" s="38"/>
      <c r="EC261" s="38"/>
      <c r="ED261" s="38"/>
      <c r="EE261" s="38"/>
      <c r="EF261" s="38"/>
      <c r="EG261" s="38"/>
      <c r="EH261" s="38"/>
      <c r="EI261" s="38"/>
      <c r="EJ261" s="38"/>
      <c r="EK261" s="38"/>
      <c r="EL261" s="38"/>
      <c r="EM261" s="38"/>
      <c r="EN261" s="38"/>
      <c r="EO261" s="38"/>
      <c r="EP261" s="38"/>
      <c r="EQ261" s="38"/>
      <c r="ER261" s="38"/>
      <c r="ES261" s="38"/>
      <c r="ET261" s="38"/>
      <c r="EU261" s="38"/>
      <c r="EV261" s="38"/>
      <c r="EW261" s="38"/>
      <c r="EX261" s="38"/>
      <c r="EY261" s="38"/>
      <c r="EZ261" s="38"/>
      <c r="FA261" s="38"/>
      <c r="FB261" s="38"/>
      <c r="FC261" s="38"/>
      <c r="FD261" s="38"/>
      <c r="FE261" s="38"/>
      <c r="FF261" s="38"/>
      <c r="FG261" s="38"/>
      <c r="FH261" s="38"/>
      <c r="FI261" s="38"/>
      <c r="FJ261" s="38"/>
      <c r="FK261" s="38"/>
      <c r="FL261" s="38"/>
      <c r="FM261" s="38"/>
      <c r="FN261" s="38"/>
      <c r="FO261" s="38"/>
      <c r="FP261" s="38"/>
      <c r="FQ261" s="38"/>
      <c r="FR261" s="38"/>
      <c r="FS261" s="38"/>
      <c r="FT261" s="38"/>
      <c r="FU261" s="38"/>
      <c r="FV261" s="38"/>
      <c r="FW261" s="38"/>
      <c r="FX261" s="38"/>
      <c r="FY261" s="38"/>
      <c r="FZ261" s="38"/>
      <c r="GA261" s="38"/>
      <c r="GB261" s="38"/>
      <c r="GC261" s="38"/>
      <c r="GD261" s="38"/>
      <c r="GE261" s="38"/>
      <c r="GF261" s="38"/>
      <c r="GG261" s="38"/>
      <c r="GH261" s="38"/>
      <c r="GI261" s="38"/>
      <c r="GJ261" s="38"/>
      <c r="GK261" s="38"/>
      <c r="GL261" s="38"/>
      <c r="GM261" s="38"/>
      <c r="GN261" s="38"/>
      <c r="GO261" s="38"/>
      <c r="GP261" s="38"/>
      <c r="GQ261" s="38"/>
      <c r="GR261" s="38"/>
      <c r="GS261" s="38"/>
      <c r="GT261" s="38"/>
      <c r="GU261" s="38"/>
      <c r="GV261" s="38"/>
      <c r="GW261" s="38"/>
      <c r="GX261" s="38"/>
      <c r="GY261" s="38"/>
      <c r="GZ261" s="38"/>
      <c r="HA261" s="38"/>
      <c r="HB261" s="38"/>
      <c r="HC261" s="38"/>
      <c r="HD261" s="38"/>
      <c r="HE261" s="38"/>
      <c r="HF261" s="38"/>
      <c r="HG261" s="38"/>
      <c r="HH261" s="38"/>
      <c r="HI261" s="38"/>
      <c r="HJ261" s="38"/>
      <c r="HK261" s="38"/>
      <c r="HL261" s="38"/>
      <c r="HM261" s="38"/>
      <c r="HN261" s="38"/>
      <c r="HO261" s="38"/>
      <c r="HP261" s="38"/>
      <c r="HQ261" s="38"/>
      <c r="HR261" s="38"/>
      <c r="HS261" s="38"/>
      <c r="HT261" s="38"/>
      <c r="HU261" s="38"/>
      <c r="HV261" s="38"/>
      <c r="HW261" s="38"/>
      <c r="HX261" s="38"/>
      <c r="HY261" s="38"/>
      <c r="HZ261" s="38"/>
      <c r="IA261" s="38"/>
      <c r="IB261" s="38"/>
      <c r="IC261" s="38"/>
      <c r="ID261" s="38"/>
      <c r="IE261" s="38"/>
      <c r="IF261" s="38"/>
      <c r="IG261" s="38"/>
      <c r="IH261" s="38"/>
      <c r="II261" s="38"/>
      <c r="IJ261" s="38"/>
      <c r="IK261" s="38"/>
      <c r="IL261" s="38"/>
      <c r="IM261" s="38"/>
      <c r="IN261" s="38"/>
      <c r="IO261" s="38"/>
      <c r="IP261" s="38"/>
      <c r="IQ261" s="38"/>
      <c r="IR261" s="38"/>
      <c r="IS261" s="38"/>
      <c r="IT261" s="38"/>
      <c r="IU261" s="38"/>
      <c r="IV261" s="38"/>
    </row>
    <row r="262" spans="1:256" s="66" customFormat="1" ht="13.5" hidden="1">
      <c r="A262" s="43"/>
      <c r="B262" s="17"/>
      <c r="C262" s="17"/>
      <c r="D262" s="17"/>
      <c r="E262" s="41"/>
      <c r="F262" s="41"/>
      <c r="G262" s="41"/>
      <c r="H262" s="50"/>
      <c r="I262" s="50"/>
      <c r="J262" s="17"/>
      <c r="K262" s="17"/>
      <c r="L262" s="17"/>
      <c r="M262" s="16"/>
      <c r="N262" s="17"/>
    </row>
    <row r="263" spans="1:256" s="66" customFormat="1" ht="13.5">
      <c r="A263" s="58">
        <v>43321</v>
      </c>
      <c r="B263" s="63" t="s">
        <v>137</v>
      </c>
      <c r="C263" s="63" t="s">
        <v>82</v>
      </c>
      <c r="D263" s="63" t="s">
        <v>85</v>
      </c>
      <c r="E263" s="70">
        <v>60000</v>
      </c>
      <c r="F263" s="70"/>
      <c r="G263" s="70"/>
      <c r="H263" s="71"/>
      <c r="I263" s="73"/>
      <c r="J263" s="63" t="s">
        <v>579</v>
      </c>
      <c r="K263" s="63" t="s">
        <v>580</v>
      </c>
      <c r="L263" s="63"/>
      <c r="M263" s="59" t="s">
        <v>95</v>
      </c>
      <c r="N263" s="63" t="s">
        <v>101</v>
      </c>
    </row>
    <row r="264" spans="1:256" s="38" customFormat="1" hidden="1">
      <c r="A264" s="43"/>
      <c r="B264" s="17"/>
      <c r="C264" s="17"/>
      <c r="D264" s="17"/>
      <c r="E264" s="41"/>
      <c r="F264" s="41"/>
      <c r="G264" s="41"/>
      <c r="H264" s="50"/>
      <c r="I264" s="50"/>
      <c r="J264" s="17"/>
      <c r="K264" s="17"/>
      <c r="L264" s="17"/>
      <c r="M264" s="16"/>
      <c r="N264" s="17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  <c r="IT264" s="32"/>
      <c r="IU264" s="32"/>
      <c r="IV264" s="32"/>
    </row>
    <row r="265" spans="1:256" s="38" customFormat="1" hidden="1">
      <c r="A265" s="43"/>
      <c r="B265" s="17"/>
      <c r="C265" s="16"/>
      <c r="D265" s="17"/>
      <c r="E265" s="40"/>
      <c r="F265" s="40"/>
      <c r="G265" s="54"/>
      <c r="H265" s="16"/>
      <c r="I265" s="16"/>
      <c r="J265" s="17"/>
      <c r="K265" s="17"/>
      <c r="L265" s="16"/>
      <c r="M265" s="16"/>
      <c r="N265" s="17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  <c r="IT265" s="32"/>
      <c r="IU265" s="32"/>
      <c r="IV265" s="32"/>
    </row>
    <row r="266" spans="1:256" s="38" customFormat="1" hidden="1">
      <c r="A266" s="43"/>
      <c r="B266" s="17"/>
      <c r="C266" s="16"/>
      <c r="D266" s="17"/>
      <c r="E266" s="40"/>
      <c r="F266" s="40"/>
      <c r="G266" s="54"/>
      <c r="H266" s="16"/>
      <c r="I266" s="16"/>
      <c r="J266" s="17"/>
      <c r="K266" s="17"/>
      <c r="L266" s="16"/>
      <c r="M266" s="16"/>
      <c r="N266" s="17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  <c r="IT266" s="32"/>
      <c r="IU266" s="32"/>
      <c r="IV266" s="32"/>
    </row>
    <row r="267" spans="1:256" s="38" customFormat="1" hidden="1">
      <c r="A267" s="43"/>
      <c r="B267" s="17"/>
      <c r="C267" s="16"/>
      <c r="D267" s="17"/>
      <c r="E267" s="40"/>
      <c r="F267" s="40"/>
      <c r="G267" s="54"/>
      <c r="H267" s="16"/>
      <c r="I267" s="16"/>
      <c r="J267" s="17"/>
      <c r="K267" s="17"/>
      <c r="L267" s="16"/>
      <c r="M267" s="16"/>
      <c r="N267" s="17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  <c r="IT267" s="32"/>
      <c r="IU267" s="32"/>
      <c r="IV267" s="32"/>
    </row>
    <row r="268" spans="1:256" s="38" customFormat="1" hidden="1">
      <c r="A268" s="43"/>
      <c r="B268" s="16"/>
      <c r="C268" s="16"/>
      <c r="D268" s="16"/>
      <c r="E268" s="47"/>
      <c r="F268" s="40"/>
      <c r="G268" s="16"/>
      <c r="H268" s="44"/>
      <c r="I268" s="16"/>
      <c r="J268" s="16"/>
      <c r="K268" s="16"/>
      <c r="L268" s="16"/>
      <c r="M268" s="16"/>
      <c r="N268" s="17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</row>
    <row r="269" spans="1:256" s="66" customFormat="1" hidden="1">
      <c r="A269" s="43"/>
      <c r="B269" s="16"/>
      <c r="C269" s="16"/>
      <c r="D269" s="16"/>
      <c r="E269" s="47"/>
      <c r="F269" s="40"/>
      <c r="G269" s="16"/>
      <c r="H269" s="44"/>
      <c r="I269" s="16"/>
      <c r="J269" s="16"/>
      <c r="K269" s="16"/>
      <c r="L269" s="16"/>
      <c r="M269" s="16"/>
      <c r="N269" s="17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</row>
    <row r="270" spans="1:256" s="66" customFormat="1" hidden="1">
      <c r="A270" s="43"/>
      <c r="B270" s="16"/>
      <c r="C270" s="16"/>
      <c r="D270" s="16"/>
      <c r="E270" s="44"/>
      <c r="F270" s="40"/>
      <c r="G270" s="16"/>
      <c r="H270" s="44"/>
      <c r="I270" s="16"/>
      <c r="J270" s="16"/>
      <c r="K270" s="16"/>
      <c r="L270" s="16"/>
      <c r="M270" s="16"/>
      <c r="N270" s="17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  <c r="IU270" s="26"/>
      <c r="IV270" s="26"/>
    </row>
    <row r="271" spans="1:256" s="66" customFormat="1">
      <c r="A271" s="58">
        <v>43322</v>
      </c>
      <c r="B271" s="59" t="s">
        <v>53</v>
      </c>
      <c r="C271" s="59" t="s">
        <v>82</v>
      </c>
      <c r="D271" s="59" t="s">
        <v>81</v>
      </c>
      <c r="E271" s="60"/>
      <c r="F271" s="61">
        <v>2000000</v>
      </c>
      <c r="G271" s="59"/>
      <c r="H271" s="62"/>
      <c r="I271" s="73"/>
      <c r="J271" s="59" t="s">
        <v>79</v>
      </c>
      <c r="K271" s="59">
        <v>3593823</v>
      </c>
      <c r="L271" s="59"/>
      <c r="M271" s="59" t="s">
        <v>95</v>
      </c>
      <c r="N271" s="63" t="s">
        <v>101</v>
      </c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66" customFormat="1">
      <c r="A272" s="58">
        <v>43322</v>
      </c>
      <c r="B272" s="67" t="s">
        <v>92</v>
      </c>
      <c r="C272" s="63" t="s">
        <v>82</v>
      </c>
      <c r="D272" s="68" t="s">
        <v>85</v>
      </c>
      <c r="E272" s="69">
        <v>450000</v>
      </c>
      <c r="F272" s="70"/>
      <c r="G272" s="70"/>
      <c r="H272" s="71"/>
      <c r="I272" s="73"/>
      <c r="J272" s="63" t="s">
        <v>93</v>
      </c>
      <c r="K272" s="71" t="s">
        <v>94</v>
      </c>
      <c r="L272" s="71"/>
      <c r="M272" s="59" t="s">
        <v>95</v>
      </c>
      <c r="N272" s="63" t="s">
        <v>101</v>
      </c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66" customFormat="1" hidden="1">
      <c r="A273" s="43"/>
      <c r="B273" s="48"/>
      <c r="C273" s="17"/>
      <c r="D273" s="46"/>
      <c r="E273" s="49"/>
      <c r="F273" s="41"/>
      <c r="G273" s="41"/>
      <c r="H273" s="50"/>
      <c r="I273" s="50"/>
      <c r="J273" s="17"/>
      <c r="K273" s="50"/>
      <c r="L273" s="50"/>
      <c r="M273" s="16"/>
      <c r="N273" s="17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</row>
    <row r="274" spans="1:256" s="38" customFormat="1" hidden="1">
      <c r="A274" s="43"/>
      <c r="B274" s="48"/>
      <c r="C274" s="17"/>
      <c r="D274" s="46"/>
      <c r="E274" s="49"/>
      <c r="F274" s="41"/>
      <c r="G274" s="41"/>
      <c r="H274" s="50"/>
      <c r="I274" s="50"/>
      <c r="J274" s="17"/>
      <c r="K274" s="50"/>
      <c r="L274" s="50"/>
      <c r="M274" s="16"/>
      <c r="N274" s="17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  <c r="IU274" s="26"/>
      <c r="IV274" s="26"/>
    </row>
    <row r="275" spans="1:256" s="66" customFormat="1" hidden="1">
      <c r="A275" s="43"/>
      <c r="B275" s="16"/>
      <c r="C275" s="16"/>
      <c r="D275" s="16"/>
      <c r="E275" s="40"/>
      <c r="F275" s="40"/>
      <c r="G275" s="51"/>
      <c r="H275" s="16"/>
      <c r="I275" s="16"/>
      <c r="J275" s="16"/>
      <c r="K275" s="16"/>
      <c r="L275" s="16"/>
      <c r="M275" s="16"/>
      <c r="N275" s="1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</row>
    <row r="276" spans="1:256" s="38" customFormat="1" hidden="1">
      <c r="A276" s="43"/>
      <c r="B276" s="16"/>
      <c r="C276" s="16"/>
      <c r="D276" s="16"/>
      <c r="E276" s="40"/>
      <c r="F276" s="40"/>
      <c r="G276" s="51"/>
      <c r="H276" s="16"/>
      <c r="I276" s="16"/>
      <c r="J276" s="16"/>
      <c r="K276" s="16"/>
      <c r="L276" s="16"/>
      <c r="M276" s="16"/>
      <c r="N276" s="1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  <c r="IU276" s="26"/>
      <c r="IV276" s="26"/>
    </row>
    <row r="277" spans="1:256" s="66" customFormat="1">
      <c r="A277" s="58">
        <v>43322</v>
      </c>
      <c r="B277" s="59" t="s">
        <v>93</v>
      </c>
      <c r="C277" s="59" t="s">
        <v>82</v>
      </c>
      <c r="D277" s="59" t="s">
        <v>85</v>
      </c>
      <c r="E277" s="61"/>
      <c r="F277" s="61">
        <v>450000</v>
      </c>
      <c r="G277" s="65"/>
      <c r="H277" s="59"/>
      <c r="I277" s="73"/>
      <c r="J277" s="59" t="s">
        <v>137</v>
      </c>
      <c r="K277" s="59">
        <v>39</v>
      </c>
      <c r="L277" s="59"/>
      <c r="M277" s="59" t="s">
        <v>95</v>
      </c>
      <c r="N277" s="63" t="s">
        <v>101</v>
      </c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38" customFormat="1" hidden="1">
      <c r="A278" s="43"/>
      <c r="B278" s="16"/>
      <c r="C278" s="16"/>
      <c r="D278" s="16"/>
      <c r="E278" s="40"/>
      <c r="F278" s="40"/>
      <c r="G278" s="52"/>
      <c r="H278" s="16"/>
      <c r="I278" s="16"/>
      <c r="J278" s="16"/>
      <c r="K278" s="16"/>
      <c r="L278" s="16"/>
      <c r="M278" s="16"/>
      <c r="N278" s="17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</row>
    <row r="279" spans="1:256" s="38" customFormat="1" hidden="1">
      <c r="A279" s="43"/>
      <c r="B279" s="16"/>
      <c r="C279" s="16"/>
      <c r="D279" s="16"/>
      <c r="E279" s="40"/>
      <c r="F279" s="40"/>
      <c r="G279" s="52"/>
      <c r="H279" s="16"/>
      <c r="I279" s="16"/>
      <c r="J279" s="16"/>
      <c r="K279" s="16"/>
      <c r="L279" s="16"/>
      <c r="M279" s="16"/>
      <c r="N279" s="1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  <c r="IU279" s="26"/>
      <c r="IV279" s="26"/>
    </row>
    <row r="280" spans="1:256" s="38" customFormat="1" hidden="1">
      <c r="A280" s="43"/>
      <c r="B280" s="16"/>
      <c r="C280" s="16"/>
      <c r="D280" s="16"/>
      <c r="E280" s="40"/>
      <c r="F280" s="40"/>
      <c r="G280" s="52"/>
      <c r="H280" s="16"/>
      <c r="I280" s="16"/>
      <c r="J280" s="16"/>
      <c r="K280" s="16"/>
      <c r="L280" s="16"/>
      <c r="M280" s="16"/>
      <c r="N280" s="1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  <c r="IU280" s="26"/>
      <c r="IV280" s="26"/>
    </row>
    <row r="281" spans="1:256" s="66" customFormat="1">
      <c r="A281" s="58">
        <v>43322</v>
      </c>
      <c r="B281" s="59" t="s">
        <v>79</v>
      </c>
      <c r="C281" s="59" t="s">
        <v>82</v>
      </c>
      <c r="D281" s="59" t="s">
        <v>85</v>
      </c>
      <c r="E281" s="61">
        <v>2000000</v>
      </c>
      <c r="F281" s="61"/>
      <c r="G281" s="65"/>
      <c r="H281" s="59"/>
      <c r="I281" s="73"/>
      <c r="J281" s="59" t="s">
        <v>137</v>
      </c>
      <c r="K281" s="59" t="s">
        <v>143</v>
      </c>
      <c r="L281" s="59"/>
      <c r="M281" s="59" t="s">
        <v>95</v>
      </c>
      <c r="N281" s="63" t="s">
        <v>101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38" customFormat="1" hidden="1">
      <c r="A282" s="43"/>
      <c r="B282" s="16"/>
      <c r="C282" s="16"/>
      <c r="D282" s="16"/>
      <c r="E282" s="40"/>
      <c r="F282" s="40"/>
      <c r="G282" s="52"/>
      <c r="H282" s="16"/>
      <c r="I282" s="16"/>
      <c r="J282" s="16"/>
      <c r="K282" s="16"/>
      <c r="L282" s="16"/>
      <c r="M282" s="16"/>
      <c r="N282" s="17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  <c r="IU282" s="26"/>
      <c r="IV282" s="26"/>
    </row>
    <row r="283" spans="1:256" s="66" customFormat="1" hidden="1">
      <c r="A283" s="43"/>
      <c r="B283" s="17"/>
      <c r="C283" s="17"/>
      <c r="D283" s="17"/>
      <c r="E283" s="40"/>
      <c r="F283" s="40"/>
      <c r="G283" s="51"/>
      <c r="H283" s="16"/>
      <c r="I283" s="16"/>
      <c r="J283" s="17"/>
      <c r="K283" s="17"/>
      <c r="L283" s="16"/>
      <c r="M283" s="16"/>
      <c r="N283" s="1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  <c r="IU283" s="26"/>
      <c r="IV283" s="26"/>
    </row>
    <row r="284" spans="1:256" s="38" customFormat="1" hidden="1">
      <c r="A284" s="43"/>
      <c r="B284" s="17"/>
      <c r="C284" s="17"/>
      <c r="D284" s="17"/>
      <c r="E284" s="40"/>
      <c r="F284" s="40"/>
      <c r="G284" s="51"/>
      <c r="H284" s="16"/>
      <c r="I284" s="16"/>
      <c r="J284" s="17"/>
      <c r="K284" s="17"/>
      <c r="L284" s="16"/>
      <c r="M284" s="16"/>
      <c r="N284" s="16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27"/>
      <c r="IT284" s="27"/>
      <c r="IU284" s="27"/>
      <c r="IV284" s="27"/>
    </row>
    <row r="285" spans="1:256" s="66" customFormat="1" hidden="1">
      <c r="A285" s="43"/>
      <c r="B285" s="17"/>
      <c r="C285" s="17"/>
      <c r="D285" s="17"/>
      <c r="E285" s="40"/>
      <c r="F285" s="40"/>
      <c r="G285" s="51"/>
      <c r="H285" s="16"/>
      <c r="I285" s="16"/>
      <c r="J285" s="17"/>
      <c r="K285" s="17"/>
      <c r="L285" s="16"/>
      <c r="M285" s="16"/>
      <c r="N285" s="16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27"/>
      <c r="IT285" s="27"/>
      <c r="IU285" s="27"/>
      <c r="IV285" s="27"/>
    </row>
    <row r="286" spans="1:256" s="66" customFormat="1" hidden="1">
      <c r="A286" s="43"/>
      <c r="B286" s="17"/>
      <c r="C286" s="17"/>
      <c r="D286" s="17"/>
      <c r="E286" s="40"/>
      <c r="F286" s="40"/>
      <c r="G286" s="51"/>
      <c r="H286" s="16"/>
      <c r="I286" s="16"/>
      <c r="J286" s="17"/>
      <c r="K286" s="17"/>
      <c r="L286" s="16"/>
      <c r="M286" s="16"/>
      <c r="N286" s="16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</row>
    <row r="287" spans="1:256" s="66" customFormat="1" hidden="1">
      <c r="A287" s="43"/>
      <c r="B287" s="17"/>
      <c r="C287" s="17"/>
      <c r="D287" s="17"/>
      <c r="E287" s="40"/>
      <c r="F287" s="40"/>
      <c r="G287" s="51"/>
      <c r="H287" s="16"/>
      <c r="I287" s="16"/>
      <c r="J287" s="17"/>
      <c r="K287" s="17"/>
      <c r="L287" s="16"/>
      <c r="M287" s="16"/>
      <c r="N287" s="16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</row>
    <row r="288" spans="1:256" s="66" customFormat="1" hidden="1">
      <c r="A288" s="43"/>
      <c r="B288" s="50"/>
      <c r="C288" s="50"/>
      <c r="D288" s="50"/>
      <c r="E288" s="40"/>
      <c r="F288" s="49"/>
      <c r="G288" s="50"/>
      <c r="H288" s="16"/>
      <c r="I288" s="16"/>
      <c r="J288" s="17"/>
      <c r="K288" s="50"/>
      <c r="L288" s="16"/>
      <c r="M288" s="16"/>
      <c r="N288" s="1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</row>
    <row r="289" spans="1:256" s="66" customFormat="1" hidden="1">
      <c r="A289" s="43"/>
      <c r="B289" s="50"/>
      <c r="C289" s="50"/>
      <c r="D289" s="50"/>
      <c r="E289" s="40"/>
      <c r="F289" s="49"/>
      <c r="G289" s="50"/>
      <c r="H289" s="16"/>
      <c r="I289" s="16"/>
      <c r="J289" s="17"/>
      <c r="K289" s="50"/>
      <c r="L289" s="16"/>
      <c r="M289" s="16"/>
      <c r="N289" s="1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7"/>
      <c r="FX289" s="37"/>
      <c r="FY289" s="37"/>
      <c r="FZ289" s="37"/>
      <c r="GA289" s="37"/>
      <c r="GB289" s="37"/>
      <c r="GC289" s="37"/>
      <c r="GD289" s="37"/>
      <c r="GE289" s="37"/>
      <c r="GF289" s="37"/>
      <c r="GG289" s="37"/>
      <c r="GH289" s="37"/>
      <c r="GI289" s="37"/>
      <c r="GJ289" s="37"/>
      <c r="GK289" s="37"/>
      <c r="GL289" s="37"/>
      <c r="GM289" s="37"/>
      <c r="GN289" s="37"/>
      <c r="GO289" s="37"/>
      <c r="GP289" s="37"/>
      <c r="GQ289" s="37"/>
      <c r="GR289" s="37"/>
      <c r="GS289" s="37"/>
      <c r="GT289" s="37"/>
      <c r="GU289" s="37"/>
      <c r="GV289" s="37"/>
      <c r="GW289" s="37"/>
      <c r="GX289" s="37"/>
      <c r="GY289" s="37"/>
      <c r="GZ289" s="37"/>
      <c r="HA289" s="37"/>
      <c r="HB289" s="37"/>
      <c r="HC289" s="37"/>
      <c r="HD289" s="37"/>
      <c r="HE289" s="37"/>
      <c r="HF289" s="37"/>
      <c r="HG289" s="37"/>
      <c r="HH289" s="37"/>
      <c r="HI289" s="37"/>
      <c r="HJ289" s="37"/>
      <c r="HK289" s="37"/>
      <c r="HL289" s="37"/>
      <c r="HM289" s="37"/>
      <c r="HN289" s="37"/>
      <c r="HO289" s="37"/>
      <c r="HP289" s="37"/>
      <c r="HQ289" s="37"/>
      <c r="HR289" s="37"/>
      <c r="HS289" s="37"/>
      <c r="HT289" s="37"/>
      <c r="HU289" s="37"/>
      <c r="HV289" s="37"/>
      <c r="HW289" s="37"/>
      <c r="HX289" s="37"/>
      <c r="HY289" s="37"/>
      <c r="HZ289" s="37"/>
      <c r="IA289" s="37"/>
      <c r="IB289" s="37"/>
      <c r="IC289" s="37"/>
      <c r="ID289" s="37"/>
      <c r="IE289" s="37"/>
      <c r="IF289" s="37"/>
      <c r="IG289" s="37"/>
      <c r="IH289" s="37"/>
      <c r="II289" s="37"/>
      <c r="IJ289" s="37"/>
      <c r="IK289" s="37"/>
      <c r="IL289" s="37"/>
      <c r="IM289" s="37"/>
      <c r="IN289" s="37"/>
      <c r="IO289" s="37"/>
      <c r="IP289" s="37"/>
      <c r="IQ289" s="37"/>
      <c r="IR289" s="37"/>
      <c r="IS289" s="37"/>
      <c r="IT289" s="37"/>
      <c r="IU289" s="37"/>
      <c r="IV289" s="37"/>
    </row>
    <row r="290" spans="1:256" s="66" customFormat="1" hidden="1">
      <c r="A290" s="43"/>
      <c r="B290" s="50"/>
      <c r="C290" s="50"/>
      <c r="D290" s="50"/>
      <c r="E290" s="40"/>
      <c r="F290" s="49"/>
      <c r="G290" s="50"/>
      <c r="H290" s="16"/>
      <c r="I290" s="16"/>
      <c r="J290" s="17"/>
      <c r="K290" s="50"/>
      <c r="L290" s="16"/>
      <c r="M290" s="16"/>
      <c r="N290" s="1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  <c r="DL290" s="37"/>
      <c r="DM290" s="37"/>
      <c r="DN290" s="37"/>
      <c r="DO290" s="37"/>
      <c r="DP290" s="37"/>
      <c r="DQ290" s="37"/>
      <c r="DR290" s="37"/>
      <c r="DS290" s="37"/>
      <c r="DT290" s="37"/>
      <c r="DU290" s="37"/>
      <c r="DV290" s="37"/>
      <c r="DW290" s="37"/>
      <c r="DX290" s="37"/>
      <c r="DY290" s="37"/>
      <c r="DZ290" s="37"/>
      <c r="EA290" s="37"/>
      <c r="EB290" s="37"/>
      <c r="EC290" s="37"/>
      <c r="ED290" s="37"/>
      <c r="EE290" s="37"/>
      <c r="EF290" s="37"/>
      <c r="EG290" s="37"/>
      <c r="EH290" s="37"/>
      <c r="EI290" s="37"/>
      <c r="EJ290" s="37"/>
      <c r="EK290" s="37"/>
      <c r="EL290" s="37"/>
      <c r="EM290" s="37"/>
      <c r="EN290" s="37"/>
      <c r="EO290" s="37"/>
      <c r="EP290" s="37"/>
      <c r="EQ290" s="37"/>
      <c r="ER290" s="37"/>
      <c r="ES290" s="37"/>
      <c r="ET290" s="37"/>
      <c r="EU290" s="37"/>
      <c r="EV290" s="37"/>
      <c r="EW290" s="37"/>
      <c r="EX290" s="37"/>
      <c r="EY290" s="37"/>
      <c r="EZ290" s="37"/>
      <c r="FA290" s="37"/>
      <c r="FB290" s="37"/>
      <c r="FC290" s="37"/>
      <c r="FD290" s="37"/>
      <c r="FE290" s="37"/>
      <c r="FF290" s="37"/>
      <c r="FG290" s="37"/>
      <c r="FH290" s="37"/>
      <c r="FI290" s="37"/>
      <c r="FJ290" s="37"/>
      <c r="FK290" s="37"/>
      <c r="FL290" s="37"/>
      <c r="FM290" s="37"/>
      <c r="FN290" s="37"/>
      <c r="FO290" s="37"/>
      <c r="FP290" s="37"/>
      <c r="FQ290" s="37"/>
      <c r="FR290" s="37"/>
      <c r="FS290" s="37"/>
      <c r="FT290" s="37"/>
      <c r="FU290" s="37"/>
      <c r="FV290" s="37"/>
      <c r="FW290" s="37"/>
      <c r="FX290" s="37"/>
      <c r="FY290" s="37"/>
      <c r="FZ290" s="37"/>
      <c r="GA290" s="37"/>
      <c r="GB290" s="37"/>
      <c r="GC290" s="37"/>
      <c r="GD290" s="37"/>
      <c r="GE290" s="37"/>
      <c r="GF290" s="37"/>
      <c r="GG290" s="37"/>
      <c r="GH290" s="37"/>
      <c r="GI290" s="37"/>
      <c r="GJ290" s="37"/>
      <c r="GK290" s="37"/>
      <c r="GL290" s="37"/>
      <c r="GM290" s="37"/>
      <c r="GN290" s="37"/>
      <c r="GO290" s="37"/>
      <c r="GP290" s="37"/>
      <c r="GQ290" s="37"/>
      <c r="GR290" s="37"/>
      <c r="GS290" s="37"/>
      <c r="GT290" s="37"/>
      <c r="GU290" s="37"/>
      <c r="GV290" s="37"/>
      <c r="GW290" s="37"/>
      <c r="GX290" s="37"/>
      <c r="GY290" s="37"/>
      <c r="GZ290" s="37"/>
      <c r="HA290" s="37"/>
      <c r="HB290" s="37"/>
      <c r="HC290" s="37"/>
      <c r="HD290" s="37"/>
      <c r="HE290" s="37"/>
      <c r="HF290" s="37"/>
      <c r="HG290" s="37"/>
      <c r="HH290" s="37"/>
      <c r="HI290" s="37"/>
      <c r="HJ290" s="37"/>
      <c r="HK290" s="37"/>
      <c r="HL290" s="37"/>
      <c r="HM290" s="37"/>
      <c r="HN290" s="37"/>
      <c r="HO290" s="37"/>
      <c r="HP290" s="37"/>
      <c r="HQ290" s="37"/>
      <c r="HR290" s="37"/>
      <c r="HS290" s="37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  <c r="IL290" s="37"/>
      <c r="IM290" s="37"/>
      <c r="IN290" s="37"/>
      <c r="IO290" s="37"/>
      <c r="IP290" s="37"/>
      <c r="IQ290" s="37"/>
      <c r="IR290" s="37"/>
      <c r="IS290" s="37"/>
      <c r="IT290" s="37"/>
      <c r="IU290" s="37"/>
      <c r="IV290" s="37"/>
    </row>
    <row r="291" spans="1:256" s="38" customFormat="1" ht="13.5" hidden="1">
      <c r="A291" s="43"/>
      <c r="B291" s="50"/>
      <c r="C291" s="50"/>
      <c r="D291" s="50"/>
      <c r="E291" s="40"/>
      <c r="F291" s="49"/>
      <c r="G291" s="50"/>
      <c r="H291" s="16"/>
      <c r="I291" s="16"/>
      <c r="J291" s="17"/>
      <c r="K291" s="50"/>
      <c r="L291" s="16"/>
      <c r="M291" s="16"/>
      <c r="N291" s="17"/>
    </row>
    <row r="292" spans="1:256" s="66" customFormat="1" ht="13.5" hidden="1">
      <c r="A292" s="43"/>
      <c r="B292" s="50"/>
      <c r="C292" s="50"/>
      <c r="D292" s="50"/>
      <c r="E292" s="40"/>
      <c r="F292" s="49"/>
      <c r="G292" s="50"/>
      <c r="H292" s="16"/>
      <c r="I292" s="16"/>
      <c r="J292" s="17"/>
      <c r="K292" s="50"/>
      <c r="L292" s="16"/>
      <c r="M292" s="16"/>
      <c r="N292" s="17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  <c r="DH292" s="38"/>
      <c r="DI292" s="38"/>
      <c r="DJ292" s="38"/>
      <c r="DK292" s="38"/>
      <c r="DL292" s="38"/>
      <c r="DM292" s="38"/>
      <c r="DN292" s="38"/>
      <c r="DO292" s="38"/>
      <c r="DP292" s="38"/>
      <c r="DQ292" s="38"/>
      <c r="DR292" s="38"/>
      <c r="DS292" s="38"/>
      <c r="DT292" s="38"/>
      <c r="DU292" s="38"/>
      <c r="DV292" s="38"/>
      <c r="DW292" s="38"/>
      <c r="DX292" s="38"/>
      <c r="DY292" s="38"/>
      <c r="DZ292" s="38"/>
      <c r="EA292" s="38"/>
      <c r="EB292" s="38"/>
      <c r="EC292" s="38"/>
      <c r="ED292" s="38"/>
      <c r="EE292" s="38"/>
      <c r="EF292" s="38"/>
      <c r="EG292" s="38"/>
      <c r="EH292" s="38"/>
      <c r="EI292" s="38"/>
      <c r="EJ292" s="38"/>
      <c r="EK292" s="38"/>
      <c r="EL292" s="38"/>
      <c r="EM292" s="38"/>
      <c r="EN292" s="38"/>
      <c r="EO292" s="38"/>
      <c r="EP292" s="38"/>
      <c r="EQ292" s="38"/>
      <c r="ER292" s="38"/>
      <c r="ES292" s="38"/>
      <c r="ET292" s="38"/>
      <c r="EU292" s="38"/>
      <c r="EV292" s="38"/>
      <c r="EW292" s="38"/>
      <c r="EX292" s="38"/>
      <c r="EY292" s="38"/>
      <c r="EZ292" s="38"/>
      <c r="FA292" s="38"/>
      <c r="FB292" s="38"/>
      <c r="FC292" s="38"/>
      <c r="FD292" s="38"/>
      <c r="FE292" s="38"/>
      <c r="FF292" s="38"/>
      <c r="FG292" s="38"/>
      <c r="FH292" s="38"/>
      <c r="FI292" s="38"/>
      <c r="FJ292" s="38"/>
      <c r="FK292" s="38"/>
      <c r="FL292" s="38"/>
      <c r="FM292" s="38"/>
      <c r="FN292" s="38"/>
      <c r="FO292" s="38"/>
      <c r="FP292" s="38"/>
      <c r="FQ292" s="38"/>
      <c r="FR292" s="38"/>
      <c r="FS292" s="38"/>
      <c r="FT292" s="38"/>
      <c r="FU292" s="38"/>
      <c r="FV292" s="38"/>
      <c r="FW292" s="38"/>
      <c r="FX292" s="38"/>
      <c r="FY292" s="38"/>
      <c r="FZ292" s="38"/>
      <c r="GA292" s="38"/>
      <c r="GB292" s="38"/>
      <c r="GC292" s="38"/>
      <c r="GD292" s="38"/>
      <c r="GE292" s="38"/>
      <c r="GF292" s="38"/>
      <c r="GG292" s="38"/>
      <c r="GH292" s="38"/>
      <c r="GI292" s="38"/>
      <c r="GJ292" s="38"/>
      <c r="GK292" s="38"/>
      <c r="GL292" s="38"/>
      <c r="GM292" s="38"/>
      <c r="GN292" s="38"/>
      <c r="GO292" s="38"/>
      <c r="GP292" s="38"/>
      <c r="GQ292" s="38"/>
      <c r="GR292" s="38"/>
      <c r="GS292" s="38"/>
      <c r="GT292" s="38"/>
      <c r="GU292" s="38"/>
      <c r="GV292" s="38"/>
      <c r="GW292" s="38"/>
      <c r="GX292" s="38"/>
      <c r="GY292" s="38"/>
      <c r="GZ292" s="38"/>
      <c r="HA292" s="38"/>
      <c r="HB292" s="38"/>
      <c r="HC292" s="38"/>
      <c r="HD292" s="38"/>
      <c r="HE292" s="38"/>
      <c r="HF292" s="38"/>
      <c r="HG292" s="38"/>
      <c r="HH292" s="38"/>
      <c r="HI292" s="38"/>
      <c r="HJ292" s="38"/>
      <c r="HK292" s="38"/>
      <c r="HL292" s="38"/>
      <c r="HM292" s="38"/>
      <c r="HN292" s="38"/>
      <c r="HO292" s="38"/>
      <c r="HP292" s="38"/>
      <c r="HQ292" s="38"/>
      <c r="HR292" s="38"/>
      <c r="HS292" s="38"/>
      <c r="HT292" s="38"/>
      <c r="HU292" s="38"/>
      <c r="HV292" s="38"/>
      <c r="HW292" s="38"/>
      <c r="HX292" s="38"/>
      <c r="HY292" s="38"/>
      <c r="HZ292" s="38"/>
      <c r="IA292" s="38"/>
      <c r="IB292" s="38"/>
      <c r="IC292" s="38"/>
      <c r="ID292" s="38"/>
      <c r="IE292" s="38"/>
      <c r="IF292" s="38"/>
      <c r="IG292" s="38"/>
      <c r="IH292" s="38"/>
      <c r="II292" s="38"/>
      <c r="IJ292" s="38"/>
      <c r="IK292" s="38"/>
      <c r="IL292" s="38"/>
      <c r="IM292" s="38"/>
      <c r="IN292" s="38"/>
      <c r="IO292" s="38"/>
      <c r="IP292" s="38"/>
      <c r="IQ292" s="38"/>
      <c r="IR292" s="38"/>
      <c r="IS292" s="38"/>
      <c r="IT292" s="38"/>
      <c r="IU292" s="38"/>
      <c r="IV292" s="38"/>
    </row>
    <row r="293" spans="1:256" s="38" customFormat="1" hidden="1">
      <c r="A293" s="43"/>
      <c r="B293" s="50"/>
      <c r="C293" s="50"/>
      <c r="D293" s="50"/>
      <c r="E293" s="40"/>
      <c r="F293" s="49"/>
      <c r="G293" s="50"/>
      <c r="H293" s="16"/>
      <c r="I293" s="16"/>
      <c r="J293" s="17"/>
      <c r="K293" s="50"/>
      <c r="L293" s="16"/>
      <c r="M293" s="16"/>
      <c r="N293" s="1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7"/>
      <c r="FX293" s="37"/>
      <c r="FY293" s="37"/>
      <c r="FZ293" s="37"/>
      <c r="GA293" s="37"/>
      <c r="GB293" s="37"/>
      <c r="GC293" s="37"/>
      <c r="GD293" s="37"/>
      <c r="GE293" s="37"/>
      <c r="GF293" s="37"/>
      <c r="GG293" s="37"/>
      <c r="GH293" s="37"/>
      <c r="GI293" s="37"/>
      <c r="GJ293" s="37"/>
      <c r="GK293" s="37"/>
      <c r="GL293" s="37"/>
      <c r="GM293" s="37"/>
      <c r="GN293" s="37"/>
      <c r="GO293" s="37"/>
      <c r="GP293" s="37"/>
      <c r="GQ293" s="37"/>
      <c r="GR293" s="37"/>
      <c r="GS293" s="37"/>
      <c r="GT293" s="37"/>
      <c r="GU293" s="37"/>
      <c r="GV293" s="37"/>
      <c r="GW293" s="37"/>
      <c r="GX293" s="37"/>
      <c r="GY293" s="37"/>
      <c r="GZ293" s="37"/>
      <c r="HA293" s="37"/>
      <c r="HB293" s="37"/>
      <c r="HC293" s="37"/>
      <c r="HD293" s="37"/>
      <c r="HE293" s="37"/>
      <c r="HF293" s="37"/>
      <c r="HG293" s="37"/>
      <c r="HH293" s="37"/>
      <c r="HI293" s="37"/>
      <c r="HJ293" s="37"/>
      <c r="HK293" s="37"/>
      <c r="HL293" s="37"/>
      <c r="HM293" s="37"/>
      <c r="HN293" s="37"/>
      <c r="HO293" s="37"/>
      <c r="HP293" s="37"/>
      <c r="HQ293" s="37"/>
      <c r="HR293" s="37"/>
      <c r="HS293" s="37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  <c r="IL293" s="37"/>
      <c r="IM293" s="37"/>
      <c r="IN293" s="37"/>
      <c r="IO293" s="37"/>
      <c r="IP293" s="37"/>
      <c r="IQ293" s="37"/>
      <c r="IR293" s="37"/>
      <c r="IS293" s="37"/>
      <c r="IT293" s="37"/>
      <c r="IU293" s="37"/>
      <c r="IV293" s="37"/>
    </row>
    <row r="294" spans="1:256" s="38" customFormat="1" hidden="1">
      <c r="A294" s="43"/>
      <c r="B294" s="50"/>
      <c r="C294" s="50"/>
      <c r="D294" s="50"/>
      <c r="E294" s="40"/>
      <c r="F294" s="49"/>
      <c r="G294" s="50"/>
      <c r="H294" s="16"/>
      <c r="I294" s="16"/>
      <c r="J294" s="17"/>
      <c r="K294" s="50"/>
      <c r="L294" s="16"/>
      <c r="M294" s="16"/>
      <c r="N294" s="1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  <c r="DL294" s="37"/>
      <c r="DM294" s="37"/>
      <c r="DN294" s="37"/>
      <c r="DO294" s="37"/>
      <c r="DP294" s="37"/>
      <c r="DQ294" s="37"/>
      <c r="DR294" s="37"/>
      <c r="DS294" s="37"/>
      <c r="DT294" s="37"/>
      <c r="DU294" s="37"/>
      <c r="DV294" s="37"/>
      <c r="DW294" s="37"/>
      <c r="DX294" s="37"/>
      <c r="DY294" s="37"/>
      <c r="DZ294" s="37"/>
      <c r="EA294" s="37"/>
      <c r="EB294" s="37"/>
      <c r="EC294" s="37"/>
      <c r="ED294" s="37"/>
      <c r="EE294" s="37"/>
      <c r="EF294" s="37"/>
      <c r="EG294" s="37"/>
      <c r="EH294" s="37"/>
      <c r="EI294" s="37"/>
      <c r="EJ294" s="37"/>
      <c r="EK294" s="37"/>
      <c r="EL294" s="37"/>
      <c r="EM294" s="37"/>
      <c r="EN294" s="37"/>
      <c r="EO294" s="37"/>
      <c r="EP294" s="37"/>
      <c r="EQ294" s="37"/>
      <c r="ER294" s="37"/>
      <c r="ES294" s="37"/>
      <c r="ET294" s="37"/>
      <c r="EU294" s="37"/>
      <c r="EV294" s="37"/>
      <c r="EW294" s="37"/>
      <c r="EX294" s="37"/>
      <c r="EY294" s="37"/>
      <c r="EZ294" s="37"/>
      <c r="FA294" s="37"/>
      <c r="FB294" s="37"/>
      <c r="FC294" s="37"/>
      <c r="FD294" s="37"/>
      <c r="FE294" s="37"/>
      <c r="FF294" s="37"/>
      <c r="FG294" s="37"/>
      <c r="FH294" s="37"/>
      <c r="FI294" s="37"/>
      <c r="FJ294" s="37"/>
      <c r="FK294" s="37"/>
      <c r="FL294" s="37"/>
      <c r="FM294" s="37"/>
      <c r="FN294" s="37"/>
      <c r="FO294" s="37"/>
      <c r="FP294" s="37"/>
      <c r="FQ294" s="37"/>
      <c r="FR294" s="37"/>
      <c r="FS294" s="37"/>
      <c r="FT294" s="37"/>
      <c r="FU294" s="37"/>
      <c r="FV294" s="37"/>
      <c r="FW294" s="37"/>
      <c r="FX294" s="37"/>
      <c r="FY294" s="37"/>
      <c r="FZ294" s="37"/>
      <c r="GA294" s="37"/>
      <c r="GB294" s="37"/>
      <c r="GC294" s="37"/>
      <c r="GD294" s="37"/>
      <c r="GE294" s="37"/>
      <c r="GF294" s="37"/>
      <c r="GG294" s="37"/>
      <c r="GH294" s="37"/>
      <c r="GI294" s="37"/>
      <c r="GJ294" s="37"/>
      <c r="GK294" s="37"/>
      <c r="GL294" s="37"/>
      <c r="GM294" s="37"/>
      <c r="GN294" s="37"/>
      <c r="GO294" s="37"/>
      <c r="GP294" s="37"/>
      <c r="GQ294" s="37"/>
      <c r="GR294" s="37"/>
      <c r="GS294" s="37"/>
      <c r="GT294" s="37"/>
      <c r="GU294" s="37"/>
      <c r="GV294" s="37"/>
      <c r="GW294" s="37"/>
      <c r="GX294" s="37"/>
      <c r="GY294" s="37"/>
      <c r="GZ294" s="37"/>
      <c r="HA294" s="37"/>
      <c r="HB294" s="37"/>
      <c r="HC294" s="37"/>
      <c r="HD294" s="37"/>
      <c r="HE294" s="37"/>
      <c r="HF294" s="37"/>
      <c r="HG294" s="37"/>
      <c r="HH294" s="37"/>
      <c r="HI294" s="37"/>
      <c r="HJ294" s="37"/>
      <c r="HK294" s="37"/>
      <c r="HL294" s="37"/>
      <c r="HM294" s="37"/>
      <c r="HN294" s="37"/>
      <c r="HO294" s="37"/>
      <c r="HP294" s="37"/>
      <c r="HQ294" s="37"/>
      <c r="HR294" s="37"/>
      <c r="HS294" s="37"/>
      <c r="HT294" s="37"/>
      <c r="HU294" s="37"/>
      <c r="HV294" s="37"/>
      <c r="HW294" s="37"/>
      <c r="HX294" s="37"/>
      <c r="HY294" s="37"/>
      <c r="HZ294" s="37"/>
      <c r="IA294" s="37"/>
      <c r="IB294" s="37"/>
      <c r="IC294" s="37"/>
      <c r="ID294" s="37"/>
      <c r="IE294" s="37"/>
      <c r="IF294" s="37"/>
      <c r="IG294" s="37"/>
      <c r="IH294" s="37"/>
      <c r="II294" s="37"/>
      <c r="IJ294" s="37"/>
      <c r="IK294" s="37"/>
      <c r="IL294" s="37"/>
      <c r="IM294" s="37"/>
      <c r="IN294" s="37"/>
      <c r="IO294" s="37"/>
      <c r="IP294" s="37"/>
      <c r="IQ294" s="37"/>
      <c r="IR294" s="37"/>
      <c r="IS294" s="37"/>
      <c r="IT294" s="37"/>
      <c r="IU294" s="37"/>
      <c r="IV294" s="37"/>
    </row>
    <row r="295" spans="1:256" s="38" customFormat="1" hidden="1">
      <c r="A295" s="43"/>
      <c r="B295" s="50"/>
      <c r="C295" s="50"/>
      <c r="D295" s="50"/>
      <c r="E295" s="40"/>
      <c r="F295" s="49"/>
      <c r="G295" s="50"/>
      <c r="H295" s="16"/>
      <c r="I295" s="16"/>
      <c r="J295" s="17"/>
      <c r="K295" s="50"/>
      <c r="L295" s="16"/>
      <c r="M295" s="16"/>
      <c r="N295" s="1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  <c r="DL295" s="37"/>
      <c r="DM295" s="37"/>
      <c r="DN295" s="37"/>
      <c r="DO295" s="37"/>
      <c r="DP295" s="37"/>
      <c r="DQ295" s="37"/>
      <c r="DR295" s="37"/>
      <c r="DS295" s="37"/>
      <c r="DT295" s="37"/>
      <c r="DU295" s="37"/>
      <c r="DV295" s="37"/>
      <c r="DW295" s="37"/>
      <c r="DX295" s="37"/>
      <c r="DY295" s="37"/>
      <c r="DZ295" s="37"/>
      <c r="EA295" s="37"/>
      <c r="EB295" s="37"/>
      <c r="EC295" s="37"/>
      <c r="ED295" s="37"/>
      <c r="EE295" s="37"/>
      <c r="EF295" s="37"/>
      <c r="EG295" s="37"/>
      <c r="EH295" s="37"/>
      <c r="EI295" s="37"/>
      <c r="EJ295" s="37"/>
      <c r="EK295" s="37"/>
      <c r="EL295" s="37"/>
      <c r="EM295" s="37"/>
      <c r="EN295" s="37"/>
      <c r="EO295" s="37"/>
      <c r="EP295" s="37"/>
      <c r="EQ295" s="37"/>
      <c r="ER295" s="37"/>
      <c r="ES295" s="37"/>
      <c r="ET295" s="37"/>
      <c r="EU295" s="37"/>
      <c r="EV295" s="37"/>
      <c r="EW295" s="37"/>
      <c r="EX295" s="37"/>
      <c r="EY295" s="37"/>
      <c r="EZ295" s="37"/>
      <c r="FA295" s="37"/>
      <c r="FB295" s="37"/>
      <c r="FC295" s="37"/>
      <c r="FD295" s="37"/>
      <c r="FE295" s="37"/>
      <c r="FF295" s="37"/>
      <c r="FG295" s="37"/>
      <c r="FH295" s="37"/>
      <c r="FI295" s="37"/>
      <c r="FJ295" s="37"/>
      <c r="FK295" s="37"/>
      <c r="FL295" s="37"/>
      <c r="FM295" s="37"/>
      <c r="FN295" s="37"/>
      <c r="FO295" s="37"/>
      <c r="FP295" s="37"/>
      <c r="FQ295" s="37"/>
      <c r="FR295" s="37"/>
      <c r="FS295" s="37"/>
      <c r="FT295" s="37"/>
      <c r="FU295" s="37"/>
      <c r="FV295" s="37"/>
      <c r="FW295" s="37"/>
      <c r="FX295" s="37"/>
      <c r="FY295" s="37"/>
      <c r="FZ295" s="37"/>
      <c r="GA295" s="37"/>
      <c r="GB295" s="37"/>
      <c r="GC295" s="37"/>
      <c r="GD295" s="37"/>
      <c r="GE295" s="37"/>
      <c r="GF295" s="37"/>
      <c r="GG295" s="37"/>
      <c r="GH295" s="37"/>
      <c r="GI295" s="37"/>
      <c r="GJ295" s="37"/>
      <c r="GK295" s="37"/>
      <c r="GL295" s="37"/>
      <c r="GM295" s="37"/>
      <c r="GN295" s="37"/>
      <c r="GO295" s="37"/>
      <c r="GP295" s="37"/>
      <c r="GQ295" s="37"/>
      <c r="GR295" s="37"/>
      <c r="GS295" s="37"/>
      <c r="GT295" s="37"/>
      <c r="GU295" s="37"/>
      <c r="GV295" s="37"/>
      <c r="GW295" s="37"/>
      <c r="GX295" s="37"/>
      <c r="GY295" s="37"/>
      <c r="GZ295" s="37"/>
      <c r="HA295" s="37"/>
      <c r="HB295" s="37"/>
      <c r="HC295" s="37"/>
      <c r="HD295" s="37"/>
      <c r="HE295" s="37"/>
      <c r="HF295" s="37"/>
      <c r="HG295" s="37"/>
      <c r="HH295" s="37"/>
      <c r="HI295" s="37"/>
      <c r="HJ295" s="37"/>
      <c r="HK295" s="37"/>
      <c r="HL295" s="37"/>
      <c r="HM295" s="37"/>
      <c r="HN295" s="37"/>
      <c r="HO295" s="37"/>
      <c r="HP295" s="37"/>
      <c r="HQ295" s="37"/>
      <c r="HR295" s="37"/>
      <c r="HS295" s="37"/>
      <c r="HT295" s="37"/>
      <c r="HU295" s="37"/>
      <c r="HV295" s="37"/>
      <c r="HW295" s="37"/>
      <c r="HX295" s="37"/>
      <c r="HY295" s="37"/>
      <c r="HZ295" s="37"/>
      <c r="IA295" s="37"/>
      <c r="IB295" s="37"/>
      <c r="IC295" s="37"/>
      <c r="ID295" s="37"/>
      <c r="IE295" s="37"/>
      <c r="IF295" s="37"/>
      <c r="IG295" s="37"/>
      <c r="IH295" s="37"/>
      <c r="II295" s="37"/>
      <c r="IJ295" s="37"/>
      <c r="IK295" s="37"/>
      <c r="IL295" s="37"/>
      <c r="IM295" s="37"/>
      <c r="IN295" s="37"/>
      <c r="IO295" s="37"/>
      <c r="IP295" s="37"/>
      <c r="IQ295" s="37"/>
      <c r="IR295" s="37"/>
      <c r="IS295" s="37"/>
      <c r="IT295" s="37"/>
      <c r="IU295" s="37"/>
      <c r="IV295" s="37"/>
    </row>
    <row r="296" spans="1:256" s="38" customFormat="1" hidden="1">
      <c r="A296" s="43"/>
      <c r="B296" s="50"/>
      <c r="C296" s="50"/>
      <c r="D296" s="50"/>
      <c r="E296" s="40"/>
      <c r="F296" s="49"/>
      <c r="G296" s="50"/>
      <c r="H296" s="16"/>
      <c r="I296" s="16"/>
      <c r="J296" s="17"/>
      <c r="K296" s="50"/>
      <c r="L296" s="16"/>
      <c r="M296" s="16"/>
      <c r="N296" s="17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  <c r="IU296" s="26"/>
      <c r="IV296" s="26"/>
    </row>
    <row r="297" spans="1:256" s="38" customFormat="1" hidden="1">
      <c r="A297" s="43"/>
      <c r="B297" s="50"/>
      <c r="C297" s="50"/>
      <c r="D297" s="50"/>
      <c r="E297" s="40"/>
      <c r="F297" s="49"/>
      <c r="G297" s="50"/>
      <c r="H297" s="16"/>
      <c r="I297" s="16"/>
      <c r="J297" s="17"/>
      <c r="K297" s="50"/>
      <c r="L297" s="16"/>
      <c r="M297" s="16"/>
      <c r="N297" s="17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  <c r="IU297" s="26"/>
      <c r="IV297" s="26"/>
    </row>
    <row r="298" spans="1:256" s="66" customFormat="1" hidden="1">
      <c r="A298" s="43"/>
      <c r="B298" s="50"/>
      <c r="C298" s="50"/>
      <c r="D298" s="50"/>
      <c r="E298" s="40"/>
      <c r="F298" s="49"/>
      <c r="G298" s="50"/>
      <c r="H298" s="16"/>
      <c r="I298" s="16"/>
      <c r="J298" s="17"/>
      <c r="K298" s="50"/>
      <c r="L298" s="16"/>
      <c r="M298" s="16"/>
      <c r="N298" s="17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  <c r="GF298" s="64"/>
      <c r="GG298" s="64"/>
      <c r="GH298" s="64"/>
      <c r="GI298" s="64"/>
      <c r="GJ298" s="64"/>
      <c r="GK298" s="64"/>
      <c r="GL298" s="64"/>
      <c r="GM298" s="64"/>
      <c r="GN298" s="64"/>
      <c r="GO298" s="64"/>
      <c r="GP298" s="64"/>
      <c r="GQ298" s="64"/>
      <c r="GR298" s="64"/>
      <c r="GS298" s="64"/>
      <c r="GT298" s="64"/>
      <c r="GU298" s="64"/>
      <c r="GV298" s="64"/>
      <c r="GW298" s="64"/>
      <c r="GX298" s="64"/>
      <c r="GY298" s="64"/>
      <c r="GZ298" s="64"/>
      <c r="HA298" s="64"/>
      <c r="HB298" s="64"/>
      <c r="HC298" s="64"/>
      <c r="HD298" s="64"/>
      <c r="HE298" s="64"/>
      <c r="HF298" s="64"/>
      <c r="HG298" s="64"/>
      <c r="HH298" s="64"/>
      <c r="HI298" s="64"/>
      <c r="HJ298" s="64"/>
      <c r="HK298" s="64"/>
      <c r="HL298" s="64"/>
      <c r="HM298" s="64"/>
      <c r="HN298" s="64"/>
      <c r="HO298" s="64"/>
      <c r="HP298" s="64"/>
      <c r="HQ298" s="64"/>
      <c r="HR298" s="64"/>
      <c r="HS298" s="64"/>
      <c r="HT298" s="64"/>
      <c r="HU298" s="64"/>
      <c r="HV298" s="64"/>
      <c r="HW298" s="64"/>
      <c r="HX298" s="64"/>
      <c r="HY298" s="64"/>
      <c r="HZ298" s="64"/>
      <c r="IA298" s="64"/>
      <c r="IB298" s="64"/>
      <c r="IC298" s="64"/>
      <c r="ID298" s="64"/>
      <c r="IE298" s="64"/>
      <c r="IF298" s="64"/>
      <c r="IG298" s="64"/>
      <c r="IH298" s="64"/>
      <c r="II298" s="64"/>
      <c r="IJ298" s="64"/>
      <c r="IK298" s="64"/>
      <c r="IL298" s="64"/>
      <c r="IM298" s="64"/>
      <c r="IN298" s="64"/>
      <c r="IO298" s="64"/>
      <c r="IP298" s="64"/>
      <c r="IQ298" s="64"/>
      <c r="IR298" s="64"/>
      <c r="IS298" s="64"/>
      <c r="IT298" s="64"/>
      <c r="IU298" s="64"/>
      <c r="IV298" s="64"/>
    </row>
    <row r="299" spans="1:256" s="38" customFormat="1" ht="13.5" hidden="1">
      <c r="A299" s="43"/>
      <c r="B299" s="50"/>
      <c r="C299" s="50"/>
      <c r="D299" s="50"/>
      <c r="E299" s="40"/>
      <c r="F299" s="49"/>
      <c r="G299" s="50"/>
      <c r="H299" s="16"/>
      <c r="I299" s="16"/>
      <c r="J299" s="17"/>
      <c r="K299" s="50"/>
      <c r="L299" s="16"/>
      <c r="M299" s="16"/>
      <c r="N299" s="17"/>
    </row>
    <row r="300" spans="1:256" s="66" customFormat="1" ht="13.5" hidden="1">
      <c r="A300" s="43"/>
      <c r="B300" s="50"/>
      <c r="C300" s="16"/>
      <c r="D300" s="16"/>
      <c r="E300" s="40"/>
      <c r="F300" s="40"/>
      <c r="G300" s="54"/>
      <c r="H300" s="16"/>
      <c r="I300" s="16"/>
      <c r="J300" s="17"/>
      <c r="K300" s="50"/>
      <c r="L300" s="16"/>
      <c r="M300" s="16"/>
      <c r="N300" s="17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  <c r="DH300" s="38"/>
      <c r="DI300" s="38"/>
      <c r="DJ300" s="38"/>
      <c r="DK300" s="38"/>
      <c r="DL300" s="38"/>
      <c r="DM300" s="38"/>
      <c r="DN300" s="38"/>
      <c r="DO300" s="38"/>
      <c r="DP300" s="38"/>
      <c r="DQ300" s="38"/>
      <c r="DR300" s="38"/>
      <c r="DS300" s="38"/>
      <c r="DT300" s="38"/>
      <c r="DU300" s="38"/>
      <c r="DV300" s="38"/>
      <c r="DW300" s="38"/>
      <c r="DX300" s="38"/>
      <c r="DY300" s="38"/>
      <c r="DZ300" s="38"/>
      <c r="EA300" s="38"/>
      <c r="EB300" s="38"/>
      <c r="EC300" s="38"/>
      <c r="ED300" s="38"/>
      <c r="EE300" s="38"/>
      <c r="EF300" s="38"/>
      <c r="EG300" s="38"/>
      <c r="EH300" s="38"/>
      <c r="EI300" s="38"/>
      <c r="EJ300" s="38"/>
      <c r="EK300" s="38"/>
      <c r="EL300" s="38"/>
      <c r="EM300" s="38"/>
      <c r="EN300" s="38"/>
      <c r="EO300" s="38"/>
      <c r="EP300" s="38"/>
      <c r="EQ300" s="38"/>
      <c r="ER300" s="38"/>
      <c r="ES300" s="38"/>
      <c r="ET300" s="38"/>
      <c r="EU300" s="38"/>
      <c r="EV300" s="38"/>
      <c r="EW300" s="38"/>
      <c r="EX300" s="38"/>
      <c r="EY300" s="38"/>
      <c r="EZ300" s="38"/>
      <c r="FA300" s="38"/>
      <c r="FB300" s="38"/>
      <c r="FC300" s="38"/>
      <c r="FD300" s="38"/>
      <c r="FE300" s="38"/>
      <c r="FF300" s="38"/>
      <c r="FG300" s="38"/>
      <c r="FH300" s="38"/>
      <c r="FI300" s="38"/>
      <c r="FJ300" s="38"/>
      <c r="FK300" s="38"/>
      <c r="FL300" s="38"/>
      <c r="FM300" s="38"/>
      <c r="FN300" s="38"/>
      <c r="FO300" s="38"/>
      <c r="FP300" s="38"/>
      <c r="FQ300" s="38"/>
      <c r="FR300" s="38"/>
      <c r="FS300" s="38"/>
      <c r="FT300" s="38"/>
      <c r="FU300" s="38"/>
      <c r="FV300" s="38"/>
      <c r="FW300" s="38"/>
      <c r="FX300" s="38"/>
      <c r="FY300" s="38"/>
      <c r="FZ300" s="38"/>
      <c r="GA300" s="38"/>
      <c r="GB300" s="38"/>
      <c r="GC300" s="38"/>
      <c r="GD300" s="38"/>
      <c r="GE300" s="38"/>
      <c r="GF300" s="38"/>
      <c r="GG300" s="38"/>
      <c r="GH300" s="38"/>
      <c r="GI300" s="38"/>
      <c r="GJ300" s="38"/>
      <c r="GK300" s="38"/>
      <c r="GL300" s="38"/>
      <c r="GM300" s="38"/>
      <c r="GN300" s="38"/>
      <c r="GO300" s="38"/>
      <c r="GP300" s="38"/>
      <c r="GQ300" s="38"/>
      <c r="GR300" s="38"/>
      <c r="GS300" s="38"/>
      <c r="GT300" s="38"/>
      <c r="GU300" s="38"/>
      <c r="GV300" s="38"/>
      <c r="GW300" s="38"/>
      <c r="GX300" s="38"/>
      <c r="GY300" s="38"/>
      <c r="GZ300" s="38"/>
      <c r="HA300" s="38"/>
      <c r="HB300" s="38"/>
      <c r="HC300" s="38"/>
      <c r="HD300" s="38"/>
      <c r="HE300" s="38"/>
      <c r="HF300" s="38"/>
      <c r="HG300" s="38"/>
      <c r="HH300" s="38"/>
      <c r="HI300" s="38"/>
      <c r="HJ300" s="38"/>
      <c r="HK300" s="38"/>
      <c r="HL300" s="38"/>
      <c r="HM300" s="38"/>
      <c r="HN300" s="38"/>
      <c r="HO300" s="38"/>
      <c r="HP300" s="38"/>
      <c r="HQ300" s="38"/>
      <c r="HR300" s="38"/>
      <c r="HS300" s="38"/>
      <c r="HT300" s="38"/>
      <c r="HU300" s="38"/>
      <c r="HV300" s="38"/>
      <c r="HW300" s="38"/>
      <c r="HX300" s="38"/>
      <c r="HY300" s="38"/>
      <c r="HZ300" s="38"/>
      <c r="IA300" s="38"/>
      <c r="IB300" s="38"/>
      <c r="IC300" s="38"/>
      <c r="ID300" s="38"/>
      <c r="IE300" s="38"/>
      <c r="IF300" s="38"/>
      <c r="IG300" s="38"/>
      <c r="IH300" s="38"/>
      <c r="II300" s="38"/>
      <c r="IJ300" s="38"/>
      <c r="IK300" s="38"/>
      <c r="IL300" s="38"/>
      <c r="IM300" s="38"/>
      <c r="IN300" s="38"/>
      <c r="IO300" s="38"/>
      <c r="IP300" s="38"/>
      <c r="IQ300" s="38"/>
      <c r="IR300" s="38"/>
      <c r="IS300" s="38"/>
      <c r="IT300" s="38"/>
      <c r="IU300" s="38"/>
      <c r="IV300" s="38"/>
    </row>
    <row r="301" spans="1:256" s="66" customFormat="1" ht="13.5" hidden="1">
      <c r="A301" s="43"/>
      <c r="B301" s="50"/>
      <c r="C301" s="16"/>
      <c r="D301" s="16"/>
      <c r="E301" s="40"/>
      <c r="F301" s="40"/>
      <c r="G301" s="54"/>
      <c r="H301" s="16"/>
      <c r="I301" s="16"/>
      <c r="J301" s="17"/>
      <c r="K301" s="50"/>
      <c r="L301" s="16"/>
      <c r="M301" s="16"/>
      <c r="N301" s="17"/>
    </row>
    <row r="302" spans="1:256" s="38" customFormat="1" ht="13.5" hidden="1">
      <c r="A302" s="43"/>
      <c r="B302" s="50"/>
      <c r="C302" s="16"/>
      <c r="D302" s="16"/>
      <c r="E302" s="40"/>
      <c r="F302" s="40"/>
      <c r="G302" s="54"/>
      <c r="H302" s="16"/>
      <c r="I302" s="16"/>
      <c r="J302" s="17"/>
      <c r="K302" s="50"/>
      <c r="L302" s="16"/>
      <c r="M302" s="16"/>
      <c r="N302" s="17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  <c r="IV302" s="66"/>
    </row>
    <row r="303" spans="1:256" s="66" customFormat="1" ht="13.5" hidden="1">
      <c r="A303" s="43"/>
      <c r="B303" s="17"/>
      <c r="C303" s="17"/>
      <c r="D303" s="17"/>
      <c r="E303" s="41"/>
      <c r="F303" s="41"/>
      <c r="G303" s="41"/>
      <c r="H303" s="50"/>
      <c r="I303" s="50"/>
      <c r="J303" s="17"/>
      <c r="K303" s="17"/>
      <c r="L303" s="17"/>
      <c r="M303" s="16"/>
      <c r="N303" s="17"/>
    </row>
    <row r="304" spans="1:256" s="38" customFormat="1" ht="13.5" hidden="1">
      <c r="A304" s="43"/>
      <c r="B304" s="17"/>
      <c r="C304" s="17"/>
      <c r="D304" s="17"/>
      <c r="E304" s="41"/>
      <c r="F304" s="41"/>
      <c r="G304" s="41"/>
      <c r="H304" s="50"/>
      <c r="I304" s="50"/>
      <c r="J304" s="17"/>
      <c r="K304" s="17"/>
      <c r="L304" s="17"/>
      <c r="M304" s="16"/>
      <c r="N304" s="17"/>
    </row>
    <row r="305" spans="1:256" s="66" customFormat="1" hidden="1">
      <c r="A305" s="43"/>
      <c r="B305" s="17"/>
      <c r="C305" s="17"/>
      <c r="D305" s="17"/>
      <c r="E305" s="41"/>
      <c r="F305" s="41"/>
      <c r="G305" s="41"/>
      <c r="H305" s="50"/>
      <c r="I305" s="50"/>
      <c r="J305" s="17"/>
      <c r="K305" s="17"/>
      <c r="L305" s="17"/>
      <c r="M305" s="16"/>
      <c r="N305" s="17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  <c r="IU305" s="26"/>
      <c r="IV305" s="26"/>
    </row>
    <row r="306" spans="1:256" s="38" customFormat="1" hidden="1">
      <c r="A306" s="43"/>
      <c r="B306" s="17"/>
      <c r="C306" s="17"/>
      <c r="D306" s="17"/>
      <c r="E306" s="41"/>
      <c r="F306" s="41"/>
      <c r="G306" s="41"/>
      <c r="H306" s="50"/>
      <c r="I306" s="50"/>
      <c r="J306" s="17"/>
      <c r="K306" s="17"/>
      <c r="L306" s="17"/>
      <c r="M306" s="16"/>
      <c r="N306" s="17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  <c r="IU306" s="26"/>
      <c r="IV306" s="26"/>
    </row>
    <row r="307" spans="1:256" s="38" customFormat="1" hidden="1">
      <c r="A307" s="43"/>
      <c r="B307" s="17"/>
      <c r="C307" s="17"/>
      <c r="D307" s="17"/>
      <c r="E307" s="41"/>
      <c r="F307" s="41"/>
      <c r="G307" s="41"/>
      <c r="H307" s="50"/>
      <c r="I307" s="50"/>
      <c r="J307" s="17"/>
      <c r="K307" s="17"/>
      <c r="L307" s="17"/>
      <c r="M307" s="16"/>
      <c r="N307" s="17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  <c r="IU307" s="26"/>
      <c r="IV307" s="26"/>
    </row>
    <row r="308" spans="1:256" s="38" customFormat="1" hidden="1">
      <c r="A308" s="43"/>
      <c r="B308" s="17"/>
      <c r="C308" s="16"/>
      <c r="D308" s="17"/>
      <c r="E308" s="40"/>
      <c r="F308" s="40"/>
      <c r="G308" s="54"/>
      <c r="H308" s="16"/>
      <c r="I308" s="16"/>
      <c r="J308" s="17"/>
      <c r="K308" s="17"/>
      <c r="L308" s="16"/>
      <c r="M308" s="16"/>
      <c r="N308" s="17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  <c r="IU308" s="26"/>
      <c r="IV308" s="26"/>
    </row>
    <row r="309" spans="1:256" s="38" customFormat="1" hidden="1">
      <c r="A309" s="43"/>
      <c r="B309" s="17"/>
      <c r="C309" s="16"/>
      <c r="D309" s="17"/>
      <c r="E309" s="40"/>
      <c r="F309" s="40"/>
      <c r="G309" s="54"/>
      <c r="H309" s="16"/>
      <c r="I309" s="16"/>
      <c r="J309" s="17"/>
      <c r="K309" s="17"/>
      <c r="L309" s="16"/>
      <c r="M309" s="16"/>
      <c r="N309" s="17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  <c r="IU309" s="26"/>
      <c r="IV309" s="26"/>
    </row>
    <row r="310" spans="1:256" s="66" customFormat="1" hidden="1">
      <c r="A310" s="43"/>
      <c r="B310" s="17"/>
      <c r="C310" s="16"/>
      <c r="D310" s="17"/>
      <c r="E310" s="40"/>
      <c r="F310" s="40"/>
      <c r="G310" s="54"/>
      <c r="H310" s="16"/>
      <c r="I310" s="16"/>
      <c r="J310" s="17"/>
      <c r="K310" s="17"/>
      <c r="L310" s="16"/>
      <c r="M310" s="16"/>
      <c r="N310" s="17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/>
      <c r="GK310" s="64"/>
      <c r="GL310" s="64"/>
      <c r="GM310" s="64"/>
      <c r="GN310" s="64"/>
      <c r="GO310" s="64"/>
      <c r="GP310" s="64"/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  <c r="HB310" s="64"/>
      <c r="HC310" s="64"/>
      <c r="HD310" s="64"/>
      <c r="HE310" s="64"/>
      <c r="HF310" s="64"/>
      <c r="HG310" s="64"/>
      <c r="HH310" s="64"/>
      <c r="HI310" s="64"/>
      <c r="HJ310" s="64"/>
      <c r="HK310" s="64"/>
      <c r="HL310" s="64"/>
      <c r="HM310" s="64"/>
      <c r="HN310" s="64"/>
      <c r="HO310" s="64"/>
      <c r="HP310" s="64"/>
      <c r="HQ310" s="64"/>
      <c r="HR310" s="64"/>
      <c r="HS310" s="64"/>
      <c r="HT310" s="64"/>
      <c r="HU310" s="64"/>
      <c r="HV310" s="64"/>
      <c r="HW310" s="64"/>
      <c r="HX310" s="64"/>
      <c r="HY310" s="64"/>
      <c r="HZ310" s="64"/>
      <c r="IA310" s="64"/>
      <c r="IB310" s="64"/>
      <c r="IC310" s="64"/>
      <c r="ID310" s="64"/>
      <c r="IE310" s="64"/>
      <c r="IF310" s="64"/>
      <c r="IG310" s="64"/>
      <c r="IH310" s="64"/>
      <c r="II310" s="64"/>
      <c r="IJ310" s="64"/>
      <c r="IK310" s="64"/>
      <c r="IL310" s="64"/>
      <c r="IM310" s="64"/>
      <c r="IN310" s="64"/>
      <c r="IO310" s="64"/>
      <c r="IP310" s="64"/>
      <c r="IQ310" s="64"/>
      <c r="IR310" s="64"/>
      <c r="IS310" s="64"/>
      <c r="IT310" s="64"/>
      <c r="IU310" s="64"/>
      <c r="IV310" s="64"/>
    </row>
    <row r="311" spans="1:256" s="38" customFormat="1" hidden="1">
      <c r="A311" s="43"/>
      <c r="B311" s="17"/>
      <c r="C311" s="16"/>
      <c r="D311" s="17"/>
      <c r="E311" s="40"/>
      <c r="F311" s="40"/>
      <c r="G311" s="54"/>
      <c r="H311" s="16"/>
      <c r="I311" s="16"/>
      <c r="J311" s="17"/>
      <c r="K311" s="17"/>
      <c r="L311" s="16"/>
      <c r="M311" s="16"/>
      <c r="N311" s="17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  <c r="IU311" s="26"/>
      <c r="IV311" s="26"/>
    </row>
    <row r="312" spans="1:256" s="38" customFormat="1" hidden="1">
      <c r="A312" s="43"/>
      <c r="B312" s="17"/>
      <c r="C312" s="16"/>
      <c r="D312" s="17"/>
      <c r="E312" s="40"/>
      <c r="F312" s="40"/>
      <c r="G312" s="54"/>
      <c r="H312" s="16"/>
      <c r="I312" s="16"/>
      <c r="J312" s="17"/>
      <c r="K312" s="17"/>
      <c r="L312" s="16"/>
      <c r="M312" s="16"/>
      <c r="N312" s="17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</row>
    <row r="313" spans="1:256" s="66" customFormat="1" hidden="1">
      <c r="A313" s="43"/>
      <c r="B313" s="48"/>
      <c r="C313" s="17"/>
      <c r="D313" s="46"/>
      <c r="E313" s="49"/>
      <c r="F313" s="41"/>
      <c r="G313" s="41"/>
      <c r="H313" s="50"/>
      <c r="I313" s="50"/>
      <c r="J313" s="17"/>
      <c r="K313" s="50"/>
      <c r="L313" s="50"/>
      <c r="M313" s="16"/>
      <c r="N313" s="17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  <c r="IU313" s="26"/>
      <c r="IV313" s="26"/>
    </row>
    <row r="314" spans="1:256" s="66" customFormat="1" hidden="1">
      <c r="A314" s="43"/>
      <c r="B314" s="48"/>
      <c r="C314" s="17"/>
      <c r="D314" s="46"/>
      <c r="E314" s="49"/>
      <c r="F314" s="41"/>
      <c r="G314" s="41"/>
      <c r="H314" s="50"/>
      <c r="I314" s="50"/>
      <c r="J314" s="17"/>
      <c r="K314" s="50"/>
      <c r="L314" s="50"/>
      <c r="M314" s="16"/>
      <c r="N314" s="17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  <c r="IU314" s="26"/>
      <c r="IV314" s="26"/>
    </row>
    <row r="315" spans="1:256" s="66" customFormat="1" hidden="1">
      <c r="A315" s="43"/>
      <c r="B315" s="16"/>
      <c r="C315" s="16"/>
      <c r="D315" s="16"/>
      <c r="E315" s="40"/>
      <c r="F315" s="40"/>
      <c r="G315" s="52"/>
      <c r="H315" s="16"/>
      <c r="I315" s="16"/>
      <c r="J315" s="16"/>
      <c r="K315" s="16"/>
      <c r="L315" s="16"/>
      <c r="M315" s="16"/>
      <c r="N315" s="1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  <c r="GF315" s="27"/>
      <c r="GG315" s="27"/>
      <c r="GH315" s="27"/>
      <c r="GI315" s="27"/>
      <c r="GJ315" s="27"/>
      <c r="GK315" s="27"/>
      <c r="GL315" s="27"/>
      <c r="GM315" s="27"/>
      <c r="GN315" s="27"/>
      <c r="GO315" s="27"/>
      <c r="GP315" s="27"/>
      <c r="GQ315" s="27"/>
      <c r="GR315" s="27"/>
      <c r="GS315" s="27"/>
      <c r="GT315" s="27"/>
      <c r="GU315" s="27"/>
      <c r="GV315" s="27"/>
      <c r="GW315" s="27"/>
      <c r="GX315" s="27"/>
      <c r="GY315" s="27"/>
      <c r="GZ315" s="27"/>
      <c r="HA315" s="27"/>
      <c r="HB315" s="27"/>
      <c r="HC315" s="27"/>
      <c r="HD315" s="27"/>
      <c r="HE315" s="27"/>
      <c r="HF315" s="27"/>
      <c r="HG315" s="27"/>
      <c r="HH315" s="27"/>
      <c r="HI315" s="27"/>
      <c r="HJ315" s="27"/>
      <c r="HK315" s="27"/>
      <c r="HL315" s="27"/>
      <c r="HM315" s="27"/>
      <c r="HN315" s="27"/>
      <c r="HO315" s="27"/>
      <c r="HP315" s="27"/>
      <c r="HQ315" s="27"/>
      <c r="HR315" s="27"/>
      <c r="HS315" s="27"/>
      <c r="HT315" s="27"/>
      <c r="HU315" s="27"/>
      <c r="HV315" s="27"/>
      <c r="HW315" s="27"/>
      <c r="HX315" s="27"/>
      <c r="HY315" s="27"/>
      <c r="HZ315" s="27"/>
      <c r="IA315" s="27"/>
      <c r="IB315" s="27"/>
      <c r="IC315" s="27"/>
      <c r="ID315" s="27"/>
      <c r="IE315" s="27"/>
      <c r="IF315" s="27"/>
      <c r="IG315" s="27"/>
      <c r="IH315" s="27"/>
      <c r="II315" s="27"/>
      <c r="IJ315" s="27"/>
      <c r="IK315" s="27"/>
      <c r="IL315" s="27"/>
      <c r="IM315" s="27"/>
      <c r="IN315" s="27"/>
      <c r="IO315" s="27"/>
      <c r="IP315" s="27"/>
      <c r="IQ315" s="27"/>
      <c r="IR315" s="27"/>
      <c r="IS315" s="27"/>
      <c r="IT315" s="27"/>
      <c r="IU315" s="27"/>
      <c r="IV315" s="27"/>
    </row>
    <row r="316" spans="1:256" s="66" customFormat="1" hidden="1">
      <c r="A316" s="43"/>
      <c r="B316" s="16"/>
      <c r="C316" s="16"/>
      <c r="D316" s="16"/>
      <c r="E316" s="40"/>
      <c r="F316" s="40"/>
      <c r="G316" s="52"/>
      <c r="H316" s="16"/>
      <c r="I316" s="16"/>
      <c r="J316" s="16"/>
      <c r="K316" s="16"/>
      <c r="L316" s="16"/>
      <c r="M316" s="16"/>
      <c r="N316" s="17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  <c r="IT316" s="32"/>
      <c r="IU316" s="32"/>
      <c r="IV316" s="32"/>
    </row>
    <row r="317" spans="1:256" s="66" customFormat="1" hidden="1">
      <c r="A317" s="43"/>
      <c r="B317" s="48"/>
      <c r="C317" s="17"/>
      <c r="D317" s="46"/>
      <c r="E317" s="49"/>
      <c r="F317" s="41"/>
      <c r="G317" s="41"/>
      <c r="H317" s="50"/>
      <c r="I317" s="50"/>
      <c r="J317" s="17"/>
      <c r="K317" s="50"/>
      <c r="L317" s="50"/>
      <c r="M317" s="16"/>
      <c r="N317" s="1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  <c r="DL317" s="37"/>
      <c r="DM317" s="37"/>
      <c r="DN317" s="37"/>
      <c r="DO317" s="37"/>
      <c r="DP317" s="37"/>
      <c r="DQ317" s="37"/>
      <c r="DR317" s="37"/>
      <c r="DS317" s="37"/>
      <c r="DT317" s="37"/>
      <c r="DU317" s="37"/>
      <c r="DV317" s="37"/>
      <c r="DW317" s="37"/>
      <c r="DX317" s="37"/>
      <c r="DY317" s="37"/>
      <c r="DZ317" s="37"/>
      <c r="EA317" s="37"/>
      <c r="EB317" s="37"/>
      <c r="EC317" s="37"/>
      <c r="ED317" s="37"/>
      <c r="EE317" s="37"/>
      <c r="EF317" s="37"/>
      <c r="EG317" s="37"/>
      <c r="EH317" s="37"/>
      <c r="EI317" s="37"/>
      <c r="EJ317" s="37"/>
      <c r="EK317" s="37"/>
      <c r="EL317" s="37"/>
      <c r="EM317" s="37"/>
      <c r="EN317" s="37"/>
      <c r="EO317" s="37"/>
      <c r="EP317" s="37"/>
      <c r="EQ317" s="37"/>
      <c r="ER317" s="37"/>
      <c r="ES317" s="37"/>
      <c r="ET317" s="37"/>
      <c r="EU317" s="37"/>
      <c r="EV317" s="37"/>
      <c r="EW317" s="37"/>
      <c r="EX317" s="37"/>
      <c r="EY317" s="37"/>
      <c r="EZ317" s="37"/>
      <c r="FA317" s="37"/>
      <c r="FB317" s="37"/>
      <c r="FC317" s="37"/>
      <c r="FD317" s="37"/>
      <c r="FE317" s="37"/>
      <c r="FF317" s="37"/>
      <c r="FG317" s="37"/>
      <c r="FH317" s="37"/>
      <c r="FI317" s="37"/>
      <c r="FJ317" s="37"/>
      <c r="FK317" s="37"/>
      <c r="FL317" s="37"/>
      <c r="FM317" s="37"/>
      <c r="FN317" s="37"/>
      <c r="FO317" s="37"/>
      <c r="FP317" s="37"/>
      <c r="FQ317" s="37"/>
      <c r="FR317" s="37"/>
      <c r="FS317" s="37"/>
      <c r="FT317" s="37"/>
      <c r="FU317" s="37"/>
      <c r="FV317" s="37"/>
      <c r="FW317" s="37"/>
      <c r="FX317" s="37"/>
      <c r="FY317" s="37"/>
      <c r="FZ317" s="37"/>
      <c r="GA317" s="37"/>
      <c r="GB317" s="37"/>
      <c r="GC317" s="37"/>
      <c r="GD317" s="37"/>
      <c r="GE317" s="37"/>
      <c r="GF317" s="37"/>
      <c r="GG317" s="37"/>
      <c r="GH317" s="37"/>
      <c r="GI317" s="37"/>
      <c r="GJ317" s="37"/>
      <c r="GK317" s="37"/>
      <c r="GL317" s="37"/>
      <c r="GM317" s="37"/>
      <c r="GN317" s="37"/>
      <c r="GO317" s="37"/>
      <c r="GP317" s="37"/>
      <c r="GQ317" s="37"/>
      <c r="GR317" s="37"/>
      <c r="GS317" s="37"/>
      <c r="GT317" s="37"/>
      <c r="GU317" s="37"/>
      <c r="GV317" s="37"/>
      <c r="GW317" s="37"/>
      <c r="GX317" s="37"/>
      <c r="GY317" s="37"/>
      <c r="GZ317" s="37"/>
      <c r="HA317" s="37"/>
      <c r="HB317" s="37"/>
      <c r="HC317" s="37"/>
      <c r="HD317" s="37"/>
      <c r="HE317" s="37"/>
      <c r="HF317" s="37"/>
      <c r="HG317" s="37"/>
      <c r="HH317" s="37"/>
      <c r="HI317" s="37"/>
      <c r="HJ317" s="37"/>
      <c r="HK317" s="37"/>
      <c r="HL317" s="37"/>
      <c r="HM317" s="37"/>
      <c r="HN317" s="37"/>
      <c r="HO317" s="37"/>
      <c r="HP317" s="37"/>
      <c r="HQ317" s="37"/>
      <c r="HR317" s="37"/>
      <c r="HS317" s="37"/>
      <c r="HT317" s="37"/>
      <c r="HU317" s="37"/>
      <c r="HV317" s="37"/>
      <c r="HW317" s="37"/>
      <c r="HX317" s="37"/>
      <c r="HY317" s="37"/>
      <c r="HZ317" s="37"/>
      <c r="IA317" s="37"/>
      <c r="IB317" s="37"/>
      <c r="IC317" s="37"/>
      <c r="ID317" s="37"/>
      <c r="IE317" s="37"/>
      <c r="IF317" s="37"/>
      <c r="IG317" s="37"/>
      <c r="IH317" s="37"/>
      <c r="II317" s="37"/>
      <c r="IJ317" s="37"/>
      <c r="IK317" s="37"/>
      <c r="IL317" s="37"/>
      <c r="IM317" s="37"/>
      <c r="IN317" s="37"/>
      <c r="IO317" s="37"/>
      <c r="IP317" s="37"/>
      <c r="IQ317" s="37"/>
      <c r="IR317" s="37"/>
      <c r="IS317" s="37"/>
      <c r="IT317" s="37"/>
      <c r="IU317" s="37"/>
      <c r="IV317" s="37"/>
    </row>
    <row r="318" spans="1:256" s="38" customFormat="1" hidden="1">
      <c r="A318" s="43"/>
      <c r="B318" s="48"/>
      <c r="C318" s="17"/>
      <c r="D318" s="46"/>
      <c r="E318" s="49"/>
      <c r="F318" s="41"/>
      <c r="G318" s="41"/>
      <c r="H318" s="50"/>
      <c r="I318" s="50"/>
      <c r="J318" s="17"/>
      <c r="K318" s="50"/>
      <c r="L318" s="50"/>
      <c r="M318" s="16"/>
      <c r="N318" s="1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  <c r="DL318" s="37"/>
      <c r="DM318" s="37"/>
      <c r="DN318" s="37"/>
      <c r="DO318" s="37"/>
      <c r="DP318" s="37"/>
      <c r="DQ318" s="37"/>
      <c r="DR318" s="37"/>
      <c r="DS318" s="37"/>
      <c r="DT318" s="37"/>
      <c r="DU318" s="37"/>
      <c r="DV318" s="37"/>
      <c r="DW318" s="37"/>
      <c r="DX318" s="37"/>
      <c r="DY318" s="37"/>
      <c r="DZ318" s="37"/>
      <c r="EA318" s="37"/>
      <c r="EB318" s="37"/>
      <c r="EC318" s="37"/>
      <c r="ED318" s="37"/>
      <c r="EE318" s="37"/>
      <c r="EF318" s="37"/>
      <c r="EG318" s="37"/>
      <c r="EH318" s="37"/>
      <c r="EI318" s="37"/>
      <c r="EJ318" s="37"/>
      <c r="EK318" s="37"/>
      <c r="EL318" s="37"/>
      <c r="EM318" s="37"/>
      <c r="EN318" s="37"/>
      <c r="EO318" s="37"/>
      <c r="EP318" s="37"/>
      <c r="EQ318" s="37"/>
      <c r="ER318" s="37"/>
      <c r="ES318" s="37"/>
      <c r="ET318" s="37"/>
      <c r="EU318" s="37"/>
      <c r="EV318" s="37"/>
      <c r="EW318" s="37"/>
      <c r="EX318" s="37"/>
      <c r="EY318" s="37"/>
      <c r="EZ318" s="37"/>
      <c r="FA318" s="37"/>
      <c r="FB318" s="37"/>
      <c r="FC318" s="37"/>
      <c r="FD318" s="37"/>
      <c r="FE318" s="37"/>
      <c r="FF318" s="37"/>
      <c r="FG318" s="37"/>
      <c r="FH318" s="37"/>
      <c r="FI318" s="37"/>
      <c r="FJ318" s="37"/>
      <c r="FK318" s="37"/>
      <c r="FL318" s="37"/>
      <c r="FM318" s="37"/>
      <c r="FN318" s="37"/>
      <c r="FO318" s="37"/>
      <c r="FP318" s="37"/>
      <c r="FQ318" s="37"/>
      <c r="FR318" s="37"/>
      <c r="FS318" s="37"/>
      <c r="FT318" s="37"/>
      <c r="FU318" s="37"/>
      <c r="FV318" s="37"/>
      <c r="FW318" s="37"/>
      <c r="FX318" s="37"/>
      <c r="FY318" s="37"/>
      <c r="FZ318" s="37"/>
      <c r="GA318" s="37"/>
      <c r="GB318" s="37"/>
      <c r="GC318" s="37"/>
      <c r="GD318" s="37"/>
      <c r="GE318" s="37"/>
      <c r="GF318" s="37"/>
      <c r="GG318" s="37"/>
      <c r="GH318" s="37"/>
      <c r="GI318" s="37"/>
      <c r="GJ318" s="37"/>
      <c r="GK318" s="37"/>
      <c r="GL318" s="37"/>
      <c r="GM318" s="37"/>
      <c r="GN318" s="37"/>
      <c r="GO318" s="37"/>
      <c r="GP318" s="37"/>
      <c r="GQ318" s="37"/>
      <c r="GR318" s="37"/>
      <c r="GS318" s="37"/>
      <c r="GT318" s="37"/>
      <c r="GU318" s="37"/>
      <c r="GV318" s="37"/>
      <c r="GW318" s="37"/>
      <c r="GX318" s="37"/>
      <c r="GY318" s="37"/>
      <c r="GZ318" s="37"/>
      <c r="HA318" s="37"/>
      <c r="HB318" s="37"/>
      <c r="HC318" s="37"/>
      <c r="HD318" s="37"/>
      <c r="HE318" s="37"/>
      <c r="HF318" s="37"/>
      <c r="HG318" s="37"/>
      <c r="HH318" s="37"/>
      <c r="HI318" s="37"/>
      <c r="HJ318" s="37"/>
      <c r="HK318" s="37"/>
      <c r="HL318" s="37"/>
      <c r="HM318" s="37"/>
      <c r="HN318" s="37"/>
      <c r="HO318" s="37"/>
      <c r="HP318" s="37"/>
      <c r="HQ318" s="37"/>
      <c r="HR318" s="37"/>
      <c r="HS318" s="37"/>
      <c r="HT318" s="37"/>
      <c r="HU318" s="37"/>
      <c r="HV318" s="37"/>
      <c r="HW318" s="37"/>
      <c r="HX318" s="37"/>
      <c r="HY318" s="37"/>
      <c r="HZ318" s="37"/>
      <c r="IA318" s="37"/>
      <c r="IB318" s="37"/>
      <c r="IC318" s="37"/>
      <c r="ID318" s="37"/>
      <c r="IE318" s="37"/>
      <c r="IF318" s="37"/>
      <c r="IG318" s="37"/>
      <c r="IH318" s="37"/>
      <c r="II318" s="37"/>
      <c r="IJ318" s="37"/>
      <c r="IK318" s="37"/>
      <c r="IL318" s="37"/>
      <c r="IM318" s="37"/>
      <c r="IN318" s="37"/>
      <c r="IO318" s="37"/>
      <c r="IP318" s="37"/>
      <c r="IQ318" s="37"/>
      <c r="IR318" s="37"/>
      <c r="IS318" s="37"/>
      <c r="IT318" s="37"/>
      <c r="IU318" s="37"/>
      <c r="IV318" s="37"/>
    </row>
    <row r="319" spans="1:256" s="66" customFormat="1" hidden="1">
      <c r="A319" s="43"/>
      <c r="B319" s="48"/>
      <c r="C319" s="17"/>
      <c r="D319" s="46"/>
      <c r="E319" s="49"/>
      <c r="F319" s="41"/>
      <c r="G319" s="41"/>
      <c r="H319" s="50"/>
      <c r="I319" s="50"/>
      <c r="J319" s="17"/>
      <c r="K319" s="50"/>
      <c r="L319" s="50"/>
      <c r="M319" s="16"/>
      <c r="N319" s="1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  <c r="ET319" s="37"/>
      <c r="EU319" s="37"/>
      <c r="EV319" s="37"/>
      <c r="EW319" s="37"/>
      <c r="EX319" s="37"/>
      <c r="EY319" s="37"/>
      <c r="EZ319" s="37"/>
      <c r="FA319" s="37"/>
      <c r="FB319" s="37"/>
      <c r="FC319" s="37"/>
      <c r="FD319" s="37"/>
      <c r="FE319" s="37"/>
      <c r="FF319" s="37"/>
      <c r="FG319" s="37"/>
      <c r="FH319" s="37"/>
      <c r="FI319" s="37"/>
      <c r="FJ319" s="37"/>
      <c r="FK319" s="37"/>
      <c r="FL319" s="37"/>
      <c r="FM319" s="37"/>
      <c r="FN319" s="37"/>
      <c r="FO319" s="37"/>
      <c r="FP319" s="37"/>
      <c r="FQ319" s="37"/>
      <c r="FR319" s="37"/>
      <c r="FS319" s="37"/>
      <c r="FT319" s="37"/>
      <c r="FU319" s="37"/>
      <c r="FV319" s="37"/>
      <c r="FW319" s="37"/>
      <c r="FX319" s="37"/>
      <c r="FY319" s="37"/>
      <c r="FZ319" s="37"/>
      <c r="GA319" s="37"/>
      <c r="GB319" s="37"/>
      <c r="GC319" s="37"/>
      <c r="GD319" s="37"/>
      <c r="GE319" s="37"/>
      <c r="GF319" s="37"/>
      <c r="GG319" s="37"/>
      <c r="GH319" s="37"/>
      <c r="GI319" s="37"/>
      <c r="GJ319" s="37"/>
      <c r="GK319" s="37"/>
      <c r="GL319" s="37"/>
      <c r="GM319" s="37"/>
      <c r="GN319" s="37"/>
      <c r="GO319" s="37"/>
      <c r="GP319" s="37"/>
      <c r="GQ319" s="37"/>
      <c r="GR319" s="37"/>
      <c r="GS319" s="37"/>
      <c r="GT319" s="37"/>
      <c r="GU319" s="37"/>
      <c r="GV319" s="37"/>
      <c r="GW319" s="37"/>
      <c r="GX319" s="37"/>
      <c r="GY319" s="37"/>
      <c r="GZ319" s="37"/>
      <c r="HA319" s="37"/>
      <c r="HB319" s="37"/>
      <c r="HC319" s="37"/>
      <c r="HD319" s="37"/>
      <c r="HE319" s="37"/>
      <c r="HF319" s="37"/>
      <c r="HG319" s="37"/>
      <c r="HH319" s="37"/>
      <c r="HI319" s="37"/>
      <c r="HJ319" s="37"/>
      <c r="HK319" s="37"/>
      <c r="HL319" s="37"/>
      <c r="HM319" s="37"/>
      <c r="HN319" s="37"/>
      <c r="HO319" s="37"/>
      <c r="HP319" s="37"/>
      <c r="HQ319" s="37"/>
      <c r="HR319" s="37"/>
      <c r="HS319" s="37"/>
      <c r="HT319" s="37"/>
      <c r="HU319" s="37"/>
      <c r="HV319" s="37"/>
      <c r="HW319" s="37"/>
      <c r="HX319" s="37"/>
      <c r="HY319" s="37"/>
      <c r="HZ319" s="37"/>
      <c r="IA319" s="37"/>
      <c r="IB319" s="37"/>
      <c r="IC319" s="37"/>
      <c r="ID319" s="37"/>
      <c r="IE319" s="37"/>
      <c r="IF319" s="37"/>
      <c r="IG319" s="37"/>
      <c r="IH319" s="37"/>
      <c r="II319" s="37"/>
      <c r="IJ319" s="37"/>
      <c r="IK319" s="37"/>
      <c r="IL319" s="37"/>
      <c r="IM319" s="37"/>
      <c r="IN319" s="37"/>
      <c r="IO319" s="37"/>
      <c r="IP319" s="37"/>
      <c r="IQ319" s="37"/>
      <c r="IR319" s="37"/>
      <c r="IS319" s="37"/>
      <c r="IT319" s="37"/>
      <c r="IU319" s="37"/>
      <c r="IV319" s="37"/>
    </row>
    <row r="320" spans="1:256" s="38" customFormat="1" hidden="1">
      <c r="A320" s="43"/>
      <c r="B320" s="16"/>
      <c r="C320" s="16"/>
      <c r="D320" s="16"/>
      <c r="E320" s="40"/>
      <c r="F320" s="40"/>
      <c r="G320" s="51"/>
      <c r="H320" s="16"/>
      <c r="I320" s="16"/>
      <c r="J320" s="16"/>
      <c r="K320" s="16"/>
      <c r="L320" s="16"/>
      <c r="M320" s="16"/>
      <c r="N320" s="16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  <c r="ET320" s="37"/>
      <c r="EU320" s="37"/>
      <c r="EV320" s="37"/>
      <c r="EW320" s="37"/>
      <c r="EX320" s="37"/>
      <c r="EY320" s="37"/>
      <c r="EZ320" s="37"/>
      <c r="FA320" s="37"/>
      <c r="FB320" s="37"/>
      <c r="FC320" s="37"/>
      <c r="FD320" s="37"/>
      <c r="FE320" s="37"/>
      <c r="FF320" s="37"/>
      <c r="FG320" s="37"/>
      <c r="FH320" s="37"/>
      <c r="FI320" s="37"/>
      <c r="FJ320" s="37"/>
      <c r="FK320" s="37"/>
      <c r="FL320" s="37"/>
      <c r="FM320" s="37"/>
      <c r="FN320" s="37"/>
      <c r="FO320" s="37"/>
      <c r="FP320" s="37"/>
      <c r="FQ320" s="37"/>
      <c r="FR320" s="37"/>
      <c r="FS320" s="37"/>
      <c r="FT320" s="37"/>
      <c r="FU320" s="37"/>
      <c r="FV320" s="37"/>
      <c r="FW320" s="37"/>
      <c r="FX320" s="37"/>
      <c r="FY320" s="37"/>
      <c r="FZ320" s="37"/>
      <c r="GA320" s="37"/>
      <c r="GB320" s="37"/>
      <c r="GC320" s="37"/>
      <c r="GD320" s="37"/>
      <c r="GE320" s="37"/>
      <c r="GF320" s="37"/>
      <c r="GG320" s="37"/>
      <c r="GH320" s="37"/>
      <c r="GI320" s="37"/>
      <c r="GJ320" s="37"/>
      <c r="GK320" s="37"/>
      <c r="GL320" s="37"/>
      <c r="GM320" s="37"/>
      <c r="GN320" s="37"/>
      <c r="GO320" s="37"/>
      <c r="GP320" s="37"/>
      <c r="GQ320" s="37"/>
      <c r="GR320" s="37"/>
      <c r="GS320" s="37"/>
      <c r="GT320" s="37"/>
      <c r="GU320" s="37"/>
      <c r="GV320" s="37"/>
      <c r="GW320" s="37"/>
      <c r="GX320" s="37"/>
      <c r="GY320" s="37"/>
      <c r="GZ320" s="37"/>
      <c r="HA320" s="37"/>
      <c r="HB320" s="37"/>
      <c r="HC320" s="37"/>
      <c r="HD320" s="37"/>
      <c r="HE320" s="37"/>
      <c r="HF320" s="37"/>
      <c r="HG320" s="37"/>
      <c r="HH320" s="37"/>
      <c r="HI320" s="37"/>
      <c r="HJ320" s="37"/>
      <c r="HK320" s="37"/>
      <c r="HL320" s="37"/>
      <c r="HM320" s="37"/>
      <c r="HN320" s="37"/>
      <c r="HO320" s="37"/>
      <c r="HP320" s="37"/>
      <c r="HQ320" s="37"/>
      <c r="HR320" s="37"/>
      <c r="HS320" s="37"/>
      <c r="HT320" s="37"/>
      <c r="HU320" s="37"/>
      <c r="HV320" s="37"/>
      <c r="HW320" s="37"/>
      <c r="HX320" s="37"/>
      <c r="HY320" s="37"/>
      <c r="HZ320" s="37"/>
      <c r="IA320" s="37"/>
      <c r="IB320" s="37"/>
      <c r="IC320" s="37"/>
      <c r="ID320" s="37"/>
      <c r="IE320" s="37"/>
      <c r="IF320" s="37"/>
      <c r="IG320" s="37"/>
      <c r="IH320" s="37"/>
      <c r="II320" s="37"/>
      <c r="IJ320" s="37"/>
      <c r="IK320" s="37"/>
      <c r="IL320" s="37"/>
      <c r="IM320" s="37"/>
      <c r="IN320" s="37"/>
      <c r="IO320" s="37"/>
      <c r="IP320" s="37"/>
      <c r="IQ320" s="37"/>
      <c r="IR320" s="37"/>
      <c r="IS320" s="37"/>
      <c r="IT320" s="37"/>
      <c r="IU320" s="37"/>
      <c r="IV320" s="37"/>
    </row>
    <row r="321" spans="1:256" s="66" customFormat="1" hidden="1">
      <c r="A321" s="43"/>
      <c r="B321" s="16"/>
      <c r="C321" s="16"/>
      <c r="D321" s="16"/>
      <c r="E321" s="40"/>
      <c r="F321" s="40"/>
      <c r="G321" s="51"/>
      <c r="H321" s="16"/>
      <c r="I321" s="16"/>
      <c r="J321" s="16"/>
      <c r="K321" s="16"/>
      <c r="L321" s="16"/>
      <c r="M321" s="16"/>
      <c r="N321" s="16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  <c r="DL321" s="37"/>
      <c r="DM321" s="37"/>
      <c r="DN321" s="37"/>
      <c r="DO321" s="37"/>
      <c r="DP321" s="37"/>
      <c r="DQ321" s="37"/>
      <c r="DR321" s="37"/>
      <c r="DS321" s="37"/>
      <c r="DT321" s="37"/>
      <c r="DU321" s="37"/>
      <c r="DV321" s="37"/>
      <c r="DW321" s="37"/>
      <c r="DX321" s="37"/>
      <c r="DY321" s="37"/>
      <c r="DZ321" s="37"/>
      <c r="EA321" s="37"/>
      <c r="EB321" s="37"/>
      <c r="EC321" s="37"/>
      <c r="ED321" s="37"/>
      <c r="EE321" s="37"/>
      <c r="EF321" s="37"/>
      <c r="EG321" s="37"/>
      <c r="EH321" s="37"/>
      <c r="EI321" s="37"/>
      <c r="EJ321" s="37"/>
      <c r="EK321" s="37"/>
      <c r="EL321" s="37"/>
      <c r="EM321" s="37"/>
      <c r="EN321" s="37"/>
      <c r="EO321" s="37"/>
      <c r="EP321" s="37"/>
      <c r="EQ321" s="37"/>
      <c r="ER321" s="37"/>
      <c r="ES321" s="37"/>
      <c r="ET321" s="37"/>
      <c r="EU321" s="37"/>
      <c r="EV321" s="37"/>
      <c r="EW321" s="37"/>
      <c r="EX321" s="37"/>
      <c r="EY321" s="37"/>
      <c r="EZ321" s="37"/>
      <c r="FA321" s="37"/>
      <c r="FB321" s="37"/>
      <c r="FC321" s="37"/>
      <c r="FD321" s="37"/>
      <c r="FE321" s="37"/>
      <c r="FF321" s="37"/>
      <c r="FG321" s="37"/>
      <c r="FH321" s="37"/>
      <c r="FI321" s="37"/>
      <c r="FJ321" s="37"/>
      <c r="FK321" s="37"/>
      <c r="FL321" s="37"/>
      <c r="FM321" s="37"/>
      <c r="FN321" s="37"/>
      <c r="FO321" s="37"/>
      <c r="FP321" s="37"/>
      <c r="FQ321" s="37"/>
      <c r="FR321" s="37"/>
      <c r="FS321" s="37"/>
      <c r="FT321" s="37"/>
      <c r="FU321" s="37"/>
      <c r="FV321" s="37"/>
      <c r="FW321" s="37"/>
      <c r="FX321" s="37"/>
      <c r="FY321" s="37"/>
      <c r="FZ321" s="37"/>
      <c r="GA321" s="37"/>
      <c r="GB321" s="37"/>
      <c r="GC321" s="37"/>
      <c r="GD321" s="37"/>
      <c r="GE321" s="37"/>
      <c r="GF321" s="37"/>
      <c r="GG321" s="37"/>
      <c r="GH321" s="37"/>
      <c r="GI321" s="37"/>
      <c r="GJ321" s="37"/>
      <c r="GK321" s="37"/>
      <c r="GL321" s="37"/>
      <c r="GM321" s="37"/>
      <c r="GN321" s="37"/>
      <c r="GO321" s="37"/>
      <c r="GP321" s="37"/>
      <c r="GQ321" s="37"/>
      <c r="GR321" s="37"/>
      <c r="GS321" s="37"/>
      <c r="GT321" s="37"/>
      <c r="GU321" s="37"/>
      <c r="GV321" s="37"/>
      <c r="GW321" s="37"/>
      <c r="GX321" s="37"/>
      <c r="GY321" s="37"/>
      <c r="GZ321" s="37"/>
      <c r="HA321" s="37"/>
      <c r="HB321" s="37"/>
      <c r="HC321" s="37"/>
      <c r="HD321" s="37"/>
      <c r="HE321" s="37"/>
      <c r="HF321" s="37"/>
      <c r="HG321" s="37"/>
      <c r="HH321" s="37"/>
      <c r="HI321" s="37"/>
      <c r="HJ321" s="37"/>
      <c r="HK321" s="37"/>
      <c r="HL321" s="37"/>
      <c r="HM321" s="37"/>
      <c r="HN321" s="37"/>
      <c r="HO321" s="37"/>
      <c r="HP321" s="37"/>
      <c r="HQ321" s="37"/>
      <c r="HR321" s="37"/>
      <c r="HS321" s="37"/>
      <c r="HT321" s="37"/>
      <c r="HU321" s="37"/>
      <c r="HV321" s="37"/>
      <c r="HW321" s="37"/>
      <c r="HX321" s="37"/>
      <c r="HY321" s="37"/>
      <c r="HZ321" s="37"/>
      <c r="IA321" s="37"/>
      <c r="IB321" s="37"/>
      <c r="IC321" s="37"/>
      <c r="ID321" s="37"/>
      <c r="IE321" s="37"/>
      <c r="IF321" s="37"/>
      <c r="IG321" s="37"/>
      <c r="IH321" s="37"/>
      <c r="II321" s="37"/>
      <c r="IJ321" s="37"/>
      <c r="IK321" s="37"/>
      <c r="IL321" s="37"/>
      <c r="IM321" s="37"/>
      <c r="IN321" s="37"/>
      <c r="IO321" s="37"/>
      <c r="IP321" s="37"/>
      <c r="IQ321" s="37"/>
      <c r="IR321" s="37"/>
      <c r="IS321" s="37"/>
      <c r="IT321" s="37"/>
      <c r="IU321" s="37"/>
      <c r="IV321" s="37"/>
    </row>
    <row r="322" spans="1:256" s="66" customFormat="1">
      <c r="A322" s="58">
        <v>43325</v>
      </c>
      <c r="B322" s="59" t="s">
        <v>137</v>
      </c>
      <c r="C322" s="59" t="s">
        <v>82</v>
      </c>
      <c r="D322" s="59" t="s">
        <v>85</v>
      </c>
      <c r="E322" s="61">
        <v>70000</v>
      </c>
      <c r="F322" s="61"/>
      <c r="G322" s="73"/>
      <c r="H322" s="59"/>
      <c r="I322" s="73"/>
      <c r="J322" s="59" t="s">
        <v>138</v>
      </c>
      <c r="K322" s="59" t="s">
        <v>143</v>
      </c>
      <c r="L322" s="59"/>
      <c r="M322" s="59" t="s">
        <v>95</v>
      </c>
      <c r="N322" s="63" t="s">
        <v>101</v>
      </c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  <c r="DV322" s="72"/>
      <c r="DW322" s="72"/>
      <c r="DX322" s="72"/>
      <c r="DY322" s="72"/>
      <c r="DZ322" s="72"/>
      <c r="EA322" s="72"/>
      <c r="EB322" s="72"/>
      <c r="EC322" s="72"/>
      <c r="ED322" s="72"/>
      <c r="EE322" s="72"/>
      <c r="EF322" s="72"/>
      <c r="EG322" s="72"/>
      <c r="EH322" s="72"/>
      <c r="EI322" s="72"/>
      <c r="EJ322" s="72"/>
      <c r="EK322" s="72"/>
      <c r="EL322" s="72"/>
      <c r="EM322" s="72"/>
      <c r="EN322" s="72"/>
      <c r="EO322" s="72"/>
      <c r="EP322" s="72"/>
      <c r="EQ322" s="72"/>
      <c r="ER322" s="72"/>
      <c r="ES322" s="72"/>
      <c r="ET322" s="72"/>
      <c r="EU322" s="72"/>
      <c r="EV322" s="72"/>
      <c r="EW322" s="72"/>
      <c r="EX322" s="72"/>
      <c r="EY322" s="72"/>
      <c r="EZ322" s="72"/>
      <c r="FA322" s="72"/>
      <c r="FB322" s="72"/>
      <c r="FC322" s="72"/>
      <c r="FD322" s="72"/>
      <c r="FE322" s="72"/>
      <c r="FF322" s="72"/>
      <c r="FG322" s="72"/>
      <c r="FH322" s="72"/>
      <c r="FI322" s="72"/>
      <c r="FJ322" s="72"/>
      <c r="FK322" s="72"/>
      <c r="FL322" s="72"/>
      <c r="FM322" s="72"/>
      <c r="FN322" s="72"/>
      <c r="FO322" s="72"/>
      <c r="FP322" s="72"/>
      <c r="FQ322" s="72"/>
      <c r="FR322" s="72"/>
      <c r="FS322" s="72"/>
      <c r="FT322" s="72"/>
      <c r="FU322" s="72"/>
      <c r="FV322" s="72"/>
      <c r="FW322" s="72"/>
      <c r="FX322" s="72"/>
      <c r="FY322" s="72"/>
      <c r="FZ322" s="72"/>
      <c r="GA322" s="72"/>
      <c r="GB322" s="72"/>
      <c r="GC322" s="72"/>
      <c r="GD322" s="72"/>
      <c r="GE322" s="72"/>
      <c r="GF322" s="72"/>
      <c r="GG322" s="72"/>
      <c r="GH322" s="72"/>
      <c r="GI322" s="72"/>
      <c r="GJ322" s="72"/>
      <c r="GK322" s="72"/>
      <c r="GL322" s="72"/>
      <c r="GM322" s="72"/>
      <c r="GN322" s="72"/>
      <c r="GO322" s="72"/>
      <c r="GP322" s="72"/>
      <c r="GQ322" s="72"/>
      <c r="GR322" s="72"/>
      <c r="GS322" s="72"/>
      <c r="GT322" s="72"/>
      <c r="GU322" s="72"/>
      <c r="GV322" s="72"/>
      <c r="GW322" s="72"/>
      <c r="GX322" s="72"/>
      <c r="GY322" s="72"/>
      <c r="GZ322" s="72"/>
      <c r="HA322" s="72"/>
      <c r="HB322" s="72"/>
      <c r="HC322" s="72"/>
      <c r="HD322" s="72"/>
      <c r="HE322" s="72"/>
      <c r="HF322" s="72"/>
      <c r="HG322" s="72"/>
      <c r="HH322" s="72"/>
      <c r="HI322" s="72"/>
      <c r="HJ322" s="72"/>
      <c r="HK322" s="72"/>
      <c r="HL322" s="72"/>
      <c r="HM322" s="72"/>
      <c r="HN322" s="72"/>
      <c r="HO322" s="72"/>
      <c r="HP322" s="72"/>
      <c r="HQ322" s="72"/>
      <c r="HR322" s="72"/>
      <c r="HS322" s="72"/>
      <c r="HT322" s="72"/>
      <c r="HU322" s="72"/>
      <c r="HV322" s="72"/>
      <c r="HW322" s="72"/>
      <c r="HX322" s="72"/>
      <c r="HY322" s="72"/>
      <c r="HZ322" s="72"/>
      <c r="IA322" s="72"/>
      <c r="IB322" s="72"/>
      <c r="IC322" s="72"/>
      <c r="ID322" s="72"/>
      <c r="IE322" s="72"/>
      <c r="IF322" s="72"/>
      <c r="IG322" s="72"/>
      <c r="IH322" s="72"/>
      <c r="II322" s="72"/>
      <c r="IJ322" s="72"/>
      <c r="IK322" s="72"/>
      <c r="IL322" s="72"/>
      <c r="IM322" s="72"/>
      <c r="IN322" s="72"/>
      <c r="IO322" s="72"/>
      <c r="IP322" s="72"/>
      <c r="IQ322" s="72"/>
      <c r="IR322" s="72"/>
      <c r="IS322" s="72"/>
      <c r="IT322" s="72"/>
      <c r="IU322" s="72"/>
      <c r="IV322" s="72"/>
    </row>
    <row r="323" spans="1:256" s="66" customFormat="1" hidden="1">
      <c r="A323" s="43"/>
      <c r="B323" s="16"/>
      <c r="C323" s="16"/>
      <c r="D323" s="16"/>
      <c r="E323" s="40"/>
      <c r="F323" s="40"/>
      <c r="G323" s="52"/>
      <c r="H323" s="16"/>
      <c r="I323" s="16"/>
      <c r="J323" s="16"/>
      <c r="K323" s="16"/>
      <c r="L323" s="16"/>
      <c r="M323" s="16"/>
      <c r="N323" s="1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  <c r="IU323" s="26"/>
      <c r="IV323" s="26"/>
    </row>
    <row r="324" spans="1:256" s="66" customFormat="1" hidden="1">
      <c r="A324" s="43"/>
      <c r="B324" s="16"/>
      <c r="C324" s="16"/>
      <c r="D324" s="16"/>
      <c r="E324" s="40"/>
      <c r="F324" s="40"/>
      <c r="G324" s="52"/>
      <c r="H324" s="16"/>
      <c r="I324" s="16"/>
      <c r="J324" s="16"/>
      <c r="K324" s="16"/>
      <c r="L324" s="16"/>
      <c r="M324" s="16"/>
      <c r="N324" s="1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  <c r="IU324" s="26"/>
      <c r="IV324" s="26"/>
    </row>
    <row r="325" spans="1:256" s="64" customFormat="1">
      <c r="A325" s="58">
        <v>43325</v>
      </c>
      <c r="B325" s="59" t="s">
        <v>138</v>
      </c>
      <c r="C325" s="59" t="s">
        <v>82</v>
      </c>
      <c r="D325" s="59" t="s">
        <v>85</v>
      </c>
      <c r="E325" s="61"/>
      <c r="F325" s="61">
        <v>70000</v>
      </c>
      <c r="G325" s="65"/>
      <c r="H325" s="59"/>
      <c r="I325" s="73"/>
      <c r="J325" s="59" t="s">
        <v>137</v>
      </c>
      <c r="K325" s="59">
        <v>42</v>
      </c>
      <c r="L325" s="59"/>
      <c r="M325" s="59" t="s">
        <v>95</v>
      </c>
      <c r="N325" s="63" t="s">
        <v>101</v>
      </c>
    </row>
    <row r="326" spans="1:256" s="64" customFormat="1">
      <c r="A326" s="58">
        <v>43325</v>
      </c>
      <c r="B326" s="59" t="s">
        <v>245</v>
      </c>
      <c r="C326" s="59" t="s">
        <v>82</v>
      </c>
      <c r="D326" s="59" t="s">
        <v>85</v>
      </c>
      <c r="E326" s="61"/>
      <c r="F326" s="61">
        <v>90000</v>
      </c>
      <c r="G326" s="65"/>
      <c r="H326" s="59"/>
      <c r="I326" s="73"/>
      <c r="J326" s="59" t="s">
        <v>137</v>
      </c>
      <c r="K326" s="59">
        <v>43</v>
      </c>
      <c r="L326" s="59"/>
      <c r="M326" s="59" t="s">
        <v>95</v>
      </c>
      <c r="N326" s="63" t="s">
        <v>101</v>
      </c>
    </row>
    <row r="327" spans="1:256" s="64" customFormat="1">
      <c r="A327" s="58">
        <v>43325</v>
      </c>
      <c r="B327" s="59" t="s">
        <v>226</v>
      </c>
      <c r="C327" s="59" t="s">
        <v>82</v>
      </c>
      <c r="D327" s="59" t="s">
        <v>85</v>
      </c>
      <c r="E327" s="61"/>
      <c r="F327" s="61">
        <v>20000</v>
      </c>
      <c r="G327" s="65"/>
      <c r="H327" s="59"/>
      <c r="I327" s="73"/>
      <c r="J327" s="59" t="s">
        <v>137</v>
      </c>
      <c r="K327" s="59">
        <v>44</v>
      </c>
      <c r="L327" s="59"/>
      <c r="M327" s="59" t="s">
        <v>95</v>
      </c>
      <c r="N327" s="63" t="s">
        <v>101</v>
      </c>
    </row>
    <row r="328" spans="1:256" s="26" customFormat="1" hidden="1">
      <c r="A328" s="43"/>
      <c r="B328" s="16"/>
      <c r="C328" s="16"/>
      <c r="D328" s="16"/>
      <c r="E328" s="40"/>
      <c r="F328" s="40"/>
      <c r="G328" s="52"/>
      <c r="H328" s="16"/>
      <c r="I328" s="16"/>
      <c r="J328" s="16"/>
      <c r="K328" s="16"/>
      <c r="L328" s="16"/>
      <c r="M328" s="16"/>
      <c r="N328" s="17"/>
    </row>
    <row r="329" spans="1:256" s="26" customFormat="1" hidden="1">
      <c r="A329" s="43"/>
      <c r="B329" s="16"/>
      <c r="C329" s="16"/>
      <c r="D329" s="16"/>
      <c r="E329" s="40"/>
      <c r="F329" s="40"/>
      <c r="G329" s="16"/>
      <c r="H329" s="16"/>
      <c r="I329" s="16"/>
      <c r="J329" s="16"/>
      <c r="K329" s="16"/>
      <c r="L329" s="16"/>
      <c r="M329" s="16"/>
      <c r="N329" s="16"/>
    </row>
    <row r="330" spans="1:256" s="26" customFormat="1" hidden="1">
      <c r="A330" s="43"/>
      <c r="B330" s="50"/>
      <c r="C330" s="50"/>
      <c r="D330" s="50"/>
      <c r="E330" s="40"/>
      <c r="F330" s="49"/>
      <c r="G330" s="50"/>
      <c r="H330" s="16"/>
      <c r="I330" s="16"/>
      <c r="J330" s="17"/>
      <c r="K330" s="50"/>
      <c r="L330" s="16"/>
      <c r="M330" s="16"/>
      <c r="N330" s="17"/>
    </row>
    <row r="331" spans="1:256" s="64" customFormat="1" hidden="1">
      <c r="A331" s="43"/>
      <c r="B331" s="50"/>
      <c r="C331" s="50"/>
      <c r="D331" s="50"/>
      <c r="E331" s="40"/>
      <c r="F331" s="49"/>
      <c r="G331" s="50"/>
      <c r="H331" s="16"/>
      <c r="I331" s="16"/>
      <c r="J331" s="17"/>
      <c r="K331" s="50"/>
      <c r="L331" s="16"/>
      <c r="M331" s="16"/>
      <c r="N331" s="17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8"/>
      <c r="DM331" s="38"/>
      <c r="DN331" s="38"/>
      <c r="DO331" s="38"/>
      <c r="DP331" s="38"/>
      <c r="DQ331" s="38"/>
      <c r="DR331" s="38"/>
      <c r="DS331" s="38"/>
      <c r="DT331" s="38"/>
      <c r="DU331" s="38"/>
      <c r="DV331" s="38"/>
      <c r="DW331" s="38"/>
      <c r="DX331" s="38"/>
      <c r="DY331" s="38"/>
      <c r="DZ331" s="38"/>
      <c r="EA331" s="38"/>
      <c r="EB331" s="38"/>
      <c r="EC331" s="38"/>
      <c r="ED331" s="38"/>
      <c r="EE331" s="38"/>
      <c r="EF331" s="38"/>
      <c r="EG331" s="38"/>
      <c r="EH331" s="38"/>
      <c r="EI331" s="38"/>
      <c r="EJ331" s="38"/>
      <c r="EK331" s="38"/>
      <c r="EL331" s="38"/>
      <c r="EM331" s="38"/>
      <c r="EN331" s="38"/>
      <c r="EO331" s="38"/>
      <c r="EP331" s="38"/>
      <c r="EQ331" s="38"/>
      <c r="ER331" s="38"/>
      <c r="ES331" s="38"/>
      <c r="ET331" s="38"/>
      <c r="EU331" s="38"/>
      <c r="EV331" s="38"/>
      <c r="EW331" s="38"/>
      <c r="EX331" s="38"/>
      <c r="EY331" s="38"/>
      <c r="EZ331" s="38"/>
      <c r="FA331" s="38"/>
      <c r="FB331" s="38"/>
      <c r="FC331" s="38"/>
      <c r="FD331" s="38"/>
      <c r="FE331" s="38"/>
      <c r="FF331" s="38"/>
      <c r="FG331" s="38"/>
      <c r="FH331" s="38"/>
      <c r="FI331" s="38"/>
      <c r="FJ331" s="38"/>
      <c r="FK331" s="38"/>
      <c r="FL331" s="38"/>
      <c r="FM331" s="38"/>
      <c r="FN331" s="38"/>
      <c r="FO331" s="38"/>
      <c r="FP331" s="38"/>
      <c r="FQ331" s="38"/>
      <c r="FR331" s="38"/>
      <c r="FS331" s="38"/>
      <c r="FT331" s="38"/>
      <c r="FU331" s="38"/>
      <c r="FV331" s="38"/>
      <c r="FW331" s="38"/>
      <c r="FX331" s="38"/>
      <c r="FY331" s="38"/>
      <c r="FZ331" s="38"/>
      <c r="GA331" s="38"/>
      <c r="GB331" s="38"/>
      <c r="GC331" s="38"/>
      <c r="GD331" s="38"/>
      <c r="GE331" s="38"/>
      <c r="GF331" s="38"/>
      <c r="GG331" s="38"/>
      <c r="GH331" s="38"/>
      <c r="GI331" s="38"/>
      <c r="GJ331" s="38"/>
      <c r="GK331" s="38"/>
      <c r="GL331" s="38"/>
      <c r="GM331" s="38"/>
      <c r="GN331" s="38"/>
      <c r="GO331" s="38"/>
      <c r="GP331" s="38"/>
      <c r="GQ331" s="38"/>
      <c r="GR331" s="38"/>
      <c r="GS331" s="38"/>
      <c r="GT331" s="38"/>
      <c r="GU331" s="38"/>
      <c r="GV331" s="38"/>
      <c r="GW331" s="38"/>
      <c r="GX331" s="38"/>
      <c r="GY331" s="38"/>
      <c r="GZ331" s="38"/>
      <c r="HA331" s="38"/>
      <c r="HB331" s="38"/>
      <c r="HC331" s="38"/>
      <c r="HD331" s="38"/>
      <c r="HE331" s="38"/>
      <c r="HF331" s="38"/>
      <c r="HG331" s="38"/>
      <c r="HH331" s="38"/>
      <c r="HI331" s="38"/>
      <c r="HJ331" s="38"/>
      <c r="HK331" s="38"/>
      <c r="HL331" s="38"/>
      <c r="HM331" s="38"/>
      <c r="HN331" s="38"/>
      <c r="HO331" s="38"/>
      <c r="HP331" s="38"/>
      <c r="HQ331" s="38"/>
      <c r="HR331" s="38"/>
      <c r="HS331" s="38"/>
      <c r="HT331" s="38"/>
      <c r="HU331" s="38"/>
      <c r="HV331" s="38"/>
      <c r="HW331" s="38"/>
      <c r="HX331" s="38"/>
      <c r="HY331" s="38"/>
      <c r="HZ331" s="38"/>
      <c r="IA331" s="38"/>
      <c r="IB331" s="38"/>
      <c r="IC331" s="38"/>
      <c r="ID331" s="38"/>
      <c r="IE331" s="38"/>
      <c r="IF331" s="38"/>
      <c r="IG331" s="38"/>
      <c r="IH331" s="38"/>
      <c r="II331" s="38"/>
      <c r="IJ331" s="38"/>
      <c r="IK331" s="38"/>
      <c r="IL331" s="38"/>
      <c r="IM331" s="38"/>
      <c r="IN331" s="38"/>
      <c r="IO331" s="38"/>
      <c r="IP331" s="38"/>
      <c r="IQ331" s="38"/>
      <c r="IR331" s="38"/>
      <c r="IS331" s="38"/>
      <c r="IT331" s="38"/>
      <c r="IU331" s="38"/>
      <c r="IV331" s="38"/>
    </row>
    <row r="332" spans="1:256" s="26" customFormat="1" hidden="1">
      <c r="A332" s="43"/>
      <c r="B332" s="50"/>
      <c r="C332" s="50"/>
      <c r="D332" s="50"/>
      <c r="E332" s="40"/>
      <c r="F332" s="49"/>
      <c r="G332" s="50"/>
      <c r="H332" s="16"/>
      <c r="I332" s="16"/>
      <c r="J332" s="17"/>
      <c r="K332" s="50"/>
      <c r="L332" s="16"/>
      <c r="M332" s="16"/>
      <c r="N332" s="17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  <c r="DH332" s="38"/>
      <c r="DI332" s="38"/>
      <c r="DJ332" s="38"/>
      <c r="DK332" s="38"/>
      <c r="DL332" s="38"/>
      <c r="DM332" s="38"/>
      <c r="DN332" s="38"/>
      <c r="DO332" s="38"/>
      <c r="DP332" s="38"/>
      <c r="DQ332" s="38"/>
      <c r="DR332" s="38"/>
      <c r="DS332" s="38"/>
      <c r="DT332" s="38"/>
      <c r="DU332" s="38"/>
      <c r="DV332" s="38"/>
      <c r="DW332" s="38"/>
      <c r="DX332" s="38"/>
      <c r="DY332" s="38"/>
      <c r="DZ332" s="38"/>
      <c r="EA332" s="38"/>
      <c r="EB332" s="38"/>
      <c r="EC332" s="38"/>
      <c r="ED332" s="38"/>
      <c r="EE332" s="38"/>
      <c r="EF332" s="38"/>
      <c r="EG332" s="38"/>
      <c r="EH332" s="38"/>
      <c r="EI332" s="38"/>
      <c r="EJ332" s="38"/>
      <c r="EK332" s="38"/>
      <c r="EL332" s="38"/>
      <c r="EM332" s="38"/>
      <c r="EN332" s="38"/>
      <c r="EO332" s="38"/>
      <c r="EP332" s="38"/>
      <c r="EQ332" s="38"/>
      <c r="ER332" s="38"/>
      <c r="ES332" s="38"/>
      <c r="ET332" s="38"/>
      <c r="EU332" s="38"/>
      <c r="EV332" s="38"/>
      <c r="EW332" s="38"/>
      <c r="EX332" s="38"/>
      <c r="EY332" s="38"/>
      <c r="EZ332" s="38"/>
      <c r="FA332" s="38"/>
      <c r="FB332" s="38"/>
      <c r="FC332" s="38"/>
      <c r="FD332" s="38"/>
      <c r="FE332" s="38"/>
      <c r="FF332" s="38"/>
      <c r="FG332" s="38"/>
      <c r="FH332" s="38"/>
      <c r="FI332" s="38"/>
      <c r="FJ332" s="38"/>
      <c r="FK332" s="38"/>
      <c r="FL332" s="38"/>
      <c r="FM332" s="38"/>
      <c r="FN332" s="38"/>
      <c r="FO332" s="38"/>
      <c r="FP332" s="38"/>
      <c r="FQ332" s="38"/>
      <c r="FR332" s="38"/>
      <c r="FS332" s="38"/>
      <c r="FT332" s="38"/>
      <c r="FU332" s="38"/>
      <c r="FV332" s="38"/>
      <c r="FW332" s="38"/>
      <c r="FX332" s="38"/>
      <c r="FY332" s="38"/>
      <c r="FZ332" s="38"/>
      <c r="GA332" s="38"/>
      <c r="GB332" s="38"/>
      <c r="GC332" s="38"/>
      <c r="GD332" s="38"/>
      <c r="GE332" s="38"/>
      <c r="GF332" s="38"/>
      <c r="GG332" s="38"/>
      <c r="GH332" s="38"/>
      <c r="GI332" s="38"/>
      <c r="GJ332" s="38"/>
      <c r="GK332" s="38"/>
      <c r="GL332" s="38"/>
      <c r="GM332" s="38"/>
      <c r="GN332" s="38"/>
      <c r="GO332" s="38"/>
      <c r="GP332" s="38"/>
      <c r="GQ332" s="38"/>
      <c r="GR332" s="38"/>
      <c r="GS332" s="38"/>
      <c r="GT332" s="38"/>
      <c r="GU332" s="38"/>
      <c r="GV332" s="38"/>
      <c r="GW332" s="38"/>
      <c r="GX332" s="38"/>
      <c r="GY332" s="38"/>
      <c r="GZ332" s="38"/>
      <c r="HA332" s="38"/>
      <c r="HB332" s="38"/>
      <c r="HC332" s="38"/>
      <c r="HD332" s="38"/>
      <c r="HE332" s="38"/>
      <c r="HF332" s="38"/>
      <c r="HG332" s="38"/>
      <c r="HH332" s="38"/>
      <c r="HI332" s="38"/>
      <c r="HJ332" s="38"/>
      <c r="HK332" s="38"/>
      <c r="HL332" s="38"/>
      <c r="HM332" s="38"/>
      <c r="HN332" s="38"/>
      <c r="HO332" s="38"/>
      <c r="HP332" s="38"/>
      <c r="HQ332" s="38"/>
      <c r="HR332" s="38"/>
      <c r="HS332" s="38"/>
      <c r="HT332" s="38"/>
      <c r="HU332" s="38"/>
      <c r="HV332" s="38"/>
      <c r="HW332" s="38"/>
      <c r="HX332" s="38"/>
      <c r="HY332" s="38"/>
      <c r="HZ332" s="38"/>
      <c r="IA332" s="38"/>
      <c r="IB332" s="38"/>
      <c r="IC332" s="38"/>
      <c r="ID332" s="38"/>
      <c r="IE332" s="38"/>
      <c r="IF332" s="38"/>
      <c r="IG332" s="38"/>
      <c r="IH332" s="38"/>
      <c r="II332" s="38"/>
      <c r="IJ332" s="38"/>
      <c r="IK332" s="38"/>
      <c r="IL332" s="38"/>
      <c r="IM332" s="38"/>
      <c r="IN332" s="38"/>
      <c r="IO332" s="38"/>
      <c r="IP332" s="38"/>
      <c r="IQ332" s="38"/>
      <c r="IR332" s="38"/>
      <c r="IS332" s="38"/>
      <c r="IT332" s="38"/>
      <c r="IU332" s="38"/>
      <c r="IV332" s="38"/>
    </row>
    <row r="333" spans="1:256" s="64" customFormat="1" hidden="1">
      <c r="A333" s="43"/>
      <c r="B333" s="50"/>
      <c r="C333" s="50"/>
      <c r="D333" s="50"/>
      <c r="E333" s="40"/>
      <c r="F333" s="49"/>
      <c r="G333" s="50"/>
      <c r="H333" s="16"/>
      <c r="I333" s="16"/>
      <c r="J333" s="17"/>
      <c r="K333" s="50"/>
      <c r="L333" s="16"/>
      <c r="M333" s="16"/>
      <c r="N333" s="17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  <c r="DG333" s="38"/>
      <c r="DH333" s="38"/>
      <c r="DI333" s="38"/>
      <c r="DJ333" s="38"/>
      <c r="DK333" s="38"/>
      <c r="DL333" s="38"/>
      <c r="DM333" s="38"/>
      <c r="DN333" s="38"/>
      <c r="DO333" s="38"/>
      <c r="DP333" s="38"/>
      <c r="DQ333" s="38"/>
      <c r="DR333" s="38"/>
      <c r="DS333" s="38"/>
      <c r="DT333" s="38"/>
      <c r="DU333" s="38"/>
      <c r="DV333" s="38"/>
      <c r="DW333" s="38"/>
      <c r="DX333" s="38"/>
      <c r="DY333" s="38"/>
      <c r="DZ333" s="38"/>
      <c r="EA333" s="38"/>
      <c r="EB333" s="38"/>
      <c r="EC333" s="38"/>
      <c r="ED333" s="38"/>
      <c r="EE333" s="38"/>
      <c r="EF333" s="38"/>
      <c r="EG333" s="38"/>
      <c r="EH333" s="38"/>
      <c r="EI333" s="38"/>
      <c r="EJ333" s="38"/>
      <c r="EK333" s="38"/>
      <c r="EL333" s="38"/>
      <c r="EM333" s="38"/>
      <c r="EN333" s="38"/>
      <c r="EO333" s="38"/>
      <c r="EP333" s="38"/>
      <c r="EQ333" s="38"/>
      <c r="ER333" s="38"/>
      <c r="ES333" s="38"/>
      <c r="ET333" s="38"/>
      <c r="EU333" s="38"/>
      <c r="EV333" s="38"/>
      <c r="EW333" s="38"/>
      <c r="EX333" s="38"/>
      <c r="EY333" s="38"/>
      <c r="EZ333" s="38"/>
      <c r="FA333" s="38"/>
      <c r="FB333" s="38"/>
      <c r="FC333" s="38"/>
      <c r="FD333" s="38"/>
      <c r="FE333" s="38"/>
      <c r="FF333" s="38"/>
      <c r="FG333" s="38"/>
      <c r="FH333" s="38"/>
      <c r="FI333" s="38"/>
      <c r="FJ333" s="38"/>
      <c r="FK333" s="38"/>
      <c r="FL333" s="38"/>
      <c r="FM333" s="38"/>
      <c r="FN333" s="38"/>
      <c r="FO333" s="38"/>
      <c r="FP333" s="38"/>
      <c r="FQ333" s="38"/>
      <c r="FR333" s="38"/>
      <c r="FS333" s="38"/>
      <c r="FT333" s="38"/>
      <c r="FU333" s="38"/>
      <c r="FV333" s="38"/>
      <c r="FW333" s="38"/>
      <c r="FX333" s="38"/>
      <c r="FY333" s="38"/>
      <c r="FZ333" s="38"/>
      <c r="GA333" s="38"/>
      <c r="GB333" s="38"/>
      <c r="GC333" s="38"/>
      <c r="GD333" s="38"/>
      <c r="GE333" s="38"/>
      <c r="GF333" s="38"/>
      <c r="GG333" s="38"/>
      <c r="GH333" s="38"/>
      <c r="GI333" s="38"/>
      <c r="GJ333" s="38"/>
      <c r="GK333" s="38"/>
      <c r="GL333" s="38"/>
      <c r="GM333" s="38"/>
      <c r="GN333" s="38"/>
      <c r="GO333" s="38"/>
      <c r="GP333" s="38"/>
      <c r="GQ333" s="38"/>
      <c r="GR333" s="38"/>
      <c r="GS333" s="38"/>
      <c r="GT333" s="38"/>
      <c r="GU333" s="38"/>
      <c r="GV333" s="38"/>
      <c r="GW333" s="38"/>
      <c r="GX333" s="38"/>
      <c r="GY333" s="38"/>
      <c r="GZ333" s="38"/>
      <c r="HA333" s="38"/>
      <c r="HB333" s="38"/>
      <c r="HC333" s="38"/>
      <c r="HD333" s="38"/>
      <c r="HE333" s="38"/>
      <c r="HF333" s="38"/>
      <c r="HG333" s="38"/>
      <c r="HH333" s="38"/>
      <c r="HI333" s="38"/>
      <c r="HJ333" s="38"/>
      <c r="HK333" s="38"/>
      <c r="HL333" s="38"/>
      <c r="HM333" s="38"/>
      <c r="HN333" s="38"/>
      <c r="HO333" s="38"/>
      <c r="HP333" s="38"/>
      <c r="HQ333" s="38"/>
      <c r="HR333" s="38"/>
      <c r="HS333" s="38"/>
      <c r="HT333" s="38"/>
      <c r="HU333" s="38"/>
      <c r="HV333" s="38"/>
      <c r="HW333" s="38"/>
      <c r="HX333" s="38"/>
      <c r="HY333" s="38"/>
      <c r="HZ333" s="38"/>
      <c r="IA333" s="38"/>
      <c r="IB333" s="38"/>
      <c r="IC333" s="38"/>
      <c r="ID333" s="38"/>
      <c r="IE333" s="38"/>
      <c r="IF333" s="38"/>
      <c r="IG333" s="38"/>
      <c r="IH333" s="38"/>
      <c r="II333" s="38"/>
      <c r="IJ333" s="38"/>
      <c r="IK333" s="38"/>
      <c r="IL333" s="38"/>
      <c r="IM333" s="38"/>
      <c r="IN333" s="38"/>
      <c r="IO333" s="38"/>
      <c r="IP333" s="38"/>
      <c r="IQ333" s="38"/>
      <c r="IR333" s="38"/>
      <c r="IS333" s="38"/>
      <c r="IT333" s="38"/>
      <c r="IU333" s="38"/>
      <c r="IV333" s="38"/>
    </row>
    <row r="334" spans="1:256" s="64" customFormat="1">
      <c r="A334" s="58">
        <v>43325</v>
      </c>
      <c r="B334" s="71" t="s">
        <v>137</v>
      </c>
      <c r="C334" s="71" t="s">
        <v>82</v>
      </c>
      <c r="D334" s="71" t="s">
        <v>85</v>
      </c>
      <c r="E334" s="61">
        <v>20000</v>
      </c>
      <c r="F334" s="61"/>
      <c r="G334" s="71"/>
      <c r="H334" s="59"/>
      <c r="I334" s="73"/>
      <c r="J334" s="63" t="s">
        <v>226</v>
      </c>
      <c r="K334" s="71" t="s">
        <v>292</v>
      </c>
      <c r="L334" s="59"/>
      <c r="M334" s="59" t="s">
        <v>95</v>
      </c>
      <c r="N334" s="63" t="s">
        <v>101</v>
      </c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</row>
    <row r="335" spans="1:256" s="26" customFormat="1" hidden="1">
      <c r="A335" s="43"/>
      <c r="B335" s="50"/>
      <c r="C335" s="50"/>
      <c r="D335" s="50"/>
      <c r="E335" s="40"/>
      <c r="F335" s="49"/>
      <c r="G335" s="50"/>
      <c r="H335" s="16"/>
      <c r="I335" s="16"/>
      <c r="J335" s="17"/>
      <c r="K335" s="50"/>
      <c r="L335" s="16"/>
      <c r="M335" s="16"/>
      <c r="N335" s="17"/>
    </row>
    <row r="336" spans="1:256" s="64" customFormat="1" hidden="1">
      <c r="A336" s="43"/>
      <c r="B336" s="50"/>
      <c r="C336" s="16"/>
      <c r="D336" s="16"/>
      <c r="E336" s="40"/>
      <c r="F336" s="40"/>
      <c r="G336" s="54"/>
      <c r="H336" s="16"/>
      <c r="I336" s="16"/>
      <c r="J336" s="17"/>
      <c r="K336" s="50"/>
      <c r="L336" s="16"/>
      <c r="M336" s="16"/>
      <c r="N336" s="17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  <c r="IV336" s="26"/>
    </row>
    <row r="337" spans="1:256" s="26" customFormat="1" hidden="1">
      <c r="A337" s="43"/>
      <c r="B337" s="50"/>
      <c r="C337" s="16"/>
      <c r="D337" s="16"/>
      <c r="E337" s="40"/>
      <c r="F337" s="40"/>
      <c r="G337" s="54"/>
      <c r="H337" s="16"/>
      <c r="I337" s="16"/>
      <c r="J337" s="17"/>
      <c r="K337" s="50"/>
      <c r="L337" s="16"/>
      <c r="M337" s="16"/>
      <c r="N337" s="17"/>
    </row>
    <row r="338" spans="1:256" s="64" customFormat="1" hidden="1">
      <c r="A338" s="43"/>
      <c r="B338" s="50"/>
      <c r="C338" s="16"/>
      <c r="D338" s="16"/>
      <c r="E338" s="40"/>
      <c r="F338" s="40"/>
      <c r="G338" s="54"/>
      <c r="H338" s="16"/>
      <c r="I338" s="16"/>
      <c r="J338" s="17"/>
      <c r="K338" s="50"/>
      <c r="L338" s="16"/>
      <c r="M338" s="16"/>
      <c r="N338" s="17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  <c r="IV338" s="26"/>
    </row>
    <row r="339" spans="1:256" s="64" customFormat="1" hidden="1">
      <c r="A339" s="43"/>
      <c r="B339" s="17"/>
      <c r="C339" s="17"/>
      <c r="D339" s="17"/>
      <c r="E339" s="41"/>
      <c r="F339" s="41"/>
      <c r="G339" s="41"/>
      <c r="H339" s="50"/>
      <c r="I339" s="50"/>
      <c r="J339" s="17"/>
      <c r="K339" s="17"/>
      <c r="L339" s="17"/>
      <c r="M339" s="16"/>
      <c r="N339" s="17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  <c r="IV339" s="26"/>
    </row>
    <row r="340" spans="1:256" s="64" customFormat="1">
      <c r="A340" s="58">
        <v>43325</v>
      </c>
      <c r="B340" s="59" t="s">
        <v>137</v>
      </c>
      <c r="C340" s="59" t="s">
        <v>82</v>
      </c>
      <c r="D340" s="59" t="s">
        <v>85</v>
      </c>
      <c r="E340" s="61">
        <v>90000</v>
      </c>
      <c r="F340" s="61"/>
      <c r="G340" s="61"/>
      <c r="H340" s="59"/>
      <c r="I340" s="73"/>
      <c r="J340" s="59" t="s">
        <v>245</v>
      </c>
      <c r="K340" s="59" t="s">
        <v>292</v>
      </c>
      <c r="L340" s="59"/>
      <c r="M340" s="59" t="s">
        <v>95</v>
      </c>
      <c r="N340" s="63" t="s">
        <v>101</v>
      </c>
    </row>
    <row r="341" spans="1:256" s="64" customFormat="1" hidden="1">
      <c r="A341" s="43"/>
      <c r="B341" s="17"/>
      <c r="C341" s="16"/>
      <c r="D341" s="17"/>
      <c r="E341" s="40"/>
      <c r="F341" s="40"/>
      <c r="G341" s="54"/>
      <c r="H341" s="16"/>
      <c r="I341" s="16"/>
      <c r="J341" s="17"/>
      <c r="K341" s="17"/>
      <c r="L341" s="16"/>
      <c r="M341" s="16"/>
      <c r="N341" s="1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  <c r="IV341" s="26"/>
    </row>
    <row r="342" spans="1:256" s="26" customFormat="1" hidden="1">
      <c r="A342" s="43"/>
      <c r="B342" s="17"/>
      <c r="C342" s="16"/>
      <c r="D342" s="17"/>
      <c r="E342" s="40"/>
      <c r="F342" s="40"/>
      <c r="G342" s="54"/>
      <c r="H342" s="16"/>
      <c r="I342" s="16"/>
      <c r="J342" s="17"/>
      <c r="K342" s="17"/>
      <c r="L342" s="16"/>
      <c r="M342" s="16"/>
      <c r="N342" s="17"/>
    </row>
    <row r="343" spans="1:256" s="26" customFormat="1" hidden="1">
      <c r="A343" s="43"/>
      <c r="B343" s="17"/>
      <c r="C343" s="16"/>
      <c r="D343" s="17"/>
      <c r="E343" s="40"/>
      <c r="F343" s="40"/>
      <c r="G343" s="54"/>
      <c r="H343" s="16"/>
      <c r="I343" s="16"/>
      <c r="J343" s="17"/>
      <c r="K343" s="17"/>
      <c r="L343" s="16"/>
      <c r="M343" s="16"/>
      <c r="N343" s="17"/>
    </row>
    <row r="344" spans="1:256" s="26" customFormat="1" hidden="1">
      <c r="A344" s="43"/>
      <c r="B344" s="16"/>
      <c r="C344" s="16"/>
      <c r="D344" s="16"/>
      <c r="E344" s="40"/>
      <c r="F344" s="40"/>
      <c r="G344" s="16"/>
      <c r="H344" s="44"/>
      <c r="I344" s="16"/>
      <c r="J344" s="16"/>
      <c r="K344" s="16"/>
      <c r="L344" s="16"/>
      <c r="M344" s="16"/>
      <c r="N344" s="17"/>
    </row>
    <row r="345" spans="1:256" s="26" customFormat="1" hidden="1">
      <c r="A345" s="43"/>
      <c r="B345" s="48"/>
      <c r="C345" s="17"/>
      <c r="D345" s="46"/>
      <c r="E345" s="49"/>
      <c r="F345" s="41"/>
      <c r="G345" s="41"/>
      <c r="H345" s="50"/>
      <c r="I345" s="50"/>
      <c r="J345" s="17"/>
      <c r="K345" s="50"/>
      <c r="L345" s="50"/>
      <c r="M345" s="16"/>
      <c r="N345" s="17"/>
    </row>
    <row r="346" spans="1:256" s="26" customFormat="1" hidden="1">
      <c r="A346" s="43"/>
      <c r="B346" s="48"/>
      <c r="C346" s="17"/>
      <c r="D346" s="46"/>
      <c r="E346" s="49"/>
      <c r="F346" s="41"/>
      <c r="G346" s="41"/>
      <c r="H346" s="50"/>
      <c r="I346" s="50"/>
      <c r="J346" s="17"/>
      <c r="K346" s="50"/>
      <c r="L346" s="50"/>
      <c r="M346" s="16"/>
      <c r="N346" s="17"/>
    </row>
    <row r="347" spans="1:256" s="26" customFormat="1" hidden="1">
      <c r="A347" s="43"/>
      <c r="B347" s="48"/>
      <c r="C347" s="17"/>
      <c r="D347" s="46"/>
      <c r="E347" s="49"/>
      <c r="F347" s="41"/>
      <c r="G347" s="41"/>
      <c r="H347" s="50"/>
      <c r="I347" s="50"/>
      <c r="J347" s="17"/>
      <c r="K347" s="50"/>
      <c r="L347" s="50"/>
      <c r="M347" s="16"/>
      <c r="N347" s="1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  <c r="DL347" s="37"/>
      <c r="DM347" s="37"/>
      <c r="DN347" s="37"/>
      <c r="DO347" s="37"/>
      <c r="DP347" s="37"/>
      <c r="DQ347" s="37"/>
      <c r="DR347" s="37"/>
      <c r="DS347" s="37"/>
      <c r="DT347" s="37"/>
      <c r="DU347" s="37"/>
      <c r="DV347" s="37"/>
      <c r="DW347" s="37"/>
      <c r="DX347" s="37"/>
      <c r="DY347" s="37"/>
      <c r="DZ347" s="37"/>
      <c r="EA347" s="37"/>
      <c r="EB347" s="37"/>
      <c r="EC347" s="37"/>
      <c r="ED347" s="37"/>
      <c r="EE347" s="37"/>
      <c r="EF347" s="37"/>
      <c r="EG347" s="37"/>
      <c r="EH347" s="37"/>
      <c r="EI347" s="37"/>
      <c r="EJ347" s="37"/>
      <c r="EK347" s="37"/>
      <c r="EL347" s="37"/>
      <c r="EM347" s="37"/>
      <c r="EN347" s="37"/>
      <c r="EO347" s="37"/>
      <c r="EP347" s="37"/>
      <c r="EQ347" s="37"/>
      <c r="ER347" s="37"/>
      <c r="ES347" s="37"/>
      <c r="ET347" s="37"/>
      <c r="EU347" s="37"/>
      <c r="EV347" s="37"/>
      <c r="EW347" s="37"/>
      <c r="EX347" s="37"/>
      <c r="EY347" s="37"/>
      <c r="EZ347" s="37"/>
      <c r="FA347" s="37"/>
      <c r="FB347" s="37"/>
      <c r="FC347" s="37"/>
      <c r="FD347" s="37"/>
      <c r="FE347" s="37"/>
      <c r="FF347" s="37"/>
      <c r="FG347" s="37"/>
      <c r="FH347" s="37"/>
      <c r="FI347" s="37"/>
      <c r="FJ347" s="37"/>
      <c r="FK347" s="37"/>
      <c r="FL347" s="37"/>
      <c r="FM347" s="37"/>
      <c r="FN347" s="37"/>
      <c r="FO347" s="37"/>
      <c r="FP347" s="37"/>
      <c r="FQ347" s="37"/>
      <c r="FR347" s="37"/>
      <c r="FS347" s="37"/>
      <c r="FT347" s="37"/>
      <c r="FU347" s="37"/>
      <c r="FV347" s="37"/>
      <c r="FW347" s="37"/>
      <c r="FX347" s="37"/>
      <c r="FY347" s="37"/>
      <c r="FZ347" s="37"/>
      <c r="GA347" s="37"/>
      <c r="GB347" s="37"/>
      <c r="GC347" s="37"/>
      <c r="GD347" s="37"/>
      <c r="GE347" s="37"/>
      <c r="GF347" s="37"/>
      <c r="GG347" s="37"/>
      <c r="GH347" s="37"/>
      <c r="GI347" s="37"/>
      <c r="GJ347" s="37"/>
      <c r="GK347" s="37"/>
      <c r="GL347" s="37"/>
      <c r="GM347" s="37"/>
      <c r="GN347" s="37"/>
      <c r="GO347" s="37"/>
      <c r="GP347" s="37"/>
      <c r="GQ347" s="37"/>
      <c r="GR347" s="37"/>
      <c r="GS347" s="37"/>
      <c r="GT347" s="37"/>
      <c r="GU347" s="37"/>
      <c r="GV347" s="37"/>
      <c r="GW347" s="37"/>
      <c r="GX347" s="37"/>
      <c r="GY347" s="37"/>
      <c r="GZ347" s="37"/>
      <c r="HA347" s="37"/>
      <c r="HB347" s="37"/>
      <c r="HC347" s="37"/>
      <c r="HD347" s="37"/>
      <c r="HE347" s="37"/>
      <c r="HF347" s="37"/>
      <c r="HG347" s="37"/>
      <c r="HH347" s="37"/>
      <c r="HI347" s="37"/>
      <c r="HJ347" s="37"/>
      <c r="HK347" s="37"/>
      <c r="HL347" s="37"/>
      <c r="HM347" s="37"/>
      <c r="HN347" s="37"/>
      <c r="HO347" s="37"/>
      <c r="HP347" s="37"/>
      <c r="HQ347" s="37"/>
      <c r="HR347" s="37"/>
      <c r="HS347" s="37"/>
      <c r="HT347" s="37"/>
      <c r="HU347" s="37"/>
      <c r="HV347" s="37"/>
      <c r="HW347" s="37"/>
      <c r="HX347" s="37"/>
      <c r="HY347" s="37"/>
      <c r="HZ347" s="37"/>
      <c r="IA347" s="37"/>
      <c r="IB347" s="37"/>
      <c r="IC347" s="37"/>
      <c r="ID347" s="37"/>
      <c r="IE347" s="37"/>
      <c r="IF347" s="37"/>
      <c r="IG347" s="37"/>
      <c r="IH347" s="37"/>
      <c r="II347" s="37"/>
      <c r="IJ347" s="37"/>
      <c r="IK347" s="37"/>
      <c r="IL347" s="37"/>
      <c r="IM347" s="37"/>
      <c r="IN347" s="37"/>
      <c r="IO347" s="37"/>
      <c r="IP347" s="37"/>
      <c r="IQ347" s="37"/>
      <c r="IR347" s="37"/>
      <c r="IS347" s="37"/>
      <c r="IT347" s="37"/>
      <c r="IU347" s="37"/>
      <c r="IV347" s="37"/>
    </row>
    <row r="348" spans="1:256" s="26" customFormat="1" hidden="1">
      <c r="A348" s="43"/>
      <c r="B348" s="48"/>
      <c r="C348" s="17"/>
      <c r="D348" s="46"/>
      <c r="E348" s="49"/>
      <c r="F348" s="41"/>
      <c r="G348" s="41"/>
      <c r="H348" s="50"/>
      <c r="I348" s="50"/>
      <c r="J348" s="17"/>
      <c r="K348" s="50"/>
      <c r="L348" s="50"/>
      <c r="M348" s="16"/>
      <c r="N348" s="1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  <c r="DL348" s="37"/>
      <c r="DM348" s="37"/>
      <c r="DN348" s="37"/>
      <c r="DO348" s="37"/>
      <c r="DP348" s="37"/>
      <c r="DQ348" s="37"/>
      <c r="DR348" s="37"/>
      <c r="DS348" s="37"/>
      <c r="DT348" s="37"/>
      <c r="DU348" s="37"/>
      <c r="DV348" s="37"/>
      <c r="DW348" s="37"/>
      <c r="DX348" s="37"/>
      <c r="DY348" s="37"/>
      <c r="DZ348" s="37"/>
      <c r="EA348" s="37"/>
      <c r="EB348" s="37"/>
      <c r="EC348" s="37"/>
      <c r="ED348" s="37"/>
      <c r="EE348" s="37"/>
      <c r="EF348" s="37"/>
      <c r="EG348" s="37"/>
      <c r="EH348" s="37"/>
      <c r="EI348" s="37"/>
      <c r="EJ348" s="37"/>
      <c r="EK348" s="37"/>
      <c r="EL348" s="37"/>
      <c r="EM348" s="37"/>
      <c r="EN348" s="37"/>
      <c r="EO348" s="37"/>
      <c r="EP348" s="37"/>
      <c r="EQ348" s="37"/>
      <c r="ER348" s="37"/>
      <c r="ES348" s="37"/>
      <c r="ET348" s="37"/>
      <c r="EU348" s="37"/>
      <c r="EV348" s="37"/>
      <c r="EW348" s="37"/>
      <c r="EX348" s="37"/>
      <c r="EY348" s="37"/>
      <c r="EZ348" s="37"/>
      <c r="FA348" s="37"/>
      <c r="FB348" s="37"/>
      <c r="FC348" s="37"/>
      <c r="FD348" s="37"/>
      <c r="FE348" s="37"/>
      <c r="FF348" s="37"/>
      <c r="FG348" s="37"/>
      <c r="FH348" s="37"/>
      <c r="FI348" s="37"/>
      <c r="FJ348" s="37"/>
      <c r="FK348" s="37"/>
      <c r="FL348" s="37"/>
      <c r="FM348" s="37"/>
      <c r="FN348" s="37"/>
      <c r="FO348" s="37"/>
      <c r="FP348" s="37"/>
      <c r="FQ348" s="37"/>
      <c r="FR348" s="37"/>
      <c r="FS348" s="37"/>
      <c r="FT348" s="37"/>
      <c r="FU348" s="37"/>
      <c r="FV348" s="37"/>
      <c r="FW348" s="37"/>
      <c r="FX348" s="37"/>
      <c r="FY348" s="37"/>
      <c r="FZ348" s="37"/>
      <c r="GA348" s="37"/>
      <c r="GB348" s="37"/>
      <c r="GC348" s="37"/>
      <c r="GD348" s="37"/>
      <c r="GE348" s="37"/>
      <c r="GF348" s="37"/>
      <c r="GG348" s="37"/>
      <c r="GH348" s="37"/>
      <c r="GI348" s="37"/>
      <c r="GJ348" s="37"/>
      <c r="GK348" s="37"/>
      <c r="GL348" s="37"/>
      <c r="GM348" s="37"/>
      <c r="GN348" s="37"/>
      <c r="GO348" s="37"/>
      <c r="GP348" s="37"/>
      <c r="GQ348" s="37"/>
      <c r="GR348" s="37"/>
      <c r="GS348" s="37"/>
      <c r="GT348" s="37"/>
      <c r="GU348" s="37"/>
      <c r="GV348" s="37"/>
      <c r="GW348" s="37"/>
      <c r="GX348" s="37"/>
      <c r="GY348" s="37"/>
      <c r="GZ348" s="37"/>
      <c r="HA348" s="37"/>
      <c r="HB348" s="37"/>
      <c r="HC348" s="37"/>
      <c r="HD348" s="37"/>
      <c r="HE348" s="37"/>
      <c r="HF348" s="37"/>
      <c r="HG348" s="37"/>
      <c r="HH348" s="37"/>
      <c r="HI348" s="37"/>
      <c r="HJ348" s="37"/>
      <c r="HK348" s="37"/>
      <c r="HL348" s="37"/>
      <c r="HM348" s="37"/>
      <c r="HN348" s="37"/>
      <c r="HO348" s="37"/>
      <c r="HP348" s="37"/>
      <c r="HQ348" s="37"/>
      <c r="HR348" s="37"/>
      <c r="HS348" s="37"/>
      <c r="HT348" s="37"/>
      <c r="HU348" s="37"/>
      <c r="HV348" s="37"/>
      <c r="HW348" s="37"/>
      <c r="HX348" s="37"/>
      <c r="HY348" s="37"/>
      <c r="HZ348" s="37"/>
      <c r="IA348" s="37"/>
      <c r="IB348" s="37"/>
      <c r="IC348" s="37"/>
      <c r="ID348" s="37"/>
      <c r="IE348" s="37"/>
      <c r="IF348" s="37"/>
      <c r="IG348" s="37"/>
      <c r="IH348" s="37"/>
      <c r="II348" s="37"/>
      <c r="IJ348" s="37"/>
      <c r="IK348" s="37"/>
      <c r="IL348" s="37"/>
      <c r="IM348" s="37"/>
      <c r="IN348" s="37"/>
      <c r="IO348" s="37"/>
      <c r="IP348" s="37"/>
      <c r="IQ348" s="37"/>
      <c r="IR348" s="37"/>
      <c r="IS348" s="37"/>
      <c r="IT348" s="37"/>
      <c r="IU348" s="37"/>
      <c r="IV348" s="37"/>
    </row>
    <row r="349" spans="1:256" s="26" customFormat="1" hidden="1">
      <c r="A349" s="43"/>
      <c r="B349" s="48"/>
      <c r="C349" s="17"/>
      <c r="D349" s="46"/>
      <c r="E349" s="49"/>
      <c r="F349" s="41"/>
      <c r="G349" s="41"/>
      <c r="H349" s="50"/>
      <c r="I349" s="50"/>
      <c r="J349" s="17"/>
      <c r="K349" s="50"/>
      <c r="L349" s="50"/>
      <c r="M349" s="16"/>
      <c r="N349" s="1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  <c r="DL349" s="37"/>
      <c r="DM349" s="37"/>
      <c r="DN349" s="37"/>
      <c r="DO349" s="37"/>
      <c r="DP349" s="37"/>
      <c r="DQ349" s="37"/>
      <c r="DR349" s="37"/>
      <c r="DS349" s="37"/>
      <c r="DT349" s="37"/>
      <c r="DU349" s="37"/>
      <c r="DV349" s="37"/>
      <c r="DW349" s="37"/>
      <c r="DX349" s="37"/>
      <c r="DY349" s="37"/>
      <c r="DZ349" s="37"/>
      <c r="EA349" s="37"/>
      <c r="EB349" s="37"/>
      <c r="EC349" s="37"/>
      <c r="ED349" s="37"/>
      <c r="EE349" s="37"/>
      <c r="EF349" s="37"/>
      <c r="EG349" s="37"/>
      <c r="EH349" s="37"/>
      <c r="EI349" s="37"/>
      <c r="EJ349" s="37"/>
      <c r="EK349" s="37"/>
      <c r="EL349" s="37"/>
      <c r="EM349" s="37"/>
      <c r="EN349" s="37"/>
      <c r="EO349" s="37"/>
      <c r="EP349" s="37"/>
      <c r="EQ349" s="37"/>
      <c r="ER349" s="37"/>
      <c r="ES349" s="37"/>
      <c r="ET349" s="37"/>
      <c r="EU349" s="37"/>
      <c r="EV349" s="37"/>
      <c r="EW349" s="37"/>
      <c r="EX349" s="37"/>
      <c r="EY349" s="37"/>
      <c r="EZ349" s="37"/>
      <c r="FA349" s="37"/>
      <c r="FB349" s="37"/>
      <c r="FC349" s="37"/>
      <c r="FD349" s="37"/>
      <c r="FE349" s="37"/>
      <c r="FF349" s="37"/>
      <c r="FG349" s="37"/>
      <c r="FH349" s="37"/>
      <c r="FI349" s="37"/>
      <c r="FJ349" s="37"/>
      <c r="FK349" s="37"/>
      <c r="FL349" s="37"/>
      <c r="FM349" s="37"/>
      <c r="FN349" s="37"/>
      <c r="FO349" s="37"/>
      <c r="FP349" s="37"/>
      <c r="FQ349" s="37"/>
      <c r="FR349" s="37"/>
      <c r="FS349" s="37"/>
      <c r="FT349" s="37"/>
      <c r="FU349" s="37"/>
      <c r="FV349" s="37"/>
      <c r="FW349" s="37"/>
      <c r="FX349" s="37"/>
      <c r="FY349" s="37"/>
      <c r="FZ349" s="37"/>
      <c r="GA349" s="37"/>
      <c r="GB349" s="37"/>
      <c r="GC349" s="37"/>
      <c r="GD349" s="37"/>
      <c r="GE349" s="37"/>
      <c r="GF349" s="37"/>
      <c r="GG349" s="37"/>
      <c r="GH349" s="37"/>
      <c r="GI349" s="37"/>
      <c r="GJ349" s="37"/>
      <c r="GK349" s="37"/>
      <c r="GL349" s="37"/>
      <c r="GM349" s="37"/>
      <c r="GN349" s="37"/>
      <c r="GO349" s="37"/>
      <c r="GP349" s="37"/>
      <c r="GQ349" s="37"/>
      <c r="GR349" s="37"/>
      <c r="GS349" s="37"/>
      <c r="GT349" s="37"/>
      <c r="GU349" s="37"/>
      <c r="GV349" s="37"/>
      <c r="GW349" s="37"/>
      <c r="GX349" s="37"/>
      <c r="GY349" s="37"/>
      <c r="GZ349" s="37"/>
      <c r="HA349" s="37"/>
      <c r="HB349" s="37"/>
      <c r="HC349" s="37"/>
      <c r="HD349" s="37"/>
      <c r="HE349" s="37"/>
      <c r="HF349" s="37"/>
      <c r="HG349" s="37"/>
      <c r="HH349" s="37"/>
      <c r="HI349" s="37"/>
      <c r="HJ349" s="37"/>
      <c r="HK349" s="37"/>
      <c r="HL349" s="37"/>
      <c r="HM349" s="37"/>
      <c r="HN349" s="37"/>
      <c r="HO349" s="37"/>
      <c r="HP349" s="37"/>
      <c r="HQ349" s="37"/>
      <c r="HR349" s="37"/>
      <c r="HS349" s="37"/>
      <c r="HT349" s="37"/>
      <c r="HU349" s="37"/>
      <c r="HV349" s="37"/>
      <c r="HW349" s="37"/>
      <c r="HX349" s="37"/>
      <c r="HY349" s="37"/>
      <c r="HZ349" s="37"/>
      <c r="IA349" s="37"/>
      <c r="IB349" s="37"/>
      <c r="IC349" s="37"/>
      <c r="ID349" s="37"/>
      <c r="IE349" s="37"/>
      <c r="IF349" s="37"/>
      <c r="IG349" s="37"/>
      <c r="IH349" s="37"/>
      <c r="II349" s="37"/>
      <c r="IJ349" s="37"/>
      <c r="IK349" s="37"/>
      <c r="IL349" s="37"/>
      <c r="IM349" s="37"/>
      <c r="IN349" s="37"/>
      <c r="IO349" s="37"/>
      <c r="IP349" s="37"/>
      <c r="IQ349" s="37"/>
      <c r="IR349" s="37"/>
      <c r="IS349" s="37"/>
      <c r="IT349" s="37"/>
      <c r="IU349" s="37"/>
      <c r="IV349" s="37"/>
    </row>
    <row r="350" spans="1:256" s="26" customFormat="1" hidden="1">
      <c r="A350" s="43"/>
      <c r="B350" s="48"/>
      <c r="C350" s="17"/>
      <c r="D350" s="46"/>
      <c r="E350" s="49"/>
      <c r="F350" s="41"/>
      <c r="G350" s="41"/>
      <c r="H350" s="50"/>
      <c r="I350" s="50"/>
      <c r="J350" s="17"/>
      <c r="K350" s="50"/>
      <c r="L350" s="50"/>
      <c r="M350" s="16"/>
      <c r="N350" s="17"/>
    </row>
    <row r="351" spans="1:256" s="64" customFormat="1" hidden="1">
      <c r="A351" s="43"/>
      <c r="B351" s="16"/>
      <c r="C351" s="16"/>
      <c r="D351" s="16"/>
      <c r="E351" s="40"/>
      <c r="F351" s="40"/>
      <c r="G351" s="51"/>
      <c r="H351" s="16"/>
      <c r="I351" s="16"/>
      <c r="J351" s="16"/>
      <c r="K351" s="16"/>
      <c r="L351" s="16"/>
      <c r="M351" s="16"/>
      <c r="N351" s="1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  <c r="IV351" s="26"/>
    </row>
    <row r="352" spans="1:256" s="26" customFormat="1" hidden="1">
      <c r="A352" s="43"/>
      <c r="B352" s="16"/>
      <c r="C352" s="16"/>
      <c r="D352" s="16"/>
      <c r="E352" s="40"/>
      <c r="F352" s="40"/>
      <c r="G352" s="51"/>
      <c r="H352" s="16"/>
      <c r="I352" s="16"/>
      <c r="J352" s="16"/>
      <c r="K352" s="16"/>
      <c r="L352" s="16"/>
      <c r="M352" s="16"/>
      <c r="N352" s="16"/>
    </row>
    <row r="353" spans="1:256" s="26" customFormat="1" hidden="1">
      <c r="A353" s="43"/>
      <c r="B353" s="16"/>
      <c r="C353" s="16"/>
      <c r="D353" s="16"/>
      <c r="E353" s="40"/>
      <c r="F353" s="40"/>
      <c r="G353" s="51"/>
      <c r="H353" s="16"/>
      <c r="I353" s="16"/>
      <c r="J353" s="16"/>
      <c r="K353" s="16"/>
      <c r="L353" s="16"/>
      <c r="M353" s="16"/>
      <c r="N353" s="16"/>
    </row>
    <row r="354" spans="1:256" s="26" customFormat="1" hidden="1">
      <c r="A354" s="43"/>
      <c r="B354" s="16"/>
      <c r="C354" s="16"/>
      <c r="D354" s="16"/>
      <c r="E354" s="40"/>
      <c r="F354" s="40"/>
      <c r="G354" s="51"/>
      <c r="H354" s="16"/>
      <c r="I354" s="16"/>
      <c r="J354" s="16"/>
      <c r="K354" s="16"/>
      <c r="L354" s="16"/>
      <c r="M354" s="16"/>
      <c r="N354" s="16"/>
    </row>
    <row r="355" spans="1:256" s="26" customFormat="1" hidden="1">
      <c r="A355" s="43"/>
      <c r="B355" s="16"/>
      <c r="C355" s="16"/>
      <c r="D355" s="16"/>
      <c r="E355" s="40"/>
      <c r="F355" s="40"/>
      <c r="G355" s="51"/>
      <c r="H355" s="16"/>
      <c r="I355" s="16"/>
      <c r="J355" s="16"/>
      <c r="K355" s="16"/>
      <c r="L355" s="16"/>
      <c r="M355" s="16"/>
      <c r="N355" s="16"/>
    </row>
    <row r="356" spans="1:256" s="26" customFormat="1" hidden="1">
      <c r="A356" s="43"/>
      <c r="B356" s="16"/>
      <c r="C356" s="16"/>
      <c r="D356" s="16"/>
      <c r="E356" s="40"/>
      <c r="F356" s="40"/>
      <c r="G356" s="51"/>
      <c r="H356" s="16"/>
      <c r="I356" s="16"/>
      <c r="J356" s="16"/>
      <c r="K356" s="16"/>
      <c r="L356" s="16"/>
      <c r="M356" s="16"/>
      <c r="N356" s="16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  <c r="GF356" s="64"/>
      <c r="GG356" s="64"/>
      <c r="GH356" s="64"/>
      <c r="GI356" s="64"/>
      <c r="GJ356" s="64"/>
      <c r="GK356" s="64"/>
      <c r="GL356" s="64"/>
      <c r="GM356" s="64"/>
      <c r="GN356" s="64"/>
      <c r="GO356" s="64"/>
      <c r="GP356" s="64"/>
      <c r="GQ356" s="64"/>
      <c r="GR356" s="64"/>
      <c r="GS356" s="64"/>
      <c r="GT356" s="64"/>
      <c r="GU356" s="64"/>
      <c r="GV356" s="64"/>
      <c r="GW356" s="64"/>
      <c r="GX356" s="64"/>
      <c r="GY356" s="64"/>
      <c r="GZ356" s="64"/>
      <c r="HA356" s="64"/>
      <c r="HB356" s="64"/>
      <c r="HC356" s="64"/>
      <c r="HD356" s="64"/>
      <c r="HE356" s="64"/>
      <c r="HF356" s="64"/>
      <c r="HG356" s="64"/>
      <c r="HH356" s="64"/>
      <c r="HI356" s="64"/>
      <c r="HJ356" s="64"/>
      <c r="HK356" s="64"/>
      <c r="HL356" s="64"/>
      <c r="HM356" s="64"/>
      <c r="HN356" s="64"/>
      <c r="HO356" s="64"/>
      <c r="HP356" s="64"/>
      <c r="HQ356" s="64"/>
      <c r="HR356" s="64"/>
      <c r="HS356" s="64"/>
      <c r="HT356" s="64"/>
      <c r="HU356" s="64"/>
      <c r="HV356" s="64"/>
      <c r="HW356" s="64"/>
      <c r="HX356" s="64"/>
      <c r="HY356" s="64"/>
      <c r="HZ356" s="64"/>
      <c r="IA356" s="64"/>
      <c r="IB356" s="64"/>
      <c r="IC356" s="64"/>
      <c r="ID356" s="64"/>
      <c r="IE356" s="64"/>
      <c r="IF356" s="64"/>
      <c r="IG356" s="64"/>
      <c r="IH356" s="64"/>
      <c r="II356" s="64"/>
      <c r="IJ356" s="64"/>
      <c r="IK356" s="64"/>
      <c r="IL356" s="64"/>
      <c r="IM356" s="64"/>
      <c r="IN356" s="64"/>
      <c r="IO356" s="64"/>
      <c r="IP356" s="64"/>
      <c r="IQ356" s="64"/>
      <c r="IR356" s="64"/>
      <c r="IS356" s="64"/>
      <c r="IT356" s="64"/>
      <c r="IU356" s="64"/>
      <c r="IV356" s="64"/>
    </row>
    <row r="357" spans="1:256" s="26" customFormat="1" hidden="1">
      <c r="A357" s="43"/>
      <c r="B357" s="16"/>
      <c r="C357" s="17"/>
      <c r="D357" s="16"/>
      <c r="E357" s="40"/>
      <c r="F357" s="40"/>
      <c r="G357" s="51"/>
      <c r="H357" s="16"/>
      <c r="I357" s="16"/>
      <c r="J357" s="16"/>
      <c r="K357" s="16"/>
      <c r="L357" s="16"/>
      <c r="M357" s="16"/>
      <c r="N357" s="16"/>
    </row>
    <row r="358" spans="1:256" s="26" customFormat="1" hidden="1">
      <c r="A358" s="43"/>
      <c r="B358" s="16"/>
      <c r="C358" s="16"/>
      <c r="D358" s="16"/>
      <c r="E358" s="40"/>
      <c r="F358" s="40"/>
      <c r="G358" s="51"/>
      <c r="H358" s="16"/>
      <c r="I358" s="16"/>
      <c r="J358" s="16"/>
      <c r="K358" s="16"/>
      <c r="L358" s="16"/>
      <c r="M358" s="16"/>
      <c r="N358" s="16"/>
    </row>
    <row r="359" spans="1:256" s="26" customFormat="1" hidden="1">
      <c r="A359" s="43"/>
      <c r="B359" s="16"/>
      <c r="C359" s="16"/>
      <c r="D359" s="16"/>
      <c r="E359" s="40"/>
      <c r="F359" s="40"/>
      <c r="G359" s="52"/>
      <c r="H359" s="16"/>
      <c r="I359" s="16"/>
      <c r="J359" s="16"/>
      <c r="K359" s="16"/>
      <c r="L359" s="16"/>
      <c r="M359" s="16"/>
      <c r="N359" s="17"/>
    </row>
    <row r="360" spans="1:256" s="26" customFormat="1" hidden="1">
      <c r="A360" s="43"/>
      <c r="B360" s="16"/>
      <c r="C360" s="16"/>
      <c r="D360" s="16"/>
      <c r="E360" s="40"/>
      <c r="F360" s="40"/>
      <c r="G360" s="52"/>
      <c r="H360" s="16"/>
      <c r="I360" s="16"/>
      <c r="J360" s="16"/>
      <c r="K360" s="16"/>
      <c r="L360" s="16"/>
      <c r="M360" s="16"/>
      <c r="N360" s="17"/>
    </row>
    <row r="361" spans="1:256" s="26" customFormat="1" hidden="1">
      <c r="A361" s="43"/>
      <c r="B361" s="16"/>
      <c r="C361" s="16"/>
      <c r="D361" s="16"/>
      <c r="E361" s="40"/>
      <c r="F361" s="40"/>
      <c r="G361" s="52"/>
      <c r="H361" s="16"/>
      <c r="I361" s="16"/>
      <c r="J361" s="16"/>
      <c r="K361" s="16"/>
      <c r="L361" s="16"/>
      <c r="M361" s="16"/>
      <c r="N361" s="17"/>
    </row>
    <row r="362" spans="1:256" s="26" customFormat="1" hidden="1">
      <c r="A362" s="43"/>
      <c r="B362" s="16"/>
      <c r="C362" s="16"/>
      <c r="D362" s="16"/>
      <c r="E362" s="40"/>
      <c r="F362" s="40"/>
      <c r="G362" s="52"/>
      <c r="H362" s="16"/>
      <c r="I362" s="16"/>
      <c r="J362" s="16"/>
      <c r="K362" s="16"/>
      <c r="L362" s="16"/>
      <c r="M362" s="16"/>
      <c r="N362" s="17"/>
    </row>
    <row r="363" spans="1:256" s="26" customFormat="1" hidden="1">
      <c r="A363" s="43"/>
      <c r="B363" s="16"/>
      <c r="C363" s="16"/>
      <c r="D363" s="16"/>
      <c r="E363" s="40"/>
      <c r="F363" s="40"/>
      <c r="G363" s="52"/>
      <c r="H363" s="16"/>
      <c r="I363" s="16"/>
      <c r="J363" s="16"/>
      <c r="K363" s="16"/>
      <c r="L363" s="16"/>
      <c r="M363" s="16"/>
      <c r="N363" s="17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  <c r="GZ363" s="64"/>
      <c r="HA363" s="64"/>
      <c r="HB363" s="64"/>
      <c r="HC363" s="64"/>
      <c r="HD363" s="64"/>
      <c r="HE363" s="64"/>
      <c r="HF363" s="64"/>
      <c r="HG363" s="64"/>
      <c r="HH363" s="64"/>
      <c r="HI363" s="64"/>
      <c r="HJ363" s="64"/>
      <c r="HK363" s="64"/>
      <c r="HL363" s="64"/>
      <c r="HM363" s="64"/>
      <c r="HN363" s="64"/>
      <c r="HO363" s="64"/>
      <c r="HP363" s="64"/>
      <c r="HQ363" s="64"/>
      <c r="HR363" s="64"/>
      <c r="HS363" s="64"/>
      <c r="HT363" s="64"/>
      <c r="HU363" s="64"/>
      <c r="HV363" s="64"/>
      <c r="HW363" s="64"/>
      <c r="HX363" s="64"/>
      <c r="HY363" s="64"/>
      <c r="HZ363" s="64"/>
      <c r="IA363" s="64"/>
      <c r="IB363" s="64"/>
      <c r="IC363" s="64"/>
      <c r="ID363" s="64"/>
      <c r="IE363" s="64"/>
      <c r="IF363" s="64"/>
      <c r="IG363" s="64"/>
      <c r="IH363" s="64"/>
      <c r="II363" s="64"/>
      <c r="IJ363" s="64"/>
      <c r="IK363" s="64"/>
      <c r="IL363" s="64"/>
      <c r="IM363" s="64"/>
      <c r="IN363" s="64"/>
      <c r="IO363" s="64"/>
      <c r="IP363" s="64"/>
      <c r="IQ363" s="64"/>
      <c r="IR363" s="64"/>
      <c r="IS363" s="64"/>
      <c r="IT363" s="64"/>
      <c r="IU363" s="64"/>
      <c r="IV363" s="64"/>
    </row>
    <row r="364" spans="1:256" s="26" customFormat="1" hidden="1">
      <c r="A364" s="43"/>
      <c r="B364" s="16"/>
      <c r="C364" s="16"/>
      <c r="D364" s="16"/>
      <c r="E364" s="40"/>
      <c r="F364" s="40"/>
      <c r="G364" s="52"/>
      <c r="H364" s="16"/>
      <c r="I364" s="16"/>
      <c r="J364" s="16"/>
      <c r="K364" s="16"/>
      <c r="L364" s="16"/>
      <c r="M364" s="16"/>
      <c r="N364" s="17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</row>
    <row r="365" spans="1:256" s="26" customFormat="1" hidden="1">
      <c r="A365" s="43"/>
      <c r="B365" s="50"/>
      <c r="C365" s="50"/>
      <c r="D365" s="50"/>
      <c r="E365" s="40"/>
      <c r="F365" s="49"/>
      <c r="G365" s="50"/>
      <c r="H365" s="16"/>
      <c r="I365" s="16"/>
      <c r="J365" s="17"/>
      <c r="K365" s="50"/>
      <c r="L365" s="16"/>
      <c r="M365" s="16"/>
      <c r="N365" s="17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  <c r="IV365" s="66"/>
    </row>
    <row r="366" spans="1:256" s="26" customFormat="1" hidden="1">
      <c r="A366" s="43"/>
      <c r="B366" s="50"/>
      <c r="C366" s="50"/>
      <c r="D366" s="50"/>
      <c r="E366" s="40"/>
      <c r="F366" s="49"/>
      <c r="G366" s="50"/>
      <c r="H366" s="16"/>
      <c r="I366" s="16"/>
      <c r="J366" s="17"/>
      <c r="K366" s="50"/>
      <c r="L366" s="16"/>
      <c r="M366" s="16"/>
      <c r="N366" s="17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</row>
    <row r="367" spans="1:256" s="64" customFormat="1" hidden="1">
      <c r="A367" s="43"/>
      <c r="B367" s="50"/>
      <c r="C367" s="50"/>
      <c r="D367" s="50"/>
      <c r="E367" s="40"/>
      <c r="F367" s="49"/>
      <c r="G367" s="50"/>
      <c r="H367" s="16"/>
      <c r="I367" s="16"/>
      <c r="J367" s="17"/>
      <c r="K367" s="50"/>
      <c r="L367" s="16"/>
      <c r="M367" s="16"/>
      <c r="N367" s="17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/>
      <c r="EK367" s="38"/>
      <c r="EL367" s="38"/>
      <c r="EM367" s="38"/>
      <c r="EN367" s="38"/>
      <c r="EO367" s="38"/>
      <c r="EP367" s="38"/>
      <c r="EQ367" s="38"/>
      <c r="ER367" s="38"/>
      <c r="ES367" s="38"/>
      <c r="ET367" s="38"/>
      <c r="EU367" s="38"/>
      <c r="EV367" s="38"/>
      <c r="EW367" s="38"/>
      <c r="EX367" s="38"/>
      <c r="EY367" s="38"/>
      <c r="EZ367" s="38"/>
      <c r="FA367" s="38"/>
      <c r="FB367" s="38"/>
      <c r="FC367" s="38"/>
      <c r="FD367" s="38"/>
      <c r="FE367" s="38"/>
      <c r="FF367" s="38"/>
      <c r="FG367" s="38"/>
      <c r="FH367" s="38"/>
      <c r="FI367" s="38"/>
      <c r="FJ367" s="38"/>
      <c r="FK367" s="38"/>
      <c r="FL367" s="38"/>
      <c r="FM367" s="38"/>
      <c r="FN367" s="38"/>
      <c r="FO367" s="38"/>
      <c r="FP367" s="38"/>
      <c r="FQ367" s="38"/>
      <c r="FR367" s="38"/>
      <c r="FS367" s="38"/>
      <c r="FT367" s="38"/>
      <c r="FU367" s="38"/>
      <c r="FV367" s="38"/>
      <c r="FW367" s="38"/>
      <c r="FX367" s="38"/>
      <c r="FY367" s="38"/>
      <c r="FZ367" s="38"/>
      <c r="GA367" s="38"/>
      <c r="GB367" s="38"/>
      <c r="GC367" s="38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  <c r="GO367" s="38"/>
      <c r="GP367" s="38"/>
      <c r="GQ367" s="38"/>
      <c r="GR367" s="38"/>
      <c r="GS367" s="38"/>
      <c r="GT367" s="38"/>
      <c r="GU367" s="38"/>
      <c r="GV367" s="38"/>
      <c r="GW367" s="38"/>
      <c r="GX367" s="38"/>
      <c r="GY367" s="38"/>
      <c r="GZ367" s="38"/>
      <c r="HA367" s="38"/>
      <c r="HB367" s="38"/>
      <c r="HC367" s="38"/>
      <c r="HD367" s="38"/>
      <c r="HE367" s="38"/>
      <c r="HF367" s="38"/>
      <c r="HG367" s="38"/>
      <c r="HH367" s="38"/>
      <c r="HI367" s="38"/>
      <c r="HJ367" s="38"/>
      <c r="HK367" s="38"/>
      <c r="HL367" s="38"/>
      <c r="HM367" s="38"/>
      <c r="HN367" s="38"/>
      <c r="HO367" s="38"/>
      <c r="HP367" s="38"/>
      <c r="HQ367" s="38"/>
      <c r="HR367" s="38"/>
      <c r="HS367" s="38"/>
      <c r="HT367" s="38"/>
      <c r="HU367" s="38"/>
      <c r="HV367" s="38"/>
      <c r="HW367" s="38"/>
      <c r="HX367" s="38"/>
      <c r="HY367" s="38"/>
      <c r="HZ367" s="38"/>
      <c r="IA367" s="38"/>
      <c r="IB367" s="38"/>
      <c r="IC367" s="38"/>
      <c r="ID367" s="38"/>
      <c r="IE367" s="38"/>
      <c r="IF367" s="38"/>
      <c r="IG367" s="38"/>
      <c r="IH367" s="38"/>
      <c r="II367" s="38"/>
      <c r="IJ367" s="38"/>
      <c r="IK367" s="38"/>
      <c r="IL367" s="38"/>
      <c r="IM367" s="38"/>
      <c r="IN367" s="38"/>
      <c r="IO367" s="38"/>
      <c r="IP367" s="38"/>
      <c r="IQ367" s="38"/>
      <c r="IR367" s="38"/>
      <c r="IS367" s="38"/>
      <c r="IT367" s="38"/>
      <c r="IU367" s="38"/>
      <c r="IV367" s="38"/>
    </row>
    <row r="368" spans="1:256" s="26" customFormat="1" hidden="1">
      <c r="A368" s="43"/>
      <c r="B368" s="50"/>
      <c r="C368" s="16"/>
      <c r="D368" s="16"/>
      <c r="E368" s="40"/>
      <c r="F368" s="40"/>
      <c r="G368" s="54"/>
      <c r="H368" s="16"/>
      <c r="I368" s="16"/>
      <c r="J368" s="17"/>
      <c r="K368" s="50"/>
      <c r="L368" s="16"/>
      <c r="M368" s="16"/>
      <c r="N368" s="17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</row>
    <row r="369" spans="1:256" s="26" customFormat="1" hidden="1">
      <c r="A369" s="43"/>
      <c r="B369" s="50"/>
      <c r="C369" s="16"/>
      <c r="D369" s="16"/>
      <c r="E369" s="40"/>
      <c r="F369" s="40"/>
      <c r="G369" s="54"/>
      <c r="H369" s="16"/>
      <c r="I369" s="16"/>
      <c r="J369" s="17"/>
      <c r="K369" s="50"/>
      <c r="L369" s="16"/>
      <c r="M369" s="16"/>
      <c r="N369" s="17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/>
      <c r="EK369" s="38"/>
      <c r="EL369" s="38"/>
      <c r="EM369" s="38"/>
      <c r="EN369" s="38"/>
      <c r="EO369" s="38"/>
      <c r="EP369" s="38"/>
      <c r="EQ369" s="38"/>
      <c r="ER369" s="38"/>
      <c r="ES369" s="38"/>
      <c r="ET369" s="38"/>
      <c r="EU369" s="38"/>
      <c r="EV369" s="38"/>
      <c r="EW369" s="38"/>
      <c r="EX369" s="38"/>
      <c r="EY369" s="38"/>
      <c r="EZ369" s="38"/>
      <c r="FA369" s="38"/>
      <c r="FB369" s="38"/>
      <c r="FC369" s="38"/>
      <c r="FD369" s="38"/>
      <c r="FE369" s="38"/>
      <c r="FF369" s="38"/>
      <c r="FG369" s="38"/>
      <c r="FH369" s="38"/>
      <c r="FI369" s="38"/>
      <c r="FJ369" s="38"/>
      <c r="FK369" s="38"/>
      <c r="FL369" s="38"/>
      <c r="FM369" s="38"/>
      <c r="FN369" s="38"/>
      <c r="FO369" s="38"/>
      <c r="FP369" s="38"/>
      <c r="FQ369" s="38"/>
      <c r="FR369" s="38"/>
      <c r="FS369" s="38"/>
      <c r="FT369" s="38"/>
      <c r="FU369" s="38"/>
      <c r="FV369" s="38"/>
      <c r="FW369" s="38"/>
      <c r="FX369" s="38"/>
      <c r="FY369" s="38"/>
      <c r="FZ369" s="38"/>
      <c r="GA369" s="38"/>
      <c r="GB369" s="38"/>
      <c r="GC369" s="38"/>
      <c r="GD369" s="38"/>
      <c r="GE369" s="38"/>
      <c r="GF369" s="38"/>
      <c r="GG369" s="38"/>
      <c r="GH369" s="38"/>
      <c r="GI369" s="38"/>
      <c r="GJ369" s="38"/>
      <c r="GK369" s="38"/>
      <c r="GL369" s="38"/>
      <c r="GM369" s="38"/>
      <c r="GN369" s="38"/>
      <c r="GO369" s="38"/>
      <c r="GP369" s="38"/>
      <c r="GQ369" s="38"/>
      <c r="GR369" s="38"/>
      <c r="GS369" s="38"/>
      <c r="GT369" s="38"/>
      <c r="GU369" s="38"/>
      <c r="GV369" s="38"/>
      <c r="GW369" s="38"/>
      <c r="GX369" s="38"/>
      <c r="GY369" s="38"/>
      <c r="GZ369" s="38"/>
      <c r="HA369" s="38"/>
      <c r="HB369" s="38"/>
      <c r="HC369" s="38"/>
      <c r="HD369" s="38"/>
      <c r="HE369" s="38"/>
      <c r="HF369" s="38"/>
      <c r="HG369" s="38"/>
      <c r="HH369" s="38"/>
      <c r="HI369" s="38"/>
      <c r="HJ369" s="38"/>
      <c r="HK369" s="38"/>
      <c r="HL369" s="38"/>
      <c r="HM369" s="38"/>
      <c r="HN369" s="38"/>
      <c r="HO369" s="38"/>
      <c r="HP369" s="38"/>
      <c r="HQ369" s="38"/>
      <c r="HR369" s="38"/>
      <c r="HS369" s="38"/>
      <c r="HT369" s="38"/>
      <c r="HU369" s="38"/>
      <c r="HV369" s="38"/>
      <c r="HW369" s="38"/>
      <c r="HX369" s="38"/>
      <c r="HY369" s="38"/>
      <c r="HZ369" s="38"/>
      <c r="IA369" s="38"/>
      <c r="IB369" s="38"/>
      <c r="IC369" s="38"/>
      <c r="ID369" s="38"/>
      <c r="IE369" s="38"/>
      <c r="IF369" s="38"/>
      <c r="IG369" s="38"/>
      <c r="IH369" s="38"/>
      <c r="II369" s="38"/>
      <c r="IJ369" s="38"/>
      <c r="IK369" s="38"/>
      <c r="IL369" s="38"/>
      <c r="IM369" s="38"/>
      <c r="IN369" s="38"/>
      <c r="IO369" s="38"/>
      <c r="IP369" s="38"/>
      <c r="IQ369" s="38"/>
      <c r="IR369" s="38"/>
      <c r="IS369" s="38"/>
      <c r="IT369" s="38"/>
      <c r="IU369" s="38"/>
      <c r="IV369" s="38"/>
    </row>
    <row r="370" spans="1:256" s="26" customFormat="1" hidden="1">
      <c r="A370" s="43"/>
      <c r="B370" s="50"/>
      <c r="C370" s="16"/>
      <c r="D370" s="16"/>
      <c r="E370" s="40"/>
      <c r="F370" s="40"/>
      <c r="G370" s="54"/>
      <c r="H370" s="16"/>
      <c r="I370" s="16"/>
      <c r="J370" s="17"/>
      <c r="K370" s="50"/>
      <c r="L370" s="16"/>
      <c r="M370" s="16"/>
      <c r="N370" s="17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</row>
    <row r="371" spans="1:256" s="26" customFormat="1" hidden="1">
      <c r="A371" s="43"/>
      <c r="B371" s="16"/>
      <c r="C371" s="16"/>
      <c r="D371" s="16"/>
      <c r="E371" s="40"/>
      <c r="F371" s="40"/>
      <c r="G371" s="40"/>
      <c r="H371" s="16"/>
      <c r="I371" s="16"/>
      <c r="J371" s="16"/>
      <c r="K371" s="16"/>
      <c r="L371" s="16"/>
      <c r="M371" s="16"/>
      <c r="N371" s="16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/>
      <c r="EL371" s="38"/>
      <c r="EM371" s="38"/>
      <c r="EN371" s="38"/>
      <c r="EO371" s="38"/>
      <c r="EP371" s="38"/>
      <c r="EQ371" s="38"/>
      <c r="ER371" s="38"/>
      <c r="ES371" s="38"/>
      <c r="ET371" s="38"/>
      <c r="EU371" s="38"/>
      <c r="EV371" s="38"/>
      <c r="EW371" s="38"/>
      <c r="EX371" s="38"/>
      <c r="EY371" s="38"/>
      <c r="EZ371" s="38"/>
      <c r="FA371" s="38"/>
      <c r="FB371" s="38"/>
      <c r="FC371" s="38"/>
      <c r="FD371" s="38"/>
      <c r="FE371" s="38"/>
      <c r="FF371" s="38"/>
      <c r="FG371" s="38"/>
      <c r="FH371" s="38"/>
      <c r="FI371" s="38"/>
      <c r="FJ371" s="38"/>
      <c r="FK371" s="38"/>
      <c r="FL371" s="38"/>
      <c r="FM371" s="38"/>
      <c r="FN371" s="38"/>
      <c r="FO371" s="38"/>
      <c r="FP371" s="38"/>
      <c r="FQ371" s="38"/>
      <c r="FR371" s="38"/>
      <c r="FS371" s="38"/>
      <c r="FT371" s="38"/>
      <c r="FU371" s="38"/>
      <c r="FV371" s="38"/>
      <c r="FW371" s="38"/>
      <c r="FX371" s="38"/>
      <c r="FY371" s="38"/>
      <c r="FZ371" s="38"/>
      <c r="GA371" s="38"/>
      <c r="GB371" s="38"/>
      <c r="GC371" s="38"/>
      <c r="GD371" s="38"/>
      <c r="GE371" s="38"/>
      <c r="GF371" s="38"/>
      <c r="GG371" s="38"/>
      <c r="GH371" s="38"/>
      <c r="GI371" s="38"/>
      <c r="GJ371" s="38"/>
      <c r="GK371" s="38"/>
      <c r="GL371" s="38"/>
      <c r="GM371" s="38"/>
      <c r="GN371" s="38"/>
      <c r="GO371" s="38"/>
      <c r="GP371" s="38"/>
      <c r="GQ371" s="38"/>
      <c r="GR371" s="38"/>
      <c r="GS371" s="38"/>
      <c r="GT371" s="38"/>
      <c r="GU371" s="38"/>
      <c r="GV371" s="38"/>
      <c r="GW371" s="38"/>
      <c r="GX371" s="38"/>
      <c r="GY371" s="38"/>
      <c r="GZ371" s="38"/>
      <c r="HA371" s="38"/>
      <c r="HB371" s="38"/>
      <c r="HC371" s="38"/>
      <c r="HD371" s="38"/>
      <c r="HE371" s="38"/>
      <c r="HF371" s="38"/>
      <c r="HG371" s="38"/>
      <c r="HH371" s="38"/>
      <c r="HI371" s="38"/>
      <c r="HJ371" s="38"/>
      <c r="HK371" s="38"/>
      <c r="HL371" s="38"/>
      <c r="HM371" s="38"/>
      <c r="HN371" s="38"/>
      <c r="HO371" s="38"/>
      <c r="HP371" s="38"/>
      <c r="HQ371" s="38"/>
      <c r="HR371" s="38"/>
      <c r="HS371" s="38"/>
      <c r="HT371" s="38"/>
      <c r="HU371" s="38"/>
      <c r="HV371" s="38"/>
      <c r="HW371" s="38"/>
      <c r="HX371" s="38"/>
      <c r="HY371" s="38"/>
      <c r="HZ371" s="38"/>
      <c r="IA371" s="38"/>
      <c r="IB371" s="38"/>
      <c r="IC371" s="38"/>
      <c r="ID371" s="38"/>
      <c r="IE371" s="38"/>
      <c r="IF371" s="38"/>
      <c r="IG371" s="38"/>
      <c r="IH371" s="38"/>
      <c r="II371" s="38"/>
      <c r="IJ371" s="38"/>
      <c r="IK371" s="38"/>
      <c r="IL371" s="38"/>
      <c r="IM371" s="38"/>
      <c r="IN371" s="38"/>
      <c r="IO371" s="38"/>
      <c r="IP371" s="38"/>
      <c r="IQ371" s="38"/>
      <c r="IR371" s="38"/>
      <c r="IS371" s="38"/>
      <c r="IT371" s="38"/>
      <c r="IU371" s="38"/>
      <c r="IV371" s="38"/>
    </row>
    <row r="372" spans="1:256" s="26" customFormat="1" hidden="1">
      <c r="A372" s="43"/>
      <c r="B372" s="16"/>
      <c r="C372" s="16"/>
      <c r="D372" s="16"/>
      <c r="E372" s="40"/>
      <c r="F372" s="40"/>
      <c r="G372" s="40"/>
      <c r="H372" s="16"/>
      <c r="I372" s="16"/>
      <c r="J372" s="16"/>
      <c r="K372" s="16"/>
      <c r="L372" s="16"/>
      <c r="M372" s="16"/>
      <c r="N372" s="16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  <c r="GN372" s="39"/>
      <c r="GO372" s="39"/>
      <c r="GP372" s="39"/>
      <c r="GQ372" s="39"/>
      <c r="GR372" s="39"/>
      <c r="GS372" s="39"/>
      <c r="GT372" s="39"/>
      <c r="GU372" s="39"/>
      <c r="GV372" s="39"/>
      <c r="GW372" s="39"/>
      <c r="GX372" s="39"/>
      <c r="GY372" s="39"/>
      <c r="GZ372" s="39"/>
      <c r="HA372" s="39"/>
      <c r="HB372" s="39"/>
      <c r="HC372" s="39"/>
      <c r="HD372" s="39"/>
      <c r="HE372" s="39"/>
      <c r="HF372" s="39"/>
      <c r="HG372" s="39"/>
      <c r="HH372" s="39"/>
      <c r="HI372" s="39"/>
      <c r="HJ372" s="39"/>
      <c r="HK372" s="39"/>
      <c r="HL372" s="39"/>
      <c r="HM372" s="39"/>
      <c r="HN372" s="39"/>
      <c r="HO372" s="39"/>
      <c r="HP372" s="39"/>
      <c r="HQ372" s="39"/>
      <c r="HR372" s="39"/>
      <c r="HS372" s="39"/>
      <c r="HT372" s="39"/>
      <c r="HU372" s="39"/>
      <c r="HV372" s="39"/>
      <c r="HW372" s="39"/>
      <c r="HX372" s="39"/>
      <c r="HY372" s="39"/>
      <c r="HZ372" s="39"/>
      <c r="IA372" s="39"/>
      <c r="IB372" s="39"/>
      <c r="IC372" s="39"/>
      <c r="ID372" s="39"/>
      <c r="IE372" s="39"/>
      <c r="IF372" s="39"/>
      <c r="IG372" s="39"/>
      <c r="IH372" s="39"/>
      <c r="II372" s="39"/>
      <c r="IJ372" s="39"/>
      <c r="IK372" s="39"/>
      <c r="IL372" s="39"/>
      <c r="IM372" s="39"/>
      <c r="IN372" s="39"/>
      <c r="IO372" s="39"/>
      <c r="IP372" s="39"/>
      <c r="IQ372" s="39"/>
      <c r="IR372" s="39"/>
      <c r="IS372" s="39"/>
      <c r="IT372" s="39"/>
      <c r="IU372" s="39"/>
      <c r="IV372" s="39"/>
    </row>
    <row r="373" spans="1:256" s="26" customFormat="1" hidden="1">
      <c r="A373" s="43"/>
      <c r="B373" s="16"/>
      <c r="C373" s="16"/>
      <c r="D373" s="16"/>
      <c r="E373" s="40"/>
      <c r="F373" s="40"/>
      <c r="G373" s="40"/>
      <c r="H373" s="16"/>
      <c r="I373" s="16"/>
      <c r="J373" s="16"/>
      <c r="K373" s="16"/>
      <c r="L373" s="16"/>
      <c r="M373" s="16"/>
      <c r="N373" s="16"/>
    </row>
    <row r="374" spans="1:256" s="26" customFormat="1" hidden="1">
      <c r="A374" s="43"/>
      <c r="B374" s="16"/>
      <c r="C374" s="16"/>
      <c r="D374" s="16"/>
      <c r="E374" s="40"/>
      <c r="F374" s="40"/>
      <c r="G374" s="40"/>
      <c r="H374" s="16"/>
      <c r="I374" s="16"/>
      <c r="J374" s="16"/>
      <c r="K374" s="16"/>
      <c r="L374" s="16"/>
      <c r="M374" s="16"/>
      <c r="N374" s="16"/>
    </row>
    <row r="375" spans="1:256" s="26" customFormat="1" hidden="1">
      <c r="A375" s="43"/>
      <c r="B375" s="17"/>
      <c r="C375" s="16"/>
      <c r="D375" s="17"/>
      <c r="E375" s="40"/>
      <c r="F375" s="40"/>
      <c r="G375" s="54"/>
      <c r="H375" s="16"/>
      <c r="I375" s="16"/>
      <c r="J375" s="17"/>
      <c r="K375" s="17"/>
      <c r="L375" s="16"/>
      <c r="M375" s="16"/>
      <c r="N375" s="17"/>
    </row>
    <row r="376" spans="1:256" s="26" customFormat="1" hidden="1">
      <c r="A376" s="43"/>
      <c r="B376" s="17"/>
      <c r="C376" s="16"/>
      <c r="D376" s="17"/>
      <c r="E376" s="40"/>
      <c r="F376" s="40"/>
      <c r="G376" s="54"/>
      <c r="H376" s="16"/>
      <c r="I376" s="16"/>
      <c r="J376" s="17"/>
      <c r="K376" s="17"/>
      <c r="L376" s="16"/>
      <c r="M376" s="16"/>
      <c r="N376" s="17"/>
    </row>
    <row r="377" spans="1:256" s="26" customFormat="1" hidden="1">
      <c r="A377" s="43"/>
      <c r="B377" s="17"/>
      <c r="C377" s="16"/>
      <c r="D377" s="17"/>
      <c r="E377" s="40"/>
      <c r="F377" s="40"/>
      <c r="G377" s="54"/>
      <c r="H377" s="16"/>
      <c r="I377" s="16"/>
      <c r="J377" s="17"/>
      <c r="K377" s="17"/>
      <c r="L377" s="16"/>
      <c r="M377" s="16"/>
      <c r="N377" s="17"/>
    </row>
    <row r="378" spans="1:256" s="26" customFormat="1" hidden="1">
      <c r="A378" s="43"/>
      <c r="B378" s="16"/>
      <c r="C378" s="16"/>
      <c r="D378" s="16"/>
      <c r="E378" s="40"/>
      <c r="F378" s="40"/>
      <c r="G378" s="51"/>
      <c r="H378" s="16"/>
      <c r="I378" s="16"/>
      <c r="J378" s="16"/>
      <c r="K378" s="16"/>
      <c r="L378" s="16"/>
      <c r="M378" s="16"/>
      <c r="N378" s="16"/>
    </row>
    <row r="379" spans="1:256" s="26" customFormat="1" hidden="1">
      <c r="A379" s="43"/>
      <c r="B379" s="16"/>
      <c r="C379" s="17"/>
      <c r="D379" s="16"/>
      <c r="E379" s="40"/>
      <c r="F379" s="40"/>
      <c r="G379" s="51"/>
      <c r="H379" s="16"/>
      <c r="I379" s="16"/>
      <c r="J379" s="16"/>
      <c r="K379" s="16"/>
      <c r="L379" s="16"/>
      <c r="M379" s="16"/>
      <c r="N379" s="16"/>
    </row>
    <row r="380" spans="1:256" s="26" customFormat="1" hidden="1">
      <c r="A380" s="43"/>
      <c r="B380" s="16"/>
      <c r="C380" s="16"/>
      <c r="D380" s="16"/>
      <c r="E380" s="40"/>
      <c r="F380" s="40"/>
      <c r="G380" s="51"/>
      <c r="H380" s="16"/>
      <c r="I380" s="16"/>
      <c r="J380" s="16"/>
      <c r="K380" s="16"/>
      <c r="L380" s="16"/>
      <c r="M380" s="16"/>
      <c r="N380" s="16"/>
    </row>
    <row r="381" spans="1:256" s="26" customFormat="1" hidden="1">
      <c r="A381" s="43"/>
      <c r="B381" s="16"/>
      <c r="C381" s="16"/>
      <c r="D381" s="16"/>
      <c r="E381" s="40"/>
      <c r="F381" s="40"/>
      <c r="G381" s="51"/>
      <c r="H381" s="16"/>
      <c r="I381" s="16"/>
      <c r="J381" s="16"/>
      <c r="K381" s="16"/>
      <c r="L381" s="16"/>
      <c r="M381" s="16"/>
      <c r="N381" s="16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  <c r="DL381" s="37"/>
      <c r="DM381" s="37"/>
      <c r="DN381" s="37"/>
      <c r="DO381" s="37"/>
      <c r="DP381" s="37"/>
      <c r="DQ381" s="37"/>
      <c r="DR381" s="37"/>
      <c r="DS381" s="37"/>
      <c r="DT381" s="37"/>
      <c r="DU381" s="37"/>
      <c r="DV381" s="37"/>
      <c r="DW381" s="37"/>
      <c r="DX381" s="37"/>
      <c r="DY381" s="37"/>
      <c r="DZ381" s="37"/>
      <c r="EA381" s="37"/>
      <c r="EB381" s="37"/>
      <c r="EC381" s="37"/>
      <c r="ED381" s="37"/>
      <c r="EE381" s="37"/>
      <c r="EF381" s="37"/>
      <c r="EG381" s="37"/>
      <c r="EH381" s="37"/>
      <c r="EI381" s="37"/>
      <c r="EJ381" s="37"/>
      <c r="EK381" s="37"/>
      <c r="EL381" s="37"/>
      <c r="EM381" s="37"/>
      <c r="EN381" s="37"/>
      <c r="EO381" s="37"/>
      <c r="EP381" s="37"/>
      <c r="EQ381" s="37"/>
      <c r="ER381" s="37"/>
      <c r="ES381" s="37"/>
      <c r="ET381" s="37"/>
      <c r="EU381" s="37"/>
      <c r="EV381" s="37"/>
      <c r="EW381" s="37"/>
      <c r="EX381" s="37"/>
      <c r="EY381" s="37"/>
      <c r="EZ381" s="37"/>
      <c r="FA381" s="37"/>
      <c r="FB381" s="37"/>
      <c r="FC381" s="37"/>
      <c r="FD381" s="37"/>
      <c r="FE381" s="37"/>
      <c r="FF381" s="37"/>
      <c r="FG381" s="37"/>
      <c r="FH381" s="37"/>
      <c r="FI381" s="37"/>
      <c r="FJ381" s="37"/>
      <c r="FK381" s="37"/>
      <c r="FL381" s="37"/>
      <c r="FM381" s="37"/>
      <c r="FN381" s="37"/>
      <c r="FO381" s="37"/>
      <c r="FP381" s="37"/>
      <c r="FQ381" s="37"/>
      <c r="FR381" s="37"/>
      <c r="FS381" s="37"/>
      <c r="FT381" s="37"/>
      <c r="FU381" s="37"/>
      <c r="FV381" s="37"/>
      <c r="FW381" s="37"/>
      <c r="FX381" s="37"/>
      <c r="FY381" s="37"/>
      <c r="FZ381" s="37"/>
      <c r="GA381" s="37"/>
      <c r="GB381" s="37"/>
      <c r="GC381" s="37"/>
      <c r="GD381" s="37"/>
      <c r="GE381" s="37"/>
      <c r="GF381" s="37"/>
      <c r="GG381" s="37"/>
      <c r="GH381" s="37"/>
      <c r="GI381" s="37"/>
      <c r="GJ381" s="37"/>
      <c r="GK381" s="37"/>
      <c r="GL381" s="37"/>
      <c r="GM381" s="37"/>
      <c r="GN381" s="37"/>
      <c r="GO381" s="37"/>
      <c r="GP381" s="37"/>
      <c r="GQ381" s="37"/>
      <c r="GR381" s="37"/>
      <c r="GS381" s="37"/>
      <c r="GT381" s="37"/>
      <c r="GU381" s="37"/>
      <c r="GV381" s="37"/>
      <c r="GW381" s="37"/>
      <c r="GX381" s="37"/>
      <c r="GY381" s="37"/>
      <c r="GZ381" s="37"/>
      <c r="HA381" s="37"/>
      <c r="HB381" s="37"/>
      <c r="HC381" s="37"/>
      <c r="HD381" s="37"/>
      <c r="HE381" s="37"/>
      <c r="HF381" s="37"/>
      <c r="HG381" s="37"/>
      <c r="HH381" s="37"/>
      <c r="HI381" s="37"/>
      <c r="HJ381" s="37"/>
      <c r="HK381" s="37"/>
      <c r="HL381" s="37"/>
      <c r="HM381" s="37"/>
      <c r="HN381" s="37"/>
      <c r="HO381" s="37"/>
      <c r="HP381" s="37"/>
      <c r="HQ381" s="37"/>
      <c r="HR381" s="37"/>
      <c r="HS381" s="37"/>
      <c r="HT381" s="37"/>
      <c r="HU381" s="37"/>
      <c r="HV381" s="37"/>
      <c r="HW381" s="37"/>
      <c r="HX381" s="37"/>
      <c r="HY381" s="37"/>
      <c r="HZ381" s="37"/>
      <c r="IA381" s="37"/>
      <c r="IB381" s="37"/>
      <c r="IC381" s="37"/>
      <c r="ID381" s="37"/>
      <c r="IE381" s="37"/>
      <c r="IF381" s="37"/>
      <c r="IG381" s="37"/>
      <c r="IH381" s="37"/>
      <c r="II381" s="37"/>
      <c r="IJ381" s="37"/>
      <c r="IK381" s="37"/>
      <c r="IL381" s="37"/>
      <c r="IM381" s="37"/>
      <c r="IN381" s="37"/>
      <c r="IO381" s="37"/>
      <c r="IP381" s="37"/>
      <c r="IQ381" s="37"/>
      <c r="IR381" s="37"/>
      <c r="IS381" s="37"/>
      <c r="IT381" s="37"/>
      <c r="IU381" s="37"/>
      <c r="IV381" s="37"/>
    </row>
    <row r="382" spans="1:256" s="64" customFormat="1" hidden="1">
      <c r="A382" s="43"/>
      <c r="B382" s="16"/>
      <c r="C382" s="16"/>
      <c r="D382" s="16"/>
      <c r="E382" s="40"/>
      <c r="F382" s="40"/>
      <c r="G382" s="51"/>
      <c r="H382" s="16"/>
      <c r="I382" s="16"/>
      <c r="J382" s="16"/>
      <c r="K382" s="16"/>
      <c r="L382" s="16"/>
      <c r="M382" s="16"/>
      <c r="N382" s="16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  <c r="DL382" s="37"/>
      <c r="DM382" s="37"/>
      <c r="DN382" s="37"/>
      <c r="DO382" s="37"/>
      <c r="DP382" s="37"/>
      <c r="DQ382" s="37"/>
      <c r="DR382" s="37"/>
      <c r="DS382" s="37"/>
      <c r="DT382" s="37"/>
      <c r="DU382" s="37"/>
      <c r="DV382" s="37"/>
      <c r="DW382" s="37"/>
      <c r="DX382" s="37"/>
      <c r="DY382" s="37"/>
      <c r="DZ382" s="37"/>
      <c r="EA382" s="37"/>
      <c r="EB382" s="37"/>
      <c r="EC382" s="37"/>
      <c r="ED382" s="37"/>
      <c r="EE382" s="37"/>
      <c r="EF382" s="37"/>
      <c r="EG382" s="37"/>
      <c r="EH382" s="37"/>
      <c r="EI382" s="37"/>
      <c r="EJ382" s="37"/>
      <c r="EK382" s="37"/>
      <c r="EL382" s="37"/>
      <c r="EM382" s="37"/>
      <c r="EN382" s="37"/>
      <c r="EO382" s="37"/>
      <c r="EP382" s="37"/>
      <c r="EQ382" s="37"/>
      <c r="ER382" s="37"/>
      <c r="ES382" s="37"/>
      <c r="ET382" s="37"/>
      <c r="EU382" s="37"/>
      <c r="EV382" s="37"/>
      <c r="EW382" s="37"/>
      <c r="EX382" s="37"/>
      <c r="EY382" s="37"/>
      <c r="EZ382" s="37"/>
      <c r="FA382" s="37"/>
      <c r="FB382" s="37"/>
      <c r="FC382" s="37"/>
      <c r="FD382" s="37"/>
      <c r="FE382" s="37"/>
      <c r="FF382" s="37"/>
      <c r="FG382" s="37"/>
      <c r="FH382" s="37"/>
      <c r="FI382" s="37"/>
      <c r="FJ382" s="37"/>
      <c r="FK382" s="37"/>
      <c r="FL382" s="37"/>
      <c r="FM382" s="37"/>
      <c r="FN382" s="37"/>
      <c r="FO382" s="37"/>
      <c r="FP382" s="37"/>
      <c r="FQ382" s="37"/>
      <c r="FR382" s="37"/>
      <c r="FS382" s="37"/>
      <c r="FT382" s="37"/>
      <c r="FU382" s="37"/>
      <c r="FV382" s="37"/>
      <c r="FW382" s="37"/>
      <c r="FX382" s="37"/>
      <c r="FY382" s="37"/>
      <c r="FZ382" s="37"/>
      <c r="GA382" s="37"/>
      <c r="GB382" s="37"/>
      <c r="GC382" s="37"/>
      <c r="GD382" s="37"/>
      <c r="GE382" s="37"/>
      <c r="GF382" s="37"/>
      <c r="GG382" s="37"/>
      <c r="GH382" s="37"/>
      <c r="GI382" s="37"/>
      <c r="GJ382" s="37"/>
      <c r="GK382" s="37"/>
      <c r="GL382" s="37"/>
      <c r="GM382" s="37"/>
      <c r="GN382" s="37"/>
      <c r="GO382" s="37"/>
      <c r="GP382" s="37"/>
      <c r="GQ382" s="37"/>
      <c r="GR382" s="37"/>
      <c r="GS382" s="37"/>
      <c r="GT382" s="37"/>
      <c r="GU382" s="37"/>
      <c r="GV382" s="37"/>
      <c r="GW382" s="37"/>
      <c r="GX382" s="37"/>
      <c r="GY382" s="37"/>
      <c r="GZ382" s="37"/>
      <c r="HA382" s="37"/>
      <c r="HB382" s="37"/>
      <c r="HC382" s="37"/>
      <c r="HD382" s="37"/>
      <c r="HE382" s="37"/>
      <c r="HF382" s="37"/>
      <c r="HG382" s="37"/>
      <c r="HH382" s="37"/>
      <c r="HI382" s="37"/>
      <c r="HJ382" s="37"/>
      <c r="HK382" s="37"/>
      <c r="HL382" s="37"/>
      <c r="HM382" s="37"/>
      <c r="HN382" s="37"/>
      <c r="HO382" s="37"/>
      <c r="HP382" s="37"/>
      <c r="HQ382" s="37"/>
      <c r="HR382" s="37"/>
      <c r="HS382" s="37"/>
      <c r="HT382" s="37"/>
      <c r="HU382" s="37"/>
      <c r="HV382" s="37"/>
      <c r="HW382" s="37"/>
      <c r="HX382" s="37"/>
      <c r="HY382" s="37"/>
      <c r="HZ382" s="37"/>
      <c r="IA382" s="37"/>
      <c r="IB382" s="37"/>
      <c r="IC382" s="37"/>
      <c r="ID382" s="37"/>
      <c r="IE382" s="37"/>
      <c r="IF382" s="37"/>
      <c r="IG382" s="37"/>
      <c r="IH382" s="37"/>
      <c r="II382" s="37"/>
      <c r="IJ382" s="37"/>
      <c r="IK382" s="37"/>
      <c r="IL382" s="37"/>
      <c r="IM382" s="37"/>
      <c r="IN382" s="37"/>
      <c r="IO382" s="37"/>
      <c r="IP382" s="37"/>
      <c r="IQ382" s="37"/>
      <c r="IR382" s="37"/>
      <c r="IS382" s="37"/>
      <c r="IT382" s="37"/>
      <c r="IU382" s="37"/>
      <c r="IV382" s="37"/>
    </row>
    <row r="383" spans="1:256" s="26" customFormat="1" hidden="1">
      <c r="A383" s="43"/>
      <c r="B383" s="16"/>
      <c r="C383" s="16"/>
      <c r="D383" s="16"/>
      <c r="E383" s="40"/>
      <c r="F383" s="40"/>
      <c r="G383" s="51"/>
      <c r="H383" s="16"/>
      <c r="I383" s="16"/>
      <c r="J383" s="16"/>
      <c r="K383" s="16"/>
      <c r="L383" s="16"/>
      <c r="M383" s="16"/>
      <c r="N383" s="16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  <c r="ET383" s="37"/>
      <c r="EU383" s="37"/>
      <c r="EV383" s="37"/>
      <c r="EW383" s="37"/>
      <c r="EX383" s="37"/>
      <c r="EY383" s="37"/>
      <c r="EZ383" s="37"/>
      <c r="FA383" s="37"/>
      <c r="FB383" s="37"/>
      <c r="FC383" s="37"/>
      <c r="FD383" s="37"/>
      <c r="FE383" s="37"/>
      <c r="FF383" s="37"/>
      <c r="FG383" s="37"/>
      <c r="FH383" s="37"/>
      <c r="FI383" s="37"/>
      <c r="FJ383" s="37"/>
      <c r="FK383" s="37"/>
      <c r="FL383" s="37"/>
      <c r="FM383" s="37"/>
      <c r="FN383" s="37"/>
      <c r="FO383" s="37"/>
      <c r="FP383" s="37"/>
      <c r="FQ383" s="37"/>
      <c r="FR383" s="37"/>
      <c r="FS383" s="37"/>
      <c r="FT383" s="37"/>
      <c r="FU383" s="37"/>
      <c r="FV383" s="37"/>
      <c r="FW383" s="37"/>
      <c r="FX383" s="37"/>
      <c r="FY383" s="37"/>
      <c r="FZ383" s="37"/>
      <c r="GA383" s="37"/>
      <c r="GB383" s="37"/>
      <c r="GC383" s="37"/>
      <c r="GD383" s="37"/>
      <c r="GE383" s="37"/>
      <c r="GF383" s="37"/>
      <c r="GG383" s="37"/>
      <c r="GH383" s="37"/>
      <c r="GI383" s="37"/>
      <c r="GJ383" s="37"/>
      <c r="GK383" s="37"/>
      <c r="GL383" s="37"/>
      <c r="GM383" s="37"/>
      <c r="GN383" s="37"/>
      <c r="GO383" s="37"/>
      <c r="GP383" s="37"/>
      <c r="GQ383" s="37"/>
      <c r="GR383" s="37"/>
      <c r="GS383" s="37"/>
      <c r="GT383" s="37"/>
      <c r="GU383" s="37"/>
      <c r="GV383" s="37"/>
      <c r="GW383" s="37"/>
      <c r="GX383" s="37"/>
      <c r="GY383" s="37"/>
      <c r="GZ383" s="37"/>
      <c r="HA383" s="37"/>
      <c r="HB383" s="37"/>
      <c r="HC383" s="37"/>
      <c r="HD383" s="37"/>
      <c r="HE383" s="37"/>
      <c r="HF383" s="37"/>
      <c r="HG383" s="37"/>
      <c r="HH383" s="37"/>
      <c r="HI383" s="37"/>
      <c r="HJ383" s="37"/>
      <c r="HK383" s="37"/>
      <c r="HL383" s="37"/>
      <c r="HM383" s="37"/>
      <c r="HN383" s="37"/>
      <c r="HO383" s="37"/>
      <c r="HP383" s="37"/>
      <c r="HQ383" s="37"/>
      <c r="HR383" s="37"/>
      <c r="HS383" s="37"/>
      <c r="HT383" s="37"/>
      <c r="HU383" s="37"/>
      <c r="HV383" s="37"/>
      <c r="HW383" s="37"/>
      <c r="HX383" s="37"/>
      <c r="HY383" s="37"/>
      <c r="HZ383" s="37"/>
      <c r="IA383" s="37"/>
      <c r="IB383" s="37"/>
      <c r="IC383" s="37"/>
      <c r="ID383" s="37"/>
      <c r="IE383" s="37"/>
      <c r="IF383" s="37"/>
      <c r="IG383" s="37"/>
      <c r="IH383" s="37"/>
      <c r="II383" s="37"/>
      <c r="IJ383" s="37"/>
      <c r="IK383" s="37"/>
      <c r="IL383" s="37"/>
      <c r="IM383" s="37"/>
      <c r="IN383" s="37"/>
      <c r="IO383" s="37"/>
      <c r="IP383" s="37"/>
      <c r="IQ383" s="37"/>
      <c r="IR383" s="37"/>
      <c r="IS383" s="37"/>
      <c r="IT383" s="37"/>
      <c r="IU383" s="37"/>
      <c r="IV383" s="37"/>
    </row>
    <row r="384" spans="1:256" s="26" customFormat="1" hidden="1">
      <c r="A384" s="43"/>
      <c r="B384" s="16"/>
      <c r="C384" s="16"/>
      <c r="D384" s="16"/>
      <c r="E384" s="40"/>
      <c r="F384" s="40"/>
      <c r="G384" s="40"/>
      <c r="H384" s="16"/>
      <c r="I384" s="16"/>
      <c r="J384" s="16"/>
      <c r="K384" s="16"/>
      <c r="L384" s="16"/>
      <c r="M384" s="16"/>
      <c r="N384" s="16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  <c r="ET384" s="37"/>
      <c r="EU384" s="37"/>
      <c r="EV384" s="37"/>
      <c r="EW384" s="37"/>
      <c r="EX384" s="37"/>
      <c r="EY384" s="37"/>
      <c r="EZ384" s="37"/>
      <c r="FA384" s="37"/>
      <c r="FB384" s="37"/>
      <c r="FC384" s="37"/>
      <c r="FD384" s="37"/>
      <c r="FE384" s="37"/>
      <c r="FF384" s="37"/>
      <c r="FG384" s="37"/>
      <c r="FH384" s="37"/>
      <c r="FI384" s="37"/>
      <c r="FJ384" s="37"/>
      <c r="FK384" s="37"/>
      <c r="FL384" s="37"/>
      <c r="FM384" s="37"/>
      <c r="FN384" s="37"/>
      <c r="FO384" s="37"/>
      <c r="FP384" s="37"/>
      <c r="FQ384" s="37"/>
      <c r="FR384" s="37"/>
      <c r="FS384" s="37"/>
      <c r="FT384" s="37"/>
      <c r="FU384" s="37"/>
      <c r="FV384" s="37"/>
      <c r="FW384" s="37"/>
      <c r="FX384" s="37"/>
      <c r="FY384" s="37"/>
      <c r="FZ384" s="37"/>
      <c r="GA384" s="37"/>
      <c r="GB384" s="37"/>
      <c r="GC384" s="37"/>
      <c r="GD384" s="37"/>
      <c r="GE384" s="37"/>
      <c r="GF384" s="37"/>
      <c r="GG384" s="37"/>
      <c r="GH384" s="37"/>
      <c r="GI384" s="37"/>
      <c r="GJ384" s="37"/>
      <c r="GK384" s="37"/>
      <c r="GL384" s="37"/>
      <c r="GM384" s="37"/>
      <c r="GN384" s="37"/>
      <c r="GO384" s="37"/>
      <c r="GP384" s="37"/>
      <c r="GQ384" s="37"/>
      <c r="GR384" s="37"/>
      <c r="GS384" s="37"/>
      <c r="GT384" s="37"/>
      <c r="GU384" s="37"/>
      <c r="GV384" s="37"/>
      <c r="GW384" s="37"/>
      <c r="GX384" s="37"/>
      <c r="GY384" s="37"/>
      <c r="GZ384" s="37"/>
      <c r="HA384" s="37"/>
      <c r="HB384" s="37"/>
      <c r="HC384" s="37"/>
      <c r="HD384" s="37"/>
      <c r="HE384" s="37"/>
      <c r="HF384" s="37"/>
      <c r="HG384" s="37"/>
      <c r="HH384" s="37"/>
      <c r="HI384" s="37"/>
      <c r="HJ384" s="37"/>
      <c r="HK384" s="37"/>
      <c r="HL384" s="37"/>
      <c r="HM384" s="37"/>
      <c r="HN384" s="37"/>
      <c r="HO384" s="37"/>
      <c r="HP384" s="37"/>
      <c r="HQ384" s="37"/>
      <c r="HR384" s="37"/>
      <c r="HS384" s="37"/>
      <c r="HT384" s="37"/>
      <c r="HU384" s="37"/>
      <c r="HV384" s="37"/>
      <c r="HW384" s="37"/>
      <c r="HX384" s="37"/>
      <c r="HY384" s="37"/>
      <c r="HZ384" s="37"/>
      <c r="IA384" s="37"/>
      <c r="IB384" s="37"/>
      <c r="IC384" s="37"/>
      <c r="ID384" s="37"/>
      <c r="IE384" s="37"/>
      <c r="IF384" s="37"/>
      <c r="IG384" s="37"/>
      <c r="IH384" s="37"/>
      <c r="II384" s="37"/>
      <c r="IJ384" s="37"/>
      <c r="IK384" s="37"/>
      <c r="IL384" s="37"/>
      <c r="IM384" s="37"/>
      <c r="IN384" s="37"/>
      <c r="IO384" s="37"/>
      <c r="IP384" s="37"/>
      <c r="IQ384" s="37"/>
      <c r="IR384" s="37"/>
      <c r="IS384" s="37"/>
      <c r="IT384" s="37"/>
      <c r="IU384" s="37"/>
      <c r="IV384" s="37"/>
    </row>
    <row r="385" spans="1:256" s="26" customFormat="1" hidden="1">
      <c r="A385" s="43"/>
      <c r="B385" s="16"/>
      <c r="C385" s="16"/>
      <c r="D385" s="16"/>
      <c r="E385" s="40"/>
      <c r="F385" s="40"/>
      <c r="G385" s="40"/>
      <c r="H385" s="16"/>
      <c r="I385" s="16"/>
      <c r="J385" s="16"/>
      <c r="K385" s="16"/>
      <c r="L385" s="16"/>
      <c r="M385" s="16"/>
      <c r="N385" s="16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  <c r="ET385" s="37"/>
      <c r="EU385" s="37"/>
      <c r="EV385" s="37"/>
      <c r="EW385" s="37"/>
      <c r="EX385" s="37"/>
      <c r="EY385" s="37"/>
      <c r="EZ385" s="37"/>
      <c r="FA385" s="37"/>
      <c r="FB385" s="37"/>
      <c r="FC385" s="37"/>
      <c r="FD385" s="37"/>
      <c r="FE385" s="37"/>
      <c r="FF385" s="37"/>
      <c r="FG385" s="37"/>
      <c r="FH385" s="37"/>
      <c r="FI385" s="37"/>
      <c r="FJ385" s="37"/>
      <c r="FK385" s="37"/>
      <c r="FL385" s="37"/>
      <c r="FM385" s="37"/>
      <c r="FN385" s="37"/>
      <c r="FO385" s="37"/>
      <c r="FP385" s="37"/>
      <c r="FQ385" s="37"/>
      <c r="FR385" s="37"/>
      <c r="FS385" s="37"/>
      <c r="FT385" s="37"/>
      <c r="FU385" s="37"/>
      <c r="FV385" s="37"/>
      <c r="FW385" s="37"/>
      <c r="FX385" s="37"/>
      <c r="FY385" s="37"/>
      <c r="FZ385" s="37"/>
      <c r="GA385" s="37"/>
      <c r="GB385" s="37"/>
      <c r="GC385" s="37"/>
      <c r="GD385" s="37"/>
      <c r="GE385" s="37"/>
      <c r="GF385" s="37"/>
      <c r="GG385" s="37"/>
      <c r="GH385" s="37"/>
      <c r="GI385" s="37"/>
      <c r="GJ385" s="37"/>
      <c r="GK385" s="37"/>
      <c r="GL385" s="37"/>
      <c r="GM385" s="37"/>
      <c r="GN385" s="37"/>
      <c r="GO385" s="37"/>
      <c r="GP385" s="37"/>
      <c r="GQ385" s="37"/>
      <c r="GR385" s="37"/>
      <c r="GS385" s="37"/>
      <c r="GT385" s="37"/>
      <c r="GU385" s="37"/>
      <c r="GV385" s="37"/>
      <c r="GW385" s="37"/>
      <c r="GX385" s="37"/>
      <c r="GY385" s="37"/>
      <c r="GZ385" s="37"/>
      <c r="HA385" s="37"/>
      <c r="HB385" s="37"/>
      <c r="HC385" s="37"/>
      <c r="HD385" s="37"/>
      <c r="HE385" s="37"/>
      <c r="HF385" s="37"/>
      <c r="HG385" s="37"/>
      <c r="HH385" s="37"/>
      <c r="HI385" s="37"/>
      <c r="HJ385" s="37"/>
      <c r="HK385" s="37"/>
      <c r="HL385" s="37"/>
      <c r="HM385" s="37"/>
      <c r="HN385" s="37"/>
      <c r="HO385" s="37"/>
      <c r="HP385" s="37"/>
      <c r="HQ385" s="37"/>
      <c r="HR385" s="37"/>
      <c r="HS385" s="37"/>
      <c r="HT385" s="37"/>
      <c r="HU385" s="37"/>
      <c r="HV385" s="37"/>
      <c r="HW385" s="37"/>
      <c r="HX385" s="37"/>
      <c r="HY385" s="37"/>
      <c r="HZ385" s="37"/>
      <c r="IA385" s="37"/>
      <c r="IB385" s="37"/>
      <c r="IC385" s="37"/>
      <c r="ID385" s="37"/>
      <c r="IE385" s="37"/>
      <c r="IF385" s="37"/>
      <c r="IG385" s="37"/>
      <c r="IH385" s="37"/>
      <c r="II385" s="37"/>
      <c r="IJ385" s="37"/>
      <c r="IK385" s="37"/>
      <c r="IL385" s="37"/>
      <c r="IM385" s="37"/>
      <c r="IN385" s="37"/>
      <c r="IO385" s="37"/>
      <c r="IP385" s="37"/>
      <c r="IQ385" s="37"/>
      <c r="IR385" s="37"/>
      <c r="IS385" s="37"/>
      <c r="IT385" s="37"/>
      <c r="IU385" s="37"/>
      <c r="IV385" s="37"/>
    </row>
    <row r="386" spans="1:256" s="26" customFormat="1" hidden="1">
      <c r="A386" s="43"/>
      <c r="B386" s="16"/>
      <c r="C386" s="16"/>
      <c r="D386" s="16"/>
      <c r="E386" s="40"/>
      <c r="F386" s="40"/>
      <c r="G386" s="40"/>
      <c r="H386" s="16"/>
      <c r="I386" s="16"/>
      <c r="J386" s="16"/>
      <c r="K386" s="16"/>
      <c r="L386" s="16"/>
      <c r="M386" s="16"/>
      <c r="N386" s="16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  <c r="DV386" s="72"/>
      <c r="DW386" s="72"/>
      <c r="DX386" s="72"/>
      <c r="DY386" s="72"/>
      <c r="DZ386" s="72"/>
      <c r="EA386" s="72"/>
      <c r="EB386" s="72"/>
      <c r="EC386" s="72"/>
      <c r="ED386" s="72"/>
      <c r="EE386" s="72"/>
      <c r="EF386" s="72"/>
      <c r="EG386" s="72"/>
      <c r="EH386" s="72"/>
      <c r="EI386" s="72"/>
      <c r="EJ386" s="72"/>
      <c r="EK386" s="72"/>
      <c r="EL386" s="72"/>
      <c r="EM386" s="72"/>
      <c r="EN386" s="72"/>
      <c r="EO386" s="72"/>
      <c r="EP386" s="72"/>
      <c r="EQ386" s="72"/>
      <c r="ER386" s="72"/>
      <c r="ES386" s="72"/>
      <c r="ET386" s="72"/>
      <c r="EU386" s="72"/>
      <c r="EV386" s="72"/>
      <c r="EW386" s="72"/>
      <c r="EX386" s="72"/>
      <c r="EY386" s="72"/>
      <c r="EZ386" s="72"/>
      <c r="FA386" s="72"/>
      <c r="FB386" s="72"/>
      <c r="FC386" s="72"/>
      <c r="FD386" s="72"/>
      <c r="FE386" s="72"/>
      <c r="FF386" s="72"/>
      <c r="FG386" s="72"/>
      <c r="FH386" s="72"/>
      <c r="FI386" s="72"/>
      <c r="FJ386" s="72"/>
      <c r="FK386" s="72"/>
      <c r="FL386" s="72"/>
      <c r="FM386" s="72"/>
      <c r="FN386" s="72"/>
      <c r="FO386" s="72"/>
      <c r="FP386" s="72"/>
      <c r="FQ386" s="72"/>
      <c r="FR386" s="72"/>
      <c r="FS386" s="72"/>
      <c r="FT386" s="72"/>
      <c r="FU386" s="72"/>
      <c r="FV386" s="72"/>
      <c r="FW386" s="72"/>
      <c r="FX386" s="72"/>
      <c r="FY386" s="72"/>
      <c r="FZ386" s="72"/>
      <c r="GA386" s="72"/>
      <c r="GB386" s="72"/>
      <c r="GC386" s="72"/>
      <c r="GD386" s="72"/>
      <c r="GE386" s="72"/>
      <c r="GF386" s="72"/>
      <c r="GG386" s="72"/>
      <c r="GH386" s="72"/>
      <c r="GI386" s="72"/>
      <c r="GJ386" s="72"/>
      <c r="GK386" s="72"/>
      <c r="GL386" s="72"/>
      <c r="GM386" s="72"/>
      <c r="GN386" s="72"/>
      <c r="GO386" s="72"/>
      <c r="GP386" s="72"/>
      <c r="GQ386" s="72"/>
      <c r="GR386" s="72"/>
      <c r="GS386" s="72"/>
      <c r="GT386" s="72"/>
      <c r="GU386" s="72"/>
      <c r="GV386" s="72"/>
      <c r="GW386" s="72"/>
      <c r="GX386" s="72"/>
      <c r="GY386" s="72"/>
      <c r="GZ386" s="72"/>
      <c r="HA386" s="72"/>
      <c r="HB386" s="72"/>
      <c r="HC386" s="72"/>
      <c r="HD386" s="72"/>
      <c r="HE386" s="72"/>
      <c r="HF386" s="72"/>
      <c r="HG386" s="72"/>
      <c r="HH386" s="72"/>
      <c r="HI386" s="72"/>
      <c r="HJ386" s="72"/>
      <c r="HK386" s="72"/>
      <c r="HL386" s="72"/>
      <c r="HM386" s="72"/>
      <c r="HN386" s="72"/>
      <c r="HO386" s="72"/>
      <c r="HP386" s="72"/>
      <c r="HQ386" s="72"/>
      <c r="HR386" s="72"/>
      <c r="HS386" s="72"/>
      <c r="HT386" s="72"/>
      <c r="HU386" s="72"/>
      <c r="HV386" s="72"/>
      <c r="HW386" s="72"/>
      <c r="HX386" s="72"/>
      <c r="HY386" s="72"/>
      <c r="HZ386" s="72"/>
      <c r="IA386" s="72"/>
      <c r="IB386" s="72"/>
      <c r="IC386" s="72"/>
      <c r="ID386" s="72"/>
      <c r="IE386" s="72"/>
      <c r="IF386" s="72"/>
      <c r="IG386" s="72"/>
      <c r="IH386" s="72"/>
      <c r="II386" s="72"/>
      <c r="IJ386" s="72"/>
      <c r="IK386" s="72"/>
      <c r="IL386" s="72"/>
      <c r="IM386" s="72"/>
      <c r="IN386" s="72"/>
      <c r="IO386" s="72"/>
      <c r="IP386" s="72"/>
      <c r="IQ386" s="72"/>
      <c r="IR386" s="72"/>
      <c r="IS386" s="72"/>
      <c r="IT386" s="72"/>
      <c r="IU386" s="72"/>
      <c r="IV386" s="72"/>
    </row>
    <row r="387" spans="1:256" s="26" customFormat="1" hidden="1">
      <c r="A387" s="43"/>
      <c r="B387" s="16"/>
      <c r="C387" s="16"/>
      <c r="D387" s="16"/>
      <c r="E387" s="40"/>
      <c r="F387" s="40"/>
      <c r="G387" s="40"/>
      <c r="H387" s="16"/>
      <c r="I387" s="16"/>
      <c r="J387" s="16"/>
      <c r="K387" s="16"/>
      <c r="L387" s="16"/>
      <c r="M387" s="16"/>
      <c r="N387" s="16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  <c r="ET387" s="37"/>
      <c r="EU387" s="37"/>
      <c r="EV387" s="37"/>
      <c r="EW387" s="37"/>
      <c r="EX387" s="37"/>
      <c r="EY387" s="37"/>
      <c r="EZ387" s="37"/>
      <c r="FA387" s="37"/>
      <c r="FB387" s="37"/>
      <c r="FC387" s="37"/>
      <c r="FD387" s="37"/>
      <c r="FE387" s="37"/>
      <c r="FF387" s="37"/>
      <c r="FG387" s="37"/>
      <c r="FH387" s="37"/>
      <c r="FI387" s="37"/>
      <c r="FJ387" s="37"/>
      <c r="FK387" s="37"/>
      <c r="FL387" s="37"/>
      <c r="FM387" s="37"/>
      <c r="FN387" s="37"/>
      <c r="FO387" s="37"/>
      <c r="FP387" s="37"/>
      <c r="FQ387" s="37"/>
      <c r="FR387" s="37"/>
      <c r="FS387" s="37"/>
      <c r="FT387" s="37"/>
      <c r="FU387" s="37"/>
      <c r="FV387" s="37"/>
      <c r="FW387" s="37"/>
      <c r="FX387" s="37"/>
      <c r="FY387" s="37"/>
      <c r="FZ387" s="37"/>
      <c r="GA387" s="37"/>
      <c r="GB387" s="37"/>
      <c r="GC387" s="37"/>
      <c r="GD387" s="37"/>
      <c r="GE387" s="37"/>
      <c r="GF387" s="37"/>
      <c r="GG387" s="37"/>
      <c r="GH387" s="37"/>
      <c r="GI387" s="37"/>
      <c r="GJ387" s="37"/>
      <c r="GK387" s="37"/>
      <c r="GL387" s="37"/>
      <c r="GM387" s="37"/>
      <c r="GN387" s="37"/>
      <c r="GO387" s="37"/>
      <c r="GP387" s="37"/>
      <c r="GQ387" s="37"/>
      <c r="GR387" s="37"/>
      <c r="GS387" s="37"/>
      <c r="GT387" s="37"/>
      <c r="GU387" s="37"/>
      <c r="GV387" s="37"/>
      <c r="GW387" s="37"/>
      <c r="GX387" s="37"/>
      <c r="GY387" s="37"/>
      <c r="GZ387" s="37"/>
      <c r="HA387" s="37"/>
      <c r="HB387" s="37"/>
      <c r="HC387" s="37"/>
      <c r="HD387" s="37"/>
      <c r="HE387" s="37"/>
      <c r="HF387" s="37"/>
      <c r="HG387" s="37"/>
      <c r="HH387" s="37"/>
      <c r="HI387" s="37"/>
      <c r="HJ387" s="37"/>
      <c r="HK387" s="37"/>
      <c r="HL387" s="37"/>
      <c r="HM387" s="37"/>
      <c r="HN387" s="37"/>
      <c r="HO387" s="37"/>
      <c r="HP387" s="37"/>
      <c r="HQ387" s="37"/>
      <c r="HR387" s="37"/>
      <c r="HS387" s="37"/>
      <c r="HT387" s="37"/>
      <c r="HU387" s="37"/>
      <c r="HV387" s="37"/>
      <c r="HW387" s="37"/>
      <c r="HX387" s="37"/>
      <c r="HY387" s="37"/>
      <c r="HZ387" s="37"/>
      <c r="IA387" s="37"/>
      <c r="IB387" s="37"/>
      <c r="IC387" s="37"/>
      <c r="ID387" s="37"/>
      <c r="IE387" s="37"/>
      <c r="IF387" s="37"/>
      <c r="IG387" s="37"/>
      <c r="IH387" s="37"/>
      <c r="II387" s="37"/>
      <c r="IJ387" s="37"/>
      <c r="IK387" s="37"/>
      <c r="IL387" s="37"/>
      <c r="IM387" s="37"/>
      <c r="IN387" s="37"/>
      <c r="IO387" s="37"/>
      <c r="IP387" s="37"/>
      <c r="IQ387" s="37"/>
      <c r="IR387" s="37"/>
      <c r="IS387" s="37"/>
      <c r="IT387" s="37"/>
      <c r="IU387" s="37"/>
      <c r="IV387" s="37"/>
    </row>
    <row r="388" spans="1:256" s="26" customFormat="1" hidden="1">
      <c r="A388" s="43"/>
      <c r="B388" s="16"/>
      <c r="C388" s="16"/>
      <c r="D388" s="16"/>
      <c r="E388" s="40"/>
      <c r="F388" s="40"/>
      <c r="G388" s="40"/>
      <c r="H388" s="16"/>
      <c r="I388" s="16"/>
      <c r="J388" s="16"/>
      <c r="K388" s="16"/>
      <c r="L388" s="16"/>
      <c r="M388" s="16"/>
      <c r="N388" s="16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  <c r="ET388" s="37"/>
      <c r="EU388" s="37"/>
      <c r="EV388" s="37"/>
      <c r="EW388" s="37"/>
      <c r="EX388" s="37"/>
      <c r="EY388" s="37"/>
      <c r="EZ388" s="37"/>
      <c r="FA388" s="37"/>
      <c r="FB388" s="37"/>
      <c r="FC388" s="37"/>
      <c r="FD388" s="37"/>
      <c r="FE388" s="37"/>
      <c r="FF388" s="37"/>
      <c r="FG388" s="37"/>
      <c r="FH388" s="37"/>
      <c r="FI388" s="37"/>
      <c r="FJ388" s="37"/>
      <c r="FK388" s="37"/>
      <c r="FL388" s="37"/>
      <c r="FM388" s="37"/>
      <c r="FN388" s="37"/>
      <c r="FO388" s="37"/>
      <c r="FP388" s="37"/>
      <c r="FQ388" s="37"/>
      <c r="FR388" s="37"/>
      <c r="FS388" s="37"/>
      <c r="FT388" s="37"/>
      <c r="FU388" s="37"/>
      <c r="FV388" s="37"/>
      <c r="FW388" s="37"/>
      <c r="FX388" s="37"/>
      <c r="FY388" s="37"/>
      <c r="FZ388" s="37"/>
      <c r="GA388" s="37"/>
      <c r="GB388" s="37"/>
      <c r="GC388" s="37"/>
      <c r="GD388" s="37"/>
      <c r="GE388" s="37"/>
      <c r="GF388" s="37"/>
      <c r="GG388" s="37"/>
      <c r="GH388" s="37"/>
      <c r="GI388" s="37"/>
      <c r="GJ388" s="37"/>
      <c r="GK388" s="37"/>
      <c r="GL388" s="37"/>
      <c r="GM388" s="37"/>
      <c r="GN388" s="37"/>
      <c r="GO388" s="37"/>
      <c r="GP388" s="37"/>
      <c r="GQ388" s="37"/>
      <c r="GR388" s="37"/>
      <c r="GS388" s="37"/>
      <c r="GT388" s="37"/>
      <c r="GU388" s="37"/>
      <c r="GV388" s="37"/>
      <c r="GW388" s="37"/>
      <c r="GX388" s="37"/>
      <c r="GY388" s="37"/>
      <c r="GZ388" s="37"/>
      <c r="HA388" s="37"/>
      <c r="HB388" s="37"/>
      <c r="HC388" s="37"/>
      <c r="HD388" s="37"/>
      <c r="HE388" s="37"/>
      <c r="HF388" s="37"/>
      <c r="HG388" s="37"/>
      <c r="HH388" s="37"/>
      <c r="HI388" s="37"/>
      <c r="HJ388" s="37"/>
      <c r="HK388" s="37"/>
      <c r="HL388" s="37"/>
      <c r="HM388" s="37"/>
      <c r="HN388" s="37"/>
      <c r="HO388" s="37"/>
      <c r="HP388" s="37"/>
      <c r="HQ388" s="37"/>
      <c r="HR388" s="37"/>
      <c r="HS388" s="37"/>
      <c r="HT388" s="37"/>
      <c r="HU388" s="37"/>
      <c r="HV388" s="37"/>
      <c r="HW388" s="37"/>
      <c r="HX388" s="37"/>
      <c r="HY388" s="37"/>
      <c r="HZ388" s="37"/>
      <c r="IA388" s="37"/>
      <c r="IB388" s="37"/>
      <c r="IC388" s="37"/>
      <c r="ID388" s="37"/>
      <c r="IE388" s="37"/>
      <c r="IF388" s="37"/>
      <c r="IG388" s="37"/>
      <c r="IH388" s="37"/>
      <c r="II388" s="37"/>
      <c r="IJ388" s="37"/>
      <c r="IK388" s="37"/>
      <c r="IL388" s="37"/>
      <c r="IM388" s="37"/>
      <c r="IN388" s="37"/>
      <c r="IO388" s="37"/>
      <c r="IP388" s="37"/>
      <c r="IQ388" s="37"/>
      <c r="IR388" s="37"/>
      <c r="IS388" s="37"/>
      <c r="IT388" s="37"/>
      <c r="IU388" s="37"/>
      <c r="IV388" s="37"/>
    </row>
    <row r="389" spans="1:256" s="26" customFormat="1" hidden="1">
      <c r="A389" s="43"/>
      <c r="B389" s="48"/>
      <c r="C389" s="17"/>
      <c r="D389" s="46"/>
      <c r="E389" s="49"/>
      <c r="F389" s="41"/>
      <c r="G389" s="41"/>
      <c r="H389" s="50"/>
      <c r="I389" s="50"/>
      <c r="J389" s="17"/>
      <c r="K389" s="50"/>
      <c r="L389" s="50"/>
      <c r="M389" s="16"/>
      <c r="N389" s="17"/>
    </row>
    <row r="390" spans="1:256" s="26" customFormat="1" hidden="1">
      <c r="A390" s="43"/>
      <c r="B390" s="48"/>
      <c r="C390" s="17"/>
      <c r="D390" s="46"/>
      <c r="E390" s="49"/>
      <c r="F390" s="41"/>
      <c r="G390" s="41"/>
      <c r="H390" s="50"/>
      <c r="I390" s="50"/>
      <c r="J390" s="17"/>
      <c r="K390" s="50"/>
      <c r="L390" s="50"/>
      <c r="M390" s="16"/>
      <c r="N390" s="17"/>
    </row>
    <row r="391" spans="1:256" s="26" customFormat="1" hidden="1">
      <c r="A391" s="43"/>
      <c r="B391" s="48"/>
      <c r="C391" s="17"/>
      <c r="D391" s="46"/>
      <c r="E391" s="49"/>
      <c r="F391" s="41"/>
      <c r="G391" s="41"/>
      <c r="H391" s="50"/>
      <c r="I391" s="50"/>
      <c r="J391" s="17"/>
      <c r="K391" s="50"/>
      <c r="L391" s="50"/>
      <c r="M391" s="16"/>
      <c r="N391" s="17"/>
    </row>
    <row r="392" spans="1:256" s="26" customFormat="1" hidden="1">
      <c r="A392" s="43"/>
      <c r="B392" s="16"/>
      <c r="C392" s="16"/>
      <c r="D392" s="16"/>
      <c r="E392" s="40"/>
      <c r="F392" s="40"/>
      <c r="G392" s="51"/>
      <c r="H392" s="16"/>
      <c r="I392" s="16"/>
      <c r="J392" s="16"/>
      <c r="K392" s="16"/>
      <c r="L392" s="16"/>
      <c r="M392" s="16"/>
      <c r="N392" s="1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</row>
    <row r="393" spans="1:256" s="26" customFormat="1" hidden="1">
      <c r="A393" s="43"/>
      <c r="B393" s="16"/>
      <c r="C393" s="16"/>
      <c r="D393" s="16"/>
      <c r="E393" s="40"/>
      <c r="F393" s="40"/>
      <c r="G393" s="51"/>
      <c r="H393" s="16"/>
      <c r="I393" s="16"/>
      <c r="J393" s="16"/>
      <c r="K393" s="16"/>
      <c r="L393" s="16"/>
      <c r="M393" s="16"/>
      <c r="N393" s="16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  <c r="DG393" s="38"/>
      <c r="DH393" s="38"/>
      <c r="DI393" s="38"/>
      <c r="DJ393" s="38"/>
      <c r="DK393" s="38"/>
      <c r="DL393" s="38"/>
      <c r="DM393" s="38"/>
      <c r="DN393" s="38"/>
      <c r="DO393" s="38"/>
      <c r="DP393" s="38"/>
      <c r="DQ393" s="38"/>
      <c r="DR393" s="38"/>
      <c r="DS393" s="38"/>
      <c r="DT393" s="38"/>
      <c r="DU393" s="38"/>
      <c r="DV393" s="38"/>
      <c r="DW393" s="38"/>
      <c r="DX393" s="38"/>
      <c r="DY393" s="38"/>
      <c r="DZ393" s="38"/>
      <c r="EA393" s="38"/>
      <c r="EB393" s="38"/>
      <c r="EC393" s="38"/>
      <c r="ED393" s="38"/>
      <c r="EE393" s="38"/>
      <c r="EF393" s="38"/>
      <c r="EG393" s="38"/>
      <c r="EH393" s="38"/>
      <c r="EI393" s="38"/>
      <c r="EJ393" s="38"/>
      <c r="EK393" s="38"/>
      <c r="EL393" s="38"/>
      <c r="EM393" s="38"/>
      <c r="EN393" s="38"/>
      <c r="EO393" s="38"/>
      <c r="EP393" s="38"/>
      <c r="EQ393" s="38"/>
      <c r="ER393" s="38"/>
      <c r="ES393" s="38"/>
      <c r="ET393" s="38"/>
      <c r="EU393" s="38"/>
      <c r="EV393" s="38"/>
      <c r="EW393" s="38"/>
      <c r="EX393" s="38"/>
      <c r="EY393" s="38"/>
      <c r="EZ393" s="38"/>
      <c r="FA393" s="38"/>
      <c r="FB393" s="38"/>
      <c r="FC393" s="38"/>
      <c r="FD393" s="38"/>
      <c r="FE393" s="38"/>
      <c r="FF393" s="38"/>
      <c r="FG393" s="38"/>
      <c r="FH393" s="38"/>
      <c r="FI393" s="38"/>
      <c r="FJ393" s="38"/>
      <c r="FK393" s="38"/>
      <c r="FL393" s="38"/>
      <c r="FM393" s="38"/>
      <c r="FN393" s="38"/>
      <c r="FO393" s="38"/>
      <c r="FP393" s="38"/>
      <c r="FQ393" s="38"/>
      <c r="FR393" s="38"/>
      <c r="FS393" s="38"/>
      <c r="FT393" s="38"/>
      <c r="FU393" s="38"/>
      <c r="FV393" s="38"/>
      <c r="FW393" s="38"/>
      <c r="FX393" s="38"/>
      <c r="FY393" s="38"/>
      <c r="FZ393" s="38"/>
      <c r="GA393" s="38"/>
      <c r="GB393" s="38"/>
      <c r="GC393" s="38"/>
      <c r="GD393" s="38"/>
      <c r="GE393" s="38"/>
      <c r="GF393" s="38"/>
      <c r="GG393" s="38"/>
      <c r="GH393" s="38"/>
      <c r="GI393" s="38"/>
      <c r="GJ393" s="38"/>
      <c r="GK393" s="38"/>
      <c r="GL393" s="38"/>
      <c r="GM393" s="38"/>
      <c r="GN393" s="38"/>
      <c r="GO393" s="38"/>
      <c r="GP393" s="38"/>
      <c r="GQ393" s="38"/>
      <c r="GR393" s="38"/>
      <c r="GS393" s="38"/>
      <c r="GT393" s="38"/>
      <c r="GU393" s="38"/>
      <c r="GV393" s="38"/>
      <c r="GW393" s="38"/>
      <c r="GX393" s="38"/>
      <c r="GY393" s="38"/>
      <c r="GZ393" s="38"/>
      <c r="HA393" s="38"/>
      <c r="HB393" s="38"/>
      <c r="HC393" s="38"/>
      <c r="HD393" s="38"/>
      <c r="HE393" s="38"/>
      <c r="HF393" s="38"/>
      <c r="HG393" s="38"/>
      <c r="HH393" s="38"/>
      <c r="HI393" s="38"/>
      <c r="HJ393" s="38"/>
      <c r="HK393" s="38"/>
      <c r="HL393" s="38"/>
      <c r="HM393" s="38"/>
      <c r="HN393" s="38"/>
      <c r="HO393" s="38"/>
      <c r="HP393" s="38"/>
      <c r="HQ393" s="38"/>
      <c r="HR393" s="38"/>
      <c r="HS393" s="38"/>
      <c r="HT393" s="38"/>
      <c r="HU393" s="38"/>
      <c r="HV393" s="38"/>
      <c r="HW393" s="38"/>
      <c r="HX393" s="38"/>
      <c r="HY393" s="38"/>
      <c r="HZ393" s="38"/>
      <c r="IA393" s="38"/>
      <c r="IB393" s="38"/>
      <c r="IC393" s="38"/>
      <c r="ID393" s="38"/>
      <c r="IE393" s="38"/>
      <c r="IF393" s="38"/>
      <c r="IG393" s="38"/>
      <c r="IH393" s="38"/>
      <c r="II393" s="38"/>
      <c r="IJ393" s="38"/>
      <c r="IK393" s="38"/>
      <c r="IL393" s="38"/>
      <c r="IM393" s="38"/>
      <c r="IN393" s="38"/>
      <c r="IO393" s="38"/>
      <c r="IP393" s="38"/>
      <c r="IQ393" s="38"/>
      <c r="IR393" s="38"/>
      <c r="IS393" s="38"/>
      <c r="IT393" s="38"/>
      <c r="IU393" s="38"/>
      <c r="IV393" s="38"/>
    </row>
    <row r="394" spans="1:256" s="26" customFormat="1" hidden="1">
      <c r="A394" s="43"/>
      <c r="B394" s="16"/>
      <c r="C394" s="16"/>
      <c r="D394" s="16"/>
      <c r="E394" s="40"/>
      <c r="F394" s="40"/>
      <c r="G394" s="51"/>
      <c r="H394" s="16"/>
      <c r="I394" s="16"/>
      <c r="J394" s="16"/>
      <c r="K394" s="16"/>
      <c r="L394" s="16"/>
      <c r="M394" s="16"/>
      <c r="N394" s="16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  <c r="DH394" s="38"/>
      <c r="DI394" s="38"/>
      <c r="DJ394" s="38"/>
      <c r="DK394" s="38"/>
      <c r="DL394" s="38"/>
      <c r="DM394" s="38"/>
      <c r="DN394" s="38"/>
      <c r="DO394" s="38"/>
      <c r="DP394" s="38"/>
      <c r="DQ394" s="38"/>
      <c r="DR394" s="38"/>
      <c r="DS394" s="38"/>
      <c r="DT394" s="38"/>
      <c r="DU394" s="38"/>
      <c r="DV394" s="38"/>
      <c r="DW394" s="38"/>
      <c r="DX394" s="38"/>
      <c r="DY394" s="38"/>
      <c r="DZ394" s="38"/>
      <c r="EA394" s="38"/>
      <c r="EB394" s="38"/>
      <c r="EC394" s="38"/>
      <c r="ED394" s="38"/>
      <c r="EE394" s="38"/>
      <c r="EF394" s="38"/>
      <c r="EG394" s="38"/>
      <c r="EH394" s="38"/>
      <c r="EI394" s="38"/>
      <c r="EJ394" s="38"/>
      <c r="EK394" s="38"/>
      <c r="EL394" s="38"/>
      <c r="EM394" s="38"/>
      <c r="EN394" s="38"/>
      <c r="EO394" s="38"/>
      <c r="EP394" s="38"/>
      <c r="EQ394" s="38"/>
      <c r="ER394" s="38"/>
      <c r="ES394" s="38"/>
      <c r="ET394" s="38"/>
      <c r="EU394" s="38"/>
      <c r="EV394" s="38"/>
      <c r="EW394" s="38"/>
      <c r="EX394" s="38"/>
      <c r="EY394" s="38"/>
      <c r="EZ394" s="38"/>
      <c r="FA394" s="38"/>
      <c r="FB394" s="38"/>
      <c r="FC394" s="38"/>
      <c r="FD394" s="38"/>
      <c r="FE394" s="38"/>
      <c r="FF394" s="38"/>
      <c r="FG394" s="38"/>
      <c r="FH394" s="38"/>
      <c r="FI394" s="38"/>
      <c r="FJ394" s="38"/>
      <c r="FK394" s="38"/>
      <c r="FL394" s="38"/>
      <c r="FM394" s="38"/>
      <c r="FN394" s="38"/>
      <c r="FO394" s="38"/>
      <c r="FP394" s="38"/>
      <c r="FQ394" s="38"/>
      <c r="FR394" s="38"/>
      <c r="FS394" s="38"/>
      <c r="FT394" s="38"/>
      <c r="FU394" s="38"/>
      <c r="FV394" s="38"/>
      <c r="FW394" s="38"/>
      <c r="FX394" s="38"/>
      <c r="FY394" s="38"/>
      <c r="FZ394" s="38"/>
      <c r="GA394" s="38"/>
      <c r="GB394" s="38"/>
      <c r="GC394" s="38"/>
      <c r="GD394" s="38"/>
      <c r="GE394" s="38"/>
      <c r="GF394" s="38"/>
      <c r="GG394" s="38"/>
      <c r="GH394" s="38"/>
      <c r="GI394" s="38"/>
      <c r="GJ394" s="38"/>
      <c r="GK394" s="38"/>
      <c r="GL394" s="38"/>
      <c r="GM394" s="38"/>
      <c r="GN394" s="38"/>
      <c r="GO394" s="38"/>
      <c r="GP394" s="38"/>
      <c r="GQ394" s="38"/>
      <c r="GR394" s="38"/>
      <c r="GS394" s="38"/>
      <c r="GT394" s="38"/>
      <c r="GU394" s="38"/>
      <c r="GV394" s="38"/>
      <c r="GW394" s="38"/>
      <c r="GX394" s="38"/>
      <c r="GY394" s="38"/>
      <c r="GZ394" s="38"/>
      <c r="HA394" s="38"/>
      <c r="HB394" s="38"/>
      <c r="HC394" s="38"/>
      <c r="HD394" s="38"/>
      <c r="HE394" s="38"/>
      <c r="HF394" s="38"/>
      <c r="HG394" s="38"/>
      <c r="HH394" s="38"/>
      <c r="HI394" s="38"/>
      <c r="HJ394" s="38"/>
      <c r="HK394" s="38"/>
      <c r="HL394" s="38"/>
      <c r="HM394" s="38"/>
      <c r="HN394" s="38"/>
      <c r="HO394" s="38"/>
      <c r="HP394" s="38"/>
      <c r="HQ394" s="38"/>
      <c r="HR394" s="38"/>
      <c r="HS394" s="38"/>
      <c r="HT394" s="38"/>
      <c r="HU394" s="38"/>
      <c r="HV394" s="38"/>
      <c r="HW394" s="38"/>
      <c r="HX394" s="38"/>
      <c r="HY394" s="38"/>
      <c r="HZ394" s="38"/>
      <c r="IA394" s="38"/>
      <c r="IB394" s="38"/>
      <c r="IC394" s="38"/>
      <c r="ID394" s="38"/>
      <c r="IE394" s="38"/>
      <c r="IF394" s="38"/>
      <c r="IG394" s="38"/>
      <c r="IH394" s="38"/>
      <c r="II394" s="38"/>
      <c r="IJ394" s="38"/>
      <c r="IK394" s="38"/>
      <c r="IL394" s="38"/>
      <c r="IM394" s="38"/>
      <c r="IN394" s="38"/>
      <c r="IO394" s="38"/>
      <c r="IP394" s="38"/>
      <c r="IQ394" s="38"/>
      <c r="IR394" s="38"/>
      <c r="IS394" s="38"/>
      <c r="IT394" s="38"/>
      <c r="IU394" s="38"/>
      <c r="IV394" s="38"/>
    </row>
    <row r="395" spans="1:256" s="26" customFormat="1" hidden="1">
      <c r="A395" s="43"/>
      <c r="B395" s="16"/>
      <c r="C395" s="16"/>
      <c r="D395" s="16"/>
      <c r="E395" s="40"/>
      <c r="F395" s="40"/>
      <c r="G395" s="51"/>
      <c r="H395" s="16"/>
      <c r="I395" s="16"/>
      <c r="J395" s="16"/>
      <c r="K395" s="16"/>
      <c r="L395" s="16"/>
      <c r="M395" s="16"/>
      <c r="N395" s="16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  <c r="DG395" s="38"/>
      <c r="DH395" s="38"/>
      <c r="DI395" s="38"/>
      <c r="DJ395" s="38"/>
      <c r="DK395" s="38"/>
      <c r="DL395" s="38"/>
      <c r="DM395" s="38"/>
      <c r="DN395" s="38"/>
      <c r="DO395" s="38"/>
      <c r="DP395" s="38"/>
      <c r="DQ395" s="38"/>
      <c r="DR395" s="38"/>
      <c r="DS395" s="38"/>
      <c r="DT395" s="38"/>
      <c r="DU395" s="38"/>
      <c r="DV395" s="38"/>
      <c r="DW395" s="38"/>
      <c r="DX395" s="38"/>
      <c r="DY395" s="38"/>
      <c r="DZ395" s="38"/>
      <c r="EA395" s="38"/>
      <c r="EB395" s="38"/>
      <c r="EC395" s="38"/>
      <c r="ED395" s="38"/>
      <c r="EE395" s="38"/>
      <c r="EF395" s="38"/>
      <c r="EG395" s="38"/>
      <c r="EH395" s="38"/>
      <c r="EI395" s="38"/>
      <c r="EJ395" s="38"/>
      <c r="EK395" s="38"/>
      <c r="EL395" s="38"/>
      <c r="EM395" s="38"/>
      <c r="EN395" s="38"/>
      <c r="EO395" s="38"/>
      <c r="EP395" s="38"/>
      <c r="EQ395" s="38"/>
      <c r="ER395" s="38"/>
      <c r="ES395" s="38"/>
      <c r="ET395" s="38"/>
      <c r="EU395" s="38"/>
      <c r="EV395" s="38"/>
      <c r="EW395" s="38"/>
      <c r="EX395" s="38"/>
      <c r="EY395" s="38"/>
      <c r="EZ395" s="38"/>
      <c r="FA395" s="38"/>
      <c r="FB395" s="38"/>
      <c r="FC395" s="38"/>
      <c r="FD395" s="38"/>
      <c r="FE395" s="38"/>
      <c r="FF395" s="38"/>
      <c r="FG395" s="38"/>
      <c r="FH395" s="38"/>
      <c r="FI395" s="38"/>
      <c r="FJ395" s="38"/>
      <c r="FK395" s="38"/>
      <c r="FL395" s="38"/>
      <c r="FM395" s="38"/>
      <c r="FN395" s="38"/>
      <c r="FO395" s="38"/>
      <c r="FP395" s="38"/>
      <c r="FQ395" s="38"/>
      <c r="FR395" s="38"/>
      <c r="FS395" s="38"/>
      <c r="FT395" s="38"/>
      <c r="FU395" s="38"/>
      <c r="FV395" s="38"/>
      <c r="FW395" s="38"/>
      <c r="FX395" s="38"/>
      <c r="FY395" s="38"/>
      <c r="FZ395" s="38"/>
      <c r="GA395" s="38"/>
      <c r="GB395" s="38"/>
      <c r="GC395" s="38"/>
      <c r="GD395" s="38"/>
      <c r="GE395" s="38"/>
      <c r="GF395" s="38"/>
      <c r="GG395" s="38"/>
      <c r="GH395" s="38"/>
      <c r="GI395" s="38"/>
      <c r="GJ395" s="38"/>
      <c r="GK395" s="38"/>
      <c r="GL395" s="38"/>
      <c r="GM395" s="38"/>
      <c r="GN395" s="38"/>
      <c r="GO395" s="38"/>
      <c r="GP395" s="38"/>
      <c r="GQ395" s="38"/>
      <c r="GR395" s="38"/>
      <c r="GS395" s="38"/>
      <c r="GT395" s="38"/>
      <c r="GU395" s="38"/>
      <c r="GV395" s="38"/>
      <c r="GW395" s="38"/>
      <c r="GX395" s="38"/>
      <c r="GY395" s="38"/>
      <c r="GZ395" s="38"/>
      <c r="HA395" s="38"/>
      <c r="HB395" s="38"/>
      <c r="HC395" s="38"/>
      <c r="HD395" s="38"/>
      <c r="HE395" s="38"/>
      <c r="HF395" s="38"/>
      <c r="HG395" s="38"/>
      <c r="HH395" s="38"/>
      <c r="HI395" s="38"/>
      <c r="HJ395" s="38"/>
      <c r="HK395" s="38"/>
      <c r="HL395" s="38"/>
      <c r="HM395" s="38"/>
      <c r="HN395" s="38"/>
      <c r="HO395" s="38"/>
      <c r="HP395" s="38"/>
      <c r="HQ395" s="38"/>
      <c r="HR395" s="38"/>
      <c r="HS395" s="38"/>
      <c r="HT395" s="38"/>
      <c r="HU395" s="38"/>
      <c r="HV395" s="38"/>
      <c r="HW395" s="38"/>
      <c r="HX395" s="38"/>
      <c r="HY395" s="38"/>
      <c r="HZ395" s="38"/>
      <c r="IA395" s="38"/>
      <c r="IB395" s="38"/>
      <c r="IC395" s="38"/>
      <c r="ID395" s="38"/>
      <c r="IE395" s="38"/>
      <c r="IF395" s="38"/>
      <c r="IG395" s="38"/>
      <c r="IH395" s="38"/>
      <c r="II395" s="38"/>
      <c r="IJ395" s="38"/>
      <c r="IK395" s="38"/>
      <c r="IL395" s="38"/>
      <c r="IM395" s="38"/>
      <c r="IN395" s="38"/>
      <c r="IO395" s="38"/>
      <c r="IP395" s="38"/>
      <c r="IQ395" s="38"/>
      <c r="IR395" s="38"/>
      <c r="IS395" s="38"/>
      <c r="IT395" s="38"/>
      <c r="IU395" s="38"/>
      <c r="IV395" s="38"/>
    </row>
    <row r="396" spans="1:256" s="26" customFormat="1" hidden="1">
      <c r="A396" s="43"/>
      <c r="B396" s="16"/>
      <c r="C396" s="16"/>
      <c r="D396" s="16"/>
      <c r="E396" s="40"/>
      <c r="F396" s="40"/>
      <c r="G396" s="51"/>
      <c r="H396" s="16"/>
      <c r="I396" s="16"/>
      <c r="J396" s="16"/>
      <c r="K396" s="16"/>
      <c r="L396" s="16"/>
      <c r="M396" s="16"/>
      <c r="N396" s="16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  <c r="FQ396" s="64"/>
      <c r="FR396" s="64"/>
      <c r="FS396" s="64"/>
      <c r="FT396" s="64"/>
      <c r="FU396" s="64"/>
      <c r="FV396" s="64"/>
      <c r="FW396" s="64"/>
      <c r="FX396" s="64"/>
      <c r="FY396" s="64"/>
      <c r="FZ396" s="64"/>
      <c r="GA396" s="64"/>
      <c r="GB396" s="64"/>
      <c r="GC396" s="64"/>
      <c r="GD396" s="64"/>
      <c r="GE396" s="64"/>
      <c r="GF396" s="64"/>
      <c r="GG396" s="64"/>
      <c r="GH396" s="64"/>
      <c r="GI396" s="64"/>
      <c r="GJ396" s="64"/>
      <c r="GK396" s="64"/>
      <c r="GL396" s="64"/>
      <c r="GM396" s="64"/>
      <c r="GN396" s="64"/>
      <c r="GO396" s="64"/>
      <c r="GP396" s="64"/>
      <c r="GQ396" s="64"/>
      <c r="GR396" s="64"/>
      <c r="GS396" s="64"/>
      <c r="GT396" s="64"/>
      <c r="GU396" s="64"/>
      <c r="GV396" s="64"/>
      <c r="GW396" s="64"/>
      <c r="GX396" s="64"/>
      <c r="GY396" s="64"/>
      <c r="GZ396" s="64"/>
      <c r="HA396" s="64"/>
      <c r="HB396" s="64"/>
      <c r="HC396" s="64"/>
      <c r="HD396" s="64"/>
      <c r="HE396" s="64"/>
      <c r="HF396" s="64"/>
      <c r="HG396" s="64"/>
      <c r="HH396" s="64"/>
      <c r="HI396" s="64"/>
      <c r="HJ396" s="64"/>
      <c r="HK396" s="64"/>
      <c r="HL396" s="64"/>
      <c r="HM396" s="64"/>
      <c r="HN396" s="64"/>
      <c r="HO396" s="64"/>
      <c r="HP396" s="64"/>
      <c r="HQ396" s="64"/>
      <c r="HR396" s="64"/>
      <c r="HS396" s="64"/>
      <c r="HT396" s="64"/>
      <c r="HU396" s="64"/>
      <c r="HV396" s="64"/>
      <c r="HW396" s="64"/>
      <c r="HX396" s="64"/>
      <c r="HY396" s="64"/>
      <c r="HZ396" s="64"/>
      <c r="IA396" s="64"/>
      <c r="IB396" s="64"/>
      <c r="IC396" s="64"/>
      <c r="ID396" s="64"/>
      <c r="IE396" s="64"/>
      <c r="IF396" s="64"/>
      <c r="IG396" s="64"/>
      <c r="IH396" s="64"/>
      <c r="II396" s="64"/>
      <c r="IJ396" s="64"/>
      <c r="IK396" s="64"/>
      <c r="IL396" s="64"/>
      <c r="IM396" s="64"/>
      <c r="IN396" s="64"/>
      <c r="IO396" s="64"/>
      <c r="IP396" s="64"/>
      <c r="IQ396" s="64"/>
      <c r="IR396" s="64"/>
      <c r="IS396" s="64"/>
      <c r="IT396" s="64"/>
      <c r="IU396" s="64"/>
      <c r="IV396" s="64"/>
    </row>
    <row r="397" spans="1:256" s="26" customFormat="1" hidden="1">
      <c r="A397" s="43"/>
      <c r="B397" s="16"/>
      <c r="C397" s="16"/>
      <c r="D397" s="16"/>
      <c r="E397" s="40"/>
      <c r="F397" s="40"/>
      <c r="G397" s="51"/>
      <c r="H397" s="16"/>
      <c r="I397" s="16"/>
      <c r="J397" s="16"/>
      <c r="K397" s="16"/>
      <c r="L397" s="16"/>
      <c r="M397" s="16"/>
      <c r="N397" s="16"/>
    </row>
    <row r="398" spans="1:256" s="64" customFormat="1">
      <c r="A398" s="58">
        <v>43328</v>
      </c>
      <c r="B398" s="59" t="s">
        <v>137</v>
      </c>
      <c r="C398" s="59" t="s">
        <v>82</v>
      </c>
      <c r="D398" s="59" t="s">
        <v>85</v>
      </c>
      <c r="E398" s="61">
        <v>35000</v>
      </c>
      <c r="F398" s="61"/>
      <c r="G398" s="73"/>
      <c r="H398" s="59"/>
      <c r="I398" s="73"/>
      <c r="J398" s="59" t="s">
        <v>138</v>
      </c>
      <c r="K398" s="59" t="s">
        <v>143</v>
      </c>
      <c r="L398" s="59"/>
      <c r="M398" s="59" t="s">
        <v>95</v>
      </c>
      <c r="N398" s="63" t="s">
        <v>101</v>
      </c>
    </row>
    <row r="399" spans="1:256" s="26" customFormat="1" hidden="1">
      <c r="A399" s="43"/>
      <c r="B399" s="16"/>
      <c r="C399" s="16"/>
      <c r="D399" s="16"/>
      <c r="E399" s="40"/>
      <c r="F399" s="40"/>
      <c r="G399" s="51"/>
      <c r="H399" s="16"/>
      <c r="I399" s="16"/>
      <c r="J399" s="16"/>
      <c r="K399" s="16"/>
      <c r="L399" s="16"/>
      <c r="M399" s="16"/>
      <c r="N399" s="16"/>
    </row>
    <row r="400" spans="1:256" s="64" customFormat="1" hidden="1">
      <c r="A400" s="43"/>
      <c r="B400" s="16"/>
      <c r="C400" s="17"/>
      <c r="D400" s="16"/>
      <c r="E400" s="40"/>
      <c r="F400" s="40"/>
      <c r="G400" s="51"/>
      <c r="H400" s="16"/>
      <c r="I400" s="16"/>
      <c r="J400" s="16"/>
      <c r="K400" s="16"/>
      <c r="L400" s="16"/>
      <c r="M400" s="16"/>
      <c r="N400" s="1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  <c r="IV400" s="26"/>
    </row>
    <row r="401" spans="1:256" s="26" customFormat="1" hidden="1">
      <c r="A401" s="43"/>
      <c r="B401" s="16"/>
      <c r="C401" s="16"/>
      <c r="D401" s="16"/>
      <c r="E401" s="40"/>
      <c r="F401" s="40"/>
      <c r="G401" s="51"/>
      <c r="H401" s="16"/>
      <c r="I401" s="16"/>
      <c r="J401" s="16"/>
      <c r="K401" s="16"/>
      <c r="L401" s="16"/>
      <c r="M401" s="16"/>
      <c r="N401" s="16"/>
    </row>
    <row r="402" spans="1:256" s="26" customFormat="1" hidden="1">
      <c r="A402" s="43"/>
      <c r="B402" s="16"/>
      <c r="C402" s="17"/>
      <c r="D402" s="16"/>
      <c r="E402" s="40"/>
      <c r="F402" s="40"/>
      <c r="G402" s="51"/>
      <c r="H402" s="16"/>
      <c r="I402" s="16"/>
      <c r="J402" s="16"/>
      <c r="K402" s="16"/>
      <c r="L402" s="16"/>
      <c r="M402" s="16"/>
      <c r="N402" s="16"/>
    </row>
    <row r="403" spans="1:256" s="64" customFormat="1">
      <c r="A403" s="58">
        <v>43328</v>
      </c>
      <c r="B403" s="63" t="s">
        <v>137</v>
      </c>
      <c r="C403" s="59" t="s">
        <v>82</v>
      </c>
      <c r="D403" s="63" t="s">
        <v>85</v>
      </c>
      <c r="E403" s="61">
        <v>120000</v>
      </c>
      <c r="F403" s="61"/>
      <c r="G403" s="61"/>
      <c r="H403" s="59"/>
      <c r="I403" s="73"/>
      <c r="J403" s="63" t="s">
        <v>170</v>
      </c>
      <c r="K403" s="59"/>
      <c r="L403" s="59"/>
      <c r="M403" s="59" t="s">
        <v>95</v>
      </c>
      <c r="N403" s="63" t="s">
        <v>101</v>
      </c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64" customFormat="1">
      <c r="A404" s="58">
        <v>43328</v>
      </c>
      <c r="B404" s="59" t="s">
        <v>249</v>
      </c>
      <c r="C404" s="59" t="s">
        <v>82</v>
      </c>
      <c r="D404" s="59" t="s">
        <v>85</v>
      </c>
      <c r="E404" s="61"/>
      <c r="F404" s="61">
        <v>120000</v>
      </c>
      <c r="G404" s="65"/>
      <c r="H404" s="59"/>
      <c r="I404" s="73"/>
      <c r="J404" s="59" t="s">
        <v>137</v>
      </c>
      <c r="K404" s="59">
        <v>45</v>
      </c>
      <c r="L404" s="59"/>
      <c r="M404" s="59" t="s">
        <v>95</v>
      </c>
      <c r="N404" s="63" t="s">
        <v>101</v>
      </c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64" customFormat="1">
      <c r="A405" s="58">
        <v>43328</v>
      </c>
      <c r="B405" s="59" t="s">
        <v>527</v>
      </c>
      <c r="C405" s="59" t="s">
        <v>82</v>
      </c>
      <c r="D405" s="59" t="s">
        <v>85</v>
      </c>
      <c r="E405" s="61"/>
      <c r="F405" s="61">
        <v>20000</v>
      </c>
      <c r="G405" s="65"/>
      <c r="H405" s="59"/>
      <c r="I405" s="73"/>
      <c r="J405" s="59" t="s">
        <v>137</v>
      </c>
      <c r="K405" s="59">
        <v>46</v>
      </c>
      <c r="L405" s="59"/>
      <c r="M405" s="59" t="s">
        <v>95</v>
      </c>
      <c r="N405" s="63" t="s">
        <v>101</v>
      </c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  <c r="DV405" s="72"/>
      <c r="DW405" s="72"/>
      <c r="DX405" s="72"/>
      <c r="DY405" s="72"/>
      <c r="DZ405" s="72"/>
      <c r="EA405" s="72"/>
      <c r="EB405" s="72"/>
      <c r="EC405" s="72"/>
      <c r="ED405" s="72"/>
      <c r="EE405" s="72"/>
      <c r="EF405" s="72"/>
      <c r="EG405" s="72"/>
      <c r="EH405" s="72"/>
      <c r="EI405" s="72"/>
      <c r="EJ405" s="72"/>
      <c r="EK405" s="72"/>
      <c r="EL405" s="72"/>
      <c r="EM405" s="72"/>
      <c r="EN405" s="72"/>
      <c r="EO405" s="72"/>
      <c r="EP405" s="72"/>
      <c r="EQ405" s="72"/>
      <c r="ER405" s="72"/>
      <c r="ES405" s="72"/>
      <c r="ET405" s="72"/>
      <c r="EU405" s="72"/>
      <c r="EV405" s="72"/>
      <c r="EW405" s="72"/>
      <c r="EX405" s="72"/>
      <c r="EY405" s="72"/>
      <c r="EZ405" s="72"/>
      <c r="FA405" s="72"/>
      <c r="FB405" s="72"/>
      <c r="FC405" s="72"/>
      <c r="FD405" s="72"/>
      <c r="FE405" s="72"/>
      <c r="FF405" s="72"/>
      <c r="FG405" s="72"/>
      <c r="FH405" s="72"/>
      <c r="FI405" s="72"/>
      <c r="FJ405" s="72"/>
      <c r="FK405" s="72"/>
      <c r="FL405" s="72"/>
      <c r="FM405" s="72"/>
      <c r="FN405" s="72"/>
      <c r="FO405" s="72"/>
      <c r="FP405" s="72"/>
      <c r="FQ405" s="72"/>
      <c r="FR405" s="72"/>
      <c r="FS405" s="72"/>
      <c r="FT405" s="72"/>
      <c r="FU405" s="72"/>
      <c r="FV405" s="72"/>
      <c r="FW405" s="72"/>
      <c r="FX405" s="72"/>
      <c r="FY405" s="72"/>
      <c r="FZ405" s="72"/>
      <c r="GA405" s="72"/>
      <c r="GB405" s="72"/>
      <c r="GC405" s="72"/>
      <c r="GD405" s="72"/>
      <c r="GE405" s="72"/>
      <c r="GF405" s="72"/>
      <c r="GG405" s="72"/>
      <c r="GH405" s="72"/>
      <c r="GI405" s="72"/>
      <c r="GJ405" s="72"/>
      <c r="GK405" s="72"/>
      <c r="GL405" s="72"/>
      <c r="GM405" s="72"/>
      <c r="GN405" s="72"/>
      <c r="GO405" s="72"/>
      <c r="GP405" s="72"/>
      <c r="GQ405" s="72"/>
      <c r="GR405" s="72"/>
      <c r="GS405" s="72"/>
      <c r="GT405" s="72"/>
      <c r="GU405" s="72"/>
      <c r="GV405" s="72"/>
      <c r="GW405" s="72"/>
      <c r="GX405" s="72"/>
      <c r="GY405" s="72"/>
      <c r="GZ405" s="72"/>
      <c r="HA405" s="72"/>
      <c r="HB405" s="72"/>
      <c r="HC405" s="72"/>
      <c r="HD405" s="72"/>
      <c r="HE405" s="72"/>
      <c r="HF405" s="72"/>
      <c r="HG405" s="72"/>
      <c r="HH405" s="72"/>
      <c r="HI405" s="72"/>
      <c r="HJ405" s="72"/>
      <c r="HK405" s="72"/>
      <c r="HL405" s="72"/>
      <c r="HM405" s="72"/>
      <c r="HN405" s="72"/>
      <c r="HO405" s="72"/>
      <c r="HP405" s="72"/>
      <c r="HQ405" s="72"/>
      <c r="HR405" s="72"/>
      <c r="HS405" s="72"/>
      <c r="HT405" s="72"/>
      <c r="HU405" s="72"/>
      <c r="HV405" s="72"/>
      <c r="HW405" s="72"/>
      <c r="HX405" s="72"/>
      <c r="HY405" s="72"/>
      <c r="HZ405" s="72"/>
      <c r="IA405" s="72"/>
      <c r="IB405" s="72"/>
      <c r="IC405" s="72"/>
      <c r="ID405" s="72"/>
      <c r="IE405" s="72"/>
      <c r="IF405" s="72"/>
      <c r="IG405" s="72"/>
      <c r="IH405" s="72"/>
      <c r="II405" s="72"/>
      <c r="IJ405" s="72"/>
      <c r="IK405" s="72"/>
      <c r="IL405" s="72"/>
      <c r="IM405" s="72"/>
      <c r="IN405" s="72"/>
      <c r="IO405" s="72"/>
      <c r="IP405" s="72"/>
      <c r="IQ405" s="72"/>
      <c r="IR405" s="72"/>
      <c r="IS405" s="72"/>
      <c r="IT405" s="72"/>
      <c r="IU405" s="72"/>
      <c r="IV405" s="72"/>
    </row>
    <row r="406" spans="1:256" s="64" customFormat="1">
      <c r="A406" s="58">
        <v>43328</v>
      </c>
      <c r="B406" s="59" t="s">
        <v>93</v>
      </c>
      <c r="C406" s="59" t="s">
        <v>82</v>
      </c>
      <c r="D406" s="59" t="s">
        <v>85</v>
      </c>
      <c r="E406" s="61"/>
      <c r="F406" s="61">
        <v>182000</v>
      </c>
      <c r="G406" s="65"/>
      <c r="H406" s="59"/>
      <c r="I406" s="73"/>
      <c r="J406" s="59" t="s">
        <v>137</v>
      </c>
      <c r="K406" s="59" t="s">
        <v>250</v>
      </c>
      <c r="L406" s="59"/>
      <c r="M406" s="59" t="s">
        <v>95</v>
      </c>
      <c r="N406" s="63" t="s">
        <v>101</v>
      </c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  <c r="DV406" s="72"/>
      <c r="DW406" s="72"/>
      <c r="DX406" s="72"/>
      <c r="DY406" s="72"/>
      <c r="DZ406" s="72"/>
      <c r="EA406" s="72"/>
      <c r="EB406" s="72"/>
      <c r="EC406" s="72"/>
      <c r="ED406" s="72"/>
      <c r="EE406" s="72"/>
      <c r="EF406" s="72"/>
      <c r="EG406" s="72"/>
      <c r="EH406" s="72"/>
      <c r="EI406" s="72"/>
      <c r="EJ406" s="72"/>
      <c r="EK406" s="72"/>
      <c r="EL406" s="72"/>
      <c r="EM406" s="72"/>
      <c r="EN406" s="72"/>
      <c r="EO406" s="72"/>
      <c r="EP406" s="72"/>
      <c r="EQ406" s="72"/>
      <c r="ER406" s="72"/>
      <c r="ES406" s="72"/>
      <c r="ET406" s="72"/>
      <c r="EU406" s="72"/>
      <c r="EV406" s="72"/>
      <c r="EW406" s="72"/>
      <c r="EX406" s="72"/>
      <c r="EY406" s="72"/>
      <c r="EZ406" s="72"/>
      <c r="FA406" s="72"/>
      <c r="FB406" s="72"/>
      <c r="FC406" s="72"/>
      <c r="FD406" s="72"/>
      <c r="FE406" s="72"/>
      <c r="FF406" s="72"/>
      <c r="FG406" s="72"/>
      <c r="FH406" s="72"/>
      <c r="FI406" s="72"/>
      <c r="FJ406" s="72"/>
      <c r="FK406" s="72"/>
      <c r="FL406" s="72"/>
      <c r="FM406" s="72"/>
      <c r="FN406" s="72"/>
      <c r="FO406" s="72"/>
      <c r="FP406" s="72"/>
      <c r="FQ406" s="72"/>
      <c r="FR406" s="72"/>
      <c r="FS406" s="72"/>
      <c r="FT406" s="72"/>
      <c r="FU406" s="72"/>
      <c r="FV406" s="72"/>
      <c r="FW406" s="72"/>
      <c r="FX406" s="72"/>
      <c r="FY406" s="72"/>
      <c r="FZ406" s="72"/>
      <c r="GA406" s="72"/>
      <c r="GB406" s="72"/>
      <c r="GC406" s="72"/>
      <c r="GD406" s="72"/>
      <c r="GE406" s="72"/>
      <c r="GF406" s="72"/>
      <c r="GG406" s="72"/>
      <c r="GH406" s="72"/>
      <c r="GI406" s="72"/>
      <c r="GJ406" s="72"/>
      <c r="GK406" s="72"/>
      <c r="GL406" s="72"/>
      <c r="GM406" s="72"/>
      <c r="GN406" s="72"/>
      <c r="GO406" s="72"/>
      <c r="GP406" s="72"/>
      <c r="GQ406" s="72"/>
      <c r="GR406" s="72"/>
      <c r="GS406" s="72"/>
      <c r="GT406" s="72"/>
      <c r="GU406" s="72"/>
      <c r="GV406" s="72"/>
      <c r="GW406" s="72"/>
      <c r="GX406" s="72"/>
      <c r="GY406" s="72"/>
      <c r="GZ406" s="72"/>
      <c r="HA406" s="72"/>
      <c r="HB406" s="72"/>
      <c r="HC406" s="72"/>
      <c r="HD406" s="72"/>
      <c r="HE406" s="72"/>
      <c r="HF406" s="72"/>
      <c r="HG406" s="72"/>
      <c r="HH406" s="72"/>
      <c r="HI406" s="72"/>
      <c r="HJ406" s="72"/>
      <c r="HK406" s="72"/>
      <c r="HL406" s="72"/>
      <c r="HM406" s="72"/>
      <c r="HN406" s="72"/>
      <c r="HO406" s="72"/>
      <c r="HP406" s="72"/>
      <c r="HQ406" s="72"/>
      <c r="HR406" s="72"/>
      <c r="HS406" s="72"/>
      <c r="HT406" s="72"/>
      <c r="HU406" s="72"/>
      <c r="HV406" s="72"/>
      <c r="HW406" s="72"/>
      <c r="HX406" s="72"/>
      <c r="HY406" s="72"/>
      <c r="HZ406" s="72"/>
      <c r="IA406" s="72"/>
      <c r="IB406" s="72"/>
      <c r="IC406" s="72"/>
      <c r="ID406" s="72"/>
      <c r="IE406" s="72"/>
      <c r="IF406" s="72"/>
      <c r="IG406" s="72"/>
      <c r="IH406" s="72"/>
      <c r="II406" s="72"/>
      <c r="IJ406" s="72"/>
      <c r="IK406" s="72"/>
      <c r="IL406" s="72"/>
      <c r="IM406" s="72"/>
      <c r="IN406" s="72"/>
      <c r="IO406" s="72"/>
      <c r="IP406" s="72"/>
      <c r="IQ406" s="72"/>
      <c r="IR406" s="72"/>
      <c r="IS406" s="72"/>
      <c r="IT406" s="72"/>
      <c r="IU406" s="72"/>
      <c r="IV406" s="72"/>
    </row>
    <row r="407" spans="1:256" s="26" customFormat="1" hidden="1">
      <c r="A407" s="43"/>
      <c r="B407" s="16"/>
      <c r="C407" s="16"/>
      <c r="D407" s="16"/>
      <c r="E407" s="40"/>
      <c r="F407" s="40"/>
      <c r="G407" s="52"/>
      <c r="H407" s="16"/>
      <c r="I407" s="16"/>
      <c r="J407" s="16"/>
      <c r="K407" s="16"/>
      <c r="L407" s="16"/>
      <c r="M407" s="16"/>
      <c r="N407" s="1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7"/>
      <c r="FX407" s="37"/>
      <c r="FY407" s="37"/>
      <c r="FZ407" s="37"/>
      <c r="GA407" s="37"/>
      <c r="GB407" s="37"/>
      <c r="GC407" s="37"/>
      <c r="GD407" s="37"/>
      <c r="GE407" s="37"/>
      <c r="GF407" s="37"/>
      <c r="GG407" s="37"/>
      <c r="GH407" s="37"/>
      <c r="GI407" s="37"/>
      <c r="GJ407" s="37"/>
      <c r="GK407" s="37"/>
      <c r="GL407" s="37"/>
      <c r="GM407" s="37"/>
      <c r="GN407" s="37"/>
      <c r="GO407" s="37"/>
      <c r="GP407" s="37"/>
      <c r="GQ407" s="37"/>
      <c r="GR407" s="37"/>
      <c r="GS407" s="37"/>
      <c r="GT407" s="37"/>
      <c r="GU407" s="37"/>
      <c r="GV407" s="37"/>
      <c r="GW407" s="37"/>
      <c r="GX407" s="37"/>
      <c r="GY407" s="37"/>
      <c r="GZ407" s="37"/>
      <c r="HA407" s="37"/>
      <c r="HB407" s="37"/>
      <c r="HC407" s="37"/>
      <c r="HD407" s="37"/>
      <c r="HE407" s="37"/>
      <c r="HF407" s="37"/>
      <c r="HG407" s="37"/>
      <c r="HH407" s="37"/>
      <c r="HI407" s="37"/>
      <c r="HJ407" s="37"/>
      <c r="HK407" s="37"/>
      <c r="HL407" s="37"/>
      <c r="HM407" s="37"/>
      <c r="HN407" s="37"/>
      <c r="HO407" s="37"/>
      <c r="HP407" s="37"/>
      <c r="HQ407" s="37"/>
      <c r="HR407" s="37"/>
      <c r="HS407" s="37"/>
      <c r="HT407" s="37"/>
      <c r="HU407" s="37"/>
      <c r="HV407" s="37"/>
      <c r="HW407" s="37"/>
      <c r="HX407" s="37"/>
      <c r="HY407" s="37"/>
      <c r="HZ407" s="37"/>
      <c r="IA407" s="37"/>
      <c r="IB407" s="37"/>
      <c r="IC407" s="37"/>
      <c r="ID407" s="37"/>
      <c r="IE407" s="37"/>
      <c r="IF407" s="37"/>
      <c r="IG407" s="37"/>
      <c r="IH407" s="37"/>
      <c r="II407" s="37"/>
      <c r="IJ407" s="37"/>
      <c r="IK407" s="37"/>
      <c r="IL407" s="37"/>
      <c r="IM407" s="37"/>
      <c r="IN407" s="37"/>
      <c r="IO407" s="37"/>
      <c r="IP407" s="37"/>
      <c r="IQ407" s="37"/>
      <c r="IR407" s="37"/>
      <c r="IS407" s="37"/>
      <c r="IT407" s="37"/>
      <c r="IU407" s="37"/>
      <c r="IV407" s="37"/>
    </row>
    <row r="408" spans="1:256" s="64" customFormat="1">
      <c r="A408" s="58">
        <v>43328</v>
      </c>
      <c r="B408" s="59" t="s">
        <v>245</v>
      </c>
      <c r="C408" s="59" t="s">
        <v>82</v>
      </c>
      <c r="D408" s="59" t="s">
        <v>85</v>
      </c>
      <c r="E408" s="61"/>
      <c r="F408" s="61">
        <v>40000</v>
      </c>
      <c r="G408" s="65"/>
      <c r="H408" s="59"/>
      <c r="I408" s="73"/>
      <c r="J408" s="59" t="s">
        <v>137</v>
      </c>
      <c r="K408" s="59" t="s">
        <v>252</v>
      </c>
      <c r="L408" s="59"/>
      <c r="M408" s="59" t="s">
        <v>95</v>
      </c>
      <c r="N408" s="63" t="s">
        <v>101</v>
      </c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  <c r="IO408" s="66"/>
      <c r="IP408" s="66"/>
      <c r="IQ408" s="66"/>
      <c r="IR408" s="66"/>
      <c r="IS408" s="66"/>
      <c r="IT408" s="66"/>
      <c r="IU408" s="66"/>
      <c r="IV408" s="66"/>
    </row>
    <row r="409" spans="1:256" s="26" customFormat="1" hidden="1">
      <c r="A409" s="43"/>
      <c r="B409" s="16"/>
      <c r="C409" s="16"/>
      <c r="D409" s="16"/>
      <c r="E409" s="40"/>
      <c r="F409" s="40"/>
      <c r="G409" s="52"/>
      <c r="H409" s="16"/>
      <c r="I409" s="16"/>
      <c r="J409" s="16"/>
      <c r="K409" s="16"/>
      <c r="L409" s="16"/>
      <c r="M409" s="16"/>
      <c r="N409" s="17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  <c r="DH409" s="38"/>
      <c r="DI409" s="38"/>
      <c r="DJ409" s="38"/>
      <c r="DK409" s="38"/>
      <c r="DL409" s="38"/>
      <c r="DM409" s="38"/>
      <c r="DN409" s="38"/>
      <c r="DO409" s="38"/>
      <c r="DP409" s="38"/>
      <c r="DQ409" s="38"/>
      <c r="DR409" s="38"/>
      <c r="DS409" s="38"/>
      <c r="DT409" s="38"/>
      <c r="DU409" s="38"/>
      <c r="DV409" s="38"/>
      <c r="DW409" s="38"/>
      <c r="DX409" s="38"/>
      <c r="DY409" s="38"/>
      <c r="DZ409" s="38"/>
      <c r="EA409" s="38"/>
      <c r="EB409" s="38"/>
      <c r="EC409" s="38"/>
      <c r="ED409" s="38"/>
      <c r="EE409" s="38"/>
      <c r="EF409" s="38"/>
      <c r="EG409" s="38"/>
      <c r="EH409" s="38"/>
      <c r="EI409" s="38"/>
      <c r="EJ409" s="38"/>
      <c r="EK409" s="38"/>
      <c r="EL409" s="38"/>
      <c r="EM409" s="38"/>
      <c r="EN409" s="38"/>
      <c r="EO409" s="38"/>
      <c r="EP409" s="38"/>
      <c r="EQ409" s="38"/>
      <c r="ER409" s="38"/>
      <c r="ES409" s="38"/>
      <c r="ET409" s="38"/>
      <c r="EU409" s="38"/>
      <c r="EV409" s="38"/>
      <c r="EW409" s="38"/>
      <c r="EX409" s="38"/>
      <c r="EY409" s="38"/>
      <c r="EZ409" s="38"/>
      <c r="FA409" s="38"/>
      <c r="FB409" s="38"/>
      <c r="FC409" s="38"/>
      <c r="FD409" s="38"/>
      <c r="FE409" s="38"/>
      <c r="FF409" s="38"/>
      <c r="FG409" s="38"/>
      <c r="FH409" s="38"/>
      <c r="FI409" s="38"/>
      <c r="FJ409" s="38"/>
      <c r="FK409" s="38"/>
      <c r="FL409" s="38"/>
      <c r="FM409" s="38"/>
      <c r="FN409" s="38"/>
      <c r="FO409" s="38"/>
      <c r="FP409" s="38"/>
      <c r="FQ409" s="38"/>
      <c r="FR409" s="38"/>
      <c r="FS409" s="38"/>
      <c r="FT409" s="38"/>
      <c r="FU409" s="38"/>
      <c r="FV409" s="38"/>
      <c r="FW409" s="38"/>
      <c r="FX409" s="38"/>
      <c r="FY409" s="38"/>
      <c r="FZ409" s="38"/>
      <c r="GA409" s="38"/>
      <c r="GB409" s="38"/>
      <c r="GC409" s="38"/>
      <c r="GD409" s="38"/>
      <c r="GE409" s="38"/>
      <c r="GF409" s="38"/>
      <c r="GG409" s="38"/>
      <c r="GH409" s="38"/>
      <c r="GI409" s="38"/>
      <c r="GJ409" s="38"/>
      <c r="GK409" s="38"/>
      <c r="GL409" s="38"/>
      <c r="GM409" s="38"/>
      <c r="GN409" s="38"/>
      <c r="GO409" s="38"/>
      <c r="GP409" s="38"/>
      <c r="GQ409" s="38"/>
      <c r="GR409" s="38"/>
      <c r="GS409" s="38"/>
      <c r="GT409" s="38"/>
      <c r="GU409" s="38"/>
      <c r="GV409" s="38"/>
      <c r="GW409" s="38"/>
      <c r="GX409" s="38"/>
      <c r="GY409" s="38"/>
      <c r="GZ409" s="38"/>
      <c r="HA409" s="38"/>
      <c r="HB409" s="38"/>
      <c r="HC409" s="38"/>
      <c r="HD409" s="38"/>
      <c r="HE409" s="38"/>
      <c r="HF409" s="38"/>
      <c r="HG409" s="38"/>
      <c r="HH409" s="38"/>
      <c r="HI409" s="38"/>
      <c r="HJ409" s="38"/>
      <c r="HK409" s="38"/>
      <c r="HL409" s="38"/>
      <c r="HM409" s="38"/>
      <c r="HN409" s="38"/>
      <c r="HO409" s="38"/>
      <c r="HP409" s="38"/>
      <c r="HQ409" s="38"/>
      <c r="HR409" s="38"/>
      <c r="HS409" s="38"/>
      <c r="HT409" s="38"/>
      <c r="HU409" s="38"/>
      <c r="HV409" s="38"/>
      <c r="HW409" s="38"/>
      <c r="HX409" s="38"/>
      <c r="HY409" s="38"/>
      <c r="HZ409" s="38"/>
      <c r="IA409" s="38"/>
      <c r="IB409" s="38"/>
      <c r="IC409" s="38"/>
      <c r="ID409" s="38"/>
      <c r="IE409" s="38"/>
      <c r="IF409" s="38"/>
      <c r="IG409" s="38"/>
      <c r="IH409" s="38"/>
      <c r="II409" s="38"/>
      <c r="IJ409" s="38"/>
      <c r="IK409" s="38"/>
      <c r="IL409" s="38"/>
      <c r="IM409" s="38"/>
      <c r="IN409" s="38"/>
      <c r="IO409" s="38"/>
      <c r="IP409" s="38"/>
      <c r="IQ409" s="38"/>
      <c r="IR409" s="38"/>
      <c r="IS409" s="38"/>
      <c r="IT409" s="38"/>
      <c r="IU409" s="38"/>
      <c r="IV409" s="38"/>
    </row>
    <row r="410" spans="1:256" s="64" customFormat="1">
      <c r="A410" s="58">
        <v>43328</v>
      </c>
      <c r="B410" s="59" t="s">
        <v>138</v>
      </c>
      <c r="C410" s="59" t="s">
        <v>82</v>
      </c>
      <c r="D410" s="59" t="s">
        <v>85</v>
      </c>
      <c r="E410" s="61"/>
      <c r="F410" s="61">
        <v>35000</v>
      </c>
      <c r="G410" s="65"/>
      <c r="H410" s="59"/>
      <c r="I410" s="73"/>
      <c r="J410" s="59" t="s">
        <v>137</v>
      </c>
      <c r="K410" s="59" t="s">
        <v>254</v>
      </c>
      <c r="L410" s="59"/>
      <c r="M410" s="59" t="s">
        <v>95</v>
      </c>
      <c r="N410" s="63" t="s">
        <v>101</v>
      </c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  <c r="DV410" s="72"/>
      <c r="DW410" s="72"/>
      <c r="DX410" s="72"/>
      <c r="DY410" s="72"/>
      <c r="DZ410" s="72"/>
      <c r="EA410" s="72"/>
      <c r="EB410" s="72"/>
      <c r="EC410" s="72"/>
      <c r="ED410" s="72"/>
      <c r="EE410" s="72"/>
      <c r="EF410" s="72"/>
      <c r="EG410" s="72"/>
      <c r="EH410" s="72"/>
      <c r="EI410" s="72"/>
      <c r="EJ410" s="72"/>
      <c r="EK410" s="72"/>
      <c r="EL410" s="72"/>
      <c r="EM410" s="72"/>
      <c r="EN410" s="72"/>
      <c r="EO410" s="72"/>
      <c r="EP410" s="72"/>
      <c r="EQ410" s="72"/>
      <c r="ER410" s="72"/>
      <c r="ES410" s="72"/>
      <c r="ET410" s="72"/>
      <c r="EU410" s="72"/>
      <c r="EV410" s="72"/>
      <c r="EW410" s="72"/>
      <c r="EX410" s="72"/>
      <c r="EY410" s="72"/>
      <c r="EZ410" s="72"/>
      <c r="FA410" s="72"/>
      <c r="FB410" s="72"/>
      <c r="FC410" s="72"/>
      <c r="FD410" s="72"/>
      <c r="FE410" s="72"/>
      <c r="FF410" s="72"/>
      <c r="FG410" s="72"/>
      <c r="FH410" s="72"/>
      <c r="FI410" s="72"/>
      <c r="FJ410" s="72"/>
      <c r="FK410" s="72"/>
      <c r="FL410" s="72"/>
      <c r="FM410" s="72"/>
      <c r="FN410" s="72"/>
      <c r="FO410" s="72"/>
      <c r="FP410" s="72"/>
      <c r="FQ410" s="72"/>
      <c r="FR410" s="72"/>
      <c r="FS410" s="72"/>
      <c r="FT410" s="72"/>
      <c r="FU410" s="72"/>
      <c r="FV410" s="72"/>
      <c r="FW410" s="72"/>
      <c r="FX410" s="72"/>
      <c r="FY410" s="72"/>
      <c r="FZ410" s="72"/>
      <c r="GA410" s="72"/>
      <c r="GB410" s="72"/>
      <c r="GC410" s="72"/>
      <c r="GD410" s="72"/>
      <c r="GE410" s="72"/>
      <c r="GF410" s="72"/>
      <c r="GG410" s="72"/>
      <c r="GH410" s="72"/>
      <c r="GI410" s="72"/>
      <c r="GJ410" s="72"/>
      <c r="GK410" s="72"/>
      <c r="GL410" s="72"/>
      <c r="GM410" s="72"/>
      <c r="GN410" s="72"/>
      <c r="GO410" s="72"/>
      <c r="GP410" s="72"/>
      <c r="GQ410" s="72"/>
      <c r="GR410" s="72"/>
      <c r="GS410" s="72"/>
      <c r="GT410" s="72"/>
      <c r="GU410" s="72"/>
      <c r="GV410" s="72"/>
      <c r="GW410" s="72"/>
      <c r="GX410" s="72"/>
      <c r="GY410" s="72"/>
      <c r="GZ410" s="72"/>
      <c r="HA410" s="72"/>
      <c r="HB410" s="72"/>
      <c r="HC410" s="72"/>
      <c r="HD410" s="72"/>
      <c r="HE410" s="72"/>
      <c r="HF410" s="72"/>
      <c r="HG410" s="72"/>
      <c r="HH410" s="72"/>
      <c r="HI410" s="72"/>
      <c r="HJ410" s="72"/>
      <c r="HK410" s="72"/>
      <c r="HL410" s="72"/>
      <c r="HM410" s="72"/>
      <c r="HN410" s="72"/>
      <c r="HO410" s="72"/>
      <c r="HP410" s="72"/>
      <c r="HQ410" s="72"/>
      <c r="HR410" s="72"/>
      <c r="HS410" s="72"/>
      <c r="HT410" s="72"/>
      <c r="HU410" s="72"/>
      <c r="HV410" s="72"/>
      <c r="HW410" s="72"/>
      <c r="HX410" s="72"/>
      <c r="HY410" s="72"/>
      <c r="HZ410" s="72"/>
      <c r="IA410" s="72"/>
      <c r="IB410" s="72"/>
      <c r="IC410" s="72"/>
      <c r="ID410" s="72"/>
      <c r="IE410" s="72"/>
      <c r="IF410" s="72"/>
      <c r="IG410" s="72"/>
      <c r="IH410" s="72"/>
      <c r="II410" s="72"/>
      <c r="IJ410" s="72"/>
      <c r="IK410" s="72"/>
      <c r="IL410" s="72"/>
      <c r="IM410" s="72"/>
      <c r="IN410" s="72"/>
      <c r="IO410" s="72"/>
      <c r="IP410" s="72"/>
      <c r="IQ410" s="72"/>
      <c r="IR410" s="72"/>
      <c r="IS410" s="72"/>
      <c r="IT410" s="72"/>
      <c r="IU410" s="72"/>
      <c r="IV410" s="72"/>
    </row>
    <row r="411" spans="1:256" s="26" customFormat="1" hidden="1">
      <c r="A411" s="43"/>
      <c r="B411" s="16"/>
      <c r="C411" s="16"/>
      <c r="D411" s="16"/>
      <c r="E411" s="40"/>
      <c r="F411" s="40"/>
      <c r="G411" s="52"/>
      <c r="H411" s="16"/>
      <c r="I411" s="16"/>
      <c r="J411" s="16"/>
      <c r="K411" s="16"/>
      <c r="L411" s="16"/>
      <c r="M411" s="16"/>
      <c r="N411" s="1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  <c r="DL411" s="37"/>
      <c r="DM411" s="37"/>
      <c r="DN411" s="37"/>
      <c r="DO411" s="37"/>
      <c r="DP411" s="37"/>
      <c r="DQ411" s="37"/>
      <c r="DR411" s="37"/>
      <c r="DS411" s="37"/>
      <c r="DT411" s="37"/>
      <c r="DU411" s="37"/>
      <c r="DV411" s="37"/>
      <c r="DW411" s="37"/>
      <c r="DX411" s="37"/>
      <c r="DY411" s="37"/>
      <c r="DZ411" s="37"/>
      <c r="EA411" s="37"/>
      <c r="EB411" s="37"/>
      <c r="EC411" s="37"/>
      <c r="ED411" s="37"/>
      <c r="EE411" s="37"/>
      <c r="EF411" s="37"/>
      <c r="EG411" s="37"/>
      <c r="EH411" s="37"/>
      <c r="EI411" s="37"/>
      <c r="EJ411" s="37"/>
      <c r="EK411" s="37"/>
      <c r="EL411" s="37"/>
      <c r="EM411" s="37"/>
      <c r="EN411" s="37"/>
      <c r="EO411" s="37"/>
      <c r="EP411" s="37"/>
      <c r="EQ411" s="37"/>
      <c r="ER411" s="37"/>
      <c r="ES411" s="37"/>
      <c r="ET411" s="37"/>
      <c r="EU411" s="37"/>
      <c r="EV411" s="37"/>
      <c r="EW411" s="37"/>
      <c r="EX411" s="37"/>
      <c r="EY411" s="37"/>
      <c r="EZ411" s="37"/>
      <c r="FA411" s="37"/>
      <c r="FB411" s="37"/>
      <c r="FC411" s="37"/>
      <c r="FD411" s="37"/>
      <c r="FE411" s="37"/>
      <c r="FF411" s="37"/>
      <c r="FG411" s="37"/>
      <c r="FH411" s="37"/>
      <c r="FI411" s="37"/>
      <c r="FJ411" s="37"/>
      <c r="FK411" s="37"/>
      <c r="FL411" s="37"/>
      <c r="FM411" s="37"/>
      <c r="FN411" s="37"/>
      <c r="FO411" s="37"/>
      <c r="FP411" s="37"/>
      <c r="FQ411" s="37"/>
      <c r="FR411" s="37"/>
      <c r="FS411" s="37"/>
      <c r="FT411" s="37"/>
      <c r="FU411" s="37"/>
      <c r="FV411" s="37"/>
      <c r="FW411" s="37"/>
      <c r="FX411" s="37"/>
      <c r="FY411" s="37"/>
      <c r="FZ411" s="37"/>
      <c r="GA411" s="37"/>
      <c r="GB411" s="37"/>
      <c r="GC411" s="37"/>
      <c r="GD411" s="37"/>
      <c r="GE411" s="37"/>
      <c r="GF411" s="37"/>
      <c r="GG411" s="37"/>
      <c r="GH411" s="37"/>
      <c r="GI411" s="37"/>
      <c r="GJ411" s="37"/>
      <c r="GK411" s="37"/>
      <c r="GL411" s="37"/>
      <c r="GM411" s="37"/>
      <c r="GN411" s="37"/>
      <c r="GO411" s="37"/>
      <c r="GP411" s="37"/>
      <c r="GQ411" s="37"/>
      <c r="GR411" s="37"/>
      <c r="GS411" s="37"/>
      <c r="GT411" s="37"/>
      <c r="GU411" s="37"/>
      <c r="GV411" s="37"/>
      <c r="GW411" s="37"/>
      <c r="GX411" s="37"/>
      <c r="GY411" s="37"/>
      <c r="GZ411" s="37"/>
      <c r="HA411" s="37"/>
      <c r="HB411" s="37"/>
      <c r="HC411" s="37"/>
      <c r="HD411" s="37"/>
      <c r="HE411" s="37"/>
      <c r="HF411" s="37"/>
      <c r="HG411" s="37"/>
      <c r="HH411" s="37"/>
      <c r="HI411" s="37"/>
      <c r="HJ411" s="37"/>
      <c r="HK411" s="37"/>
      <c r="HL411" s="37"/>
      <c r="HM411" s="37"/>
      <c r="HN411" s="37"/>
      <c r="HO411" s="37"/>
      <c r="HP411" s="37"/>
      <c r="HQ411" s="37"/>
      <c r="HR411" s="37"/>
      <c r="HS411" s="37"/>
      <c r="HT411" s="37"/>
      <c r="HU411" s="37"/>
      <c r="HV411" s="37"/>
      <c r="HW411" s="37"/>
      <c r="HX411" s="37"/>
      <c r="HY411" s="37"/>
      <c r="HZ411" s="37"/>
      <c r="IA411" s="37"/>
      <c r="IB411" s="37"/>
      <c r="IC411" s="37"/>
      <c r="ID411" s="37"/>
      <c r="IE411" s="37"/>
      <c r="IF411" s="37"/>
      <c r="IG411" s="37"/>
      <c r="IH411" s="37"/>
      <c r="II411" s="37"/>
      <c r="IJ411" s="37"/>
      <c r="IK411" s="37"/>
      <c r="IL411" s="37"/>
      <c r="IM411" s="37"/>
      <c r="IN411" s="37"/>
      <c r="IO411" s="37"/>
      <c r="IP411" s="37"/>
      <c r="IQ411" s="37"/>
      <c r="IR411" s="37"/>
      <c r="IS411" s="37"/>
      <c r="IT411" s="37"/>
      <c r="IU411" s="37"/>
      <c r="IV411" s="37"/>
    </row>
    <row r="412" spans="1:256" s="26" customFormat="1" hidden="1">
      <c r="A412" s="43"/>
      <c r="B412" s="16"/>
      <c r="C412" s="16"/>
      <c r="D412" s="53"/>
      <c r="E412" s="40"/>
      <c r="F412" s="40"/>
      <c r="G412" s="40"/>
      <c r="H412" s="16"/>
      <c r="I412" s="16"/>
      <c r="J412" s="16"/>
      <c r="K412" s="46"/>
      <c r="L412" s="16"/>
      <c r="M412" s="16"/>
      <c r="N412" s="16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7"/>
      <c r="DP412" s="37"/>
      <c r="DQ412" s="37"/>
      <c r="DR412" s="37"/>
      <c r="DS412" s="37"/>
      <c r="DT412" s="37"/>
      <c r="DU412" s="37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7"/>
      <c r="EG412" s="37"/>
      <c r="EH412" s="37"/>
      <c r="EI412" s="37"/>
      <c r="EJ412" s="37"/>
      <c r="EK412" s="37"/>
      <c r="EL412" s="37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7"/>
      <c r="EX412" s="37"/>
      <c r="EY412" s="37"/>
      <c r="EZ412" s="37"/>
      <c r="FA412" s="37"/>
      <c r="FB412" s="37"/>
      <c r="FC412" s="37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7"/>
      <c r="FO412" s="37"/>
      <c r="FP412" s="37"/>
      <c r="FQ412" s="37"/>
      <c r="FR412" s="37"/>
      <c r="FS412" s="37"/>
      <c r="FT412" s="37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7"/>
      <c r="GF412" s="37"/>
      <c r="GG412" s="37"/>
      <c r="GH412" s="37"/>
      <c r="GI412" s="37"/>
      <c r="GJ412" s="37"/>
      <c r="GK412" s="37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7"/>
      <c r="GW412" s="37"/>
      <c r="GX412" s="37"/>
      <c r="GY412" s="37"/>
      <c r="GZ412" s="37"/>
      <c r="HA412" s="37"/>
      <c r="HB412" s="37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7"/>
      <c r="HN412" s="37"/>
      <c r="HO412" s="37"/>
      <c r="HP412" s="37"/>
      <c r="HQ412" s="37"/>
      <c r="HR412" s="37"/>
      <c r="HS412" s="37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7"/>
      <c r="IE412" s="37"/>
      <c r="IF412" s="37"/>
      <c r="IG412" s="37"/>
      <c r="IH412" s="37"/>
      <c r="II412" s="37"/>
      <c r="IJ412" s="37"/>
      <c r="IK412" s="37"/>
      <c r="IL412" s="37"/>
      <c r="IM412" s="37"/>
      <c r="IN412" s="37"/>
      <c r="IO412" s="37"/>
      <c r="IP412" s="37"/>
      <c r="IQ412" s="37"/>
      <c r="IR412" s="37"/>
      <c r="IS412" s="37"/>
      <c r="IT412" s="37"/>
      <c r="IU412" s="37"/>
      <c r="IV412" s="37"/>
    </row>
    <row r="413" spans="1:256" s="26" customFormat="1" hidden="1">
      <c r="A413" s="43"/>
      <c r="B413" s="50"/>
      <c r="C413" s="50"/>
      <c r="D413" s="50"/>
      <c r="E413" s="40"/>
      <c r="F413" s="49"/>
      <c r="G413" s="50"/>
      <c r="H413" s="16"/>
      <c r="I413" s="16"/>
      <c r="J413" s="17"/>
      <c r="K413" s="50"/>
      <c r="L413" s="16"/>
      <c r="M413" s="16"/>
      <c r="N413" s="1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  <c r="DL413" s="37"/>
      <c r="DM413" s="37"/>
      <c r="DN413" s="37"/>
      <c r="DO413" s="37"/>
      <c r="DP413" s="37"/>
      <c r="DQ413" s="37"/>
      <c r="DR413" s="37"/>
      <c r="DS413" s="37"/>
      <c r="DT413" s="37"/>
      <c r="DU413" s="37"/>
      <c r="DV413" s="37"/>
      <c r="DW413" s="37"/>
      <c r="DX413" s="37"/>
      <c r="DY413" s="37"/>
      <c r="DZ413" s="37"/>
      <c r="EA413" s="37"/>
      <c r="EB413" s="37"/>
      <c r="EC413" s="37"/>
      <c r="ED413" s="37"/>
      <c r="EE413" s="37"/>
      <c r="EF413" s="37"/>
      <c r="EG413" s="37"/>
      <c r="EH413" s="37"/>
      <c r="EI413" s="37"/>
      <c r="EJ413" s="37"/>
      <c r="EK413" s="37"/>
      <c r="EL413" s="37"/>
      <c r="EM413" s="37"/>
      <c r="EN413" s="37"/>
      <c r="EO413" s="37"/>
      <c r="EP413" s="37"/>
      <c r="EQ413" s="37"/>
      <c r="ER413" s="37"/>
      <c r="ES413" s="37"/>
      <c r="ET413" s="37"/>
      <c r="EU413" s="37"/>
      <c r="EV413" s="37"/>
      <c r="EW413" s="37"/>
      <c r="EX413" s="37"/>
      <c r="EY413" s="37"/>
      <c r="EZ413" s="37"/>
      <c r="FA413" s="37"/>
      <c r="FB413" s="37"/>
      <c r="FC413" s="37"/>
      <c r="FD413" s="37"/>
      <c r="FE413" s="37"/>
      <c r="FF413" s="37"/>
      <c r="FG413" s="37"/>
      <c r="FH413" s="37"/>
      <c r="FI413" s="37"/>
      <c r="FJ413" s="37"/>
      <c r="FK413" s="37"/>
      <c r="FL413" s="37"/>
      <c r="FM413" s="37"/>
      <c r="FN413" s="37"/>
      <c r="FO413" s="37"/>
      <c r="FP413" s="37"/>
      <c r="FQ413" s="37"/>
      <c r="FR413" s="37"/>
      <c r="FS413" s="37"/>
      <c r="FT413" s="37"/>
      <c r="FU413" s="37"/>
      <c r="FV413" s="37"/>
      <c r="FW413" s="37"/>
      <c r="FX413" s="37"/>
      <c r="FY413" s="37"/>
      <c r="FZ413" s="37"/>
      <c r="GA413" s="37"/>
      <c r="GB413" s="37"/>
      <c r="GC413" s="37"/>
      <c r="GD413" s="37"/>
      <c r="GE413" s="37"/>
      <c r="GF413" s="37"/>
      <c r="GG413" s="37"/>
      <c r="GH413" s="37"/>
      <c r="GI413" s="37"/>
      <c r="GJ413" s="37"/>
      <c r="GK413" s="37"/>
      <c r="GL413" s="37"/>
      <c r="GM413" s="37"/>
      <c r="GN413" s="37"/>
      <c r="GO413" s="37"/>
      <c r="GP413" s="37"/>
      <c r="GQ413" s="37"/>
      <c r="GR413" s="37"/>
      <c r="GS413" s="37"/>
      <c r="GT413" s="37"/>
      <c r="GU413" s="37"/>
      <c r="GV413" s="37"/>
      <c r="GW413" s="37"/>
      <c r="GX413" s="37"/>
      <c r="GY413" s="37"/>
      <c r="GZ413" s="37"/>
      <c r="HA413" s="37"/>
      <c r="HB413" s="37"/>
      <c r="HC413" s="37"/>
      <c r="HD413" s="37"/>
      <c r="HE413" s="37"/>
      <c r="HF413" s="37"/>
      <c r="HG413" s="37"/>
      <c r="HH413" s="37"/>
      <c r="HI413" s="37"/>
      <c r="HJ413" s="37"/>
      <c r="HK413" s="37"/>
      <c r="HL413" s="37"/>
      <c r="HM413" s="37"/>
      <c r="HN413" s="37"/>
      <c r="HO413" s="37"/>
      <c r="HP413" s="37"/>
      <c r="HQ413" s="37"/>
      <c r="HR413" s="37"/>
      <c r="HS413" s="37"/>
      <c r="HT413" s="37"/>
      <c r="HU413" s="37"/>
      <c r="HV413" s="37"/>
      <c r="HW413" s="37"/>
      <c r="HX413" s="37"/>
      <c r="HY413" s="37"/>
      <c r="HZ413" s="37"/>
      <c r="IA413" s="37"/>
      <c r="IB413" s="37"/>
      <c r="IC413" s="37"/>
      <c r="ID413" s="37"/>
      <c r="IE413" s="37"/>
      <c r="IF413" s="37"/>
      <c r="IG413" s="37"/>
      <c r="IH413" s="37"/>
      <c r="II413" s="37"/>
      <c r="IJ413" s="37"/>
      <c r="IK413" s="37"/>
      <c r="IL413" s="37"/>
      <c r="IM413" s="37"/>
      <c r="IN413" s="37"/>
      <c r="IO413" s="37"/>
      <c r="IP413" s="37"/>
      <c r="IQ413" s="37"/>
      <c r="IR413" s="37"/>
      <c r="IS413" s="37"/>
      <c r="IT413" s="37"/>
      <c r="IU413" s="37"/>
      <c r="IV413" s="37"/>
    </row>
    <row r="414" spans="1:256" s="64" customFormat="1" hidden="1">
      <c r="A414" s="43"/>
      <c r="B414" s="50"/>
      <c r="C414" s="50"/>
      <c r="D414" s="50"/>
      <c r="E414" s="40"/>
      <c r="F414" s="49"/>
      <c r="G414" s="50"/>
      <c r="H414" s="16"/>
      <c r="I414" s="16"/>
      <c r="J414" s="17"/>
      <c r="K414" s="50"/>
      <c r="L414" s="16"/>
      <c r="M414" s="16"/>
      <c r="N414" s="17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  <c r="IV414" s="26"/>
    </row>
    <row r="415" spans="1:256" s="26" customFormat="1" hidden="1">
      <c r="A415" s="43"/>
      <c r="B415" s="50"/>
      <c r="C415" s="50"/>
      <c r="D415" s="50"/>
      <c r="E415" s="40"/>
      <c r="F415" s="49"/>
      <c r="G415" s="50"/>
      <c r="H415" s="16"/>
      <c r="I415" s="16"/>
      <c r="J415" s="17"/>
      <c r="K415" s="50"/>
      <c r="L415" s="16"/>
      <c r="M415" s="16"/>
      <c r="N415" s="17"/>
    </row>
    <row r="416" spans="1:256" s="26" customFormat="1" hidden="1">
      <c r="A416" s="43"/>
      <c r="B416" s="50"/>
      <c r="C416" s="50"/>
      <c r="D416" s="50"/>
      <c r="E416" s="40"/>
      <c r="F416" s="49"/>
      <c r="G416" s="50"/>
      <c r="H416" s="16"/>
      <c r="I416" s="16"/>
      <c r="J416" s="17"/>
      <c r="K416" s="50"/>
      <c r="L416" s="16"/>
      <c r="M416" s="16"/>
      <c r="N416" s="17"/>
    </row>
    <row r="417" spans="1:256" s="26" customFormat="1" hidden="1">
      <c r="A417" s="43"/>
      <c r="B417" s="50"/>
      <c r="C417" s="50"/>
      <c r="D417" s="50"/>
      <c r="E417" s="40"/>
      <c r="F417" s="49"/>
      <c r="G417" s="50"/>
      <c r="H417" s="16"/>
      <c r="I417" s="16"/>
      <c r="J417" s="17"/>
      <c r="K417" s="50"/>
      <c r="L417" s="16"/>
      <c r="M417" s="16"/>
      <c r="N417" s="17"/>
    </row>
    <row r="418" spans="1:256" s="26" customFormat="1" hidden="1">
      <c r="A418" s="43"/>
      <c r="B418" s="50"/>
      <c r="C418" s="16"/>
      <c r="D418" s="16"/>
      <c r="E418" s="40"/>
      <c r="F418" s="40"/>
      <c r="G418" s="54"/>
      <c r="H418" s="16"/>
      <c r="I418" s="16"/>
      <c r="J418" s="17"/>
      <c r="K418" s="50"/>
      <c r="L418" s="16"/>
      <c r="M418" s="16"/>
      <c r="N418" s="17"/>
    </row>
    <row r="419" spans="1:256" s="26" customFormat="1" hidden="1">
      <c r="A419" s="43"/>
      <c r="B419" s="50"/>
      <c r="C419" s="16"/>
      <c r="D419" s="16"/>
      <c r="E419" s="40"/>
      <c r="F419" s="40"/>
      <c r="G419" s="54"/>
      <c r="H419" s="16"/>
      <c r="I419" s="16"/>
      <c r="J419" s="17"/>
      <c r="K419" s="50"/>
      <c r="L419" s="16"/>
      <c r="M419" s="16"/>
      <c r="N419" s="1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  <c r="DL419" s="37"/>
      <c r="DM419" s="37"/>
      <c r="DN419" s="37"/>
      <c r="DO419" s="37"/>
      <c r="DP419" s="37"/>
      <c r="DQ419" s="37"/>
      <c r="DR419" s="37"/>
      <c r="DS419" s="37"/>
      <c r="DT419" s="37"/>
      <c r="DU419" s="37"/>
      <c r="DV419" s="37"/>
      <c r="DW419" s="37"/>
      <c r="DX419" s="37"/>
      <c r="DY419" s="37"/>
      <c r="DZ419" s="37"/>
      <c r="EA419" s="37"/>
      <c r="EB419" s="37"/>
      <c r="EC419" s="37"/>
      <c r="ED419" s="37"/>
      <c r="EE419" s="37"/>
      <c r="EF419" s="37"/>
      <c r="EG419" s="37"/>
      <c r="EH419" s="37"/>
      <c r="EI419" s="37"/>
      <c r="EJ419" s="37"/>
      <c r="EK419" s="37"/>
      <c r="EL419" s="37"/>
      <c r="EM419" s="37"/>
      <c r="EN419" s="37"/>
      <c r="EO419" s="37"/>
      <c r="EP419" s="37"/>
      <c r="EQ419" s="37"/>
      <c r="ER419" s="37"/>
      <c r="ES419" s="37"/>
      <c r="ET419" s="37"/>
      <c r="EU419" s="37"/>
      <c r="EV419" s="37"/>
      <c r="EW419" s="37"/>
      <c r="EX419" s="37"/>
      <c r="EY419" s="37"/>
      <c r="EZ419" s="37"/>
      <c r="FA419" s="37"/>
      <c r="FB419" s="37"/>
      <c r="FC419" s="37"/>
      <c r="FD419" s="37"/>
      <c r="FE419" s="37"/>
      <c r="FF419" s="37"/>
      <c r="FG419" s="37"/>
      <c r="FH419" s="37"/>
      <c r="FI419" s="37"/>
      <c r="FJ419" s="37"/>
      <c r="FK419" s="37"/>
      <c r="FL419" s="37"/>
      <c r="FM419" s="37"/>
      <c r="FN419" s="37"/>
      <c r="FO419" s="37"/>
      <c r="FP419" s="37"/>
      <c r="FQ419" s="37"/>
      <c r="FR419" s="37"/>
      <c r="FS419" s="37"/>
      <c r="FT419" s="37"/>
      <c r="FU419" s="37"/>
      <c r="FV419" s="37"/>
      <c r="FW419" s="37"/>
      <c r="FX419" s="37"/>
      <c r="FY419" s="37"/>
      <c r="FZ419" s="37"/>
      <c r="GA419" s="37"/>
      <c r="GB419" s="37"/>
      <c r="GC419" s="37"/>
      <c r="GD419" s="37"/>
      <c r="GE419" s="37"/>
      <c r="GF419" s="37"/>
      <c r="GG419" s="37"/>
      <c r="GH419" s="37"/>
      <c r="GI419" s="37"/>
      <c r="GJ419" s="37"/>
      <c r="GK419" s="37"/>
      <c r="GL419" s="37"/>
      <c r="GM419" s="37"/>
      <c r="GN419" s="37"/>
      <c r="GO419" s="37"/>
      <c r="GP419" s="37"/>
      <c r="GQ419" s="37"/>
      <c r="GR419" s="37"/>
      <c r="GS419" s="37"/>
      <c r="GT419" s="37"/>
      <c r="GU419" s="37"/>
      <c r="GV419" s="37"/>
      <c r="GW419" s="37"/>
      <c r="GX419" s="37"/>
      <c r="GY419" s="37"/>
      <c r="GZ419" s="37"/>
      <c r="HA419" s="37"/>
      <c r="HB419" s="37"/>
      <c r="HC419" s="37"/>
      <c r="HD419" s="37"/>
      <c r="HE419" s="37"/>
      <c r="HF419" s="37"/>
      <c r="HG419" s="37"/>
      <c r="HH419" s="37"/>
      <c r="HI419" s="37"/>
      <c r="HJ419" s="37"/>
      <c r="HK419" s="37"/>
      <c r="HL419" s="37"/>
      <c r="HM419" s="37"/>
      <c r="HN419" s="37"/>
      <c r="HO419" s="37"/>
      <c r="HP419" s="37"/>
      <c r="HQ419" s="37"/>
      <c r="HR419" s="37"/>
      <c r="HS419" s="37"/>
      <c r="HT419" s="37"/>
      <c r="HU419" s="37"/>
      <c r="HV419" s="37"/>
      <c r="HW419" s="37"/>
      <c r="HX419" s="37"/>
      <c r="HY419" s="37"/>
      <c r="HZ419" s="37"/>
      <c r="IA419" s="37"/>
      <c r="IB419" s="37"/>
      <c r="IC419" s="37"/>
      <c r="ID419" s="37"/>
      <c r="IE419" s="37"/>
      <c r="IF419" s="37"/>
      <c r="IG419" s="37"/>
      <c r="IH419" s="37"/>
      <c r="II419" s="37"/>
      <c r="IJ419" s="37"/>
      <c r="IK419" s="37"/>
      <c r="IL419" s="37"/>
      <c r="IM419" s="37"/>
      <c r="IN419" s="37"/>
      <c r="IO419" s="37"/>
      <c r="IP419" s="37"/>
      <c r="IQ419" s="37"/>
      <c r="IR419" s="37"/>
      <c r="IS419" s="37"/>
      <c r="IT419" s="37"/>
      <c r="IU419" s="37"/>
      <c r="IV419" s="37"/>
    </row>
    <row r="420" spans="1:256" s="26" customFormat="1" hidden="1">
      <c r="A420" s="43"/>
      <c r="B420" s="50"/>
      <c r="C420" s="16"/>
      <c r="D420" s="16"/>
      <c r="E420" s="40"/>
      <c r="F420" s="40"/>
      <c r="G420" s="54"/>
      <c r="H420" s="16"/>
      <c r="I420" s="16"/>
      <c r="J420" s="17"/>
      <c r="K420" s="50"/>
      <c r="L420" s="16"/>
      <c r="M420" s="16"/>
      <c r="N420" s="1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  <c r="DL420" s="37"/>
      <c r="DM420" s="37"/>
      <c r="DN420" s="37"/>
      <c r="DO420" s="37"/>
      <c r="DP420" s="37"/>
      <c r="DQ420" s="37"/>
      <c r="DR420" s="37"/>
      <c r="DS420" s="37"/>
      <c r="DT420" s="37"/>
      <c r="DU420" s="37"/>
      <c r="DV420" s="37"/>
      <c r="DW420" s="37"/>
      <c r="DX420" s="37"/>
      <c r="DY420" s="37"/>
      <c r="DZ420" s="37"/>
      <c r="EA420" s="37"/>
      <c r="EB420" s="37"/>
      <c r="EC420" s="37"/>
      <c r="ED420" s="37"/>
      <c r="EE420" s="37"/>
      <c r="EF420" s="37"/>
      <c r="EG420" s="37"/>
      <c r="EH420" s="37"/>
      <c r="EI420" s="37"/>
      <c r="EJ420" s="37"/>
      <c r="EK420" s="37"/>
      <c r="EL420" s="37"/>
      <c r="EM420" s="37"/>
      <c r="EN420" s="37"/>
      <c r="EO420" s="37"/>
      <c r="EP420" s="37"/>
      <c r="EQ420" s="37"/>
      <c r="ER420" s="37"/>
      <c r="ES420" s="37"/>
      <c r="ET420" s="37"/>
      <c r="EU420" s="37"/>
      <c r="EV420" s="37"/>
      <c r="EW420" s="37"/>
      <c r="EX420" s="37"/>
      <c r="EY420" s="37"/>
      <c r="EZ420" s="37"/>
      <c r="FA420" s="37"/>
      <c r="FB420" s="37"/>
      <c r="FC420" s="37"/>
      <c r="FD420" s="37"/>
      <c r="FE420" s="37"/>
      <c r="FF420" s="37"/>
      <c r="FG420" s="37"/>
      <c r="FH420" s="37"/>
      <c r="FI420" s="37"/>
      <c r="FJ420" s="37"/>
      <c r="FK420" s="37"/>
      <c r="FL420" s="37"/>
      <c r="FM420" s="37"/>
      <c r="FN420" s="37"/>
      <c r="FO420" s="37"/>
      <c r="FP420" s="37"/>
      <c r="FQ420" s="37"/>
      <c r="FR420" s="37"/>
      <c r="FS420" s="37"/>
      <c r="FT420" s="37"/>
      <c r="FU420" s="37"/>
      <c r="FV420" s="37"/>
      <c r="FW420" s="37"/>
      <c r="FX420" s="37"/>
      <c r="FY420" s="37"/>
      <c r="FZ420" s="37"/>
      <c r="GA420" s="37"/>
      <c r="GB420" s="37"/>
      <c r="GC420" s="37"/>
      <c r="GD420" s="37"/>
      <c r="GE420" s="37"/>
      <c r="GF420" s="37"/>
      <c r="GG420" s="37"/>
      <c r="GH420" s="37"/>
      <c r="GI420" s="37"/>
      <c r="GJ420" s="37"/>
      <c r="GK420" s="37"/>
      <c r="GL420" s="37"/>
      <c r="GM420" s="37"/>
      <c r="GN420" s="37"/>
      <c r="GO420" s="37"/>
      <c r="GP420" s="37"/>
      <c r="GQ420" s="37"/>
      <c r="GR420" s="37"/>
      <c r="GS420" s="37"/>
      <c r="GT420" s="37"/>
      <c r="GU420" s="37"/>
      <c r="GV420" s="37"/>
      <c r="GW420" s="37"/>
      <c r="GX420" s="37"/>
      <c r="GY420" s="37"/>
      <c r="GZ420" s="37"/>
      <c r="HA420" s="37"/>
      <c r="HB420" s="37"/>
      <c r="HC420" s="37"/>
      <c r="HD420" s="37"/>
      <c r="HE420" s="37"/>
      <c r="HF420" s="37"/>
      <c r="HG420" s="37"/>
      <c r="HH420" s="37"/>
      <c r="HI420" s="37"/>
      <c r="HJ420" s="37"/>
      <c r="HK420" s="37"/>
      <c r="HL420" s="37"/>
      <c r="HM420" s="37"/>
      <c r="HN420" s="37"/>
      <c r="HO420" s="37"/>
      <c r="HP420" s="37"/>
      <c r="HQ420" s="37"/>
      <c r="HR420" s="37"/>
      <c r="HS420" s="37"/>
      <c r="HT420" s="37"/>
      <c r="HU420" s="37"/>
      <c r="HV420" s="37"/>
      <c r="HW420" s="37"/>
      <c r="HX420" s="37"/>
      <c r="HY420" s="37"/>
      <c r="HZ420" s="37"/>
      <c r="IA420" s="37"/>
      <c r="IB420" s="37"/>
      <c r="IC420" s="37"/>
      <c r="ID420" s="37"/>
      <c r="IE420" s="37"/>
      <c r="IF420" s="37"/>
      <c r="IG420" s="37"/>
      <c r="IH420" s="37"/>
      <c r="II420" s="37"/>
      <c r="IJ420" s="37"/>
      <c r="IK420" s="37"/>
      <c r="IL420" s="37"/>
      <c r="IM420" s="37"/>
      <c r="IN420" s="37"/>
      <c r="IO420" s="37"/>
      <c r="IP420" s="37"/>
      <c r="IQ420" s="37"/>
      <c r="IR420" s="37"/>
      <c r="IS420" s="37"/>
      <c r="IT420" s="37"/>
      <c r="IU420" s="37"/>
      <c r="IV420" s="37"/>
    </row>
    <row r="421" spans="1:256" s="64" customFormat="1">
      <c r="A421" s="58">
        <v>43328</v>
      </c>
      <c r="B421" s="59" t="s">
        <v>137</v>
      </c>
      <c r="C421" s="59" t="s">
        <v>82</v>
      </c>
      <c r="D421" s="59" t="s">
        <v>85</v>
      </c>
      <c r="E421" s="61">
        <v>40000</v>
      </c>
      <c r="F421" s="61"/>
      <c r="G421" s="61"/>
      <c r="H421" s="59"/>
      <c r="I421" s="73"/>
      <c r="J421" s="59" t="s">
        <v>245</v>
      </c>
      <c r="K421" s="59" t="s">
        <v>143</v>
      </c>
      <c r="L421" s="59"/>
      <c r="M421" s="59" t="s">
        <v>95</v>
      </c>
      <c r="N421" s="63" t="s">
        <v>101</v>
      </c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  <c r="DV421" s="72"/>
      <c r="DW421" s="72"/>
      <c r="DX421" s="72"/>
      <c r="DY421" s="72"/>
      <c r="DZ421" s="72"/>
      <c r="EA421" s="72"/>
      <c r="EB421" s="72"/>
      <c r="EC421" s="72"/>
      <c r="ED421" s="72"/>
      <c r="EE421" s="72"/>
      <c r="EF421" s="72"/>
      <c r="EG421" s="72"/>
      <c r="EH421" s="72"/>
      <c r="EI421" s="72"/>
      <c r="EJ421" s="72"/>
      <c r="EK421" s="72"/>
      <c r="EL421" s="72"/>
      <c r="EM421" s="72"/>
      <c r="EN421" s="72"/>
      <c r="EO421" s="72"/>
      <c r="EP421" s="72"/>
      <c r="EQ421" s="72"/>
      <c r="ER421" s="72"/>
      <c r="ES421" s="72"/>
      <c r="ET421" s="72"/>
      <c r="EU421" s="72"/>
      <c r="EV421" s="72"/>
      <c r="EW421" s="72"/>
      <c r="EX421" s="72"/>
      <c r="EY421" s="72"/>
      <c r="EZ421" s="72"/>
      <c r="FA421" s="72"/>
      <c r="FB421" s="72"/>
      <c r="FC421" s="72"/>
      <c r="FD421" s="72"/>
      <c r="FE421" s="72"/>
      <c r="FF421" s="72"/>
      <c r="FG421" s="72"/>
      <c r="FH421" s="72"/>
      <c r="FI421" s="72"/>
      <c r="FJ421" s="72"/>
      <c r="FK421" s="72"/>
      <c r="FL421" s="72"/>
      <c r="FM421" s="72"/>
      <c r="FN421" s="72"/>
      <c r="FO421" s="72"/>
      <c r="FP421" s="72"/>
      <c r="FQ421" s="72"/>
      <c r="FR421" s="72"/>
      <c r="FS421" s="72"/>
      <c r="FT421" s="72"/>
      <c r="FU421" s="72"/>
      <c r="FV421" s="72"/>
      <c r="FW421" s="72"/>
      <c r="FX421" s="72"/>
      <c r="FY421" s="72"/>
      <c r="FZ421" s="72"/>
      <c r="GA421" s="72"/>
      <c r="GB421" s="72"/>
      <c r="GC421" s="72"/>
      <c r="GD421" s="72"/>
      <c r="GE421" s="72"/>
      <c r="GF421" s="72"/>
      <c r="GG421" s="72"/>
      <c r="GH421" s="72"/>
      <c r="GI421" s="72"/>
      <c r="GJ421" s="72"/>
      <c r="GK421" s="72"/>
      <c r="GL421" s="72"/>
      <c r="GM421" s="72"/>
      <c r="GN421" s="72"/>
      <c r="GO421" s="72"/>
      <c r="GP421" s="72"/>
      <c r="GQ421" s="72"/>
      <c r="GR421" s="72"/>
      <c r="GS421" s="72"/>
      <c r="GT421" s="72"/>
      <c r="GU421" s="72"/>
      <c r="GV421" s="72"/>
      <c r="GW421" s="72"/>
      <c r="GX421" s="72"/>
      <c r="GY421" s="72"/>
      <c r="GZ421" s="72"/>
      <c r="HA421" s="72"/>
      <c r="HB421" s="72"/>
      <c r="HC421" s="72"/>
      <c r="HD421" s="72"/>
      <c r="HE421" s="72"/>
      <c r="HF421" s="72"/>
      <c r="HG421" s="72"/>
      <c r="HH421" s="72"/>
      <c r="HI421" s="72"/>
      <c r="HJ421" s="72"/>
      <c r="HK421" s="72"/>
      <c r="HL421" s="72"/>
      <c r="HM421" s="72"/>
      <c r="HN421" s="72"/>
      <c r="HO421" s="72"/>
      <c r="HP421" s="72"/>
      <c r="HQ421" s="72"/>
      <c r="HR421" s="72"/>
      <c r="HS421" s="72"/>
      <c r="HT421" s="72"/>
      <c r="HU421" s="72"/>
      <c r="HV421" s="72"/>
      <c r="HW421" s="72"/>
      <c r="HX421" s="72"/>
      <c r="HY421" s="72"/>
      <c r="HZ421" s="72"/>
      <c r="IA421" s="72"/>
      <c r="IB421" s="72"/>
      <c r="IC421" s="72"/>
      <c r="ID421" s="72"/>
      <c r="IE421" s="72"/>
      <c r="IF421" s="72"/>
      <c r="IG421" s="72"/>
      <c r="IH421" s="72"/>
      <c r="II421" s="72"/>
      <c r="IJ421" s="72"/>
      <c r="IK421" s="72"/>
      <c r="IL421" s="72"/>
      <c r="IM421" s="72"/>
      <c r="IN421" s="72"/>
      <c r="IO421" s="72"/>
      <c r="IP421" s="72"/>
      <c r="IQ421" s="72"/>
      <c r="IR421" s="72"/>
      <c r="IS421" s="72"/>
      <c r="IT421" s="72"/>
      <c r="IU421" s="72"/>
      <c r="IV421" s="72"/>
    </row>
    <row r="422" spans="1:256" s="26" customFormat="1" hidden="1">
      <c r="A422" s="43"/>
      <c r="B422" s="16"/>
      <c r="C422" s="16"/>
      <c r="D422" s="16"/>
      <c r="E422" s="40"/>
      <c r="F422" s="40"/>
      <c r="G422" s="40"/>
      <c r="H422" s="16"/>
      <c r="I422" s="16"/>
      <c r="J422" s="16"/>
      <c r="K422" s="16"/>
      <c r="L422" s="16"/>
      <c r="M422" s="16"/>
      <c r="N422" s="16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  <c r="DL422" s="37"/>
      <c r="DM422" s="37"/>
      <c r="DN422" s="37"/>
      <c r="DO422" s="37"/>
      <c r="DP422" s="37"/>
      <c r="DQ422" s="37"/>
      <c r="DR422" s="37"/>
      <c r="DS422" s="37"/>
      <c r="DT422" s="37"/>
      <c r="DU422" s="37"/>
      <c r="DV422" s="37"/>
      <c r="DW422" s="37"/>
      <c r="DX422" s="37"/>
      <c r="DY422" s="37"/>
      <c r="DZ422" s="37"/>
      <c r="EA422" s="37"/>
      <c r="EB422" s="37"/>
      <c r="EC422" s="37"/>
      <c r="ED422" s="37"/>
      <c r="EE422" s="37"/>
      <c r="EF422" s="37"/>
      <c r="EG422" s="37"/>
      <c r="EH422" s="37"/>
      <c r="EI422" s="37"/>
      <c r="EJ422" s="37"/>
      <c r="EK422" s="37"/>
      <c r="EL422" s="37"/>
      <c r="EM422" s="37"/>
      <c r="EN422" s="37"/>
      <c r="EO422" s="37"/>
      <c r="EP422" s="37"/>
      <c r="EQ422" s="37"/>
      <c r="ER422" s="37"/>
      <c r="ES422" s="37"/>
      <c r="ET422" s="37"/>
      <c r="EU422" s="37"/>
      <c r="EV422" s="37"/>
      <c r="EW422" s="37"/>
      <c r="EX422" s="37"/>
      <c r="EY422" s="37"/>
      <c r="EZ422" s="37"/>
      <c r="FA422" s="37"/>
      <c r="FB422" s="37"/>
      <c r="FC422" s="37"/>
      <c r="FD422" s="37"/>
      <c r="FE422" s="37"/>
      <c r="FF422" s="37"/>
      <c r="FG422" s="37"/>
      <c r="FH422" s="37"/>
      <c r="FI422" s="37"/>
      <c r="FJ422" s="37"/>
      <c r="FK422" s="37"/>
      <c r="FL422" s="37"/>
      <c r="FM422" s="37"/>
      <c r="FN422" s="37"/>
      <c r="FO422" s="37"/>
      <c r="FP422" s="37"/>
      <c r="FQ422" s="37"/>
      <c r="FR422" s="37"/>
      <c r="FS422" s="37"/>
      <c r="FT422" s="37"/>
      <c r="FU422" s="37"/>
      <c r="FV422" s="37"/>
      <c r="FW422" s="37"/>
      <c r="FX422" s="37"/>
      <c r="FY422" s="37"/>
      <c r="FZ422" s="37"/>
      <c r="GA422" s="37"/>
      <c r="GB422" s="37"/>
      <c r="GC422" s="37"/>
      <c r="GD422" s="37"/>
      <c r="GE422" s="37"/>
      <c r="GF422" s="37"/>
      <c r="GG422" s="37"/>
      <c r="GH422" s="37"/>
      <c r="GI422" s="37"/>
      <c r="GJ422" s="37"/>
      <c r="GK422" s="37"/>
      <c r="GL422" s="37"/>
      <c r="GM422" s="37"/>
      <c r="GN422" s="37"/>
      <c r="GO422" s="37"/>
      <c r="GP422" s="37"/>
      <c r="GQ422" s="37"/>
      <c r="GR422" s="37"/>
      <c r="GS422" s="37"/>
      <c r="GT422" s="37"/>
      <c r="GU422" s="37"/>
      <c r="GV422" s="37"/>
      <c r="GW422" s="37"/>
      <c r="GX422" s="37"/>
      <c r="GY422" s="37"/>
      <c r="GZ422" s="37"/>
      <c r="HA422" s="37"/>
      <c r="HB422" s="37"/>
      <c r="HC422" s="37"/>
      <c r="HD422" s="37"/>
      <c r="HE422" s="37"/>
      <c r="HF422" s="37"/>
      <c r="HG422" s="37"/>
      <c r="HH422" s="37"/>
      <c r="HI422" s="37"/>
      <c r="HJ422" s="37"/>
      <c r="HK422" s="37"/>
      <c r="HL422" s="37"/>
      <c r="HM422" s="37"/>
      <c r="HN422" s="37"/>
      <c r="HO422" s="37"/>
      <c r="HP422" s="37"/>
      <c r="HQ422" s="37"/>
      <c r="HR422" s="37"/>
      <c r="HS422" s="37"/>
      <c r="HT422" s="37"/>
      <c r="HU422" s="37"/>
      <c r="HV422" s="37"/>
      <c r="HW422" s="37"/>
      <c r="HX422" s="37"/>
      <c r="HY422" s="37"/>
      <c r="HZ422" s="37"/>
      <c r="IA422" s="37"/>
      <c r="IB422" s="37"/>
      <c r="IC422" s="37"/>
      <c r="ID422" s="37"/>
      <c r="IE422" s="37"/>
      <c r="IF422" s="37"/>
      <c r="IG422" s="37"/>
      <c r="IH422" s="37"/>
      <c r="II422" s="37"/>
      <c r="IJ422" s="37"/>
      <c r="IK422" s="37"/>
      <c r="IL422" s="37"/>
      <c r="IM422" s="37"/>
      <c r="IN422" s="37"/>
      <c r="IO422" s="37"/>
      <c r="IP422" s="37"/>
      <c r="IQ422" s="37"/>
      <c r="IR422" s="37"/>
      <c r="IS422" s="37"/>
      <c r="IT422" s="37"/>
      <c r="IU422" s="37"/>
      <c r="IV422" s="37"/>
    </row>
    <row r="423" spans="1:256" s="26" customFormat="1" hidden="1">
      <c r="A423" s="43"/>
      <c r="B423" s="16"/>
      <c r="C423" s="16"/>
      <c r="D423" s="16"/>
      <c r="E423" s="40"/>
      <c r="F423" s="40"/>
      <c r="G423" s="40"/>
      <c r="H423" s="16"/>
      <c r="I423" s="16"/>
      <c r="J423" s="16"/>
      <c r="K423" s="16"/>
      <c r="L423" s="16"/>
      <c r="M423" s="16"/>
      <c r="N423" s="16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  <c r="DL423" s="37"/>
      <c r="DM423" s="37"/>
      <c r="DN423" s="37"/>
      <c r="DO423" s="37"/>
      <c r="DP423" s="37"/>
      <c r="DQ423" s="37"/>
      <c r="DR423" s="37"/>
      <c r="DS423" s="37"/>
      <c r="DT423" s="37"/>
      <c r="DU423" s="37"/>
      <c r="DV423" s="37"/>
      <c r="DW423" s="37"/>
      <c r="DX423" s="37"/>
      <c r="DY423" s="37"/>
      <c r="DZ423" s="37"/>
      <c r="EA423" s="37"/>
      <c r="EB423" s="37"/>
      <c r="EC423" s="37"/>
      <c r="ED423" s="37"/>
      <c r="EE423" s="37"/>
      <c r="EF423" s="37"/>
      <c r="EG423" s="37"/>
      <c r="EH423" s="37"/>
      <c r="EI423" s="37"/>
      <c r="EJ423" s="37"/>
      <c r="EK423" s="37"/>
      <c r="EL423" s="37"/>
      <c r="EM423" s="37"/>
      <c r="EN423" s="37"/>
      <c r="EO423" s="37"/>
      <c r="EP423" s="37"/>
      <c r="EQ423" s="37"/>
      <c r="ER423" s="37"/>
      <c r="ES423" s="37"/>
      <c r="ET423" s="37"/>
      <c r="EU423" s="37"/>
      <c r="EV423" s="37"/>
      <c r="EW423" s="37"/>
      <c r="EX423" s="37"/>
      <c r="EY423" s="37"/>
      <c r="EZ423" s="37"/>
      <c r="FA423" s="37"/>
      <c r="FB423" s="37"/>
      <c r="FC423" s="37"/>
      <c r="FD423" s="37"/>
      <c r="FE423" s="37"/>
      <c r="FF423" s="37"/>
      <c r="FG423" s="37"/>
      <c r="FH423" s="37"/>
      <c r="FI423" s="37"/>
      <c r="FJ423" s="37"/>
      <c r="FK423" s="37"/>
      <c r="FL423" s="37"/>
      <c r="FM423" s="37"/>
      <c r="FN423" s="37"/>
      <c r="FO423" s="37"/>
      <c r="FP423" s="37"/>
      <c r="FQ423" s="37"/>
      <c r="FR423" s="37"/>
      <c r="FS423" s="37"/>
      <c r="FT423" s="37"/>
      <c r="FU423" s="37"/>
      <c r="FV423" s="37"/>
      <c r="FW423" s="37"/>
      <c r="FX423" s="37"/>
      <c r="FY423" s="37"/>
      <c r="FZ423" s="37"/>
      <c r="GA423" s="37"/>
      <c r="GB423" s="37"/>
      <c r="GC423" s="37"/>
      <c r="GD423" s="37"/>
      <c r="GE423" s="37"/>
      <c r="GF423" s="37"/>
      <c r="GG423" s="37"/>
      <c r="GH423" s="37"/>
      <c r="GI423" s="37"/>
      <c r="GJ423" s="37"/>
      <c r="GK423" s="37"/>
      <c r="GL423" s="37"/>
      <c r="GM423" s="37"/>
      <c r="GN423" s="37"/>
      <c r="GO423" s="37"/>
      <c r="GP423" s="37"/>
      <c r="GQ423" s="37"/>
      <c r="GR423" s="37"/>
      <c r="GS423" s="37"/>
      <c r="GT423" s="37"/>
      <c r="GU423" s="37"/>
      <c r="GV423" s="37"/>
      <c r="GW423" s="37"/>
      <c r="GX423" s="37"/>
      <c r="GY423" s="37"/>
      <c r="GZ423" s="37"/>
      <c r="HA423" s="37"/>
      <c r="HB423" s="37"/>
      <c r="HC423" s="37"/>
      <c r="HD423" s="37"/>
      <c r="HE423" s="37"/>
      <c r="HF423" s="37"/>
      <c r="HG423" s="37"/>
      <c r="HH423" s="37"/>
      <c r="HI423" s="37"/>
      <c r="HJ423" s="37"/>
      <c r="HK423" s="37"/>
      <c r="HL423" s="37"/>
      <c r="HM423" s="37"/>
      <c r="HN423" s="37"/>
      <c r="HO423" s="37"/>
      <c r="HP423" s="37"/>
      <c r="HQ423" s="37"/>
      <c r="HR423" s="37"/>
      <c r="HS423" s="37"/>
      <c r="HT423" s="37"/>
      <c r="HU423" s="37"/>
      <c r="HV423" s="37"/>
      <c r="HW423" s="37"/>
      <c r="HX423" s="37"/>
      <c r="HY423" s="37"/>
      <c r="HZ423" s="37"/>
      <c r="IA423" s="37"/>
      <c r="IB423" s="37"/>
      <c r="IC423" s="37"/>
      <c r="ID423" s="37"/>
      <c r="IE423" s="37"/>
      <c r="IF423" s="37"/>
      <c r="IG423" s="37"/>
      <c r="IH423" s="37"/>
      <c r="II423" s="37"/>
      <c r="IJ423" s="37"/>
      <c r="IK423" s="37"/>
      <c r="IL423" s="37"/>
      <c r="IM423" s="37"/>
      <c r="IN423" s="37"/>
      <c r="IO423" s="37"/>
      <c r="IP423" s="37"/>
      <c r="IQ423" s="37"/>
      <c r="IR423" s="37"/>
      <c r="IS423" s="37"/>
      <c r="IT423" s="37"/>
      <c r="IU423" s="37"/>
      <c r="IV423" s="37"/>
    </row>
    <row r="424" spans="1:256" s="26" customFormat="1" hidden="1">
      <c r="A424" s="43"/>
      <c r="B424" s="16"/>
      <c r="C424" s="16"/>
      <c r="D424" s="16"/>
      <c r="E424" s="40"/>
      <c r="F424" s="40"/>
      <c r="G424" s="40"/>
      <c r="H424" s="16"/>
      <c r="I424" s="16"/>
      <c r="J424" s="16"/>
      <c r="K424" s="16"/>
      <c r="L424" s="16"/>
      <c r="M424" s="16"/>
      <c r="N424" s="16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7"/>
      <c r="DP424" s="37"/>
      <c r="DQ424" s="37"/>
      <c r="DR424" s="37"/>
      <c r="DS424" s="37"/>
      <c r="DT424" s="37"/>
      <c r="DU424" s="37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7"/>
      <c r="EG424" s="37"/>
      <c r="EH424" s="37"/>
      <c r="EI424" s="37"/>
      <c r="EJ424" s="37"/>
      <c r="EK424" s="37"/>
      <c r="EL424" s="37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7"/>
      <c r="EX424" s="37"/>
      <c r="EY424" s="37"/>
      <c r="EZ424" s="37"/>
      <c r="FA424" s="37"/>
      <c r="FB424" s="37"/>
      <c r="FC424" s="37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7"/>
      <c r="FO424" s="37"/>
      <c r="FP424" s="37"/>
      <c r="FQ424" s="37"/>
      <c r="FR424" s="37"/>
      <c r="FS424" s="37"/>
      <c r="FT424" s="37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7"/>
      <c r="GF424" s="37"/>
      <c r="GG424" s="37"/>
      <c r="GH424" s="37"/>
      <c r="GI424" s="37"/>
      <c r="GJ424" s="37"/>
      <c r="GK424" s="37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7"/>
      <c r="GW424" s="37"/>
      <c r="GX424" s="37"/>
      <c r="GY424" s="37"/>
      <c r="GZ424" s="37"/>
      <c r="HA424" s="37"/>
      <c r="HB424" s="37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7"/>
      <c r="HN424" s="37"/>
      <c r="HO424" s="37"/>
      <c r="HP424" s="37"/>
      <c r="HQ424" s="37"/>
      <c r="HR424" s="37"/>
      <c r="HS424" s="37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7"/>
      <c r="IE424" s="37"/>
      <c r="IF424" s="37"/>
      <c r="IG424" s="37"/>
      <c r="IH424" s="37"/>
      <c r="II424" s="37"/>
      <c r="IJ424" s="37"/>
      <c r="IK424" s="37"/>
      <c r="IL424" s="37"/>
      <c r="IM424" s="37"/>
      <c r="IN424" s="37"/>
      <c r="IO424" s="37"/>
      <c r="IP424" s="37"/>
      <c r="IQ424" s="37"/>
      <c r="IR424" s="37"/>
      <c r="IS424" s="37"/>
      <c r="IT424" s="37"/>
      <c r="IU424" s="37"/>
      <c r="IV424" s="37"/>
    </row>
    <row r="425" spans="1:256" s="26" customFormat="1" hidden="1">
      <c r="A425" s="43"/>
      <c r="B425" s="17"/>
      <c r="C425" s="16"/>
      <c r="D425" s="17"/>
      <c r="E425" s="40"/>
      <c r="F425" s="40"/>
      <c r="G425" s="54"/>
      <c r="H425" s="16"/>
      <c r="I425" s="16"/>
      <c r="J425" s="17"/>
      <c r="K425" s="17"/>
      <c r="L425" s="16"/>
      <c r="M425" s="16"/>
      <c r="N425" s="17"/>
    </row>
    <row r="426" spans="1:256" s="26" customFormat="1" hidden="1">
      <c r="A426" s="43"/>
      <c r="B426" s="17"/>
      <c r="C426" s="16"/>
      <c r="D426" s="17"/>
      <c r="E426" s="40"/>
      <c r="F426" s="40"/>
      <c r="G426" s="54"/>
      <c r="H426" s="16"/>
      <c r="I426" s="16"/>
      <c r="J426" s="17"/>
      <c r="K426" s="17"/>
      <c r="L426" s="16"/>
      <c r="M426" s="16"/>
      <c r="N426" s="17"/>
    </row>
    <row r="427" spans="1:256" s="64" customFormat="1">
      <c r="A427" s="58">
        <v>43328</v>
      </c>
      <c r="B427" s="63" t="s">
        <v>137</v>
      </c>
      <c r="C427" s="59" t="s">
        <v>82</v>
      </c>
      <c r="D427" s="63" t="s">
        <v>85</v>
      </c>
      <c r="E427" s="61">
        <v>20000</v>
      </c>
      <c r="F427" s="61"/>
      <c r="G427" s="74"/>
      <c r="H427" s="59"/>
      <c r="I427" s="73"/>
      <c r="J427" s="63" t="s">
        <v>527</v>
      </c>
      <c r="K427" s="63" t="s">
        <v>98</v>
      </c>
      <c r="L427" s="59"/>
      <c r="M427" s="59" t="s">
        <v>95</v>
      </c>
      <c r="N427" s="63" t="s">
        <v>101</v>
      </c>
    </row>
    <row r="428" spans="1:256" s="26" customFormat="1" hidden="1">
      <c r="A428" s="43"/>
      <c r="B428" s="17"/>
      <c r="C428" s="16"/>
      <c r="D428" s="17"/>
      <c r="E428" s="40"/>
      <c r="F428" s="40"/>
      <c r="G428" s="54"/>
      <c r="H428" s="16"/>
      <c r="I428" s="16"/>
      <c r="J428" s="17"/>
      <c r="K428" s="17"/>
      <c r="L428" s="16"/>
      <c r="M428" s="16"/>
      <c r="N428" s="17"/>
    </row>
    <row r="429" spans="1:256" s="26" customFormat="1" hidden="1">
      <c r="A429" s="43"/>
      <c r="B429" s="48"/>
      <c r="C429" s="17"/>
      <c r="D429" s="46"/>
      <c r="E429" s="49"/>
      <c r="F429" s="41"/>
      <c r="G429" s="41"/>
      <c r="H429" s="50"/>
      <c r="I429" s="50"/>
      <c r="J429" s="17"/>
      <c r="K429" s="50"/>
      <c r="L429" s="50"/>
      <c r="M429" s="16"/>
      <c r="N429" s="17"/>
    </row>
    <row r="430" spans="1:256" s="26" customFormat="1" hidden="1">
      <c r="A430" s="43"/>
      <c r="B430" s="48"/>
      <c r="C430" s="17"/>
      <c r="D430" s="46"/>
      <c r="E430" s="49"/>
      <c r="F430" s="41"/>
      <c r="G430" s="41"/>
      <c r="H430" s="50"/>
      <c r="I430" s="50"/>
      <c r="J430" s="17"/>
      <c r="K430" s="50"/>
      <c r="L430" s="50"/>
      <c r="M430" s="16"/>
      <c r="N430" s="17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</row>
    <row r="431" spans="1:256" s="26" customFormat="1" hidden="1">
      <c r="A431" s="43"/>
      <c r="B431" s="48"/>
      <c r="C431" s="17"/>
      <c r="D431" s="46"/>
      <c r="E431" s="49"/>
      <c r="F431" s="41"/>
      <c r="G431" s="41"/>
      <c r="H431" s="50"/>
      <c r="I431" s="50"/>
      <c r="J431" s="17"/>
      <c r="K431" s="50"/>
      <c r="L431" s="50"/>
      <c r="M431" s="16"/>
      <c r="N431" s="17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  <c r="DH431" s="38"/>
      <c r="DI431" s="38"/>
      <c r="DJ431" s="38"/>
      <c r="DK431" s="38"/>
      <c r="DL431" s="38"/>
      <c r="DM431" s="38"/>
      <c r="DN431" s="38"/>
      <c r="DO431" s="38"/>
      <c r="DP431" s="38"/>
      <c r="DQ431" s="38"/>
      <c r="DR431" s="38"/>
      <c r="DS431" s="38"/>
      <c r="DT431" s="38"/>
      <c r="DU431" s="38"/>
      <c r="DV431" s="38"/>
      <c r="DW431" s="38"/>
      <c r="DX431" s="38"/>
      <c r="DY431" s="38"/>
      <c r="DZ431" s="38"/>
      <c r="EA431" s="38"/>
      <c r="EB431" s="38"/>
      <c r="EC431" s="38"/>
      <c r="ED431" s="38"/>
      <c r="EE431" s="38"/>
      <c r="EF431" s="38"/>
      <c r="EG431" s="38"/>
      <c r="EH431" s="38"/>
      <c r="EI431" s="38"/>
      <c r="EJ431" s="38"/>
      <c r="EK431" s="38"/>
      <c r="EL431" s="38"/>
      <c r="EM431" s="38"/>
      <c r="EN431" s="38"/>
      <c r="EO431" s="38"/>
      <c r="EP431" s="38"/>
      <c r="EQ431" s="38"/>
      <c r="ER431" s="38"/>
      <c r="ES431" s="38"/>
      <c r="ET431" s="38"/>
      <c r="EU431" s="38"/>
      <c r="EV431" s="38"/>
      <c r="EW431" s="38"/>
      <c r="EX431" s="38"/>
      <c r="EY431" s="38"/>
      <c r="EZ431" s="38"/>
      <c r="FA431" s="38"/>
      <c r="FB431" s="38"/>
      <c r="FC431" s="38"/>
      <c r="FD431" s="38"/>
      <c r="FE431" s="38"/>
      <c r="FF431" s="38"/>
      <c r="FG431" s="38"/>
      <c r="FH431" s="38"/>
      <c r="FI431" s="38"/>
      <c r="FJ431" s="38"/>
      <c r="FK431" s="38"/>
      <c r="FL431" s="38"/>
      <c r="FM431" s="38"/>
      <c r="FN431" s="38"/>
      <c r="FO431" s="38"/>
      <c r="FP431" s="38"/>
      <c r="FQ431" s="38"/>
      <c r="FR431" s="38"/>
      <c r="FS431" s="38"/>
      <c r="FT431" s="38"/>
      <c r="FU431" s="38"/>
      <c r="FV431" s="38"/>
      <c r="FW431" s="38"/>
      <c r="FX431" s="38"/>
      <c r="FY431" s="38"/>
      <c r="FZ431" s="38"/>
      <c r="GA431" s="38"/>
      <c r="GB431" s="38"/>
      <c r="GC431" s="38"/>
      <c r="GD431" s="38"/>
      <c r="GE431" s="38"/>
      <c r="GF431" s="38"/>
      <c r="GG431" s="38"/>
      <c r="GH431" s="38"/>
      <c r="GI431" s="38"/>
      <c r="GJ431" s="38"/>
      <c r="GK431" s="38"/>
      <c r="GL431" s="38"/>
      <c r="GM431" s="38"/>
      <c r="GN431" s="38"/>
      <c r="GO431" s="38"/>
      <c r="GP431" s="38"/>
      <c r="GQ431" s="38"/>
      <c r="GR431" s="38"/>
      <c r="GS431" s="38"/>
      <c r="GT431" s="38"/>
      <c r="GU431" s="38"/>
      <c r="GV431" s="38"/>
      <c r="GW431" s="38"/>
      <c r="GX431" s="38"/>
      <c r="GY431" s="38"/>
      <c r="GZ431" s="38"/>
      <c r="HA431" s="38"/>
      <c r="HB431" s="38"/>
      <c r="HC431" s="38"/>
      <c r="HD431" s="38"/>
      <c r="HE431" s="38"/>
      <c r="HF431" s="38"/>
      <c r="HG431" s="38"/>
      <c r="HH431" s="38"/>
      <c r="HI431" s="38"/>
      <c r="HJ431" s="38"/>
      <c r="HK431" s="38"/>
      <c r="HL431" s="38"/>
      <c r="HM431" s="38"/>
      <c r="HN431" s="38"/>
      <c r="HO431" s="38"/>
      <c r="HP431" s="38"/>
      <c r="HQ431" s="38"/>
      <c r="HR431" s="38"/>
      <c r="HS431" s="38"/>
      <c r="HT431" s="38"/>
      <c r="HU431" s="38"/>
      <c r="HV431" s="38"/>
      <c r="HW431" s="38"/>
      <c r="HX431" s="38"/>
      <c r="HY431" s="38"/>
      <c r="HZ431" s="38"/>
      <c r="IA431" s="38"/>
      <c r="IB431" s="38"/>
      <c r="IC431" s="38"/>
      <c r="ID431" s="38"/>
      <c r="IE431" s="38"/>
      <c r="IF431" s="38"/>
      <c r="IG431" s="38"/>
      <c r="IH431" s="38"/>
      <c r="II431" s="38"/>
      <c r="IJ431" s="38"/>
      <c r="IK431" s="38"/>
      <c r="IL431" s="38"/>
      <c r="IM431" s="38"/>
      <c r="IN431" s="38"/>
      <c r="IO431" s="38"/>
      <c r="IP431" s="38"/>
      <c r="IQ431" s="38"/>
      <c r="IR431" s="38"/>
      <c r="IS431" s="38"/>
      <c r="IT431" s="38"/>
      <c r="IU431" s="38"/>
      <c r="IV431" s="38"/>
    </row>
    <row r="432" spans="1:256" s="26" customFormat="1" hidden="1">
      <c r="A432" s="43"/>
      <c r="B432" s="48"/>
      <c r="C432" s="17"/>
      <c r="D432" s="46"/>
      <c r="E432" s="49"/>
      <c r="F432" s="41"/>
      <c r="G432" s="41"/>
      <c r="H432" s="50"/>
      <c r="I432" s="50"/>
      <c r="J432" s="17"/>
      <c r="K432" s="50"/>
      <c r="L432" s="50"/>
      <c r="M432" s="16"/>
      <c r="N432" s="17"/>
    </row>
    <row r="433" spans="1:256" s="26" customFormat="1" hidden="1">
      <c r="A433" s="43"/>
      <c r="B433" s="48"/>
      <c r="C433" s="17"/>
      <c r="D433" s="46"/>
      <c r="E433" s="49"/>
      <c r="F433" s="41"/>
      <c r="G433" s="41"/>
      <c r="H433" s="50"/>
      <c r="I433" s="50"/>
      <c r="J433" s="17"/>
      <c r="K433" s="50"/>
      <c r="L433" s="50"/>
      <c r="M433" s="16"/>
      <c r="N433" s="17"/>
    </row>
    <row r="434" spans="1:256" s="64" customFormat="1">
      <c r="A434" s="58">
        <v>43329</v>
      </c>
      <c r="B434" s="67" t="s">
        <v>92</v>
      </c>
      <c r="C434" s="63" t="s">
        <v>82</v>
      </c>
      <c r="D434" s="68" t="s">
        <v>85</v>
      </c>
      <c r="E434" s="69">
        <v>182000</v>
      </c>
      <c r="F434" s="70"/>
      <c r="G434" s="70"/>
      <c r="H434" s="71"/>
      <c r="I434" s="73"/>
      <c r="J434" s="63" t="s">
        <v>93</v>
      </c>
      <c r="K434" s="71" t="s">
        <v>94</v>
      </c>
      <c r="L434" s="71"/>
      <c r="M434" s="59" t="s">
        <v>95</v>
      </c>
      <c r="N434" s="63" t="s">
        <v>101</v>
      </c>
    </row>
    <row r="435" spans="1:256" s="64" customFormat="1" hidden="1">
      <c r="A435" s="43"/>
      <c r="B435" s="48"/>
      <c r="C435" s="17"/>
      <c r="D435" s="46"/>
      <c r="E435" s="49"/>
      <c r="F435" s="41"/>
      <c r="G435" s="41"/>
      <c r="H435" s="50"/>
      <c r="I435" s="50"/>
      <c r="J435" s="17"/>
      <c r="K435" s="50"/>
      <c r="L435" s="50"/>
      <c r="M435" s="16"/>
      <c r="N435" s="17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6"/>
      <c r="FO435" s="26"/>
      <c r="FP435" s="26"/>
      <c r="FQ435" s="26"/>
      <c r="FR435" s="26"/>
      <c r="FS435" s="26"/>
      <c r="FT435" s="26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6"/>
      <c r="GF435" s="26"/>
      <c r="GG435" s="26"/>
      <c r="GH435" s="26"/>
      <c r="GI435" s="26"/>
      <c r="GJ435" s="26"/>
      <c r="GK435" s="26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  <c r="IV435" s="26"/>
    </row>
    <row r="436" spans="1:256" s="26" customFormat="1" hidden="1">
      <c r="A436" s="43"/>
      <c r="B436" s="48"/>
      <c r="C436" s="17"/>
      <c r="D436" s="46"/>
      <c r="E436" s="49"/>
      <c r="F436" s="41"/>
      <c r="G436" s="41"/>
      <c r="H436" s="50"/>
      <c r="I436" s="50"/>
      <c r="J436" s="17"/>
      <c r="K436" s="50"/>
      <c r="L436" s="50"/>
      <c r="M436" s="16"/>
      <c r="N436" s="17"/>
    </row>
    <row r="437" spans="1:256" s="26" customFormat="1" hidden="1">
      <c r="A437" s="43"/>
      <c r="B437" s="16"/>
      <c r="C437" s="16"/>
      <c r="D437" s="16"/>
      <c r="E437" s="40"/>
      <c r="F437" s="40"/>
      <c r="G437" s="51"/>
      <c r="H437" s="16"/>
      <c r="I437" s="16"/>
      <c r="J437" s="16"/>
      <c r="K437" s="16"/>
      <c r="L437" s="16"/>
      <c r="M437" s="16"/>
      <c r="N437" s="16"/>
    </row>
    <row r="438" spans="1:256" s="26" customFormat="1" hidden="1">
      <c r="A438" s="43"/>
      <c r="B438" s="16"/>
      <c r="C438" s="16"/>
      <c r="D438" s="16"/>
      <c r="E438" s="40"/>
      <c r="F438" s="40"/>
      <c r="G438" s="51"/>
      <c r="H438" s="16"/>
      <c r="I438" s="16"/>
      <c r="J438" s="16"/>
      <c r="K438" s="16"/>
      <c r="L438" s="16"/>
      <c r="M438" s="16"/>
      <c r="N438" s="16"/>
    </row>
    <row r="439" spans="1:256" s="26" customFormat="1" hidden="1">
      <c r="A439" s="43"/>
      <c r="B439" s="16"/>
      <c r="C439" s="16"/>
      <c r="D439" s="16"/>
      <c r="E439" s="40"/>
      <c r="F439" s="40"/>
      <c r="G439" s="51"/>
      <c r="H439" s="16"/>
      <c r="I439" s="16"/>
      <c r="J439" s="16"/>
      <c r="K439" s="16"/>
      <c r="L439" s="16"/>
      <c r="M439" s="16"/>
      <c r="N439" s="16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  <c r="FS439" s="64"/>
      <c r="FT439" s="64"/>
      <c r="FU439" s="64"/>
      <c r="FV439" s="64"/>
      <c r="FW439" s="64"/>
      <c r="FX439" s="64"/>
      <c r="FY439" s="64"/>
      <c r="FZ439" s="64"/>
      <c r="GA439" s="64"/>
      <c r="GB439" s="64"/>
      <c r="GC439" s="64"/>
      <c r="GD439" s="64"/>
      <c r="GE439" s="64"/>
      <c r="GF439" s="64"/>
      <c r="GG439" s="64"/>
      <c r="GH439" s="64"/>
      <c r="GI439" s="64"/>
      <c r="GJ439" s="64"/>
      <c r="GK439" s="64"/>
      <c r="GL439" s="64"/>
      <c r="GM439" s="64"/>
      <c r="GN439" s="64"/>
      <c r="GO439" s="64"/>
      <c r="GP439" s="64"/>
      <c r="GQ439" s="64"/>
      <c r="GR439" s="64"/>
      <c r="GS439" s="64"/>
      <c r="GT439" s="64"/>
      <c r="GU439" s="64"/>
      <c r="GV439" s="64"/>
      <c r="GW439" s="64"/>
      <c r="GX439" s="64"/>
      <c r="GY439" s="64"/>
      <c r="GZ439" s="64"/>
      <c r="HA439" s="64"/>
      <c r="HB439" s="64"/>
      <c r="HC439" s="64"/>
      <c r="HD439" s="64"/>
      <c r="HE439" s="64"/>
      <c r="HF439" s="64"/>
      <c r="HG439" s="64"/>
      <c r="HH439" s="64"/>
      <c r="HI439" s="64"/>
      <c r="HJ439" s="64"/>
      <c r="HK439" s="64"/>
      <c r="HL439" s="64"/>
      <c r="HM439" s="64"/>
      <c r="HN439" s="64"/>
      <c r="HO439" s="64"/>
      <c r="HP439" s="64"/>
      <c r="HQ439" s="64"/>
      <c r="HR439" s="64"/>
      <c r="HS439" s="64"/>
      <c r="HT439" s="64"/>
      <c r="HU439" s="64"/>
      <c r="HV439" s="64"/>
      <c r="HW439" s="64"/>
      <c r="HX439" s="64"/>
      <c r="HY439" s="64"/>
      <c r="HZ439" s="64"/>
      <c r="IA439" s="64"/>
      <c r="IB439" s="64"/>
      <c r="IC439" s="64"/>
      <c r="ID439" s="64"/>
      <c r="IE439" s="64"/>
      <c r="IF439" s="64"/>
      <c r="IG439" s="64"/>
      <c r="IH439" s="64"/>
      <c r="II439" s="64"/>
      <c r="IJ439" s="64"/>
      <c r="IK439" s="64"/>
      <c r="IL439" s="64"/>
      <c r="IM439" s="64"/>
      <c r="IN439" s="64"/>
      <c r="IO439" s="64"/>
      <c r="IP439" s="64"/>
      <c r="IQ439" s="64"/>
      <c r="IR439" s="64"/>
      <c r="IS439" s="64"/>
      <c r="IT439" s="64"/>
      <c r="IU439" s="64"/>
      <c r="IV439" s="64"/>
    </row>
    <row r="440" spans="1:256" s="64" customFormat="1">
      <c r="A440" s="58">
        <v>43329</v>
      </c>
      <c r="B440" s="59" t="s">
        <v>256</v>
      </c>
      <c r="C440" s="59" t="s">
        <v>82</v>
      </c>
      <c r="D440" s="59" t="s">
        <v>89</v>
      </c>
      <c r="E440" s="61"/>
      <c r="F440" s="61">
        <v>15000</v>
      </c>
      <c r="G440" s="65"/>
      <c r="H440" s="59"/>
      <c r="I440" s="73"/>
      <c r="J440" s="59" t="s">
        <v>137</v>
      </c>
      <c r="K440" s="59">
        <v>47</v>
      </c>
      <c r="L440" s="59"/>
      <c r="M440" s="59" t="s">
        <v>95</v>
      </c>
      <c r="N440" s="63" t="s">
        <v>101</v>
      </c>
    </row>
    <row r="441" spans="1:256" s="26" customFormat="1" hidden="1">
      <c r="A441" s="43"/>
      <c r="B441" s="16"/>
      <c r="C441" s="16"/>
      <c r="D441" s="16"/>
      <c r="E441" s="40"/>
      <c r="F441" s="40"/>
      <c r="G441" s="52"/>
      <c r="H441" s="16"/>
      <c r="I441" s="16"/>
      <c r="J441" s="16"/>
      <c r="K441" s="16"/>
      <c r="L441" s="16"/>
      <c r="M441" s="16"/>
      <c r="N441" s="17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  <c r="FP441" s="32"/>
      <c r="FQ441" s="32"/>
      <c r="FR441" s="32"/>
      <c r="FS441" s="32"/>
      <c r="FT441" s="32"/>
      <c r="FU441" s="32"/>
      <c r="FV441" s="32"/>
      <c r="FW441" s="32"/>
      <c r="FX441" s="32"/>
      <c r="FY441" s="32"/>
      <c r="FZ441" s="32"/>
      <c r="GA441" s="32"/>
      <c r="GB441" s="32"/>
      <c r="GC441" s="32"/>
      <c r="GD441" s="32"/>
      <c r="GE441" s="32"/>
      <c r="GF441" s="32"/>
      <c r="GG441" s="32"/>
      <c r="GH441" s="32"/>
      <c r="GI441" s="32"/>
      <c r="GJ441" s="32"/>
      <c r="GK441" s="32"/>
      <c r="GL441" s="32"/>
      <c r="GM441" s="32"/>
      <c r="GN441" s="32"/>
      <c r="GO441" s="32"/>
      <c r="GP441" s="32"/>
      <c r="GQ441" s="32"/>
      <c r="GR441" s="32"/>
      <c r="GS441" s="32"/>
      <c r="GT441" s="32"/>
      <c r="GU441" s="32"/>
      <c r="GV441" s="32"/>
      <c r="GW441" s="32"/>
      <c r="GX441" s="32"/>
      <c r="GY441" s="32"/>
      <c r="GZ441" s="32"/>
      <c r="HA441" s="32"/>
      <c r="HB441" s="32"/>
      <c r="HC441" s="32"/>
      <c r="HD441" s="32"/>
      <c r="HE441" s="32"/>
      <c r="HF441" s="32"/>
      <c r="HG441" s="32"/>
      <c r="HH441" s="32"/>
      <c r="HI441" s="32"/>
      <c r="HJ441" s="32"/>
      <c r="HK441" s="32"/>
      <c r="HL441" s="32"/>
      <c r="HM441" s="32"/>
      <c r="HN441" s="32"/>
      <c r="HO441" s="32"/>
      <c r="HP441" s="32"/>
      <c r="HQ441" s="32"/>
      <c r="HR441" s="32"/>
      <c r="HS441" s="32"/>
      <c r="HT441" s="32"/>
      <c r="HU441" s="32"/>
      <c r="HV441" s="32"/>
      <c r="HW441" s="32"/>
      <c r="HX441" s="32"/>
      <c r="HY441" s="32"/>
      <c r="HZ441" s="32"/>
      <c r="IA441" s="32"/>
      <c r="IB441" s="32"/>
      <c r="IC441" s="32"/>
      <c r="ID441" s="32"/>
      <c r="IE441" s="32"/>
      <c r="IF441" s="32"/>
      <c r="IG441" s="32"/>
      <c r="IH441" s="32"/>
      <c r="II441" s="32"/>
      <c r="IJ441" s="32"/>
      <c r="IK441" s="32"/>
      <c r="IL441" s="32"/>
      <c r="IM441" s="32"/>
      <c r="IN441" s="32"/>
      <c r="IO441" s="32"/>
      <c r="IP441" s="32"/>
      <c r="IQ441" s="32"/>
      <c r="IR441" s="32"/>
      <c r="IS441" s="32"/>
      <c r="IT441" s="32"/>
      <c r="IU441" s="32"/>
      <c r="IV441" s="32"/>
    </row>
    <row r="442" spans="1:256" s="26" customFormat="1" hidden="1">
      <c r="A442" s="43"/>
      <c r="B442" s="16"/>
      <c r="C442" s="16"/>
      <c r="D442" s="16"/>
      <c r="E442" s="40"/>
      <c r="F442" s="40"/>
      <c r="G442" s="52"/>
      <c r="H442" s="16"/>
      <c r="I442" s="16"/>
      <c r="J442" s="16"/>
      <c r="K442" s="16"/>
      <c r="L442" s="16"/>
      <c r="M442" s="16"/>
      <c r="N442" s="17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/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/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2"/>
      <c r="FK442" s="32"/>
      <c r="FL442" s="32"/>
      <c r="FM442" s="32"/>
      <c r="FN442" s="32"/>
      <c r="FO442" s="32"/>
      <c r="FP442" s="32"/>
      <c r="FQ442" s="32"/>
      <c r="FR442" s="32"/>
      <c r="FS442" s="32"/>
      <c r="FT442" s="32"/>
      <c r="FU442" s="32"/>
      <c r="FV442" s="32"/>
      <c r="FW442" s="32"/>
      <c r="FX442" s="32"/>
      <c r="FY442" s="32"/>
      <c r="FZ442" s="32"/>
      <c r="GA442" s="32"/>
      <c r="GB442" s="32"/>
      <c r="GC442" s="32"/>
      <c r="GD442" s="32"/>
      <c r="GE442" s="32"/>
      <c r="GF442" s="32"/>
      <c r="GG442" s="32"/>
      <c r="GH442" s="32"/>
      <c r="GI442" s="32"/>
      <c r="GJ442" s="32"/>
      <c r="GK442" s="32"/>
      <c r="GL442" s="32"/>
      <c r="GM442" s="32"/>
      <c r="GN442" s="32"/>
      <c r="GO442" s="32"/>
      <c r="GP442" s="32"/>
      <c r="GQ442" s="32"/>
      <c r="GR442" s="32"/>
      <c r="GS442" s="32"/>
      <c r="GT442" s="32"/>
      <c r="GU442" s="32"/>
      <c r="GV442" s="32"/>
      <c r="GW442" s="32"/>
      <c r="GX442" s="32"/>
      <c r="GY442" s="32"/>
      <c r="GZ442" s="32"/>
      <c r="HA442" s="32"/>
      <c r="HB442" s="32"/>
      <c r="HC442" s="32"/>
      <c r="HD442" s="32"/>
      <c r="HE442" s="32"/>
      <c r="HF442" s="32"/>
      <c r="HG442" s="32"/>
      <c r="HH442" s="32"/>
      <c r="HI442" s="32"/>
      <c r="HJ442" s="32"/>
      <c r="HK442" s="32"/>
      <c r="HL442" s="32"/>
      <c r="HM442" s="32"/>
      <c r="HN442" s="32"/>
      <c r="HO442" s="32"/>
      <c r="HP442" s="32"/>
      <c r="HQ442" s="32"/>
      <c r="HR442" s="32"/>
      <c r="HS442" s="32"/>
      <c r="HT442" s="32"/>
      <c r="HU442" s="32"/>
      <c r="HV442" s="32"/>
      <c r="HW442" s="32"/>
      <c r="HX442" s="32"/>
      <c r="HY442" s="32"/>
      <c r="HZ442" s="32"/>
      <c r="IA442" s="32"/>
      <c r="IB442" s="32"/>
      <c r="IC442" s="32"/>
      <c r="ID442" s="32"/>
      <c r="IE442" s="32"/>
      <c r="IF442" s="32"/>
      <c r="IG442" s="32"/>
      <c r="IH442" s="32"/>
      <c r="II442" s="32"/>
      <c r="IJ442" s="32"/>
      <c r="IK442" s="32"/>
      <c r="IL442" s="32"/>
      <c r="IM442" s="32"/>
      <c r="IN442" s="32"/>
      <c r="IO442" s="32"/>
      <c r="IP442" s="32"/>
      <c r="IQ442" s="32"/>
      <c r="IR442" s="32"/>
      <c r="IS442" s="32"/>
      <c r="IT442" s="32"/>
      <c r="IU442" s="32"/>
      <c r="IV442" s="32"/>
    </row>
    <row r="443" spans="1:256" s="26" customFormat="1" hidden="1">
      <c r="A443" s="43"/>
      <c r="B443" s="16"/>
      <c r="C443" s="16"/>
      <c r="D443" s="16"/>
      <c r="E443" s="40"/>
      <c r="F443" s="40"/>
      <c r="G443" s="52"/>
      <c r="H443" s="16"/>
      <c r="I443" s="16"/>
      <c r="J443" s="16"/>
      <c r="K443" s="16"/>
      <c r="L443" s="16"/>
      <c r="M443" s="16"/>
      <c r="N443" s="17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  <c r="GH443" s="32"/>
      <c r="GI443" s="32"/>
      <c r="GJ443" s="32"/>
      <c r="GK443" s="32"/>
      <c r="GL443" s="32"/>
      <c r="GM443" s="32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2"/>
      <c r="HZ443" s="32"/>
      <c r="IA443" s="32"/>
      <c r="IB443" s="32"/>
      <c r="IC443" s="32"/>
      <c r="ID443" s="32"/>
      <c r="IE443" s="32"/>
      <c r="IF443" s="32"/>
      <c r="IG443" s="32"/>
      <c r="IH443" s="32"/>
      <c r="II443" s="32"/>
      <c r="IJ443" s="32"/>
      <c r="IK443" s="32"/>
      <c r="IL443" s="32"/>
      <c r="IM443" s="32"/>
      <c r="IN443" s="32"/>
      <c r="IO443" s="32"/>
      <c r="IP443" s="32"/>
      <c r="IQ443" s="32"/>
      <c r="IR443" s="32"/>
      <c r="IS443" s="32"/>
      <c r="IT443" s="32"/>
      <c r="IU443" s="32"/>
      <c r="IV443" s="32"/>
    </row>
    <row r="444" spans="1:256" s="64" customFormat="1">
      <c r="A444" s="58">
        <v>43329</v>
      </c>
      <c r="B444" s="59" t="s">
        <v>137</v>
      </c>
      <c r="C444" s="59" t="s">
        <v>82</v>
      </c>
      <c r="D444" s="59" t="s">
        <v>89</v>
      </c>
      <c r="E444" s="61">
        <v>15000</v>
      </c>
      <c r="F444" s="61"/>
      <c r="G444" s="61"/>
      <c r="H444" s="59"/>
      <c r="I444" s="73"/>
      <c r="J444" s="59" t="s">
        <v>256</v>
      </c>
      <c r="K444" s="59" t="s">
        <v>371</v>
      </c>
      <c r="L444" s="59"/>
      <c r="M444" s="59" t="s">
        <v>95</v>
      </c>
      <c r="N444" s="63" t="s">
        <v>101</v>
      </c>
    </row>
    <row r="445" spans="1:256" s="64" customFormat="1" hidden="1">
      <c r="A445" s="43"/>
      <c r="B445" s="50"/>
      <c r="C445" s="50"/>
      <c r="D445" s="50"/>
      <c r="E445" s="40"/>
      <c r="F445" s="49"/>
      <c r="G445" s="50"/>
      <c r="H445" s="16"/>
      <c r="I445" s="16"/>
      <c r="J445" s="17"/>
      <c r="K445" s="50"/>
      <c r="L445" s="16"/>
      <c r="M445" s="16"/>
      <c r="N445" s="17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  <c r="IT445" s="32"/>
      <c r="IU445" s="32"/>
      <c r="IV445" s="32"/>
    </row>
    <row r="446" spans="1:256" s="26" customFormat="1" hidden="1">
      <c r="A446" s="43"/>
      <c r="B446" s="50"/>
      <c r="C446" s="50"/>
      <c r="D446" s="50"/>
      <c r="E446" s="40"/>
      <c r="F446" s="49"/>
      <c r="G446" s="50"/>
      <c r="H446" s="16"/>
      <c r="I446" s="16"/>
      <c r="J446" s="17"/>
      <c r="K446" s="50"/>
      <c r="L446" s="16"/>
      <c r="M446" s="16"/>
      <c r="N446" s="17"/>
    </row>
    <row r="447" spans="1:256" s="26" customFormat="1" hidden="1">
      <c r="A447" s="43"/>
      <c r="B447" s="50"/>
      <c r="C447" s="50"/>
      <c r="D447" s="50"/>
      <c r="E447" s="40"/>
      <c r="F447" s="49"/>
      <c r="G447" s="50"/>
      <c r="H447" s="16"/>
      <c r="I447" s="16"/>
      <c r="J447" s="17"/>
      <c r="K447" s="50"/>
      <c r="L447" s="16"/>
      <c r="M447" s="16"/>
      <c r="N447" s="17"/>
    </row>
    <row r="448" spans="1:256" s="26" customFormat="1" hidden="1">
      <c r="A448" s="43"/>
      <c r="B448" s="50"/>
      <c r="C448" s="16"/>
      <c r="D448" s="16"/>
      <c r="E448" s="40"/>
      <c r="F448" s="40"/>
      <c r="G448" s="54"/>
      <c r="H448" s="16"/>
      <c r="I448" s="16"/>
      <c r="J448" s="17"/>
      <c r="K448" s="50"/>
      <c r="L448" s="16"/>
      <c r="M448" s="16"/>
      <c r="N448" s="17"/>
    </row>
    <row r="449" spans="1:256" s="26" customFormat="1" hidden="1">
      <c r="A449" s="43"/>
      <c r="B449" s="50"/>
      <c r="C449" s="16"/>
      <c r="D449" s="16"/>
      <c r="E449" s="40"/>
      <c r="F449" s="40"/>
      <c r="G449" s="54"/>
      <c r="H449" s="16"/>
      <c r="I449" s="16"/>
      <c r="J449" s="17"/>
      <c r="K449" s="50"/>
      <c r="L449" s="16"/>
      <c r="M449" s="16"/>
      <c r="N449" s="17"/>
    </row>
    <row r="450" spans="1:256" s="26" customFormat="1" hidden="1">
      <c r="A450" s="43"/>
      <c r="B450" s="50"/>
      <c r="C450" s="16"/>
      <c r="D450" s="16"/>
      <c r="E450" s="40"/>
      <c r="F450" s="40"/>
      <c r="G450" s="54"/>
      <c r="H450" s="16"/>
      <c r="I450" s="16"/>
      <c r="J450" s="17"/>
      <c r="K450" s="50"/>
      <c r="L450" s="16"/>
      <c r="M450" s="16"/>
      <c r="N450" s="17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  <c r="IK450" s="66"/>
      <c r="IL450" s="66"/>
      <c r="IM450" s="66"/>
      <c r="IN450" s="66"/>
      <c r="IO450" s="66"/>
      <c r="IP450" s="66"/>
      <c r="IQ450" s="66"/>
      <c r="IR450" s="66"/>
      <c r="IS450" s="66"/>
      <c r="IT450" s="66"/>
      <c r="IU450" s="66"/>
      <c r="IV450" s="66"/>
    </row>
    <row r="451" spans="1:256" s="26" customFormat="1" hidden="1">
      <c r="A451" s="43"/>
      <c r="B451" s="16"/>
      <c r="C451" s="16"/>
      <c r="D451" s="16"/>
      <c r="E451" s="40"/>
      <c r="F451" s="40"/>
      <c r="G451" s="40"/>
      <c r="H451" s="16"/>
      <c r="I451" s="16"/>
      <c r="J451" s="16"/>
      <c r="K451" s="16"/>
      <c r="L451" s="16"/>
      <c r="M451" s="16"/>
      <c r="N451" s="1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  <c r="IK451" s="66"/>
      <c r="IL451" s="66"/>
      <c r="IM451" s="66"/>
      <c r="IN451" s="66"/>
      <c r="IO451" s="66"/>
      <c r="IP451" s="66"/>
      <c r="IQ451" s="66"/>
      <c r="IR451" s="66"/>
      <c r="IS451" s="66"/>
      <c r="IT451" s="66"/>
      <c r="IU451" s="66"/>
      <c r="IV451" s="66"/>
    </row>
    <row r="452" spans="1:256" s="26" customFormat="1" hidden="1">
      <c r="A452" s="43"/>
      <c r="B452" s="16"/>
      <c r="C452" s="16"/>
      <c r="D452" s="16"/>
      <c r="E452" s="40"/>
      <c r="F452" s="40"/>
      <c r="G452" s="40"/>
      <c r="H452" s="16"/>
      <c r="I452" s="16"/>
      <c r="J452" s="16"/>
      <c r="K452" s="16"/>
      <c r="L452" s="16"/>
      <c r="M452" s="16"/>
      <c r="N452" s="1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  <c r="IK452" s="66"/>
      <c r="IL452" s="66"/>
      <c r="IM452" s="66"/>
      <c r="IN452" s="66"/>
      <c r="IO452" s="66"/>
      <c r="IP452" s="66"/>
      <c r="IQ452" s="66"/>
      <c r="IR452" s="66"/>
      <c r="IS452" s="66"/>
      <c r="IT452" s="66"/>
      <c r="IU452" s="66"/>
      <c r="IV452" s="66"/>
    </row>
    <row r="453" spans="1:256" s="26" customFormat="1" hidden="1">
      <c r="A453" s="43"/>
      <c r="B453" s="17"/>
      <c r="C453" s="16"/>
      <c r="D453" s="17"/>
      <c r="E453" s="40"/>
      <c r="F453" s="40"/>
      <c r="G453" s="54"/>
      <c r="H453" s="16"/>
      <c r="I453" s="16"/>
      <c r="J453" s="17"/>
      <c r="K453" s="17"/>
      <c r="L453" s="16"/>
      <c r="M453" s="16"/>
      <c r="N453" s="17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  <c r="IK453" s="66"/>
      <c r="IL453" s="66"/>
      <c r="IM453" s="66"/>
      <c r="IN453" s="66"/>
      <c r="IO453" s="66"/>
      <c r="IP453" s="66"/>
      <c r="IQ453" s="66"/>
      <c r="IR453" s="66"/>
      <c r="IS453" s="66"/>
      <c r="IT453" s="66"/>
      <c r="IU453" s="66"/>
      <c r="IV453" s="66"/>
    </row>
    <row r="454" spans="1:256" s="26" customFormat="1" hidden="1">
      <c r="A454" s="43"/>
      <c r="B454" s="17"/>
      <c r="C454" s="16"/>
      <c r="D454" s="17"/>
      <c r="E454" s="40"/>
      <c r="F454" s="40"/>
      <c r="G454" s="54"/>
      <c r="H454" s="16"/>
      <c r="I454" s="16"/>
      <c r="J454" s="17"/>
      <c r="K454" s="17"/>
      <c r="L454" s="16"/>
      <c r="M454" s="16"/>
      <c r="N454" s="17"/>
    </row>
    <row r="455" spans="1:256" s="26" customFormat="1" hidden="1">
      <c r="A455" s="43"/>
      <c r="B455" s="17"/>
      <c r="C455" s="16"/>
      <c r="D455" s="17"/>
      <c r="E455" s="40"/>
      <c r="F455" s="40"/>
      <c r="G455" s="54"/>
      <c r="H455" s="16"/>
      <c r="I455" s="16"/>
      <c r="J455" s="17"/>
      <c r="K455" s="17"/>
      <c r="L455" s="16"/>
      <c r="M455" s="16"/>
      <c r="N455" s="17"/>
    </row>
    <row r="456" spans="1:256" s="26" customFormat="1" hidden="1">
      <c r="A456" s="43"/>
      <c r="B456" s="48"/>
      <c r="C456" s="17"/>
      <c r="D456" s="46"/>
      <c r="E456" s="49"/>
      <c r="F456" s="41"/>
      <c r="G456" s="41"/>
      <c r="H456" s="50"/>
      <c r="I456" s="50"/>
      <c r="J456" s="17"/>
      <c r="K456" s="50"/>
      <c r="L456" s="50"/>
      <c r="M456" s="16"/>
      <c r="N456" s="17"/>
    </row>
    <row r="457" spans="1:256" s="26" customFormat="1" hidden="1">
      <c r="A457" s="43"/>
      <c r="B457" s="48"/>
      <c r="C457" s="17"/>
      <c r="D457" s="46"/>
      <c r="E457" s="49"/>
      <c r="F457" s="41"/>
      <c r="G457" s="41"/>
      <c r="H457" s="50"/>
      <c r="I457" s="50"/>
      <c r="J457" s="17"/>
      <c r="K457" s="50"/>
      <c r="L457" s="50"/>
      <c r="M457" s="16"/>
      <c r="N457" s="17"/>
    </row>
    <row r="458" spans="1:256" s="26" customFormat="1" hidden="1">
      <c r="A458" s="43"/>
      <c r="B458" s="48"/>
      <c r="C458" s="17"/>
      <c r="D458" s="46"/>
      <c r="E458" s="49"/>
      <c r="F458" s="41"/>
      <c r="G458" s="41"/>
      <c r="H458" s="50"/>
      <c r="I458" s="50"/>
      <c r="J458" s="17"/>
      <c r="K458" s="50"/>
      <c r="L458" s="50"/>
      <c r="M458" s="16"/>
      <c r="N458" s="17"/>
    </row>
    <row r="459" spans="1:256" s="26" customFormat="1" hidden="1">
      <c r="A459" s="43"/>
      <c r="B459" s="48"/>
      <c r="C459" s="17"/>
      <c r="D459" s="46"/>
      <c r="E459" s="49"/>
      <c r="F459" s="41"/>
      <c r="G459" s="41"/>
      <c r="H459" s="50"/>
      <c r="I459" s="50"/>
      <c r="J459" s="17"/>
      <c r="K459" s="50"/>
      <c r="L459" s="50"/>
      <c r="M459" s="16"/>
      <c r="N459" s="1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  <c r="BB459" s="77"/>
      <c r="BC459" s="77"/>
      <c r="BD459" s="77"/>
      <c r="BE459" s="77"/>
      <c r="BF459" s="77"/>
      <c r="BG459" s="77"/>
      <c r="BH459" s="77"/>
      <c r="BI459" s="77"/>
      <c r="BJ459" s="77"/>
      <c r="BK459" s="77"/>
      <c r="BL459" s="77"/>
      <c r="BM459" s="77"/>
      <c r="BN459" s="77"/>
      <c r="BO459" s="77"/>
      <c r="BP459" s="77"/>
      <c r="BQ459" s="77"/>
      <c r="BR459" s="77"/>
      <c r="BS459" s="77"/>
      <c r="BT459" s="77"/>
      <c r="BU459" s="77"/>
      <c r="BV459" s="77"/>
      <c r="BW459" s="77"/>
      <c r="BX459" s="77"/>
      <c r="BY459" s="77"/>
      <c r="BZ459" s="77"/>
      <c r="CA459" s="77"/>
      <c r="CB459" s="77"/>
      <c r="CC459" s="77"/>
      <c r="CD459" s="77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  <c r="FO459" s="77"/>
      <c r="FP459" s="77"/>
      <c r="FQ459" s="77"/>
      <c r="FR459" s="77"/>
      <c r="FS459" s="77"/>
      <c r="FT459" s="77"/>
      <c r="FU459" s="77"/>
      <c r="FV459" s="77"/>
      <c r="FW459" s="77"/>
      <c r="FX459" s="77"/>
      <c r="FY459" s="77"/>
      <c r="FZ459" s="77"/>
      <c r="GA459" s="77"/>
      <c r="GB459" s="77"/>
      <c r="GC459" s="77"/>
      <c r="GD459" s="77"/>
      <c r="GE459" s="77"/>
      <c r="GF459" s="77"/>
      <c r="GG459" s="77"/>
      <c r="GH459" s="77"/>
      <c r="GI459" s="77"/>
      <c r="GJ459" s="77"/>
      <c r="GK459" s="77"/>
      <c r="GL459" s="77"/>
      <c r="GM459" s="77"/>
      <c r="GN459" s="77"/>
      <c r="GO459" s="77"/>
      <c r="GP459" s="77"/>
      <c r="GQ459" s="77"/>
      <c r="GR459" s="77"/>
      <c r="GS459" s="77"/>
      <c r="GT459" s="77"/>
      <c r="GU459" s="77"/>
      <c r="GV459" s="77"/>
      <c r="GW459" s="77"/>
      <c r="GX459" s="77"/>
      <c r="GY459" s="77"/>
      <c r="GZ459" s="77"/>
      <c r="HA459" s="77"/>
      <c r="HB459" s="77"/>
      <c r="HC459" s="77"/>
      <c r="HD459" s="77"/>
      <c r="HE459" s="77"/>
      <c r="HF459" s="77"/>
      <c r="HG459" s="77"/>
      <c r="HH459" s="77"/>
      <c r="HI459" s="77"/>
      <c r="HJ459" s="77"/>
      <c r="HK459" s="77"/>
      <c r="HL459" s="77"/>
      <c r="HM459" s="77"/>
      <c r="HN459" s="77"/>
      <c r="HO459" s="77"/>
      <c r="HP459" s="77"/>
      <c r="HQ459" s="77"/>
      <c r="HR459" s="77"/>
      <c r="HS459" s="77"/>
      <c r="HT459" s="77"/>
      <c r="HU459" s="77"/>
      <c r="HV459" s="77"/>
      <c r="HW459" s="77"/>
      <c r="HX459" s="77"/>
      <c r="HY459" s="77"/>
      <c r="HZ459" s="77"/>
      <c r="IA459" s="77"/>
      <c r="IB459" s="77"/>
      <c r="IC459" s="77"/>
      <c r="ID459" s="77"/>
      <c r="IE459" s="77"/>
      <c r="IF459" s="77"/>
      <c r="IG459" s="77"/>
      <c r="IH459" s="77"/>
      <c r="II459" s="77"/>
      <c r="IJ459" s="77"/>
      <c r="IK459" s="77"/>
      <c r="IL459" s="77"/>
      <c r="IM459" s="77"/>
      <c r="IN459" s="77"/>
      <c r="IO459" s="77"/>
      <c r="IP459" s="77"/>
      <c r="IQ459" s="77"/>
      <c r="IR459" s="77"/>
      <c r="IS459" s="77"/>
      <c r="IT459" s="77"/>
      <c r="IU459" s="77"/>
      <c r="IV459" s="77"/>
    </row>
    <row r="460" spans="1:256" s="26" customFormat="1" hidden="1">
      <c r="A460" s="43"/>
      <c r="B460" s="48"/>
      <c r="C460" s="17"/>
      <c r="D460" s="46"/>
      <c r="E460" s="49"/>
      <c r="F460" s="41"/>
      <c r="G460" s="41"/>
      <c r="H460" s="50"/>
      <c r="I460" s="50"/>
      <c r="J460" s="17"/>
      <c r="K460" s="50"/>
      <c r="L460" s="50"/>
      <c r="M460" s="16"/>
      <c r="N460" s="17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  <c r="HT460" s="39"/>
      <c r="HU460" s="39"/>
      <c r="HV460" s="39"/>
      <c r="HW460" s="39"/>
      <c r="HX460" s="39"/>
      <c r="HY460" s="39"/>
      <c r="HZ460" s="39"/>
      <c r="IA460" s="39"/>
      <c r="IB460" s="39"/>
      <c r="IC460" s="39"/>
      <c r="ID460" s="39"/>
      <c r="IE460" s="39"/>
      <c r="IF460" s="39"/>
      <c r="IG460" s="39"/>
      <c r="IH460" s="39"/>
      <c r="II460" s="39"/>
      <c r="IJ460" s="39"/>
      <c r="IK460" s="39"/>
      <c r="IL460" s="39"/>
      <c r="IM460" s="39"/>
      <c r="IN460" s="39"/>
      <c r="IO460" s="39"/>
      <c r="IP460" s="39"/>
      <c r="IQ460" s="39"/>
      <c r="IR460" s="39"/>
      <c r="IS460" s="39"/>
      <c r="IT460" s="39"/>
      <c r="IU460" s="39"/>
      <c r="IV460" s="39"/>
    </row>
    <row r="461" spans="1:256" s="26" customFormat="1" hidden="1">
      <c r="A461" s="43"/>
      <c r="B461" s="16"/>
      <c r="C461" s="16"/>
      <c r="D461" s="16"/>
      <c r="E461" s="40"/>
      <c r="F461" s="40"/>
      <c r="G461" s="52"/>
      <c r="H461" s="16"/>
      <c r="I461" s="16"/>
      <c r="J461" s="16"/>
      <c r="K461" s="16"/>
      <c r="L461" s="16"/>
      <c r="M461" s="16"/>
      <c r="N461" s="17"/>
    </row>
    <row r="462" spans="1:256" s="26" customFormat="1" hidden="1">
      <c r="A462" s="43"/>
      <c r="B462" s="16"/>
      <c r="C462" s="16"/>
      <c r="D462" s="16"/>
      <c r="E462" s="40"/>
      <c r="F462" s="40"/>
      <c r="G462" s="52"/>
      <c r="H462" s="16"/>
      <c r="I462" s="16"/>
      <c r="J462" s="16"/>
      <c r="K462" s="16"/>
      <c r="L462" s="16"/>
      <c r="M462" s="16"/>
      <c r="N462" s="17"/>
    </row>
    <row r="463" spans="1:256" s="26" customFormat="1" hidden="1">
      <c r="A463" s="43"/>
      <c r="B463" s="16"/>
      <c r="C463" s="16"/>
      <c r="D463" s="16"/>
      <c r="E463" s="40"/>
      <c r="F463" s="40"/>
      <c r="G463" s="40"/>
      <c r="H463" s="16"/>
      <c r="I463" s="16"/>
      <c r="J463" s="16"/>
      <c r="K463" s="16"/>
      <c r="L463" s="16"/>
      <c r="M463" s="16"/>
      <c r="N463" s="16"/>
    </row>
    <row r="464" spans="1:256" s="26" customFormat="1" hidden="1">
      <c r="A464" s="43"/>
      <c r="B464" s="16"/>
      <c r="C464" s="16"/>
      <c r="D464" s="16"/>
      <c r="E464" s="40"/>
      <c r="F464" s="40"/>
      <c r="G464" s="40"/>
      <c r="H464" s="16"/>
      <c r="I464" s="16"/>
      <c r="J464" s="16"/>
      <c r="K464" s="16"/>
      <c r="L464" s="16"/>
      <c r="M464" s="16"/>
      <c r="N464" s="16"/>
    </row>
    <row r="465" spans="1:256" s="64" customFormat="1" hidden="1">
      <c r="A465" s="43"/>
      <c r="B465" s="48"/>
      <c r="C465" s="17"/>
      <c r="D465" s="46"/>
      <c r="E465" s="49"/>
      <c r="F465" s="41"/>
      <c r="G465" s="41"/>
      <c r="H465" s="50"/>
      <c r="I465" s="50"/>
      <c r="J465" s="17"/>
      <c r="K465" s="50"/>
      <c r="L465" s="50"/>
      <c r="M465" s="16"/>
      <c r="N465" s="17"/>
    </row>
    <row r="466" spans="1:256" s="26" customFormat="1" hidden="1">
      <c r="A466" s="43"/>
      <c r="B466" s="48"/>
      <c r="C466" s="17"/>
      <c r="D466" s="46"/>
      <c r="E466" s="49"/>
      <c r="F466" s="41"/>
      <c r="G466" s="41"/>
      <c r="H466" s="50"/>
      <c r="I466" s="50"/>
      <c r="J466" s="17"/>
      <c r="K466" s="50"/>
      <c r="L466" s="50"/>
      <c r="M466" s="16"/>
      <c r="N466" s="17"/>
    </row>
    <row r="467" spans="1:256" s="26" customFormat="1" hidden="1">
      <c r="A467" s="43"/>
      <c r="B467" s="48"/>
      <c r="C467" s="17"/>
      <c r="D467" s="46"/>
      <c r="E467" s="49"/>
      <c r="F467" s="41"/>
      <c r="G467" s="41"/>
      <c r="H467" s="50"/>
      <c r="I467" s="50"/>
      <c r="J467" s="17"/>
      <c r="K467" s="50"/>
      <c r="L467" s="50"/>
      <c r="M467" s="16"/>
      <c r="N467" s="17"/>
    </row>
    <row r="468" spans="1:256" s="26" customFormat="1" hidden="1">
      <c r="A468" s="43"/>
      <c r="B468" s="48"/>
      <c r="C468" s="17"/>
      <c r="D468" s="46"/>
      <c r="E468" s="49"/>
      <c r="F468" s="41"/>
      <c r="G468" s="41"/>
      <c r="H468" s="50"/>
      <c r="I468" s="50"/>
      <c r="J468" s="17"/>
      <c r="K468" s="50"/>
      <c r="L468" s="50"/>
      <c r="M468" s="16"/>
      <c r="N468" s="17"/>
    </row>
    <row r="469" spans="1:256" s="26" customFormat="1" hidden="1">
      <c r="A469" s="43"/>
      <c r="B469" s="17"/>
      <c r="C469" s="16"/>
      <c r="D469" s="17"/>
      <c r="E469" s="40"/>
      <c r="F469" s="40"/>
      <c r="G469" s="40"/>
      <c r="H469" s="16"/>
      <c r="I469" s="16"/>
      <c r="J469" s="17"/>
      <c r="K469" s="16"/>
      <c r="L469" s="16"/>
      <c r="M469" s="16"/>
      <c r="N469" s="16"/>
    </row>
    <row r="470" spans="1:256" s="26" customFormat="1" hidden="1">
      <c r="A470" s="43"/>
      <c r="B470" s="17"/>
      <c r="C470" s="16"/>
      <c r="D470" s="17"/>
      <c r="E470" s="40"/>
      <c r="F470" s="40"/>
      <c r="G470" s="40"/>
      <c r="H470" s="16"/>
      <c r="I470" s="16"/>
      <c r="J470" s="17"/>
      <c r="K470" s="16"/>
      <c r="L470" s="16"/>
      <c r="M470" s="16"/>
      <c r="N470" s="16"/>
    </row>
    <row r="471" spans="1:256" s="26" customFormat="1" hidden="1">
      <c r="A471" s="43"/>
      <c r="B471" s="17"/>
      <c r="C471" s="16"/>
      <c r="D471" s="17"/>
      <c r="E471" s="40"/>
      <c r="F471" s="40"/>
      <c r="G471" s="40"/>
      <c r="H471" s="16"/>
      <c r="I471" s="16"/>
      <c r="J471" s="17"/>
      <c r="K471" s="16"/>
      <c r="L471" s="16"/>
      <c r="M471" s="16"/>
      <c r="N471" s="16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  <c r="GH471" s="32"/>
      <c r="GI471" s="32"/>
      <c r="GJ471" s="32"/>
      <c r="GK471" s="32"/>
      <c r="GL471" s="32"/>
      <c r="GM471" s="32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  <c r="IC471" s="32"/>
      <c r="ID471" s="32"/>
      <c r="IE471" s="32"/>
      <c r="IF471" s="32"/>
      <c r="IG471" s="32"/>
      <c r="IH471" s="32"/>
      <c r="II471" s="32"/>
      <c r="IJ471" s="32"/>
      <c r="IK471" s="32"/>
      <c r="IL471" s="32"/>
      <c r="IM471" s="32"/>
      <c r="IN471" s="32"/>
      <c r="IO471" s="32"/>
      <c r="IP471" s="32"/>
      <c r="IQ471" s="32"/>
      <c r="IR471" s="32"/>
      <c r="IS471" s="32"/>
      <c r="IT471" s="32"/>
      <c r="IU471" s="32"/>
      <c r="IV471" s="32"/>
    </row>
    <row r="472" spans="1:256" s="26" customFormat="1" hidden="1">
      <c r="A472" s="43"/>
      <c r="B472" s="17"/>
      <c r="C472" s="16"/>
      <c r="D472" s="17"/>
      <c r="E472" s="40"/>
      <c r="F472" s="40"/>
      <c r="G472" s="40"/>
      <c r="H472" s="16"/>
      <c r="I472" s="16"/>
      <c r="J472" s="17"/>
      <c r="K472" s="16"/>
      <c r="L472" s="16"/>
      <c r="M472" s="16"/>
      <c r="N472" s="16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  <c r="GF472" s="64"/>
      <c r="GG472" s="64"/>
      <c r="GH472" s="64"/>
      <c r="GI472" s="64"/>
      <c r="GJ472" s="64"/>
      <c r="GK472" s="64"/>
      <c r="GL472" s="64"/>
      <c r="GM472" s="64"/>
      <c r="GN472" s="64"/>
      <c r="GO472" s="64"/>
      <c r="GP472" s="64"/>
      <c r="GQ472" s="64"/>
      <c r="GR472" s="64"/>
      <c r="GS472" s="64"/>
      <c r="GT472" s="64"/>
      <c r="GU472" s="64"/>
      <c r="GV472" s="64"/>
      <c r="GW472" s="64"/>
      <c r="GX472" s="64"/>
      <c r="GY472" s="64"/>
      <c r="GZ472" s="64"/>
      <c r="HA472" s="64"/>
      <c r="HB472" s="64"/>
      <c r="HC472" s="64"/>
      <c r="HD472" s="64"/>
      <c r="HE472" s="64"/>
      <c r="HF472" s="64"/>
      <c r="HG472" s="64"/>
      <c r="HH472" s="64"/>
      <c r="HI472" s="64"/>
      <c r="HJ472" s="64"/>
      <c r="HK472" s="64"/>
      <c r="HL472" s="64"/>
      <c r="HM472" s="64"/>
      <c r="HN472" s="64"/>
      <c r="HO472" s="64"/>
      <c r="HP472" s="64"/>
      <c r="HQ472" s="64"/>
      <c r="HR472" s="64"/>
      <c r="HS472" s="64"/>
      <c r="HT472" s="64"/>
      <c r="HU472" s="64"/>
      <c r="HV472" s="64"/>
      <c r="HW472" s="64"/>
      <c r="HX472" s="64"/>
      <c r="HY472" s="64"/>
      <c r="HZ472" s="64"/>
      <c r="IA472" s="64"/>
      <c r="IB472" s="64"/>
      <c r="IC472" s="64"/>
      <c r="ID472" s="64"/>
      <c r="IE472" s="64"/>
      <c r="IF472" s="64"/>
      <c r="IG472" s="64"/>
      <c r="IH472" s="64"/>
      <c r="II472" s="64"/>
      <c r="IJ472" s="64"/>
      <c r="IK472" s="64"/>
      <c r="IL472" s="64"/>
      <c r="IM472" s="64"/>
      <c r="IN472" s="64"/>
      <c r="IO472" s="64"/>
      <c r="IP472" s="64"/>
      <c r="IQ472" s="64"/>
      <c r="IR472" s="64"/>
      <c r="IS472" s="64"/>
      <c r="IT472" s="64"/>
      <c r="IU472" s="64"/>
      <c r="IV472" s="64"/>
    </row>
    <row r="473" spans="1:256" s="26" customFormat="1" hidden="1">
      <c r="A473" s="43"/>
      <c r="B473" s="17"/>
      <c r="C473" s="16"/>
      <c r="D473" s="17"/>
      <c r="E473" s="40"/>
      <c r="F473" s="40"/>
      <c r="G473" s="40"/>
      <c r="H473" s="16"/>
      <c r="I473" s="16"/>
      <c r="J473" s="17"/>
      <c r="K473" s="16"/>
      <c r="L473" s="16"/>
      <c r="M473" s="16"/>
      <c r="N473" s="16"/>
    </row>
    <row r="474" spans="1:256" s="39" customFormat="1" hidden="1">
      <c r="A474" s="43"/>
      <c r="B474" s="16"/>
      <c r="C474" s="16"/>
      <c r="D474" s="16"/>
      <c r="E474" s="40"/>
      <c r="F474" s="40"/>
      <c r="G474" s="40"/>
      <c r="H474" s="16"/>
      <c r="I474" s="16"/>
      <c r="J474" s="16"/>
      <c r="K474" s="16"/>
      <c r="L474" s="16"/>
      <c r="M474" s="16"/>
      <c r="N474" s="1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  <c r="FJ474" s="26"/>
      <c r="FK474" s="26"/>
      <c r="FL474" s="26"/>
      <c r="FM474" s="26"/>
      <c r="FN474" s="26"/>
      <c r="FO474" s="26"/>
      <c r="FP474" s="26"/>
      <c r="FQ474" s="26"/>
      <c r="FR474" s="26"/>
      <c r="FS474" s="26"/>
      <c r="FT474" s="26"/>
      <c r="FU474" s="26"/>
      <c r="FV474" s="26"/>
      <c r="FW474" s="26"/>
      <c r="FX474" s="26"/>
      <c r="FY474" s="26"/>
      <c r="FZ474" s="26"/>
      <c r="GA474" s="26"/>
      <c r="GB474" s="26"/>
      <c r="GC474" s="26"/>
      <c r="GD474" s="26"/>
      <c r="GE474" s="26"/>
      <c r="GF474" s="26"/>
      <c r="GG474" s="26"/>
      <c r="GH474" s="26"/>
      <c r="GI474" s="26"/>
      <c r="GJ474" s="26"/>
      <c r="GK474" s="26"/>
      <c r="GL474" s="26"/>
      <c r="GM474" s="26"/>
      <c r="GN474" s="26"/>
      <c r="GO474" s="26"/>
      <c r="GP474" s="26"/>
      <c r="GQ474" s="26"/>
      <c r="GR474" s="26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6"/>
      <c r="IU474" s="26"/>
      <c r="IV474" s="26"/>
    </row>
    <row r="475" spans="1:256" s="77" customFormat="1" hidden="1">
      <c r="A475" s="43"/>
      <c r="B475" s="16"/>
      <c r="C475" s="16"/>
      <c r="D475" s="16"/>
      <c r="E475" s="40"/>
      <c r="F475" s="40"/>
      <c r="G475" s="40"/>
      <c r="H475" s="16"/>
      <c r="I475" s="16"/>
      <c r="J475" s="16"/>
      <c r="K475" s="16"/>
      <c r="L475" s="16"/>
      <c r="M475" s="16"/>
      <c r="N475" s="1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  <c r="FJ475" s="26"/>
      <c r="FK475" s="26"/>
      <c r="FL475" s="26"/>
      <c r="FM475" s="26"/>
      <c r="FN475" s="26"/>
      <c r="FO475" s="26"/>
      <c r="FP475" s="26"/>
      <c r="FQ475" s="26"/>
      <c r="FR475" s="26"/>
      <c r="FS475" s="26"/>
      <c r="FT475" s="26"/>
      <c r="FU475" s="26"/>
      <c r="FV475" s="26"/>
      <c r="FW475" s="26"/>
      <c r="FX475" s="26"/>
      <c r="FY475" s="26"/>
      <c r="FZ475" s="26"/>
      <c r="GA475" s="26"/>
      <c r="GB475" s="26"/>
      <c r="GC475" s="26"/>
      <c r="GD475" s="26"/>
      <c r="GE475" s="26"/>
      <c r="GF475" s="26"/>
      <c r="GG475" s="26"/>
      <c r="GH475" s="26"/>
      <c r="GI475" s="26"/>
      <c r="GJ475" s="26"/>
      <c r="GK475" s="26"/>
      <c r="GL475" s="26"/>
      <c r="GM475" s="26"/>
      <c r="GN475" s="26"/>
      <c r="GO475" s="26"/>
      <c r="GP475" s="26"/>
      <c r="GQ475" s="26"/>
      <c r="GR475" s="26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6"/>
      <c r="IU475" s="26"/>
      <c r="IV475" s="26"/>
    </row>
    <row r="476" spans="1:256" s="39" customFormat="1" hidden="1">
      <c r="A476" s="43"/>
      <c r="B476" s="48"/>
      <c r="C476" s="17"/>
      <c r="D476" s="46"/>
      <c r="E476" s="49"/>
      <c r="F476" s="41"/>
      <c r="G476" s="41"/>
      <c r="H476" s="50"/>
      <c r="I476" s="50"/>
      <c r="J476" s="17"/>
      <c r="K476" s="50"/>
      <c r="L476" s="50"/>
      <c r="M476" s="16"/>
      <c r="N476" s="17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  <c r="FJ476" s="26"/>
      <c r="FK476" s="26"/>
      <c r="FL476" s="26"/>
      <c r="FM476" s="26"/>
      <c r="FN476" s="26"/>
      <c r="FO476" s="26"/>
      <c r="FP476" s="26"/>
      <c r="FQ476" s="26"/>
      <c r="FR476" s="26"/>
      <c r="FS476" s="26"/>
      <c r="FT476" s="26"/>
      <c r="FU476" s="26"/>
      <c r="FV476" s="26"/>
      <c r="FW476" s="26"/>
      <c r="FX476" s="26"/>
      <c r="FY476" s="26"/>
      <c r="FZ476" s="26"/>
      <c r="GA476" s="26"/>
      <c r="GB476" s="26"/>
      <c r="GC476" s="26"/>
      <c r="GD476" s="26"/>
      <c r="GE476" s="26"/>
      <c r="GF476" s="26"/>
      <c r="GG476" s="26"/>
      <c r="GH476" s="26"/>
      <c r="GI476" s="26"/>
      <c r="GJ476" s="26"/>
      <c r="GK476" s="26"/>
      <c r="GL476" s="26"/>
      <c r="GM476" s="26"/>
      <c r="GN476" s="26"/>
      <c r="GO476" s="26"/>
      <c r="GP476" s="26"/>
      <c r="GQ476" s="26"/>
      <c r="GR476" s="26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6"/>
      <c r="IU476" s="26"/>
      <c r="IV476" s="26"/>
    </row>
    <row r="477" spans="1:256" s="39" customFormat="1" hidden="1">
      <c r="A477" s="43"/>
      <c r="B477" s="48"/>
      <c r="C477" s="17"/>
      <c r="D477" s="46"/>
      <c r="E477" s="49"/>
      <c r="F477" s="41"/>
      <c r="G477" s="41"/>
      <c r="H477" s="50"/>
      <c r="I477" s="50"/>
      <c r="J477" s="17"/>
      <c r="K477" s="50"/>
      <c r="L477" s="50"/>
      <c r="M477" s="16"/>
      <c r="N477" s="17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  <c r="FJ477" s="26"/>
      <c r="FK477" s="26"/>
      <c r="FL477" s="26"/>
      <c r="FM477" s="26"/>
      <c r="FN477" s="26"/>
      <c r="FO477" s="26"/>
      <c r="FP477" s="26"/>
      <c r="FQ477" s="26"/>
      <c r="FR477" s="26"/>
      <c r="FS477" s="26"/>
      <c r="FT477" s="26"/>
      <c r="FU477" s="26"/>
      <c r="FV477" s="26"/>
      <c r="FW477" s="26"/>
      <c r="FX477" s="26"/>
      <c r="FY477" s="26"/>
      <c r="FZ477" s="26"/>
      <c r="GA477" s="26"/>
      <c r="GB477" s="26"/>
      <c r="GC477" s="26"/>
      <c r="GD477" s="26"/>
      <c r="GE477" s="26"/>
      <c r="GF477" s="26"/>
      <c r="GG477" s="26"/>
      <c r="GH477" s="26"/>
      <c r="GI477" s="26"/>
      <c r="GJ477" s="26"/>
      <c r="GK477" s="26"/>
      <c r="GL477" s="26"/>
      <c r="GM477" s="26"/>
      <c r="GN477" s="26"/>
      <c r="GO477" s="26"/>
      <c r="GP477" s="26"/>
      <c r="GQ477" s="26"/>
      <c r="GR477" s="26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  <c r="IT477" s="26"/>
      <c r="IU477" s="26"/>
      <c r="IV477" s="26"/>
    </row>
    <row r="478" spans="1:256" s="39" customFormat="1" hidden="1">
      <c r="A478" s="43"/>
      <c r="B478" s="48"/>
      <c r="C478" s="17"/>
      <c r="D478" s="46"/>
      <c r="E478" s="49"/>
      <c r="F478" s="41"/>
      <c r="G478" s="41"/>
      <c r="H478" s="50"/>
      <c r="I478" s="50"/>
      <c r="J478" s="17"/>
      <c r="K478" s="50"/>
      <c r="L478" s="50"/>
      <c r="M478" s="16"/>
      <c r="N478" s="17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  <c r="GF478" s="64"/>
      <c r="GG478" s="64"/>
      <c r="GH478" s="64"/>
      <c r="GI478" s="64"/>
      <c r="GJ478" s="64"/>
      <c r="GK478" s="64"/>
      <c r="GL478" s="64"/>
      <c r="GM478" s="64"/>
      <c r="GN478" s="64"/>
      <c r="GO478" s="64"/>
      <c r="GP478" s="64"/>
      <c r="GQ478" s="64"/>
      <c r="GR478" s="64"/>
      <c r="GS478" s="64"/>
      <c r="GT478" s="64"/>
      <c r="GU478" s="64"/>
      <c r="GV478" s="64"/>
      <c r="GW478" s="64"/>
      <c r="GX478" s="64"/>
      <c r="GY478" s="64"/>
      <c r="GZ478" s="64"/>
      <c r="HA478" s="64"/>
      <c r="HB478" s="64"/>
      <c r="HC478" s="64"/>
      <c r="HD478" s="64"/>
      <c r="HE478" s="64"/>
      <c r="HF478" s="64"/>
      <c r="HG478" s="64"/>
      <c r="HH478" s="64"/>
      <c r="HI478" s="64"/>
      <c r="HJ478" s="64"/>
      <c r="HK478" s="64"/>
      <c r="HL478" s="64"/>
      <c r="HM478" s="64"/>
      <c r="HN478" s="64"/>
      <c r="HO478" s="64"/>
      <c r="HP478" s="64"/>
      <c r="HQ478" s="64"/>
      <c r="HR478" s="64"/>
      <c r="HS478" s="64"/>
      <c r="HT478" s="64"/>
      <c r="HU478" s="64"/>
      <c r="HV478" s="64"/>
      <c r="HW478" s="64"/>
      <c r="HX478" s="64"/>
      <c r="HY478" s="64"/>
      <c r="HZ478" s="64"/>
      <c r="IA478" s="64"/>
      <c r="IB478" s="64"/>
      <c r="IC478" s="64"/>
      <c r="ID478" s="64"/>
      <c r="IE478" s="64"/>
      <c r="IF478" s="64"/>
      <c r="IG478" s="64"/>
      <c r="IH478" s="64"/>
      <c r="II478" s="64"/>
      <c r="IJ478" s="64"/>
      <c r="IK478" s="64"/>
      <c r="IL478" s="64"/>
      <c r="IM478" s="64"/>
      <c r="IN478" s="64"/>
      <c r="IO478" s="64"/>
      <c r="IP478" s="64"/>
      <c r="IQ478" s="64"/>
      <c r="IR478" s="64"/>
      <c r="IS478" s="64"/>
      <c r="IT478" s="64"/>
      <c r="IU478" s="64"/>
      <c r="IV478" s="64"/>
    </row>
    <row r="479" spans="1:256" s="77" customFormat="1" hidden="1">
      <c r="A479" s="43"/>
      <c r="B479" s="48"/>
      <c r="C479" s="17"/>
      <c r="D479" s="46"/>
      <c r="E479" s="49"/>
      <c r="F479" s="41"/>
      <c r="G479" s="41"/>
      <c r="H479" s="50"/>
      <c r="I479" s="50"/>
      <c r="J479" s="17"/>
      <c r="K479" s="50"/>
      <c r="L479" s="50"/>
      <c r="M479" s="16"/>
      <c r="N479" s="17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6"/>
      <c r="FO479" s="26"/>
      <c r="FP479" s="26"/>
      <c r="FQ479" s="26"/>
      <c r="FR479" s="26"/>
      <c r="FS479" s="26"/>
      <c r="FT479" s="26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6"/>
      <c r="GF479" s="26"/>
      <c r="GG479" s="26"/>
      <c r="GH479" s="26"/>
      <c r="GI479" s="26"/>
      <c r="GJ479" s="26"/>
      <c r="GK479" s="26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6"/>
      <c r="IV479" s="26"/>
    </row>
    <row r="480" spans="1:256" s="39" customFormat="1" hidden="1">
      <c r="A480" s="43"/>
      <c r="B480" s="48"/>
      <c r="C480" s="17"/>
      <c r="D480" s="46"/>
      <c r="E480" s="49"/>
      <c r="F480" s="41"/>
      <c r="G480" s="41"/>
      <c r="H480" s="50"/>
      <c r="I480" s="50"/>
      <c r="J480" s="17"/>
      <c r="K480" s="50"/>
      <c r="L480" s="50"/>
      <c r="M480" s="16"/>
      <c r="N480" s="17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6"/>
      <c r="FO480" s="26"/>
      <c r="FP480" s="26"/>
      <c r="FQ480" s="26"/>
      <c r="FR480" s="26"/>
      <c r="FS480" s="26"/>
      <c r="FT480" s="26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6"/>
      <c r="GF480" s="26"/>
      <c r="GG480" s="26"/>
      <c r="GH480" s="26"/>
      <c r="GI480" s="26"/>
      <c r="GJ480" s="26"/>
      <c r="GK480" s="26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6"/>
      <c r="IV480" s="26"/>
    </row>
    <row r="481" spans="1:256" s="39" customFormat="1" hidden="1">
      <c r="A481" s="43"/>
      <c r="B481" s="48"/>
      <c r="C481" s="17"/>
      <c r="D481" s="46"/>
      <c r="E481" s="49"/>
      <c r="F481" s="41"/>
      <c r="G481" s="41"/>
      <c r="H481" s="50"/>
      <c r="I481" s="50"/>
      <c r="J481" s="17"/>
      <c r="K481" s="50"/>
      <c r="L481" s="50"/>
      <c r="M481" s="16"/>
      <c r="N481" s="17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6"/>
      <c r="FO481" s="26"/>
      <c r="FP481" s="26"/>
      <c r="FQ481" s="26"/>
      <c r="FR481" s="26"/>
      <c r="FS481" s="26"/>
      <c r="FT481" s="26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6"/>
      <c r="GF481" s="26"/>
      <c r="GG481" s="26"/>
      <c r="GH481" s="26"/>
      <c r="GI481" s="26"/>
      <c r="GJ481" s="26"/>
      <c r="GK481" s="26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6"/>
      <c r="IV481" s="26"/>
    </row>
    <row r="482" spans="1:256" s="39" customFormat="1" hidden="1">
      <c r="A482" s="43"/>
      <c r="B482" s="17"/>
      <c r="C482" s="16"/>
      <c r="D482" s="17"/>
      <c r="E482" s="40"/>
      <c r="F482" s="40"/>
      <c r="G482" s="40"/>
      <c r="H482" s="16"/>
      <c r="I482" s="16"/>
      <c r="J482" s="17"/>
      <c r="K482" s="16"/>
      <c r="L482" s="16"/>
      <c r="M482" s="16"/>
      <c r="N482" s="1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6"/>
      <c r="FO482" s="26"/>
      <c r="FP482" s="26"/>
      <c r="FQ482" s="26"/>
      <c r="FR482" s="26"/>
      <c r="FS482" s="26"/>
      <c r="FT482" s="26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6"/>
      <c r="GF482" s="26"/>
      <c r="GG482" s="26"/>
      <c r="GH482" s="26"/>
      <c r="GI482" s="26"/>
      <c r="GJ482" s="26"/>
      <c r="GK482" s="26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6"/>
      <c r="IV482" s="26"/>
    </row>
    <row r="483" spans="1:256" s="39" customFormat="1" hidden="1">
      <c r="A483" s="43"/>
      <c r="B483" s="17"/>
      <c r="C483" s="16"/>
      <c r="D483" s="17"/>
      <c r="E483" s="40"/>
      <c r="F483" s="40"/>
      <c r="G483" s="40"/>
      <c r="H483" s="16"/>
      <c r="I483" s="16"/>
      <c r="J483" s="17"/>
      <c r="K483" s="16"/>
      <c r="L483" s="16"/>
      <c r="M483" s="16"/>
      <c r="N483" s="1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6"/>
      <c r="FO483" s="26"/>
      <c r="FP483" s="26"/>
      <c r="FQ483" s="26"/>
      <c r="FR483" s="26"/>
      <c r="FS483" s="26"/>
      <c r="FT483" s="26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6"/>
      <c r="GF483" s="26"/>
      <c r="GG483" s="26"/>
      <c r="GH483" s="26"/>
      <c r="GI483" s="26"/>
      <c r="GJ483" s="26"/>
      <c r="GK483" s="26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6"/>
      <c r="IV483" s="26"/>
    </row>
    <row r="484" spans="1:256" s="39" customFormat="1" hidden="1">
      <c r="A484" s="43"/>
      <c r="B484" s="17"/>
      <c r="C484" s="16"/>
      <c r="D484" s="17"/>
      <c r="E484" s="40"/>
      <c r="F484" s="40"/>
      <c r="G484" s="40"/>
      <c r="H484" s="16"/>
      <c r="I484" s="16"/>
      <c r="J484" s="17"/>
      <c r="K484" s="16"/>
      <c r="L484" s="16"/>
      <c r="M484" s="16"/>
      <c r="N484" s="1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  <c r="FJ484" s="26"/>
      <c r="FK484" s="26"/>
      <c r="FL484" s="26"/>
      <c r="FM484" s="26"/>
      <c r="FN484" s="26"/>
      <c r="FO484" s="26"/>
      <c r="FP484" s="26"/>
      <c r="FQ484" s="26"/>
      <c r="FR484" s="26"/>
      <c r="FS484" s="26"/>
      <c r="FT484" s="26"/>
      <c r="FU484" s="26"/>
      <c r="FV484" s="26"/>
      <c r="FW484" s="26"/>
      <c r="FX484" s="26"/>
      <c r="FY484" s="26"/>
      <c r="FZ484" s="26"/>
      <c r="GA484" s="26"/>
      <c r="GB484" s="26"/>
      <c r="GC484" s="26"/>
      <c r="GD484" s="26"/>
      <c r="GE484" s="26"/>
      <c r="GF484" s="26"/>
      <c r="GG484" s="26"/>
      <c r="GH484" s="26"/>
      <c r="GI484" s="26"/>
      <c r="GJ484" s="26"/>
      <c r="GK484" s="26"/>
      <c r="GL484" s="26"/>
      <c r="GM484" s="26"/>
      <c r="GN484" s="26"/>
      <c r="GO484" s="26"/>
      <c r="GP484" s="26"/>
      <c r="GQ484" s="26"/>
      <c r="GR484" s="26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6"/>
      <c r="IU484" s="26"/>
      <c r="IV484" s="26"/>
    </row>
    <row r="485" spans="1:256" s="39" customFormat="1" ht="15.75" hidden="1">
      <c r="A485" s="43"/>
      <c r="B485" s="17"/>
      <c r="C485" s="16"/>
      <c r="D485" s="17"/>
      <c r="E485" s="40"/>
      <c r="F485" s="40"/>
      <c r="G485" s="40"/>
      <c r="H485" s="16"/>
      <c r="I485" s="16"/>
      <c r="J485" s="17"/>
      <c r="K485" s="16"/>
      <c r="L485" s="16"/>
      <c r="M485" s="16"/>
      <c r="N485" s="1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  <c r="IK485" s="66"/>
      <c r="IL485" s="66"/>
      <c r="IM485" s="66"/>
      <c r="IN485" s="66"/>
      <c r="IO485" s="66"/>
      <c r="IP485" s="66"/>
      <c r="IQ485" s="66"/>
      <c r="IR485" s="66"/>
      <c r="IS485" s="66"/>
      <c r="IT485" s="66"/>
      <c r="IU485" s="66"/>
      <c r="IV485" s="66"/>
    </row>
    <row r="486" spans="1:256" s="39" customFormat="1" ht="15.75" hidden="1">
      <c r="A486" s="43"/>
      <c r="B486" s="17"/>
      <c r="C486" s="16"/>
      <c r="D486" s="17"/>
      <c r="E486" s="40"/>
      <c r="F486" s="40"/>
      <c r="G486" s="40"/>
      <c r="H486" s="16"/>
      <c r="I486" s="16"/>
      <c r="J486" s="17"/>
      <c r="K486" s="16"/>
      <c r="L486" s="16"/>
      <c r="M486" s="16"/>
      <c r="N486" s="1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  <c r="IO486" s="66"/>
      <c r="IP486" s="66"/>
      <c r="IQ486" s="66"/>
      <c r="IR486" s="66"/>
      <c r="IS486" s="66"/>
      <c r="IT486" s="66"/>
      <c r="IU486" s="66"/>
      <c r="IV486" s="66"/>
    </row>
    <row r="487" spans="1:256" s="77" customFormat="1" ht="15.75">
      <c r="A487" s="58">
        <v>43332</v>
      </c>
      <c r="B487" s="59" t="s">
        <v>245</v>
      </c>
      <c r="C487" s="59" t="s">
        <v>82</v>
      </c>
      <c r="D487" s="59" t="s">
        <v>85</v>
      </c>
      <c r="E487" s="61"/>
      <c r="F487" s="61">
        <v>90000</v>
      </c>
      <c r="G487" s="65"/>
      <c r="H487" s="59"/>
      <c r="I487" s="73"/>
      <c r="J487" s="59" t="s">
        <v>137</v>
      </c>
      <c r="K487" s="59" t="s">
        <v>258</v>
      </c>
      <c r="L487" s="59"/>
      <c r="M487" s="59" t="s">
        <v>95</v>
      </c>
      <c r="N487" s="63" t="s">
        <v>101</v>
      </c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  <c r="IO487" s="66"/>
      <c r="IP487" s="66"/>
      <c r="IQ487" s="66"/>
      <c r="IR487" s="66"/>
      <c r="IS487" s="66"/>
      <c r="IT487" s="66"/>
      <c r="IU487" s="66"/>
      <c r="IV487" s="66"/>
    </row>
    <row r="488" spans="1:256" s="39" customFormat="1" ht="15.75" hidden="1">
      <c r="A488" s="43"/>
      <c r="B488" s="16"/>
      <c r="C488" s="16"/>
      <c r="D488" s="16"/>
      <c r="E488" s="40"/>
      <c r="F488" s="40"/>
      <c r="G488" s="52"/>
      <c r="H488" s="16"/>
      <c r="I488" s="16"/>
      <c r="J488" s="16"/>
      <c r="K488" s="16"/>
      <c r="L488" s="16"/>
      <c r="M488" s="16"/>
      <c r="N488" s="17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  <c r="IO488" s="66"/>
      <c r="IP488" s="66"/>
      <c r="IQ488" s="66"/>
      <c r="IR488" s="66"/>
      <c r="IS488" s="66"/>
      <c r="IT488" s="66"/>
      <c r="IU488" s="66"/>
      <c r="IV488" s="66"/>
    </row>
    <row r="489" spans="1:256" s="39" customFormat="1" ht="15.75" hidden="1">
      <c r="A489" s="43"/>
      <c r="B489" s="50"/>
      <c r="C489" s="50"/>
      <c r="D489" s="50"/>
      <c r="E489" s="40"/>
      <c r="F489" s="49"/>
      <c r="G489" s="50"/>
      <c r="H489" s="16"/>
      <c r="I489" s="16"/>
      <c r="J489" s="17"/>
      <c r="K489" s="50"/>
      <c r="L489" s="16"/>
      <c r="M489" s="16"/>
      <c r="N489" s="17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  <c r="DH489" s="38"/>
      <c r="DI489" s="38"/>
      <c r="DJ489" s="38"/>
      <c r="DK489" s="38"/>
      <c r="DL489" s="38"/>
      <c r="DM489" s="38"/>
      <c r="DN489" s="38"/>
      <c r="DO489" s="38"/>
      <c r="DP489" s="38"/>
      <c r="DQ489" s="38"/>
      <c r="DR489" s="38"/>
      <c r="DS489" s="38"/>
      <c r="DT489" s="38"/>
      <c r="DU489" s="38"/>
      <c r="DV489" s="38"/>
      <c r="DW489" s="38"/>
      <c r="DX489" s="38"/>
      <c r="DY489" s="38"/>
      <c r="DZ489" s="38"/>
      <c r="EA489" s="38"/>
      <c r="EB489" s="38"/>
      <c r="EC489" s="38"/>
      <c r="ED489" s="38"/>
      <c r="EE489" s="38"/>
      <c r="EF489" s="38"/>
      <c r="EG489" s="38"/>
      <c r="EH489" s="38"/>
      <c r="EI489" s="38"/>
      <c r="EJ489" s="38"/>
      <c r="EK489" s="38"/>
      <c r="EL489" s="38"/>
      <c r="EM489" s="38"/>
      <c r="EN489" s="38"/>
      <c r="EO489" s="38"/>
      <c r="EP489" s="38"/>
      <c r="EQ489" s="38"/>
      <c r="ER489" s="38"/>
      <c r="ES489" s="38"/>
      <c r="ET489" s="38"/>
      <c r="EU489" s="38"/>
      <c r="EV489" s="38"/>
      <c r="EW489" s="38"/>
      <c r="EX489" s="38"/>
      <c r="EY489" s="38"/>
      <c r="EZ489" s="38"/>
      <c r="FA489" s="38"/>
      <c r="FB489" s="38"/>
      <c r="FC489" s="38"/>
      <c r="FD489" s="38"/>
      <c r="FE489" s="38"/>
      <c r="FF489" s="38"/>
      <c r="FG489" s="38"/>
      <c r="FH489" s="38"/>
      <c r="FI489" s="38"/>
      <c r="FJ489" s="38"/>
      <c r="FK489" s="38"/>
      <c r="FL489" s="38"/>
      <c r="FM489" s="38"/>
      <c r="FN489" s="38"/>
      <c r="FO489" s="38"/>
      <c r="FP489" s="38"/>
      <c r="FQ489" s="38"/>
      <c r="FR489" s="38"/>
      <c r="FS489" s="38"/>
      <c r="FT489" s="38"/>
      <c r="FU489" s="38"/>
      <c r="FV489" s="38"/>
      <c r="FW489" s="38"/>
      <c r="FX489" s="38"/>
      <c r="FY489" s="38"/>
      <c r="FZ489" s="38"/>
      <c r="GA489" s="38"/>
      <c r="GB489" s="38"/>
      <c r="GC489" s="38"/>
      <c r="GD489" s="38"/>
      <c r="GE489" s="38"/>
      <c r="GF489" s="38"/>
      <c r="GG489" s="38"/>
      <c r="GH489" s="38"/>
      <c r="GI489" s="38"/>
      <c r="GJ489" s="38"/>
      <c r="GK489" s="38"/>
      <c r="GL489" s="38"/>
      <c r="GM489" s="38"/>
      <c r="GN489" s="38"/>
      <c r="GO489" s="38"/>
      <c r="GP489" s="38"/>
      <c r="GQ489" s="38"/>
      <c r="GR489" s="38"/>
      <c r="GS489" s="38"/>
      <c r="GT489" s="38"/>
      <c r="GU489" s="38"/>
      <c r="GV489" s="38"/>
      <c r="GW489" s="38"/>
      <c r="GX489" s="38"/>
      <c r="GY489" s="38"/>
      <c r="GZ489" s="38"/>
      <c r="HA489" s="38"/>
      <c r="HB489" s="38"/>
      <c r="HC489" s="38"/>
      <c r="HD489" s="38"/>
      <c r="HE489" s="38"/>
      <c r="HF489" s="38"/>
      <c r="HG489" s="38"/>
      <c r="HH489" s="38"/>
      <c r="HI489" s="38"/>
      <c r="HJ489" s="38"/>
      <c r="HK489" s="38"/>
      <c r="HL489" s="38"/>
      <c r="HM489" s="38"/>
      <c r="HN489" s="38"/>
      <c r="HO489" s="38"/>
      <c r="HP489" s="38"/>
      <c r="HQ489" s="38"/>
      <c r="HR489" s="38"/>
      <c r="HS489" s="38"/>
      <c r="HT489" s="38"/>
      <c r="HU489" s="38"/>
      <c r="HV489" s="38"/>
      <c r="HW489" s="38"/>
      <c r="HX489" s="38"/>
      <c r="HY489" s="38"/>
      <c r="HZ489" s="38"/>
      <c r="IA489" s="38"/>
      <c r="IB489" s="38"/>
      <c r="IC489" s="38"/>
      <c r="ID489" s="38"/>
      <c r="IE489" s="38"/>
      <c r="IF489" s="38"/>
      <c r="IG489" s="38"/>
      <c r="IH489" s="38"/>
      <c r="II489" s="38"/>
      <c r="IJ489" s="38"/>
      <c r="IK489" s="38"/>
      <c r="IL489" s="38"/>
      <c r="IM489" s="38"/>
      <c r="IN489" s="38"/>
      <c r="IO489" s="38"/>
      <c r="IP489" s="38"/>
      <c r="IQ489" s="38"/>
      <c r="IR489" s="38"/>
      <c r="IS489" s="38"/>
      <c r="IT489" s="38"/>
      <c r="IU489" s="38"/>
      <c r="IV489" s="38"/>
    </row>
    <row r="490" spans="1:256" s="39" customFormat="1" ht="15.75" hidden="1">
      <c r="A490" s="43"/>
      <c r="B490" s="50"/>
      <c r="C490" s="50"/>
      <c r="D490" s="50"/>
      <c r="E490" s="40"/>
      <c r="F490" s="49"/>
      <c r="G490" s="50"/>
      <c r="H490" s="16"/>
      <c r="I490" s="16"/>
      <c r="J490" s="17"/>
      <c r="K490" s="50"/>
      <c r="L490" s="16"/>
      <c r="M490" s="16"/>
      <c r="N490" s="17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  <c r="DG490" s="38"/>
      <c r="DH490" s="38"/>
      <c r="DI490" s="38"/>
      <c r="DJ490" s="38"/>
      <c r="DK490" s="38"/>
      <c r="DL490" s="38"/>
      <c r="DM490" s="38"/>
      <c r="DN490" s="38"/>
      <c r="DO490" s="38"/>
      <c r="DP490" s="38"/>
      <c r="DQ490" s="38"/>
      <c r="DR490" s="38"/>
      <c r="DS490" s="38"/>
      <c r="DT490" s="38"/>
      <c r="DU490" s="38"/>
      <c r="DV490" s="38"/>
      <c r="DW490" s="38"/>
      <c r="DX490" s="38"/>
      <c r="DY490" s="38"/>
      <c r="DZ490" s="38"/>
      <c r="EA490" s="38"/>
      <c r="EB490" s="38"/>
      <c r="EC490" s="38"/>
      <c r="ED490" s="38"/>
      <c r="EE490" s="38"/>
      <c r="EF490" s="38"/>
      <c r="EG490" s="38"/>
      <c r="EH490" s="38"/>
      <c r="EI490" s="38"/>
      <c r="EJ490" s="38"/>
      <c r="EK490" s="38"/>
      <c r="EL490" s="38"/>
      <c r="EM490" s="38"/>
      <c r="EN490" s="38"/>
      <c r="EO490" s="38"/>
      <c r="EP490" s="38"/>
      <c r="EQ490" s="38"/>
      <c r="ER490" s="38"/>
      <c r="ES490" s="38"/>
      <c r="ET490" s="38"/>
      <c r="EU490" s="38"/>
      <c r="EV490" s="38"/>
      <c r="EW490" s="38"/>
      <c r="EX490" s="38"/>
      <c r="EY490" s="38"/>
      <c r="EZ490" s="38"/>
      <c r="FA490" s="38"/>
      <c r="FB490" s="38"/>
      <c r="FC490" s="38"/>
      <c r="FD490" s="38"/>
      <c r="FE490" s="38"/>
      <c r="FF490" s="38"/>
      <c r="FG490" s="38"/>
      <c r="FH490" s="38"/>
      <c r="FI490" s="38"/>
      <c r="FJ490" s="38"/>
      <c r="FK490" s="38"/>
      <c r="FL490" s="38"/>
      <c r="FM490" s="38"/>
      <c r="FN490" s="38"/>
      <c r="FO490" s="38"/>
      <c r="FP490" s="38"/>
      <c r="FQ490" s="38"/>
      <c r="FR490" s="38"/>
      <c r="FS490" s="38"/>
      <c r="FT490" s="38"/>
      <c r="FU490" s="38"/>
      <c r="FV490" s="38"/>
      <c r="FW490" s="38"/>
      <c r="FX490" s="38"/>
      <c r="FY490" s="38"/>
      <c r="FZ490" s="38"/>
      <c r="GA490" s="38"/>
      <c r="GB490" s="38"/>
      <c r="GC490" s="38"/>
      <c r="GD490" s="38"/>
      <c r="GE490" s="38"/>
      <c r="GF490" s="38"/>
      <c r="GG490" s="38"/>
      <c r="GH490" s="38"/>
      <c r="GI490" s="38"/>
      <c r="GJ490" s="38"/>
      <c r="GK490" s="38"/>
      <c r="GL490" s="38"/>
      <c r="GM490" s="38"/>
      <c r="GN490" s="38"/>
      <c r="GO490" s="38"/>
      <c r="GP490" s="38"/>
      <c r="GQ490" s="38"/>
      <c r="GR490" s="38"/>
      <c r="GS490" s="38"/>
      <c r="GT490" s="38"/>
      <c r="GU490" s="38"/>
      <c r="GV490" s="38"/>
      <c r="GW490" s="38"/>
      <c r="GX490" s="38"/>
      <c r="GY490" s="38"/>
      <c r="GZ490" s="38"/>
      <c r="HA490" s="38"/>
      <c r="HB490" s="38"/>
      <c r="HC490" s="38"/>
      <c r="HD490" s="38"/>
      <c r="HE490" s="38"/>
      <c r="HF490" s="38"/>
      <c r="HG490" s="38"/>
      <c r="HH490" s="38"/>
      <c r="HI490" s="38"/>
      <c r="HJ490" s="38"/>
      <c r="HK490" s="38"/>
      <c r="HL490" s="38"/>
      <c r="HM490" s="38"/>
      <c r="HN490" s="38"/>
      <c r="HO490" s="38"/>
      <c r="HP490" s="38"/>
      <c r="HQ490" s="38"/>
      <c r="HR490" s="38"/>
      <c r="HS490" s="38"/>
      <c r="HT490" s="38"/>
      <c r="HU490" s="38"/>
      <c r="HV490" s="38"/>
      <c r="HW490" s="38"/>
      <c r="HX490" s="38"/>
      <c r="HY490" s="38"/>
      <c r="HZ490" s="38"/>
      <c r="IA490" s="38"/>
      <c r="IB490" s="38"/>
      <c r="IC490" s="38"/>
      <c r="ID490" s="38"/>
      <c r="IE490" s="38"/>
      <c r="IF490" s="38"/>
      <c r="IG490" s="38"/>
      <c r="IH490" s="38"/>
      <c r="II490" s="38"/>
      <c r="IJ490" s="38"/>
      <c r="IK490" s="38"/>
      <c r="IL490" s="38"/>
      <c r="IM490" s="38"/>
      <c r="IN490" s="38"/>
      <c r="IO490" s="38"/>
      <c r="IP490" s="38"/>
      <c r="IQ490" s="38"/>
      <c r="IR490" s="38"/>
      <c r="IS490" s="38"/>
      <c r="IT490" s="38"/>
      <c r="IU490" s="38"/>
      <c r="IV490" s="38"/>
    </row>
    <row r="491" spans="1:256" s="39" customFormat="1" ht="15.75" hidden="1">
      <c r="A491" s="43"/>
      <c r="B491" s="50"/>
      <c r="C491" s="50"/>
      <c r="D491" s="50"/>
      <c r="E491" s="40"/>
      <c r="F491" s="49"/>
      <c r="G491" s="50"/>
      <c r="H491" s="16"/>
      <c r="I491" s="16"/>
      <c r="J491" s="17"/>
      <c r="K491" s="50"/>
      <c r="L491" s="16"/>
      <c r="M491" s="16"/>
      <c r="N491" s="17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  <c r="DG491" s="38"/>
      <c r="DH491" s="38"/>
      <c r="DI491" s="38"/>
      <c r="DJ491" s="38"/>
      <c r="DK491" s="38"/>
      <c r="DL491" s="38"/>
      <c r="DM491" s="38"/>
      <c r="DN491" s="38"/>
      <c r="DO491" s="38"/>
      <c r="DP491" s="38"/>
      <c r="DQ491" s="38"/>
      <c r="DR491" s="38"/>
      <c r="DS491" s="38"/>
      <c r="DT491" s="38"/>
      <c r="DU491" s="38"/>
      <c r="DV491" s="38"/>
      <c r="DW491" s="38"/>
      <c r="DX491" s="38"/>
      <c r="DY491" s="38"/>
      <c r="DZ491" s="38"/>
      <c r="EA491" s="38"/>
      <c r="EB491" s="38"/>
      <c r="EC491" s="38"/>
      <c r="ED491" s="38"/>
      <c r="EE491" s="38"/>
      <c r="EF491" s="38"/>
      <c r="EG491" s="38"/>
      <c r="EH491" s="38"/>
      <c r="EI491" s="38"/>
      <c r="EJ491" s="38"/>
      <c r="EK491" s="38"/>
      <c r="EL491" s="38"/>
      <c r="EM491" s="38"/>
      <c r="EN491" s="38"/>
      <c r="EO491" s="38"/>
      <c r="EP491" s="38"/>
      <c r="EQ491" s="38"/>
      <c r="ER491" s="38"/>
      <c r="ES491" s="38"/>
      <c r="ET491" s="38"/>
      <c r="EU491" s="38"/>
      <c r="EV491" s="38"/>
      <c r="EW491" s="38"/>
      <c r="EX491" s="38"/>
      <c r="EY491" s="38"/>
      <c r="EZ491" s="38"/>
      <c r="FA491" s="38"/>
      <c r="FB491" s="38"/>
      <c r="FC491" s="38"/>
      <c r="FD491" s="38"/>
      <c r="FE491" s="38"/>
      <c r="FF491" s="38"/>
      <c r="FG491" s="38"/>
      <c r="FH491" s="38"/>
      <c r="FI491" s="38"/>
      <c r="FJ491" s="38"/>
      <c r="FK491" s="38"/>
      <c r="FL491" s="38"/>
      <c r="FM491" s="38"/>
      <c r="FN491" s="38"/>
      <c r="FO491" s="38"/>
      <c r="FP491" s="38"/>
      <c r="FQ491" s="38"/>
      <c r="FR491" s="38"/>
      <c r="FS491" s="38"/>
      <c r="FT491" s="38"/>
      <c r="FU491" s="38"/>
      <c r="FV491" s="38"/>
      <c r="FW491" s="38"/>
      <c r="FX491" s="38"/>
      <c r="FY491" s="38"/>
      <c r="FZ491" s="38"/>
      <c r="GA491" s="38"/>
      <c r="GB491" s="38"/>
      <c r="GC491" s="38"/>
      <c r="GD491" s="38"/>
      <c r="GE491" s="38"/>
      <c r="GF491" s="38"/>
      <c r="GG491" s="38"/>
      <c r="GH491" s="38"/>
      <c r="GI491" s="38"/>
      <c r="GJ491" s="38"/>
      <c r="GK491" s="38"/>
      <c r="GL491" s="38"/>
      <c r="GM491" s="38"/>
      <c r="GN491" s="38"/>
      <c r="GO491" s="38"/>
      <c r="GP491" s="38"/>
      <c r="GQ491" s="38"/>
      <c r="GR491" s="38"/>
      <c r="GS491" s="38"/>
      <c r="GT491" s="38"/>
      <c r="GU491" s="38"/>
      <c r="GV491" s="38"/>
      <c r="GW491" s="38"/>
      <c r="GX491" s="38"/>
      <c r="GY491" s="38"/>
      <c r="GZ491" s="38"/>
      <c r="HA491" s="38"/>
      <c r="HB491" s="38"/>
      <c r="HC491" s="38"/>
      <c r="HD491" s="38"/>
      <c r="HE491" s="38"/>
      <c r="HF491" s="38"/>
      <c r="HG491" s="38"/>
      <c r="HH491" s="38"/>
      <c r="HI491" s="38"/>
      <c r="HJ491" s="38"/>
      <c r="HK491" s="38"/>
      <c r="HL491" s="38"/>
      <c r="HM491" s="38"/>
      <c r="HN491" s="38"/>
      <c r="HO491" s="38"/>
      <c r="HP491" s="38"/>
      <c r="HQ491" s="38"/>
      <c r="HR491" s="38"/>
      <c r="HS491" s="38"/>
      <c r="HT491" s="38"/>
      <c r="HU491" s="38"/>
      <c r="HV491" s="38"/>
      <c r="HW491" s="38"/>
      <c r="HX491" s="38"/>
      <c r="HY491" s="38"/>
      <c r="HZ491" s="38"/>
      <c r="IA491" s="38"/>
      <c r="IB491" s="38"/>
      <c r="IC491" s="38"/>
      <c r="ID491" s="38"/>
      <c r="IE491" s="38"/>
      <c r="IF491" s="38"/>
      <c r="IG491" s="38"/>
      <c r="IH491" s="38"/>
      <c r="II491" s="38"/>
      <c r="IJ491" s="38"/>
      <c r="IK491" s="38"/>
      <c r="IL491" s="38"/>
      <c r="IM491" s="38"/>
      <c r="IN491" s="38"/>
      <c r="IO491" s="38"/>
      <c r="IP491" s="38"/>
      <c r="IQ491" s="38"/>
      <c r="IR491" s="38"/>
      <c r="IS491" s="38"/>
      <c r="IT491" s="38"/>
      <c r="IU491" s="38"/>
      <c r="IV491" s="38"/>
    </row>
    <row r="492" spans="1:256" s="39" customFormat="1" ht="15.75" hidden="1">
      <c r="A492" s="43"/>
      <c r="B492" s="50"/>
      <c r="C492" s="16"/>
      <c r="D492" s="16"/>
      <c r="E492" s="40"/>
      <c r="F492" s="40"/>
      <c r="G492" s="54"/>
      <c r="H492" s="16"/>
      <c r="I492" s="16"/>
      <c r="J492" s="17"/>
      <c r="K492" s="50"/>
      <c r="L492" s="16"/>
      <c r="M492" s="16"/>
      <c r="N492" s="17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  <c r="DG492" s="38"/>
      <c r="DH492" s="38"/>
      <c r="DI492" s="38"/>
      <c r="DJ492" s="38"/>
      <c r="DK492" s="38"/>
      <c r="DL492" s="38"/>
      <c r="DM492" s="38"/>
      <c r="DN492" s="38"/>
      <c r="DO492" s="38"/>
      <c r="DP492" s="38"/>
      <c r="DQ492" s="38"/>
      <c r="DR492" s="38"/>
      <c r="DS492" s="38"/>
      <c r="DT492" s="38"/>
      <c r="DU492" s="38"/>
      <c r="DV492" s="38"/>
      <c r="DW492" s="38"/>
      <c r="DX492" s="38"/>
      <c r="DY492" s="38"/>
      <c r="DZ492" s="38"/>
      <c r="EA492" s="38"/>
      <c r="EB492" s="38"/>
      <c r="EC492" s="38"/>
      <c r="ED492" s="38"/>
      <c r="EE492" s="38"/>
      <c r="EF492" s="38"/>
      <c r="EG492" s="38"/>
      <c r="EH492" s="38"/>
      <c r="EI492" s="38"/>
      <c r="EJ492" s="38"/>
      <c r="EK492" s="38"/>
      <c r="EL492" s="38"/>
      <c r="EM492" s="38"/>
      <c r="EN492" s="38"/>
      <c r="EO492" s="38"/>
      <c r="EP492" s="38"/>
      <c r="EQ492" s="38"/>
      <c r="ER492" s="38"/>
      <c r="ES492" s="38"/>
      <c r="ET492" s="38"/>
      <c r="EU492" s="38"/>
      <c r="EV492" s="38"/>
      <c r="EW492" s="38"/>
      <c r="EX492" s="38"/>
      <c r="EY492" s="38"/>
      <c r="EZ492" s="38"/>
      <c r="FA492" s="38"/>
      <c r="FB492" s="38"/>
      <c r="FC492" s="38"/>
      <c r="FD492" s="38"/>
      <c r="FE492" s="38"/>
      <c r="FF492" s="38"/>
      <c r="FG492" s="38"/>
      <c r="FH492" s="38"/>
      <c r="FI492" s="38"/>
      <c r="FJ492" s="38"/>
      <c r="FK492" s="38"/>
      <c r="FL492" s="38"/>
      <c r="FM492" s="38"/>
      <c r="FN492" s="38"/>
      <c r="FO492" s="38"/>
      <c r="FP492" s="38"/>
      <c r="FQ492" s="38"/>
      <c r="FR492" s="38"/>
      <c r="FS492" s="38"/>
      <c r="FT492" s="38"/>
      <c r="FU492" s="38"/>
      <c r="FV492" s="38"/>
      <c r="FW492" s="38"/>
      <c r="FX492" s="38"/>
      <c r="FY492" s="38"/>
      <c r="FZ492" s="38"/>
      <c r="GA492" s="38"/>
      <c r="GB492" s="38"/>
      <c r="GC492" s="38"/>
      <c r="GD492" s="38"/>
      <c r="GE492" s="38"/>
      <c r="GF492" s="38"/>
      <c r="GG492" s="38"/>
      <c r="GH492" s="38"/>
      <c r="GI492" s="38"/>
      <c r="GJ492" s="38"/>
      <c r="GK492" s="38"/>
      <c r="GL492" s="38"/>
      <c r="GM492" s="38"/>
      <c r="GN492" s="38"/>
      <c r="GO492" s="38"/>
      <c r="GP492" s="38"/>
      <c r="GQ492" s="38"/>
      <c r="GR492" s="38"/>
      <c r="GS492" s="38"/>
      <c r="GT492" s="38"/>
      <c r="GU492" s="38"/>
      <c r="GV492" s="38"/>
      <c r="GW492" s="38"/>
      <c r="GX492" s="38"/>
      <c r="GY492" s="38"/>
      <c r="GZ492" s="38"/>
      <c r="HA492" s="38"/>
      <c r="HB492" s="38"/>
      <c r="HC492" s="38"/>
      <c r="HD492" s="38"/>
      <c r="HE492" s="38"/>
      <c r="HF492" s="38"/>
      <c r="HG492" s="38"/>
      <c r="HH492" s="38"/>
      <c r="HI492" s="38"/>
      <c r="HJ492" s="38"/>
      <c r="HK492" s="38"/>
      <c r="HL492" s="38"/>
      <c r="HM492" s="38"/>
      <c r="HN492" s="38"/>
      <c r="HO492" s="38"/>
      <c r="HP492" s="38"/>
      <c r="HQ492" s="38"/>
      <c r="HR492" s="38"/>
      <c r="HS492" s="38"/>
      <c r="HT492" s="38"/>
      <c r="HU492" s="38"/>
      <c r="HV492" s="38"/>
      <c r="HW492" s="38"/>
      <c r="HX492" s="38"/>
      <c r="HY492" s="38"/>
      <c r="HZ492" s="38"/>
      <c r="IA492" s="38"/>
      <c r="IB492" s="38"/>
      <c r="IC492" s="38"/>
      <c r="ID492" s="38"/>
      <c r="IE492" s="38"/>
      <c r="IF492" s="38"/>
      <c r="IG492" s="38"/>
      <c r="IH492" s="38"/>
      <c r="II492" s="38"/>
      <c r="IJ492" s="38"/>
      <c r="IK492" s="38"/>
      <c r="IL492" s="38"/>
      <c r="IM492" s="38"/>
      <c r="IN492" s="38"/>
      <c r="IO492" s="38"/>
      <c r="IP492" s="38"/>
      <c r="IQ492" s="38"/>
      <c r="IR492" s="38"/>
      <c r="IS492" s="38"/>
      <c r="IT492" s="38"/>
      <c r="IU492" s="38"/>
      <c r="IV492" s="38"/>
    </row>
    <row r="493" spans="1:256" s="39" customFormat="1" ht="15.75" hidden="1">
      <c r="A493" s="43"/>
      <c r="B493" s="50"/>
      <c r="C493" s="16"/>
      <c r="D493" s="16"/>
      <c r="E493" s="40"/>
      <c r="F493" s="40"/>
      <c r="G493" s="54"/>
      <c r="H493" s="16"/>
      <c r="I493" s="16"/>
      <c r="J493" s="17"/>
      <c r="K493" s="50"/>
      <c r="L493" s="16"/>
      <c r="M493" s="16"/>
      <c r="N493" s="17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  <c r="DH493" s="38"/>
      <c r="DI493" s="38"/>
      <c r="DJ493" s="38"/>
      <c r="DK493" s="38"/>
      <c r="DL493" s="38"/>
      <c r="DM493" s="38"/>
      <c r="DN493" s="38"/>
      <c r="DO493" s="38"/>
      <c r="DP493" s="38"/>
      <c r="DQ493" s="38"/>
      <c r="DR493" s="38"/>
      <c r="DS493" s="38"/>
      <c r="DT493" s="38"/>
      <c r="DU493" s="38"/>
      <c r="DV493" s="38"/>
      <c r="DW493" s="38"/>
      <c r="DX493" s="38"/>
      <c r="DY493" s="38"/>
      <c r="DZ493" s="38"/>
      <c r="EA493" s="38"/>
      <c r="EB493" s="38"/>
      <c r="EC493" s="38"/>
      <c r="ED493" s="38"/>
      <c r="EE493" s="38"/>
      <c r="EF493" s="38"/>
      <c r="EG493" s="38"/>
      <c r="EH493" s="38"/>
      <c r="EI493" s="38"/>
      <c r="EJ493" s="38"/>
      <c r="EK493" s="38"/>
      <c r="EL493" s="38"/>
      <c r="EM493" s="38"/>
      <c r="EN493" s="38"/>
      <c r="EO493" s="38"/>
      <c r="EP493" s="38"/>
      <c r="EQ493" s="38"/>
      <c r="ER493" s="38"/>
      <c r="ES493" s="38"/>
      <c r="ET493" s="38"/>
      <c r="EU493" s="38"/>
      <c r="EV493" s="38"/>
      <c r="EW493" s="38"/>
      <c r="EX493" s="38"/>
      <c r="EY493" s="38"/>
      <c r="EZ493" s="38"/>
      <c r="FA493" s="38"/>
      <c r="FB493" s="38"/>
      <c r="FC493" s="38"/>
      <c r="FD493" s="38"/>
      <c r="FE493" s="38"/>
      <c r="FF493" s="38"/>
      <c r="FG493" s="38"/>
      <c r="FH493" s="38"/>
      <c r="FI493" s="38"/>
      <c r="FJ493" s="38"/>
      <c r="FK493" s="38"/>
      <c r="FL493" s="38"/>
      <c r="FM493" s="38"/>
      <c r="FN493" s="38"/>
      <c r="FO493" s="38"/>
      <c r="FP493" s="38"/>
      <c r="FQ493" s="38"/>
      <c r="FR493" s="38"/>
      <c r="FS493" s="38"/>
      <c r="FT493" s="38"/>
      <c r="FU493" s="38"/>
      <c r="FV493" s="38"/>
      <c r="FW493" s="38"/>
      <c r="FX493" s="38"/>
      <c r="FY493" s="38"/>
      <c r="FZ493" s="38"/>
      <c r="GA493" s="38"/>
      <c r="GB493" s="38"/>
      <c r="GC493" s="38"/>
      <c r="GD493" s="38"/>
      <c r="GE493" s="38"/>
      <c r="GF493" s="38"/>
      <c r="GG493" s="38"/>
      <c r="GH493" s="38"/>
      <c r="GI493" s="38"/>
      <c r="GJ493" s="38"/>
      <c r="GK493" s="38"/>
      <c r="GL493" s="38"/>
      <c r="GM493" s="38"/>
      <c r="GN493" s="38"/>
      <c r="GO493" s="38"/>
      <c r="GP493" s="38"/>
      <c r="GQ493" s="38"/>
      <c r="GR493" s="38"/>
      <c r="GS493" s="38"/>
      <c r="GT493" s="38"/>
      <c r="GU493" s="38"/>
      <c r="GV493" s="38"/>
      <c r="GW493" s="38"/>
      <c r="GX493" s="38"/>
      <c r="GY493" s="38"/>
      <c r="GZ493" s="38"/>
      <c r="HA493" s="38"/>
      <c r="HB493" s="38"/>
      <c r="HC493" s="38"/>
      <c r="HD493" s="38"/>
      <c r="HE493" s="38"/>
      <c r="HF493" s="38"/>
      <c r="HG493" s="38"/>
      <c r="HH493" s="38"/>
      <c r="HI493" s="38"/>
      <c r="HJ493" s="38"/>
      <c r="HK493" s="38"/>
      <c r="HL493" s="38"/>
      <c r="HM493" s="38"/>
      <c r="HN493" s="38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  <c r="HZ493" s="38"/>
      <c r="IA493" s="38"/>
      <c r="IB493" s="38"/>
      <c r="IC493" s="38"/>
      <c r="ID493" s="38"/>
      <c r="IE493" s="38"/>
      <c r="IF493" s="38"/>
      <c r="IG493" s="38"/>
      <c r="IH493" s="38"/>
      <c r="II493" s="38"/>
      <c r="IJ493" s="38"/>
      <c r="IK493" s="38"/>
      <c r="IL493" s="38"/>
      <c r="IM493" s="38"/>
      <c r="IN493" s="38"/>
      <c r="IO493" s="38"/>
      <c r="IP493" s="38"/>
      <c r="IQ493" s="38"/>
      <c r="IR493" s="38"/>
      <c r="IS493" s="38"/>
      <c r="IT493" s="38"/>
      <c r="IU493" s="38"/>
      <c r="IV493" s="38"/>
    </row>
    <row r="494" spans="1:256" s="39" customFormat="1" ht="15.75" hidden="1">
      <c r="A494" s="43"/>
      <c r="B494" s="50"/>
      <c r="C494" s="16"/>
      <c r="D494" s="16"/>
      <c r="E494" s="40"/>
      <c r="F494" s="40"/>
      <c r="G494" s="54"/>
      <c r="H494" s="16"/>
      <c r="I494" s="16"/>
      <c r="J494" s="17"/>
      <c r="K494" s="50"/>
      <c r="L494" s="16"/>
      <c r="M494" s="16"/>
      <c r="N494" s="17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  <c r="IK494" s="66"/>
      <c r="IL494" s="66"/>
      <c r="IM494" s="66"/>
      <c r="IN494" s="66"/>
      <c r="IO494" s="66"/>
      <c r="IP494" s="66"/>
      <c r="IQ494" s="66"/>
      <c r="IR494" s="66"/>
      <c r="IS494" s="66"/>
      <c r="IT494" s="66"/>
      <c r="IU494" s="66"/>
      <c r="IV494" s="66"/>
    </row>
    <row r="495" spans="1:256" s="39" customFormat="1" ht="15.75" hidden="1">
      <c r="A495" s="43"/>
      <c r="B495" s="50"/>
      <c r="C495" s="16"/>
      <c r="D495" s="16"/>
      <c r="E495" s="40"/>
      <c r="F495" s="40"/>
      <c r="G495" s="54"/>
      <c r="H495" s="16"/>
      <c r="I495" s="16"/>
      <c r="J495" s="17"/>
      <c r="K495" s="50"/>
      <c r="L495" s="16"/>
      <c r="M495" s="16"/>
      <c r="N495" s="17"/>
    </row>
    <row r="496" spans="1:256" s="77" customFormat="1" ht="15.75">
      <c r="A496" s="58">
        <v>43332</v>
      </c>
      <c r="B496" s="71" t="s">
        <v>137</v>
      </c>
      <c r="C496" s="59" t="s">
        <v>82</v>
      </c>
      <c r="D496" s="59" t="s">
        <v>85</v>
      </c>
      <c r="E496" s="61">
        <v>20000</v>
      </c>
      <c r="F496" s="61"/>
      <c r="G496" s="74"/>
      <c r="H496" s="59"/>
      <c r="I496" s="73"/>
      <c r="J496" s="63" t="s">
        <v>259</v>
      </c>
      <c r="K496" s="71" t="s">
        <v>143</v>
      </c>
      <c r="L496" s="59"/>
      <c r="M496" s="59" t="s">
        <v>95</v>
      </c>
      <c r="N496" s="63" t="s">
        <v>101</v>
      </c>
    </row>
    <row r="497" spans="1:256" s="39" customFormat="1" ht="15.75" hidden="1">
      <c r="A497" s="43"/>
      <c r="B497" s="50"/>
      <c r="C497" s="16"/>
      <c r="D497" s="16"/>
      <c r="E497" s="40"/>
      <c r="F497" s="40"/>
      <c r="G497" s="54"/>
      <c r="H497" s="16"/>
      <c r="I497" s="16"/>
      <c r="J497" s="17"/>
      <c r="K497" s="50"/>
      <c r="L497" s="16"/>
      <c r="M497" s="16"/>
      <c r="N497" s="1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  <c r="AT497" s="77"/>
      <c r="AU497" s="77"/>
      <c r="AV497" s="77"/>
      <c r="AW497" s="77"/>
      <c r="AX497" s="77"/>
      <c r="AY497" s="77"/>
      <c r="AZ497" s="77"/>
      <c r="BA497" s="77"/>
      <c r="BB497" s="77"/>
      <c r="BC497" s="77"/>
      <c r="BD497" s="77"/>
      <c r="BE497" s="77"/>
      <c r="BF497" s="77"/>
      <c r="BG497" s="77"/>
      <c r="BH497" s="77"/>
      <c r="BI497" s="77"/>
      <c r="BJ497" s="77"/>
      <c r="BK497" s="77"/>
      <c r="BL497" s="77"/>
      <c r="BM497" s="77"/>
      <c r="BN497" s="77"/>
      <c r="BO497" s="77"/>
      <c r="BP497" s="77"/>
      <c r="BQ497" s="77"/>
      <c r="BR497" s="77"/>
      <c r="BS497" s="77"/>
      <c r="BT497" s="77"/>
      <c r="BU497" s="77"/>
      <c r="BV497" s="77"/>
      <c r="BW497" s="77"/>
      <c r="BX497" s="77"/>
      <c r="BY497" s="77"/>
      <c r="BZ497" s="77"/>
      <c r="CA497" s="77"/>
      <c r="CB497" s="77"/>
      <c r="CC497" s="77"/>
      <c r="CD497" s="77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  <c r="FO497" s="77"/>
      <c r="FP497" s="77"/>
      <c r="FQ497" s="77"/>
      <c r="FR497" s="77"/>
      <c r="FS497" s="77"/>
      <c r="FT497" s="77"/>
      <c r="FU497" s="77"/>
      <c r="FV497" s="77"/>
      <c r="FW497" s="77"/>
      <c r="FX497" s="77"/>
      <c r="FY497" s="77"/>
      <c r="FZ497" s="77"/>
      <c r="GA497" s="77"/>
      <c r="GB497" s="77"/>
      <c r="GC497" s="77"/>
      <c r="GD497" s="77"/>
      <c r="GE497" s="77"/>
      <c r="GF497" s="77"/>
      <c r="GG497" s="77"/>
      <c r="GH497" s="77"/>
      <c r="GI497" s="77"/>
      <c r="GJ497" s="77"/>
      <c r="GK497" s="77"/>
      <c r="GL497" s="77"/>
      <c r="GM497" s="77"/>
      <c r="GN497" s="77"/>
      <c r="GO497" s="77"/>
      <c r="GP497" s="77"/>
      <c r="GQ497" s="77"/>
      <c r="GR497" s="77"/>
      <c r="GS497" s="77"/>
      <c r="GT497" s="77"/>
      <c r="GU497" s="77"/>
      <c r="GV497" s="77"/>
      <c r="GW497" s="77"/>
      <c r="GX497" s="77"/>
      <c r="GY497" s="77"/>
      <c r="GZ497" s="77"/>
      <c r="HA497" s="77"/>
      <c r="HB497" s="77"/>
      <c r="HC497" s="77"/>
      <c r="HD497" s="77"/>
      <c r="HE497" s="77"/>
      <c r="HF497" s="77"/>
      <c r="HG497" s="77"/>
      <c r="HH497" s="77"/>
      <c r="HI497" s="77"/>
      <c r="HJ497" s="77"/>
      <c r="HK497" s="77"/>
      <c r="HL497" s="77"/>
      <c r="HM497" s="77"/>
      <c r="HN497" s="77"/>
      <c r="HO497" s="77"/>
      <c r="HP497" s="77"/>
      <c r="HQ497" s="77"/>
      <c r="HR497" s="77"/>
      <c r="HS497" s="77"/>
      <c r="HT497" s="77"/>
      <c r="HU497" s="77"/>
      <c r="HV497" s="77"/>
      <c r="HW497" s="77"/>
      <c r="HX497" s="77"/>
      <c r="HY497" s="77"/>
      <c r="HZ497" s="77"/>
      <c r="IA497" s="77"/>
      <c r="IB497" s="77"/>
      <c r="IC497" s="77"/>
      <c r="ID497" s="77"/>
      <c r="IE497" s="77"/>
      <c r="IF497" s="77"/>
      <c r="IG497" s="77"/>
      <c r="IH497" s="77"/>
      <c r="II497" s="77"/>
      <c r="IJ497" s="77"/>
      <c r="IK497" s="77"/>
      <c r="IL497" s="77"/>
      <c r="IM497" s="77"/>
      <c r="IN497" s="77"/>
      <c r="IO497" s="77"/>
      <c r="IP497" s="77"/>
      <c r="IQ497" s="77"/>
      <c r="IR497" s="77"/>
      <c r="IS497" s="77"/>
      <c r="IT497" s="77"/>
      <c r="IU497" s="77"/>
      <c r="IV497" s="77"/>
    </row>
    <row r="498" spans="1:256" s="39" customFormat="1" hidden="1">
      <c r="A498" s="43"/>
      <c r="B498" s="16"/>
      <c r="C498" s="16"/>
      <c r="D498" s="16"/>
      <c r="E498" s="40"/>
      <c r="F498" s="40"/>
      <c r="G498" s="40"/>
      <c r="H498" s="16"/>
      <c r="I498" s="16"/>
      <c r="J498" s="16"/>
      <c r="K498" s="16"/>
      <c r="L498" s="16"/>
      <c r="M498" s="16"/>
      <c r="N498" s="1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  <c r="FJ498" s="26"/>
      <c r="FK498" s="26"/>
      <c r="FL498" s="26"/>
      <c r="FM498" s="26"/>
      <c r="FN498" s="26"/>
      <c r="FO498" s="26"/>
      <c r="FP498" s="26"/>
      <c r="FQ498" s="26"/>
      <c r="FR498" s="26"/>
      <c r="FS498" s="26"/>
      <c r="FT498" s="26"/>
      <c r="FU498" s="26"/>
      <c r="FV498" s="26"/>
      <c r="FW498" s="26"/>
      <c r="FX498" s="26"/>
      <c r="FY498" s="26"/>
      <c r="FZ498" s="26"/>
      <c r="GA498" s="26"/>
      <c r="GB498" s="26"/>
      <c r="GC498" s="26"/>
      <c r="GD498" s="26"/>
      <c r="GE498" s="26"/>
      <c r="GF498" s="26"/>
      <c r="GG498" s="26"/>
      <c r="GH498" s="26"/>
      <c r="GI498" s="26"/>
      <c r="GJ498" s="26"/>
      <c r="GK498" s="26"/>
      <c r="GL498" s="26"/>
      <c r="GM498" s="26"/>
      <c r="GN498" s="26"/>
      <c r="GO498" s="26"/>
      <c r="GP498" s="26"/>
      <c r="GQ498" s="26"/>
      <c r="GR498" s="26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6"/>
      <c r="IU498" s="26"/>
      <c r="IV498" s="26"/>
    </row>
    <row r="499" spans="1:256" s="39" customFormat="1" hidden="1">
      <c r="A499" s="43"/>
      <c r="B499" s="16"/>
      <c r="C499" s="16"/>
      <c r="D499" s="16"/>
      <c r="E499" s="40"/>
      <c r="F499" s="40"/>
      <c r="G499" s="40"/>
      <c r="H499" s="16"/>
      <c r="I499" s="16"/>
      <c r="J499" s="16"/>
      <c r="K499" s="16"/>
      <c r="L499" s="16"/>
      <c r="M499" s="16"/>
      <c r="N499" s="1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  <c r="FJ499" s="26"/>
      <c r="FK499" s="26"/>
      <c r="FL499" s="26"/>
      <c r="FM499" s="26"/>
      <c r="FN499" s="26"/>
      <c r="FO499" s="26"/>
      <c r="FP499" s="26"/>
      <c r="FQ499" s="26"/>
      <c r="FR499" s="26"/>
      <c r="FS499" s="26"/>
      <c r="FT499" s="26"/>
      <c r="FU499" s="26"/>
      <c r="FV499" s="26"/>
      <c r="FW499" s="26"/>
      <c r="FX499" s="26"/>
      <c r="FY499" s="26"/>
      <c r="FZ499" s="26"/>
      <c r="GA499" s="26"/>
      <c r="GB499" s="26"/>
      <c r="GC499" s="26"/>
      <c r="GD499" s="26"/>
      <c r="GE499" s="26"/>
      <c r="GF499" s="26"/>
      <c r="GG499" s="26"/>
      <c r="GH499" s="26"/>
      <c r="GI499" s="26"/>
      <c r="GJ499" s="26"/>
      <c r="GK499" s="26"/>
      <c r="GL499" s="26"/>
      <c r="GM499" s="26"/>
      <c r="GN499" s="26"/>
      <c r="GO499" s="26"/>
      <c r="GP499" s="26"/>
      <c r="GQ499" s="26"/>
      <c r="GR499" s="26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6"/>
      <c r="IU499" s="26"/>
      <c r="IV499" s="26"/>
    </row>
    <row r="500" spans="1:256" s="39" customFormat="1" hidden="1">
      <c r="A500" s="43"/>
      <c r="B500" s="16"/>
      <c r="C500" s="16"/>
      <c r="D500" s="16"/>
      <c r="E500" s="40"/>
      <c r="F500" s="40"/>
      <c r="G500" s="40"/>
      <c r="H500" s="16"/>
      <c r="I500" s="16"/>
      <c r="J500" s="16"/>
      <c r="K500" s="16"/>
      <c r="L500" s="16"/>
      <c r="M500" s="16"/>
      <c r="N500" s="1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  <c r="FJ500" s="26"/>
      <c r="FK500" s="26"/>
      <c r="FL500" s="26"/>
      <c r="FM500" s="26"/>
      <c r="FN500" s="26"/>
      <c r="FO500" s="26"/>
      <c r="FP500" s="26"/>
      <c r="FQ500" s="26"/>
      <c r="FR500" s="26"/>
      <c r="FS500" s="26"/>
      <c r="FT500" s="26"/>
      <c r="FU500" s="26"/>
      <c r="FV500" s="26"/>
      <c r="FW500" s="26"/>
      <c r="FX500" s="26"/>
      <c r="FY500" s="26"/>
      <c r="FZ500" s="26"/>
      <c r="GA500" s="26"/>
      <c r="GB500" s="26"/>
      <c r="GC500" s="26"/>
      <c r="GD500" s="26"/>
      <c r="GE500" s="26"/>
      <c r="GF500" s="26"/>
      <c r="GG500" s="26"/>
      <c r="GH500" s="26"/>
      <c r="GI500" s="26"/>
      <c r="GJ500" s="26"/>
      <c r="GK500" s="26"/>
      <c r="GL500" s="26"/>
      <c r="GM500" s="26"/>
      <c r="GN500" s="26"/>
      <c r="GO500" s="26"/>
      <c r="GP500" s="26"/>
      <c r="GQ500" s="26"/>
      <c r="GR500" s="26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6"/>
      <c r="IU500" s="26"/>
      <c r="IV500" s="26"/>
    </row>
    <row r="501" spans="1:256" s="39" customFormat="1" hidden="1">
      <c r="A501" s="43"/>
      <c r="B501" s="16"/>
      <c r="C501" s="16"/>
      <c r="D501" s="16"/>
      <c r="E501" s="40"/>
      <c r="F501" s="40"/>
      <c r="G501" s="40"/>
      <c r="H501" s="16"/>
      <c r="I501" s="16"/>
      <c r="J501" s="16"/>
      <c r="K501" s="16"/>
      <c r="L501" s="16"/>
      <c r="M501" s="16"/>
      <c r="N501" s="1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  <c r="IT501" s="26"/>
      <c r="IU501" s="26"/>
      <c r="IV501" s="26"/>
    </row>
    <row r="502" spans="1:256" s="77" customFormat="1">
      <c r="A502" s="58">
        <v>43332</v>
      </c>
      <c r="B502" s="59" t="s">
        <v>137</v>
      </c>
      <c r="C502" s="59" t="s">
        <v>82</v>
      </c>
      <c r="D502" s="59" t="s">
        <v>85</v>
      </c>
      <c r="E502" s="61">
        <v>90000</v>
      </c>
      <c r="F502" s="61"/>
      <c r="G502" s="61"/>
      <c r="H502" s="59"/>
      <c r="I502" s="73"/>
      <c r="J502" s="59" t="s">
        <v>245</v>
      </c>
      <c r="K502" s="59" t="s">
        <v>292</v>
      </c>
      <c r="L502" s="59"/>
      <c r="M502" s="59" t="s">
        <v>95</v>
      </c>
      <c r="N502" s="63" t="s">
        <v>101</v>
      </c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  <c r="GF502" s="64"/>
      <c r="GG502" s="64"/>
      <c r="GH502" s="64"/>
      <c r="GI502" s="64"/>
      <c r="GJ502" s="64"/>
      <c r="GK502" s="64"/>
      <c r="GL502" s="64"/>
      <c r="GM502" s="64"/>
      <c r="GN502" s="64"/>
      <c r="GO502" s="64"/>
      <c r="GP502" s="64"/>
      <c r="GQ502" s="64"/>
      <c r="GR502" s="64"/>
      <c r="GS502" s="64"/>
      <c r="GT502" s="64"/>
      <c r="GU502" s="64"/>
      <c r="GV502" s="64"/>
      <c r="GW502" s="64"/>
      <c r="GX502" s="64"/>
      <c r="GY502" s="64"/>
      <c r="GZ502" s="64"/>
      <c r="HA502" s="64"/>
      <c r="HB502" s="64"/>
      <c r="HC502" s="64"/>
      <c r="HD502" s="64"/>
      <c r="HE502" s="64"/>
      <c r="HF502" s="64"/>
      <c r="HG502" s="64"/>
      <c r="HH502" s="64"/>
      <c r="HI502" s="64"/>
      <c r="HJ502" s="64"/>
      <c r="HK502" s="64"/>
      <c r="HL502" s="64"/>
      <c r="HM502" s="64"/>
      <c r="HN502" s="64"/>
      <c r="HO502" s="64"/>
      <c r="HP502" s="64"/>
      <c r="HQ502" s="64"/>
      <c r="HR502" s="64"/>
      <c r="HS502" s="64"/>
      <c r="HT502" s="64"/>
      <c r="HU502" s="64"/>
      <c r="HV502" s="64"/>
      <c r="HW502" s="64"/>
      <c r="HX502" s="64"/>
      <c r="HY502" s="64"/>
      <c r="HZ502" s="64"/>
      <c r="IA502" s="64"/>
      <c r="IB502" s="64"/>
      <c r="IC502" s="64"/>
      <c r="ID502" s="64"/>
      <c r="IE502" s="64"/>
      <c r="IF502" s="64"/>
      <c r="IG502" s="64"/>
      <c r="IH502" s="64"/>
      <c r="II502" s="64"/>
      <c r="IJ502" s="64"/>
      <c r="IK502" s="64"/>
      <c r="IL502" s="64"/>
      <c r="IM502" s="64"/>
      <c r="IN502" s="64"/>
      <c r="IO502" s="64"/>
      <c r="IP502" s="64"/>
      <c r="IQ502" s="64"/>
      <c r="IR502" s="64"/>
      <c r="IS502" s="64"/>
      <c r="IT502" s="64"/>
      <c r="IU502" s="64"/>
      <c r="IV502" s="64"/>
    </row>
    <row r="503" spans="1:256" s="39" customFormat="1" hidden="1">
      <c r="A503" s="43"/>
      <c r="B503" s="16"/>
      <c r="C503" s="16"/>
      <c r="D503" s="16"/>
      <c r="E503" s="40"/>
      <c r="F503" s="40"/>
      <c r="G503" s="40"/>
      <c r="H503" s="16"/>
      <c r="I503" s="16"/>
      <c r="J503" s="16"/>
      <c r="K503" s="16"/>
      <c r="L503" s="16"/>
      <c r="M503" s="16"/>
      <c r="N503" s="1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6"/>
      <c r="IV503" s="26"/>
    </row>
    <row r="504" spans="1:256" s="39" customFormat="1" hidden="1">
      <c r="A504" s="43"/>
      <c r="B504" s="17"/>
      <c r="C504" s="16"/>
      <c r="D504" s="17"/>
      <c r="E504" s="40"/>
      <c r="F504" s="40"/>
      <c r="G504" s="54"/>
      <c r="H504" s="16"/>
      <c r="I504" s="16"/>
      <c r="J504" s="17"/>
      <c r="K504" s="17"/>
      <c r="L504" s="16"/>
      <c r="M504" s="16"/>
      <c r="N504" s="17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  <c r="FJ504" s="26"/>
      <c r="FK504" s="26"/>
      <c r="FL504" s="26"/>
      <c r="FM504" s="26"/>
      <c r="FN504" s="26"/>
      <c r="FO504" s="26"/>
      <c r="FP504" s="26"/>
      <c r="FQ504" s="26"/>
      <c r="FR504" s="26"/>
      <c r="FS504" s="26"/>
      <c r="FT504" s="26"/>
      <c r="FU504" s="26"/>
      <c r="FV504" s="26"/>
      <c r="FW504" s="26"/>
      <c r="FX504" s="26"/>
      <c r="FY504" s="26"/>
      <c r="FZ504" s="26"/>
      <c r="GA504" s="26"/>
      <c r="GB504" s="26"/>
      <c r="GC504" s="26"/>
      <c r="GD504" s="26"/>
      <c r="GE504" s="26"/>
      <c r="GF504" s="26"/>
      <c r="GG504" s="26"/>
      <c r="GH504" s="26"/>
      <c r="GI504" s="26"/>
      <c r="GJ504" s="26"/>
      <c r="GK504" s="26"/>
      <c r="GL504" s="26"/>
      <c r="GM504" s="26"/>
      <c r="GN504" s="26"/>
      <c r="GO504" s="26"/>
      <c r="GP504" s="26"/>
      <c r="GQ504" s="26"/>
      <c r="GR504" s="26"/>
      <c r="GS504" s="26"/>
      <c r="GT504" s="26"/>
      <c r="GU504" s="26"/>
      <c r="GV504" s="26"/>
      <c r="GW504" s="26"/>
      <c r="GX504" s="26"/>
      <c r="GY504" s="26"/>
      <c r="GZ504" s="26"/>
      <c r="HA504" s="26"/>
      <c r="HB504" s="26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6"/>
      <c r="HN504" s="26"/>
      <c r="HO504" s="26"/>
      <c r="HP504" s="26"/>
      <c r="HQ504" s="26"/>
      <c r="HR504" s="26"/>
      <c r="HS504" s="26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6"/>
      <c r="IE504" s="26"/>
      <c r="IF504" s="26"/>
      <c r="IG504" s="26"/>
      <c r="IH504" s="26"/>
      <c r="II504" s="26"/>
      <c r="IJ504" s="26"/>
      <c r="IK504" s="26"/>
      <c r="IL504" s="26"/>
      <c r="IM504" s="26"/>
      <c r="IN504" s="26"/>
      <c r="IO504" s="26"/>
      <c r="IP504" s="26"/>
      <c r="IQ504" s="26"/>
      <c r="IR504" s="26"/>
      <c r="IS504" s="26"/>
      <c r="IT504" s="26"/>
      <c r="IU504" s="26"/>
      <c r="IV504" s="26"/>
    </row>
    <row r="505" spans="1:256" s="39" customFormat="1" hidden="1">
      <c r="A505" s="43"/>
      <c r="B505" s="17"/>
      <c r="C505" s="16"/>
      <c r="D505" s="17"/>
      <c r="E505" s="40"/>
      <c r="F505" s="40"/>
      <c r="G505" s="54"/>
      <c r="H505" s="16"/>
      <c r="I505" s="16"/>
      <c r="J505" s="17"/>
      <c r="K505" s="17"/>
      <c r="L505" s="16"/>
      <c r="M505" s="16"/>
      <c r="N505" s="17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6"/>
      <c r="FO505" s="26"/>
      <c r="FP505" s="26"/>
      <c r="FQ505" s="26"/>
      <c r="FR505" s="26"/>
      <c r="FS505" s="26"/>
      <c r="FT505" s="26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6"/>
      <c r="GF505" s="26"/>
      <c r="GG505" s="26"/>
      <c r="GH505" s="26"/>
      <c r="GI505" s="26"/>
      <c r="GJ505" s="26"/>
      <c r="GK505" s="26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6"/>
      <c r="IV505" s="26"/>
    </row>
    <row r="506" spans="1:256" s="39" customFormat="1" hidden="1">
      <c r="A506" s="43"/>
      <c r="B506" s="17"/>
      <c r="C506" s="16"/>
      <c r="D506" s="17"/>
      <c r="E506" s="40"/>
      <c r="F506" s="40"/>
      <c r="G506" s="54"/>
      <c r="H506" s="16"/>
      <c r="I506" s="16"/>
      <c r="J506" s="17"/>
      <c r="K506" s="17"/>
      <c r="L506" s="16"/>
      <c r="M506" s="16"/>
      <c r="N506" s="17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6"/>
      <c r="FO506" s="26"/>
      <c r="FP506" s="26"/>
      <c r="FQ506" s="26"/>
      <c r="FR506" s="26"/>
      <c r="FS506" s="26"/>
      <c r="FT506" s="26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6"/>
      <c r="GF506" s="26"/>
      <c r="GG506" s="26"/>
      <c r="GH506" s="26"/>
      <c r="GI506" s="26"/>
      <c r="GJ506" s="26"/>
      <c r="GK506" s="26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6"/>
      <c r="IV506" s="26"/>
    </row>
    <row r="507" spans="1:256" s="39" customFormat="1" ht="15.75" hidden="1">
      <c r="A507" s="43"/>
      <c r="B507" s="16"/>
      <c r="C507" s="16"/>
      <c r="D507" s="16"/>
      <c r="E507" s="47"/>
      <c r="F507" s="40"/>
      <c r="G507" s="16"/>
      <c r="H507" s="44"/>
      <c r="I507" s="16"/>
      <c r="J507" s="16"/>
      <c r="K507" s="16"/>
      <c r="L507" s="16"/>
      <c r="M507" s="16"/>
      <c r="N507" s="17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  <c r="DG507" s="38"/>
      <c r="DH507" s="38"/>
      <c r="DI507" s="38"/>
      <c r="DJ507" s="38"/>
      <c r="DK507" s="38"/>
      <c r="DL507" s="38"/>
      <c r="DM507" s="38"/>
      <c r="DN507" s="38"/>
      <c r="DO507" s="38"/>
      <c r="DP507" s="38"/>
      <c r="DQ507" s="38"/>
      <c r="DR507" s="38"/>
      <c r="DS507" s="38"/>
      <c r="DT507" s="38"/>
      <c r="DU507" s="38"/>
      <c r="DV507" s="38"/>
      <c r="DW507" s="38"/>
      <c r="DX507" s="38"/>
      <c r="DY507" s="38"/>
      <c r="DZ507" s="38"/>
      <c r="EA507" s="38"/>
      <c r="EB507" s="38"/>
      <c r="EC507" s="38"/>
      <c r="ED507" s="38"/>
      <c r="EE507" s="38"/>
      <c r="EF507" s="38"/>
      <c r="EG507" s="38"/>
      <c r="EH507" s="38"/>
      <c r="EI507" s="38"/>
      <c r="EJ507" s="38"/>
      <c r="EK507" s="38"/>
      <c r="EL507" s="38"/>
      <c r="EM507" s="38"/>
      <c r="EN507" s="38"/>
      <c r="EO507" s="38"/>
      <c r="EP507" s="38"/>
      <c r="EQ507" s="38"/>
      <c r="ER507" s="38"/>
      <c r="ES507" s="38"/>
      <c r="ET507" s="38"/>
      <c r="EU507" s="38"/>
      <c r="EV507" s="38"/>
      <c r="EW507" s="38"/>
      <c r="EX507" s="38"/>
      <c r="EY507" s="38"/>
      <c r="EZ507" s="38"/>
      <c r="FA507" s="38"/>
      <c r="FB507" s="38"/>
      <c r="FC507" s="38"/>
      <c r="FD507" s="38"/>
      <c r="FE507" s="38"/>
      <c r="FF507" s="38"/>
      <c r="FG507" s="38"/>
      <c r="FH507" s="38"/>
      <c r="FI507" s="38"/>
      <c r="FJ507" s="38"/>
      <c r="FK507" s="38"/>
      <c r="FL507" s="38"/>
      <c r="FM507" s="38"/>
      <c r="FN507" s="38"/>
      <c r="FO507" s="38"/>
      <c r="FP507" s="38"/>
      <c r="FQ507" s="38"/>
      <c r="FR507" s="38"/>
      <c r="FS507" s="38"/>
      <c r="FT507" s="38"/>
      <c r="FU507" s="38"/>
      <c r="FV507" s="38"/>
      <c r="FW507" s="38"/>
      <c r="FX507" s="38"/>
      <c r="FY507" s="38"/>
      <c r="FZ507" s="38"/>
      <c r="GA507" s="38"/>
      <c r="GB507" s="38"/>
      <c r="GC507" s="38"/>
      <c r="GD507" s="38"/>
      <c r="GE507" s="38"/>
      <c r="GF507" s="38"/>
      <c r="GG507" s="38"/>
      <c r="GH507" s="38"/>
      <c r="GI507" s="38"/>
      <c r="GJ507" s="38"/>
      <c r="GK507" s="38"/>
      <c r="GL507" s="38"/>
      <c r="GM507" s="38"/>
      <c r="GN507" s="38"/>
      <c r="GO507" s="38"/>
      <c r="GP507" s="38"/>
      <c r="GQ507" s="38"/>
      <c r="GR507" s="38"/>
      <c r="GS507" s="38"/>
      <c r="GT507" s="38"/>
      <c r="GU507" s="38"/>
      <c r="GV507" s="38"/>
      <c r="GW507" s="38"/>
      <c r="GX507" s="38"/>
      <c r="GY507" s="38"/>
      <c r="GZ507" s="38"/>
      <c r="HA507" s="38"/>
      <c r="HB507" s="38"/>
      <c r="HC507" s="38"/>
      <c r="HD507" s="38"/>
      <c r="HE507" s="38"/>
      <c r="HF507" s="38"/>
      <c r="HG507" s="38"/>
      <c r="HH507" s="38"/>
      <c r="HI507" s="38"/>
      <c r="HJ507" s="38"/>
      <c r="HK507" s="38"/>
      <c r="HL507" s="38"/>
      <c r="HM507" s="38"/>
      <c r="HN507" s="38"/>
      <c r="HO507" s="38"/>
      <c r="HP507" s="38"/>
      <c r="HQ507" s="38"/>
      <c r="HR507" s="38"/>
      <c r="HS507" s="38"/>
      <c r="HT507" s="38"/>
      <c r="HU507" s="38"/>
      <c r="HV507" s="38"/>
      <c r="HW507" s="38"/>
      <c r="HX507" s="38"/>
      <c r="HY507" s="38"/>
      <c r="HZ507" s="38"/>
      <c r="IA507" s="38"/>
      <c r="IB507" s="38"/>
      <c r="IC507" s="38"/>
      <c r="ID507" s="38"/>
      <c r="IE507" s="38"/>
      <c r="IF507" s="38"/>
      <c r="IG507" s="38"/>
      <c r="IH507" s="38"/>
      <c r="II507" s="38"/>
      <c r="IJ507" s="38"/>
      <c r="IK507" s="38"/>
      <c r="IL507" s="38"/>
      <c r="IM507" s="38"/>
      <c r="IN507" s="38"/>
      <c r="IO507" s="38"/>
      <c r="IP507" s="38"/>
      <c r="IQ507" s="38"/>
      <c r="IR507" s="38"/>
      <c r="IS507" s="38"/>
      <c r="IT507" s="38"/>
      <c r="IU507" s="38"/>
      <c r="IV507" s="38"/>
    </row>
    <row r="508" spans="1:256" s="39" customFormat="1" hidden="1">
      <c r="A508" s="43"/>
      <c r="B508" s="16"/>
      <c r="C508" s="16"/>
      <c r="D508" s="16"/>
      <c r="E508" s="47"/>
      <c r="F508" s="40"/>
      <c r="G508" s="16"/>
      <c r="H508" s="44"/>
      <c r="I508" s="16"/>
      <c r="J508" s="16"/>
      <c r="K508" s="16"/>
      <c r="L508" s="16"/>
      <c r="M508" s="16"/>
      <c r="N508" s="17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  <c r="FK508" s="26"/>
      <c r="FL508" s="26"/>
      <c r="FM508" s="26"/>
      <c r="FN508" s="26"/>
      <c r="FO508" s="26"/>
      <c r="FP508" s="26"/>
      <c r="FQ508" s="26"/>
      <c r="FR508" s="26"/>
      <c r="FS508" s="26"/>
      <c r="FT508" s="26"/>
      <c r="FU508" s="26"/>
      <c r="FV508" s="26"/>
      <c r="FW508" s="26"/>
      <c r="FX508" s="26"/>
      <c r="FY508" s="26"/>
      <c r="FZ508" s="26"/>
      <c r="GA508" s="26"/>
      <c r="GB508" s="26"/>
      <c r="GC508" s="26"/>
      <c r="GD508" s="26"/>
      <c r="GE508" s="26"/>
      <c r="GF508" s="26"/>
      <c r="GG508" s="26"/>
      <c r="GH508" s="26"/>
      <c r="GI508" s="26"/>
      <c r="GJ508" s="26"/>
      <c r="GK508" s="26"/>
      <c r="GL508" s="26"/>
      <c r="GM508" s="26"/>
      <c r="GN508" s="26"/>
      <c r="GO508" s="26"/>
      <c r="GP508" s="26"/>
      <c r="GQ508" s="26"/>
      <c r="GR508" s="26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6"/>
      <c r="IU508" s="26"/>
      <c r="IV508" s="26"/>
    </row>
    <row r="509" spans="1:256" s="39" customFormat="1" hidden="1">
      <c r="A509" s="43"/>
      <c r="B509" s="16"/>
      <c r="C509" s="16"/>
      <c r="D509" s="16"/>
      <c r="E509" s="47"/>
      <c r="F509" s="40"/>
      <c r="G509" s="16"/>
      <c r="H509" s="44"/>
      <c r="I509" s="16"/>
      <c r="J509" s="16"/>
      <c r="K509" s="16"/>
      <c r="L509" s="16"/>
      <c r="M509" s="16"/>
      <c r="N509" s="17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  <c r="FJ509" s="26"/>
      <c r="FK509" s="26"/>
      <c r="FL509" s="26"/>
      <c r="FM509" s="26"/>
      <c r="FN509" s="26"/>
      <c r="FO509" s="26"/>
      <c r="FP509" s="26"/>
      <c r="FQ509" s="26"/>
      <c r="FR509" s="26"/>
      <c r="FS509" s="26"/>
      <c r="FT509" s="26"/>
      <c r="FU509" s="26"/>
      <c r="FV509" s="26"/>
      <c r="FW509" s="26"/>
      <c r="FX509" s="26"/>
      <c r="FY509" s="26"/>
      <c r="FZ509" s="26"/>
      <c r="GA509" s="26"/>
      <c r="GB509" s="26"/>
      <c r="GC509" s="26"/>
      <c r="GD509" s="26"/>
      <c r="GE509" s="26"/>
      <c r="GF509" s="26"/>
      <c r="GG509" s="26"/>
      <c r="GH509" s="26"/>
      <c r="GI509" s="26"/>
      <c r="GJ509" s="26"/>
      <c r="GK509" s="26"/>
      <c r="GL509" s="26"/>
      <c r="GM509" s="26"/>
      <c r="GN509" s="26"/>
      <c r="GO509" s="26"/>
      <c r="GP509" s="26"/>
      <c r="GQ509" s="26"/>
      <c r="GR509" s="26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6"/>
      <c r="IU509" s="26"/>
      <c r="IV509" s="26"/>
    </row>
    <row r="510" spans="1:256" s="39" customFormat="1" hidden="1">
      <c r="A510" s="43"/>
      <c r="B510" s="16"/>
      <c r="C510" s="16"/>
      <c r="D510" s="16"/>
      <c r="E510" s="47"/>
      <c r="F510" s="40"/>
      <c r="G510" s="16"/>
      <c r="H510" s="44"/>
      <c r="I510" s="16"/>
      <c r="J510" s="16"/>
      <c r="K510" s="16"/>
      <c r="L510" s="16"/>
      <c r="M510" s="16"/>
      <c r="N510" s="17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  <c r="FJ510" s="26"/>
      <c r="FK510" s="26"/>
      <c r="FL510" s="26"/>
      <c r="FM510" s="26"/>
      <c r="FN510" s="26"/>
      <c r="FO510" s="26"/>
      <c r="FP510" s="26"/>
      <c r="FQ510" s="26"/>
      <c r="FR510" s="26"/>
      <c r="FS510" s="26"/>
      <c r="FT510" s="26"/>
      <c r="FU510" s="26"/>
      <c r="FV510" s="26"/>
      <c r="FW510" s="26"/>
      <c r="FX510" s="26"/>
      <c r="FY510" s="26"/>
      <c r="FZ510" s="26"/>
      <c r="GA510" s="26"/>
      <c r="GB510" s="26"/>
      <c r="GC510" s="26"/>
      <c r="GD510" s="26"/>
      <c r="GE510" s="26"/>
      <c r="GF510" s="26"/>
      <c r="GG510" s="26"/>
      <c r="GH510" s="26"/>
      <c r="GI510" s="26"/>
      <c r="GJ510" s="26"/>
      <c r="GK510" s="26"/>
      <c r="GL510" s="26"/>
      <c r="GM510" s="26"/>
      <c r="GN510" s="26"/>
      <c r="GO510" s="26"/>
      <c r="GP510" s="26"/>
      <c r="GQ510" s="26"/>
      <c r="GR510" s="26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6"/>
      <c r="IU510" s="26"/>
      <c r="IV510" s="26"/>
    </row>
    <row r="511" spans="1:256" s="39" customFormat="1" hidden="1">
      <c r="A511" s="43"/>
      <c r="B511" s="16"/>
      <c r="C511" s="16"/>
      <c r="D511" s="16"/>
      <c r="E511" s="47"/>
      <c r="F511" s="40"/>
      <c r="G511" s="16"/>
      <c r="H511" s="44"/>
      <c r="I511" s="16"/>
      <c r="J511" s="16"/>
      <c r="K511" s="16"/>
      <c r="L511" s="16"/>
      <c r="M511" s="16"/>
      <c r="N511" s="17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  <c r="FJ511" s="26"/>
      <c r="FK511" s="26"/>
      <c r="FL511" s="26"/>
      <c r="FM511" s="26"/>
      <c r="FN511" s="26"/>
      <c r="FO511" s="26"/>
      <c r="FP511" s="26"/>
      <c r="FQ511" s="26"/>
      <c r="FR511" s="26"/>
      <c r="FS511" s="26"/>
      <c r="FT511" s="26"/>
      <c r="FU511" s="26"/>
      <c r="FV511" s="26"/>
      <c r="FW511" s="26"/>
      <c r="FX511" s="26"/>
      <c r="FY511" s="26"/>
      <c r="FZ511" s="26"/>
      <c r="GA511" s="26"/>
      <c r="GB511" s="26"/>
      <c r="GC511" s="26"/>
      <c r="GD511" s="26"/>
      <c r="GE511" s="26"/>
      <c r="GF511" s="26"/>
      <c r="GG511" s="26"/>
      <c r="GH511" s="26"/>
      <c r="GI511" s="26"/>
      <c r="GJ511" s="26"/>
      <c r="GK511" s="26"/>
      <c r="GL511" s="26"/>
      <c r="GM511" s="26"/>
      <c r="GN511" s="26"/>
      <c r="GO511" s="26"/>
      <c r="GP511" s="26"/>
      <c r="GQ511" s="26"/>
      <c r="GR511" s="26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  <c r="IU511" s="26"/>
      <c r="IV511" s="26"/>
    </row>
    <row r="512" spans="1:256" s="39" customFormat="1" ht="15.75" hidden="1">
      <c r="A512" s="43"/>
      <c r="B512" s="17"/>
      <c r="C512" s="16"/>
      <c r="D512" s="17"/>
      <c r="E512" s="40"/>
      <c r="F512" s="40"/>
      <c r="G512" s="40"/>
      <c r="H512" s="16"/>
      <c r="I512" s="16"/>
      <c r="J512" s="17"/>
      <c r="K512" s="16"/>
      <c r="L512" s="16"/>
      <c r="M512" s="16"/>
      <c r="N512" s="16"/>
    </row>
    <row r="513" spans="1:256" s="39" customFormat="1" ht="15.75" hidden="1">
      <c r="A513" s="43"/>
      <c r="B513" s="17"/>
      <c r="C513" s="16"/>
      <c r="D513" s="17"/>
      <c r="E513" s="40"/>
      <c r="F513" s="40"/>
      <c r="G513" s="40"/>
      <c r="H513" s="16"/>
      <c r="I513" s="16"/>
      <c r="J513" s="17"/>
      <c r="K513" s="16"/>
      <c r="L513" s="16"/>
      <c r="M513" s="16"/>
      <c r="N513" s="16"/>
    </row>
    <row r="514" spans="1:256" s="39" customFormat="1" ht="15.75" hidden="1">
      <c r="A514" s="43"/>
      <c r="B514" s="17"/>
      <c r="C514" s="16"/>
      <c r="D514" s="17"/>
      <c r="E514" s="40"/>
      <c r="F514" s="40"/>
      <c r="G514" s="40"/>
      <c r="H514" s="16"/>
      <c r="I514" s="16"/>
      <c r="J514" s="17"/>
      <c r="K514" s="16"/>
      <c r="L514" s="16"/>
      <c r="M514" s="16"/>
      <c r="N514" s="16"/>
    </row>
    <row r="515" spans="1:256" s="39" customFormat="1" ht="15.75" hidden="1">
      <c r="A515" s="43"/>
      <c r="B515" s="17"/>
      <c r="C515" s="16"/>
      <c r="D515" s="17"/>
      <c r="E515" s="40"/>
      <c r="F515" s="40"/>
      <c r="G515" s="40"/>
      <c r="H515" s="16"/>
      <c r="I515" s="16"/>
      <c r="J515" s="17"/>
      <c r="K515" s="16"/>
      <c r="L515" s="16"/>
      <c r="M515" s="16"/>
      <c r="N515" s="16"/>
    </row>
    <row r="516" spans="1:256" s="77" customFormat="1" ht="15.75">
      <c r="A516" s="58">
        <v>43333</v>
      </c>
      <c r="B516" s="59" t="s">
        <v>259</v>
      </c>
      <c r="C516" s="59" t="s">
        <v>82</v>
      </c>
      <c r="D516" s="59" t="s">
        <v>85</v>
      </c>
      <c r="E516" s="61"/>
      <c r="F516" s="61">
        <v>20000</v>
      </c>
      <c r="G516" s="65"/>
      <c r="H516" s="59"/>
      <c r="I516" s="73"/>
      <c r="J516" s="59" t="s">
        <v>137</v>
      </c>
      <c r="K516" s="59">
        <v>49</v>
      </c>
      <c r="L516" s="59"/>
      <c r="M516" s="59" t="s">
        <v>95</v>
      </c>
      <c r="N516" s="63" t="s">
        <v>101</v>
      </c>
    </row>
    <row r="517" spans="1:256" s="64" customFormat="1">
      <c r="A517" s="58">
        <v>43333</v>
      </c>
      <c r="B517" s="59" t="s">
        <v>226</v>
      </c>
      <c r="C517" s="59" t="s">
        <v>82</v>
      </c>
      <c r="D517" s="59" t="s">
        <v>85</v>
      </c>
      <c r="E517" s="61"/>
      <c r="F517" s="61">
        <v>80000</v>
      </c>
      <c r="G517" s="65"/>
      <c r="H517" s="59"/>
      <c r="I517" s="73"/>
      <c r="J517" s="59" t="s">
        <v>137</v>
      </c>
      <c r="K517" s="59">
        <v>50</v>
      </c>
      <c r="L517" s="59"/>
      <c r="M517" s="59" t="s">
        <v>95</v>
      </c>
      <c r="N517" s="63" t="s">
        <v>101</v>
      </c>
    </row>
    <row r="518" spans="1:256" s="64" customFormat="1">
      <c r="A518" s="58">
        <v>43333</v>
      </c>
      <c r="B518" s="59" t="s">
        <v>260</v>
      </c>
      <c r="C518" s="59" t="s">
        <v>82</v>
      </c>
      <c r="D518" s="59" t="s">
        <v>84</v>
      </c>
      <c r="E518" s="61"/>
      <c r="F518" s="61">
        <v>10000</v>
      </c>
      <c r="G518" s="65"/>
      <c r="H518" s="59"/>
      <c r="I518" s="73"/>
      <c r="J518" s="59" t="s">
        <v>137</v>
      </c>
      <c r="K518" s="59" t="s">
        <v>143</v>
      </c>
      <c r="L518" s="59"/>
      <c r="M518" s="59" t="s">
        <v>95</v>
      </c>
      <c r="N518" s="63" t="s">
        <v>101</v>
      </c>
    </row>
    <row r="519" spans="1:256" s="64" customFormat="1">
      <c r="A519" s="58">
        <v>43333</v>
      </c>
      <c r="B519" s="59" t="s">
        <v>260</v>
      </c>
      <c r="C519" s="59" t="s">
        <v>82</v>
      </c>
      <c r="D519" s="59" t="s">
        <v>84</v>
      </c>
      <c r="E519" s="61"/>
      <c r="F519" s="61">
        <v>80000</v>
      </c>
      <c r="G519" s="65"/>
      <c r="H519" s="59"/>
      <c r="I519" s="73"/>
      <c r="J519" s="59" t="s">
        <v>137</v>
      </c>
      <c r="K519" s="59" t="s">
        <v>143</v>
      </c>
      <c r="L519" s="59"/>
      <c r="M519" s="59" t="s">
        <v>95</v>
      </c>
      <c r="N519" s="63" t="s">
        <v>101</v>
      </c>
    </row>
    <row r="520" spans="1:256" s="64" customFormat="1" hidden="1">
      <c r="A520" s="43"/>
      <c r="B520" s="16"/>
      <c r="C520" s="16"/>
      <c r="D520" s="16"/>
      <c r="E520" s="40"/>
      <c r="F520" s="40"/>
      <c r="G520" s="40"/>
      <c r="H520" s="16"/>
      <c r="I520" s="16"/>
      <c r="J520" s="16"/>
      <c r="K520" s="16"/>
      <c r="L520" s="16"/>
      <c r="M520" s="16"/>
      <c r="N520" s="17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  <c r="FJ520" s="26"/>
      <c r="FK520" s="26"/>
      <c r="FL520" s="26"/>
      <c r="FM520" s="26"/>
      <c r="FN520" s="26"/>
      <c r="FO520" s="26"/>
      <c r="FP520" s="26"/>
      <c r="FQ520" s="26"/>
      <c r="FR520" s="26"/>
      <c r="FS520" s="26"/>
      <c r="FT520" s="26"/>
      <c r="FU520" s="26"/>
      <c r="FV520" s="26"/>
      <c r="FW520" s="26"/>
      <c r="FX520" s="26"/>
      <c r="FY520" s="26"/>
      <c r="FZ520" s="26"/>
      <c r="GA520" s="26"/>
      <c r="GB520" s="26"/>
      <c r="GC520" s="26"/>
      <c r="GD520" s="26"/>
      <c r="GE520" s="26"/>
      <c r="GF520" s="26"/>
      <c r="GG520" s="26"/>
      <c r="GH520" s="26"/>
      <c r="GI520" s="26"/>
      <c r="GJ520" s="26"/>
      <c r="GK520" s="26"/>
      <c r="GL520" s="26"/>
      <c r="GM520" s="26"/>
      <c r="GN520" s="26"/>
      <c r="GO520" s="26"/>
      <c r="GP520" s="26"/>
      <c r="GQ520" s="26"/>
      <c r="GR520" s="26"/>
      <c r="GS520" s="26"/>
      <c r="GT520" s="26"/>
      <c r="GU520" s="26"/>
      <c r="GV520" s="26"/>
      <c r="GW520" s="26"/>
      <c r="GX520" s="26"/>
      <c r="GY520" s="26"/>
      <c r="GZ520" s="26"/>
      <c r="HA520" s="26"/>
      <c r="HB520" s="26"/>
      <c r="HC520" s="26"/>
      <c r="HD520" s="26"/>
      <c r="HE520" s="26"/>
      <c r="HF520" s="26"/>
      <c r="HG520" s="26"/>
      <c r="HH520" s="26"/>
      <c r="HI520" s="26"/>
      <c r="HJ520" s="26"/>
      <c r="HK520" s="26"/>
      <c r="HL520" s="26"/>
      <c r="HM520" s="26"/>
      <c r="HN520" s="26"/>
      <c r="HO520" s="26"/>
      <c r="HP520" s="26"/>
      <c r="HQ520" s="26"/>
      <c r="HR520" s="26"/>
      <c r="HS520" s="26"/>
      <c r="HT520" s="26"/>
      <c r="HU520" s="26"/>
      <c r="HV520" s="26"/>
      <c r="HW520" s="26"/>
      <c r="HX520" s="26"/>
      <c r="HY520" s="26"/>
      <c r="HZ520" s="26"/>
      <c r="IA520" s="26"/>
      <c r="IB520" s="26"/>
      <c r="IC520" s="26"/>
      <c r="ID520" s="26"/>
      <c r="IE520" s="26"/>
      <c r="IF520" s="26"/>
      <c r="IG520" s="26"/>
      <c r="IH520" s="26"/>
      <c r="II520" s="26"/>
      <c r="IJ520" s="26"/>
      <c r="IK520" s="26"/>
      <c r="IL520" s="26"/>
      <c r="IM520" s="26"/>
      <c r="IN520" s="26"/>
      <c r="IO520" s="26"/>
      <c r="IP520" s="26"/>
      <c r="IQ520" s="26"/>
      <c r="IR520" s="26"/>
      <c r="IS520" s="26"/>
      <c r="IT520" s="26"/>
      <c r="IU520" s="26"/>
      <c r="IV520" s="26"/>
    </row>
    <row r="521" spans="1:256" hidden="1">
      <c r="A521" s="43"/>
      <c r="B521" s="16"/>
      <c r="C521" s="16"/>
      <c r="D521" s="16"/>
      <c r="E521" s="40"/>
      <c r="F521" s="40"/>
      <c r="G521" s="40"/>
      <c r="H521" s="16"/>
      <c r="I521" s="16"/>
      <c r="J521" s="16"/>
      <c r="K521" s="16"/>
      <c r="L521" s="16"/>
      <c r="M521" s="16"/>
      <c r="N521" s="17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  <c r="FJ521" s="26"/>
      <c r="FK521" s="26"/>
      <c r="FL521" s="26"/>
      <c r="FM521" s="26"/>
      <c r="FN521" s="26"/>
      <c r="FO521" s="26"/>
      <c r="FP521" s="26"/>
      <c r="FQ521" s="26"/>
      <c r="FR521" s="26"/>
      <c r="FS521" s="26"/>
      <c r="FT521" s="26"/>
      <c r="FU521" s="26"/>
      <c r="FV521" s="26"/>
      <c r="FW521" s="26"/>
      <c r="FX521" s="26"/>
      <c r="FY521" s="26"/>
      <c r="FZ521" s="26"/>
      <c r="GA521" s="26"/>
      <c r="GB521" s="26"/>
      <c r="GC521" s="26"/>
      <c r="GD521" s="26"/>
      <c r="GE521" s="26"/>
      <c r="GF521" s="26"/>
      <c r="GG521" s="26"/>
      <c r="GH521" s="26"/>
      <c r="GI521" s="26"/>
      <c r="GJ521" s="26"/>
      <c r="GK521" s="26"/>
      <c r="GL521" s="26"/>
      <c r="GM521" s="26"/>
      <c r="GN521" s="26"/>
      <c r="GO521" s="26"/>
      <c r="GP521" s="26"/>
      <c r="GQ521" s="26"/>
      <c r="GR521" s="26"/>
      <c r="GS521" s="26"/>
      <c r="GT521" s="26"/>
      <c r="GU521" s="26"/>
      <c r="GV521" s="26"/>
      <c r="GW521" s="26"/>
      <c r="GX521" s="26"/>
      <c r="GY521" s="26"/>
      <c r="GZ521" s="26"/>
      <c r="HA521" s="26"/>
      <c r="HB521" s="26"/>
      <c r="HC521" s="26"/>
      <c r="HD521" s="26"/>
      <c r="HE521" s="26"/>
      <c r="HF521" s="26"/>
      <c r="HG521" s="26"/>
      <c r="HH521" s="26"/>
      <c r="HI521" s="26"/>
      <c r="HJ521" s="26"/>
      <c r="HK521" s="26"/>
      <c r="HL521" s="26"/>
      <c r="HM521" s="26"/>
      <c r="HN521" s="26"/>
      <c r="HO521" s="26"/>
      <c r="HP521" s="26"/>
      <c r="HQ521" s="26"/>
      <c r="HR521" s="26"/>
      <c r="HS521" s="26"/>
      <c r="HT521" s="26"/>
      <c r="HU521" s="26"/>
      <c r="HV521" s="26"/>
      <c r="HW521" s="26"/>
      <c r="HX521" s="26"/>
      <c r="HY521" s="26"/>
      <c r="HZ521" s="26"/>
      <c r="IA521" s="26"/>
      <c r="IB521" s="26"/>
      <c r="IC521" s="26"/>
      <c r="ID521" s="26"/>
      <c r="IE521" s="26"/>
      <c r="IF521" s="26"/>
      <c r="IG521" s="26"/>
      <c r="IH521" s="26"/>
      <c r="II521" s="26"/>
      <c r="IJ521" s="26"/>
      <c r="IK521" s="26"/>
      <c r="IL521" s="26"/>
      <c r="IM521" s="26"/>
      <c r="IN521" s="26"/>
      <c r="IO521" s="26"/>
      <c r="IP521" s="26"/>
      <c r="IQ521" s="26"/>
      <c r="IR521" s="26"/>
      <c r="IS521" s="26"/>
      <c r="IT521" s="26"/>
      <c r="IU521" s="26"/>
      <c r="IV521" s="26"/>
    </row>
    <row r="522" spans="1:256" hidden="1">
      <c r="A522" s="43"/>
      <c r="B522" s="16"/>
      <c r="C522" s="16"/>
      <c r="D522" s="16"/>
      <c r="E522" s="40"/>
      <c r="F522" s="40"/>
      <c r="G522" s="40"/>
      <c r="H522" s="16"/>
      <c r="I522" s="16"/>
      <c r="J522" s="16"/>
      <c r="K522" s="16"/>
      <c r="L522" s="16"/>
      <c r="M522" s="16"/>
      <c r="N522" s="17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  <c r="FJ522" s="26"/>
      <c r="FK522" s="26"/>
      <c r="FL522" s="26"/>
      <c r="FM522" s="26"/>
      <c r="FN522" s="26"/>
      <c r="FO522" s="26"/>
      <c r="FP522" s="26"/>
      <c r="FQ522" s="26"/>
      <c r="FR522" s="26"/>
      <c r="FS522" s="26"/>
      <c r="FT522" s="26"/>
      <c r="FU522" s="26"/>
      <c r="FV522" s="26"/>
      <c r="FW522" s="26"/>
      <c r="FX522" s="26"/>
      <c r="FY522" s="26"/>
      <c r="FZ522" s="26"/>
      <c r="GA522" s="26"/>
      <c r="GB522" s="26"/>
      <c r="GC522" s="26"/>
      <c r="GD522" s="26"/>
      <c r="GE522" s="26"/>
      <c r="GF522" s="26"/>
      <c r="GG522" s="26"/>
      <c r="GH522" s="26"/>
      <c r="GI522" s="26"/>
      <c r="GJ522" s="26"/>
      <c r="GK522" s="26"/>
      <c r="GL522" s="26"/>
      <c r="GM522" s="26"/>
      <c r="GN522" s="26"/>
      <c r="GO522" s="26"/>
      <c r="GP522" s="26"/>
      <c r="GQ522" s="26"/>
      <c r="GR522" s="26"/>
      <c r="GS522" s="26"/>
      <c r="GT522" s="26"/>
      <c r="GU522" s="26"/>
      <c r="GV522" s="26"/>
      <c r="GW522" s="26"/>
      <c r="GX522" s="26"/>
      <c r="GY522" s="26"/>
      <c r="GZ522" s="26"/>
      <c r="HA522" s="26"/>
      <c r="HB522" s="26"/>
      <c r="HC522" s="26"/>
      <c r="HD522" s="26"/>
      <c r="HE522" s="26"/>
      <c r="HF522" s="26"/>
      <c r="HG522" s="26"/>
      <c r="HH522" s="26"/>
      <c r="HI522" s="26"/>
      <c r="HJ522" s="26"/>
      <c r="HK522" s="26"/>
      <c r="HL522" s="26"/>
      <c r="HM522" s="26"/>
      <c r="HN522" s="26"/>
      <c r="HO522" s="26"/>
      <c r="HP522" s="26"/>
      <c r="HQ522" s="26"/>
      <c r="HR522" s="26"/>
      <c r="HS522" s="26"/>
      <c r="HT522" s="26"/>
      <c r="HU522" s="26"/>
      <c r="HV522" s="26"/>
      <c r="HW522" s="26"/>
      <c r="HX522" s="26"/>
      <c r="HY522" s="26"/>
      <c r="HZ522" s="26"/>
      <c r="IA522" s="26"/>
      <c r="IB522" s="26"/>
      <c r="IC522" s="26"/>
      <c r="ID522" s="26"/>
      <c r="IE522" s="26"/>
      <c r="IF522" s="26"/>
      <c r="IG522" s="26"/>
      <c r="IH522" s="26"/>
      <c r="II522" s="26"/>
      <c r="IJ522" s="26"/>
      <c r="IK522" s="26"/>
      <c r="IL522" s="26"/>
      <c r="IM522" s="26"/>
      <c r="IN522" s="26"/>
      <c r="IO522" s="26"/>
      <c r="IP522" s="26"/>
      <c r="IQ522" s="26"/>
      <c r="IR522" s="26"/>
      <c r="IS522" s="26"/>
      <c r="IT522" s="26"/>
      <c r="IU522" s="26"/>
      <c r="IV522" s="26"/>
    </row>
    <row r="523" spans="1:256" hidden="1">
      <c r="A523" s="43"/>
      <c r="B523" s="16"/>
      <c r="C523" s="16"/>
      <c r="D523" s="16"/>
      <c r="E523" s="40"/>
      <c r="F523" s="40"/>
      <c r="G523" s="40"/>
      <c r="H523" s="16"/>
      <c r="I523" s="16"/>
      <c r="J523" s="16"/>
      <c r="K523" s="16"/>
      <c r="L523" s="16"/>
      <c r="M523" s="16"/>
      <c r="N523" s="17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  <c r="GS523" s="26"/>
      <c r="GT523" s="26"/>
      <c r="GU523" s="26"/>
      <c r="GV523" s="26"/>
      <c r="GW523" s="26"/>
      <c r="GX523" s="26"/>
      <c r="GY523" s="26"/>
      <c r="GZ523" s="26"/>
      <c r="HA523" s="26"/>
      <c r="HB523" s="26"/>
      <c r="HC523" s="26"/>
      <c r="HD523" s="26"/>
      <c r="HE523" s="26"/>
      <c r="HF523" s="26"/>
      <c r="HG523" s="26"/>
      <c r="HH523" s="26"/>
      <c r="HI523" s="26"/>
      <c r="HJ523" s="26"/>
      <c r="HK523" s="26"/>
      <c r="HL523" s="26"/>
      <c r="HM523" s="26"/>
      <c r="HN523" s="26"/>
      <c r="HO523" s="26"/>
      <c r="HP523" s="26"/>
      <c r="HQ523" s="26"/>
      <c r="HR523" s="26"/>
      <c r="HS523" s="26"/>
      <c r="HT523" s="26"/>
      <c r="HU523" s="26"/>
      <c r="HV523" s="26"/>
      <c r="HW523" s="26"/>
      <c r="HX523" s="26"/>
      <c r="HY523" s="26"/>
      <c r="HZ523" s="26"/>
      <c r="IA523" s="26"/>
      <c r="IB523" s="26"/>
      <c r="IC523" s="26"/>
      <c r="ID523" s="26"/>
      <c r="IE523" s="26"/>
      <c r="IF523" s="26"/>
      <c r="IG523" s="26"/>
      <c r="IH523" s="26"/>
      <c r="II523" s="26"/>
      <c r="IJ523" s="26"/>
      <c r="IK523" s="26"/>
      <c r="IL523" s="26"/>
      <c r="IM523" s="26"/>
      <c r="IN523" s="26"/>
      <c r="IO523" s="26"/>
      <c r="IP523" s="26"/>
      <c r="IQ523" s="26"/>
      <c r="IR523" s="26"/>
      <c r="IS523" s="26"/>
      <c r="IT523" s="26"/>
      <c r="IU523" s="26"/>
      <c r="IV523" s="26"/>
    </row>
    <row r="524" spans="1:256" hidden="1">
      <c r="A524" s="43"/>
      <c r="B524" s="16"/>
      <c r="C524" s="16"/>
      <c r="D524" s="16"/>
      <c r="E524" s="40"/>
      <c r="F524" s="40"/>
      <c r="G524" s="40"/>
      <c r="H524" s="16"/>
      <c r="I524" s="16"/>
      <c r="J524" s="16"/>
      <c r="K524" s="16"/>
      <c r="L524" s="16"/>
      <c r="M524" s="16"/>
      <c r="N524" s="17"/>
    </row>
    <row r="525" spans="1:256" s="64" customFormat="1">
      <c r="A525" s="58">
        <v>43333</v>
      </c>
      <c r="B525" s="59" t="s">
        <v>137</v>
      </c>
      <c r="C525" s="59" t="s">
        <v>82</v>
      </c>
      <c r="D525" s="76" t="s">
        <v>84</v>
      </c>
      <c r="E525" s="61">
        <v>10000</v>
      </c>
      <c r="F525" s="61"/>
      <c r="G525" s="61"/>
      <c r="H525" s="59"/>
      <c r="I525" s="73"/>
      <c r="J525" s="59" t="s">
        <v>260</v>
      </c>
      <c r="K525" s="68" t="s">
        <v>292</v>
      </c>
      <c r="L525" s="59"/>
      <c r="M525" s="59" t="s">
        <v>95</v>
      </c>
      <c r="N525" s="63" t="s">
        <v>101</v>
      </c>
    </row>
    <row r="526" spans="1:256" hidden="1">
      <c r="A526" s="43"/>
      <c r="B526" s="16"/>
      <c r="C526" s="16"/>
      <c r="D526" s="53"/>
      <c r="E526" s="40"/>
      <c r="F526" s="40"/>
      <c r="G526" s="40"/>
      <c r="H526" s="16"/>
      <c r="I526" s="16"/>
      <c r="J526" s="16"/>
      <c r="K526" s="46"/>
      <c r="L526" s="16"/>
      <c r="M526" s="16"/>
      <c r="N526" s="16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  <c r="DV526" s="72"/>
      <c r="DW526" s="72"/>
      <c r="DX526" s="72"/>
      <c r="DY526" s="72"/>
      <c r="DZ526" s="72"/>
      <c r="EA526" s="72"/>
      <c r="EB526" s="72"/>
      <c r="EC526" s="72"/>
      <c r="ED526" s="72"/>
      <c r="EE526" s="72"/>
      <c r="EF526" s="72"/>
      <c r="EG526" s="72"/>
      <c r="EH526" s="72"/>
      <c r="EI526" s="72"/>
      <c r="EJ526" s="72"/>
      <c r="EK526" s="72"/>
      <c r="EL526" s="72"/>
      <c r="EM526" s="72"/>
      <c r="EN526" s="72"/>
      <c r="EO526" s="72"/>
      <c r="EP526" s="72"/>
      <c r="EQ526" s="72"/>
      <c r="ER526" s="72"/>
      <c r="ES526" s="72"/>
      <c r="ET526" s="72"/>
      <c r="EU526" s="72"/>
      <c r="EV526" s="72"/>
      <c r="EW526" s="72"/>
      <c r="EX526" s="72"/>
      <c r="EY526" s="72"/>
      <c r="EZ526" s="72"/>
      <c r="FA526" s="72"/>
      <c r="FB526" s="72"/>
      <c r="FC526" s="72"/>
      <c r="FD526" s="72"/>
      <c r="FE526" s="72"/>
      <c r="FF526" s="72"/>
      <c r="FG526" s="72"/>
      <c r="FH526" s="72"/>
      <c r="FI526" s="72"/>
      <c r="FJ526" s="72"/>
      <c r="FK526" s="72"/>
      <c r="FL526" s="72"/>
      <c r="FM526" s="72"/>
      <c r="FN526" s="72"/>
      <c r="FO526" s="72"/>
      <c r="FP526" s="72"/>
      <c r="FQ526" s="72"/>
      <c r="FR526" s="72"/>
      <c r="FS526" s="72"/>
      <c r="FT526" s="72"/>
      <c r="FU526" s="72"/>
      <c r="FV526" s="72"/>
      <c r="FW526" s="72"/>
      <c r="FX526" s="72"/>
      <c r="FY526" s="72"/>
      <c r="FZ526" s="72"/>
      <c r="GA526" s="72"/>
      <c r="GB526" s="72"/>
      <c r="GC526" s="72"/>
      <c r="GD526" s="72"/>
      <c r="GE526" s="72"/>
      <c r="GF526" s="72"/>
      <c r="GG526" s="72"/>
      <c r="GH526" s="72"/>
      <c r="GI526" s="72"/>
      <c r="GJ526" s="72"/>
      <c r="GK526" s="72"/>
      <c r="GL526" s="72"/>
      <c r="GM526" s="72"/>
      <c r="GN526" s="72"/>
      <c r="GO526" s="72"/>
      <c r="GP526" s="72"/>
      <c r="GQ526" s="72"/>
      <c r="GR526" s="72"/>
      <c r="GS526" s="72"/>
      <c r="GT526" s="72"/>
      <c r="GU526" s="72"/>
      <c r="GV526" s="72"/>
      <c r="GW526" s="72"/>
      <c r="GX526" s="72"/>
      <c r="GY526" s="72"/>
      <c r="GZ526" s="72"/>
      <c r="HA526" s="72"/>
      <c r="HB526" s="72"/>
      <c r="HC526" s="72"/>
      <c r="HD526" s="72"/>
      <c r="HE526" s="72"/>
      <c r="HF526" s="72"/>
      <c r="HG526" s="72"/>
      <c r="HH526" s="72"/>
      <c r="HI526" s="72"/>
      <c r="HJ526" s="72"/>
      <c r="HK526" s="72"/>
      <c r="HL526" s="72"/>
      <c r="HM526" s="72"/>
      <c r="HN526" s="72"/>
      <c r="HO526" s="72"/>
      <c r="HP526" s="72"/>
      <c r="HQ526" s="72"/>
      <c r="HR526" s="72"/>
      <c r="HS526" s="72"/>
      <c r="HT526" s="72"/>
      <c r="HU526" s="72"/>
      <c r="HV526" s="72"/>
      <c r="HW526" s="72"/>
      <c r="HX526" s="72"/>
      <c r="HY526" s="72"/>
      <c r="HZ526" s="72"/>
      <c r="IA526" s="72"/>
      <c r="IB526" s="72"/>
      <c r="IC526" s="72"/>
      <c r="ID526" s="72"/>
      <c r="IE526" s="72"/>
      <c r="IF526" s="72"/>
      <c r="IG526" s="72"/>
      <c r="IH526" s="72"/>
      <c r="II526" s="72"/>
      <c r="IJ526" s="72"/>
      <c r="IK526" s="72"/>
      <c r="IL526" s="72"/>
      <c r="IM526" s="72"/>
      <c r="IN526" s="72"/>
      <c r="IO526" s="72"/>
      <c r="IP526" s="72"/>
      <c r="IQ526" s="72"/>
      <c r="IR526" s="72"/>
      <c r="IS526" s="72"/>
      <c r="IT526" s="72"/>
      <c r="IU526" s="72"/>
      <c r="IV526" s="72"/>
    </row>
    <row r="527" spans="1:256" hidden="1">
      <c r="A527" s="43"/>
      <c r="B527" s="50"/>
      <c r="C527" s="50"/>
      <c r="D527" s="50"/>
      <c r="E527" s="40"/>
      <c r="F527" s="49"/>
      <c r="G527" s="50"/>
      <c r="H527" s="16"/>
      <c r="I527" s="16"/>
      <c r="J527" s="17"/>
      <c r="K527" s="50"/>
      <c r="L527" s="16"/>
      <c r="M527" s="16"/>
      <c r="N527" s="17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6"/>
      <c r="GW527" s="26"/>
      <c r="GX527" s="26"/>
      <c r="GY527" s="26"/>
      <c r="GZ527" s="26"/>
      <c r="HA527" s="26"/>
      <c r="HB527" s="26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6"/>
      <c r="HN527" s="26"/>
      <c r="HO527" s="26"/>
      <c r="HP527" s="26"/>
      <c r="HQ527" s="26"/>
      <c r="HR527" s="26"/>
      <c r="HS527" s="26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6"/>
      <c r="IE527" s="26"/>
      <c r="IF527" s="26"/>
      <c r="IG527" s="26"/>
      <c r="IH527" s="26"/>
      <c r="II527" s="26"/>
      <c r="IJ527" s="26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6"/>
      <c r="IV527" s="26"/>
    </row>
    <row r="528" spans="1:256" hidden="1">
      <c r="A528" s="43"/>
      <c r="B528" s="50"/>
      <c r="C528" s="50"/>
      <c r="D528" s="50"/>
      <c r="E528" s="40"/>
      <c r="F528" s="49"/>
      <c r="G528" s="50"/>
      <c r="H528" s="16"/>
      <c r="I528" s="16"/>
      <c r="J528" s="17"/>
      <c r="K528" s="50"/>
      <c r="L528" s="16"/>
      <c r="M528" s="16"/>
      <c r="N528" s="17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6"/>
      <c r="FO528" s="26"/>
      <c r="FP528" s="26"/>
      <c r="FQ528" s="26"/>
      <c r="FR528" s="26"/>
      <c r="FS528" s="26"/>
      <c r="FT528" s="26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6"/>
      <c r="GF528" s="26"/>
      <c r="GG528" s="26"/>
      <c r="GH528" s="26"/>
      <c r="GI528" s="26"/>
      <c r="GJ528" s="26"/>
      <c r="GK528" s="26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6"/>
      <c r="GW528" s="26"/>
      <c r="GX528" s="26"/>
      <c r="GY528" s="26"/>
      <c r="GZ528" s="26"/>
      <c r="HA528" s="26"/>
      <c r="HB528" s="26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6"/>
      <c r="HN528" s="26"/>
      <c r="HO528" s="26"/>
      <c r="HP528" s="26"/>
      <c r="HQ528" s="26"/>
      <c r="HR528" s="26"/>
      <c r="HS528" s="26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6"/>
      <c r="IE528" s="26"/>
      <c r="IF528" s="26"/>
      <c r="IG528" s="26"/>
      <c r="IH528" s="26"/>
      <c r="II528" s="26"/>
      <c r="IJ528" s="26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6"/>
      <c r="IV528" s="26"/>
    </row>
    <row r="529" spans="1:256" hidden="1">
      <c r="A529" s="43"/>
      <c r="B529" s="50"/>
      <c r="C529" s="50"/>
      <c r="D529" s="50"/>
      <c r="E529" s="40"/>
      <c r="F529" s="49"/>
      <c r="G529" s="50"/>
      <c r="H529" s="16"/>
      <c r="I529" s="16"/>
      <c r="J529" s="17"/>
      <c r="K529" s="50"/>
      <c r="L529" s="16"/>
      <c r="M529" s="16"/>
      <c r="N529" s="17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6"/>
      <c r="FO529" s="26"/>
      <c r="FP529" s="26"/>
      <c r="FQ529" s="26"/>
      <c r="FR529" s="26"/>
      <c r="FS529" s="26"/>
      <c r="FT529" s="26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6"/>
      <c r="GF529" s="26"/>
      <c r="GG529" s="26"/>
      <c r="GH529" s="26"/>
      <c r="GI529" s="26"/>
      <c r="GJ529" s="26"/>
      <c r="GK529" s="26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6"/>
      <c r="GW529" s="26"/>
      <c r="GX529" s="26"/>
      <c r="GY529" s="26"/>
      <c r="GZ529" s="26"/>
      <c r="HA529" s="26"/>
      <c r="HB529" s="26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6"/>
      <c r="HN529" s="26"/>
      <c r="HO529" s="26"/>
      <c r="HP529" s="26"/>
      <c r="HQ529" s="26"/>
      <c r="HR529" s="26"/>
      <c r="HS529" s="26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6"/>
      <c r="IE529" s="26"/>
      <c r="IF529" s="26"/>
      <c r="IG529" s="26"/>
      <c r="IH529" s="26"/>
      <c r="II529" s="26"/>
      <c r="IJ529" s="26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6"/>
      <c r="IV529" s="26"/>
    </row>
    <row r="530" spans="1:256" hidden="1">
      <c r="A530" s="43"/>
      <c r="B530" s="50"/>
      <c r="C530" s="50"/>
      <c r="D530" s="50"/>
      <c r="E530" s="40"/>
      <c r="F530" s="49"/>
      <c r="G530" s="50"/>
      <c r="H530" s="16"/>
      <c r="I530" s="16"/>
      <c r="J530" s="17"/>
      <c r="K530" s="50"/>
      <c r="L530" s="16"/>
      <c r="M530" s="16"/>
      <c r="N530" s="17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6"/>
      <c r="FO530" s="26"/>
      <c r="FP530" s="26"/>
      <c r="FQ530" s="26"/>
      <c r="FR530" s="26"/>
      <c r="FS530" s="26"/>
      <c r="FT530" s="26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6"/>
      <c r="GF530" s="26"/>
      <c r="GG530" s="26"/>
      <c r="GH530" s="26"/>
      <c r="GI530" s="26"/>
      <c r="GJ530" s="26"/>
      <c r="GK530" s="26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6"/>
      <c r="GW530" s="26"/>
      <c r="GX530" s="26"/>
      <c r="GY530" s="26"/>
      <c r="GZ530" s="26"/>
      <c r="HA530" s="26"/>
      <c r="HB530" s="26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6"/>
      <c r="HN530" s="26"/>
      <c r="HO530" s="26"/>
      <c r="HP530" s="26"/>
      <c r="HQ530" s="26"/>
      <c r="HR530" s="26"/>
      <c r="HS530" s="26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6"/>
      <c r="IE530" s="26"/>
      <c r="IF530" s="26"/>
      <c r="IG530" s="26"/>
      <c r="IH530" s="26"/>
      <c r="II530" s="26"/>
      <c r="IJ530" s="26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6"/>
      <c r="IV530" s="26"/>
    </row>
    <row r="531" spans="1:256" s="64" customFormat="1">
      <c r="A531" s="58">
        <v>43333</v>
      </c>
      <c r="B531" s="71" t="s">
        <v>137</v>
      </c>
      <c r="C531" s="71" t="s">
        <v>82</v>
      </c>
      <c r="D531" s="71" t="s">
        <v>85</v>
      </c>
      <c r="E531" s="61">
        <v>80000</v>
      </c>
      <c r="F531" s="61"/>
      <c r="G531" s="71"/>
      <c r="H531" s="59"/>
      <c r="I531" s="73"/>
      <c r="J531" s="63" t="s">
        <v>226</v>
      </c>
      <c r="K531" s="71" t="s">
        <v>143</v>
      </c>
      <c r="L531" s="59"/>
      <c r="M531" s="59" t="s">
        <v>95</v>
      </c>
      <c r="N531" s="63" t="s">
        <v>101</v>
      </c>
    </row>
    <row r="532" spans="1:256" hidden="1">
      <c r="A532" s="43"/>
      <c r="B532" s="50"/>
      <c r="C532" s="50"/>
      <c r="D532" s="50"/>
      <c r="E532" s="40"/>
      <c r="F532" s="49"/>
      <c r="G532" s="50"/>
      <c r="H532" s="16"/>
      <c r="I532" s="16"/>
      <c r="J532" s="17"/>
      <c r="K532" s="50"/>
      <c r="L532" s="16"/>
      <c r="M532" s="16"/>
      <c r="N532" s="17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  <c r="FS532" s="64"/>
      <c r="FT532" s="64"/>
      <c r="FU532" s="64"/>
      <c r="FV532" s="64"/>
      <c r="FW532" s="64"/>
      <c r="FX532" s="64"/>
      <c r="FY532" s="64"/>
      <c r="FZ532" s="64"/>
      <c r="GA532" s="64"/>
      <c r="GB532" s="64"/>
      <c r="GC532" s="64"/>
      <c r="GD532" s="64"/>
      <c r="GE532" s="64"/>
      <c r="GF532" s="64"/>
      <c r="GG532" s="64"/>
      <c r="GH532" s="64"/>
      <c r="GI532" s="64"/>
      <c r="GJ532" s="64"/>
      <c r="GK532" s="64"/>
      <c r="GL532" s="64"/>
      <c r="GM532" s="64"/>
      <c r="GN532" s="64"/>
      <c r="GO532" s="64"/>
      <c r="GP532" s="64"/>
      <c r="GQ532" s="64"/>
      <c r="GR532" s="64"/>
      <c r="GS532" s="64"/>
      <c r="GT532" s="64"/>
      <c r="GU532" s="64"/>
      <c r="GV532" s="64"/>
      <c r="GW532" s="64"/>
      <c r="GX532" s="64"/>
      <c r="GY532" s="64"/>
      <c r="GZ532" s="64"/>
      <c r="HA532" s="64"/>
      <c r="HB532" s="64"/>
      <c r="HC532" s="64"/>
      <c r="HD532" s="64"/>
      <c r="HE532" s="64"/>
      <c r="HF532" s="64"/>
      <c r="HG532" s="64"/>
      <c r="HH532" s="64"/>
      <c r="HI532" s="64"/>
      <c r="HJ532" s="64"/>
      <c r="HK532" s="64"/>
      <c r="HL532" s="64"/>
      <c r="HM532" s="64"/>
      <c r="HN532" s="64"/>
      <c r="HO532" s="64"/>
      <c r="HP532" s="64"/>
      <c r="HQ532" s="64"/>
      <c r="HR532" s="64"/>
      <c r="HS532" s="64"/>
      <c r="HT532" s="64"/>
      <c r="HU532" s="64"/>
      <c r="HV532" s="64"/>
      <c r="HW532" s="64"/>
      <c r="HX532" s="64"/>
      <c r="HY532" s="64"/>
      <c r="HZ532" s="64"/>
      <c r="IA532" s="64"/>
      <c r="IB532" s="64"/>
      <c r="IC532" s="64"/>
      <c r="ID532" s="64"/>
      <c r="IE532" s="64"/>
      <c r="IF532" s="64"/>
      <c r="IG532" s="64"/>
      <c r="IH532" s="64"/>
      <c r="II532" s="64"/>
      <c r="IJ532" s="64"/>
      <c r="IK532" s="64"/>
      <c r="IL532" s="64"/>
      <c r="IM532" s="64"/>
      <c r="IN532" s="64"/>
      <c r="IO532" s="64"/>
      <c r="IP532" s="64"/>
      <c r="IQ532" s="64"/>
      <c r="IR532" s="64"/>
      <c r="IS532" s="64"/>
      <c r="IT532" s="64"/>
      <c r="IU532" s="64"/>
      <c r="IV532" s="64"/>
    </row>
    <row r="533" spans="1:256" hidden="1">
      <c r="A533" s="43"/>
      <c r="B533" s="50"/>
      <c r="C533" s="16"/>
      <c r="D533" s="16"/>
      <c r="E533" s="40"/>
      <c r="F533" s="40"/>
      <c r="G533" s="54"/>
      <c r="H533" s="16"/>
      <c r="I533" s="16"/>
      <c r="J533" s="17"/>
      <c r="K533" s="50"/>
      <c r="L533" s="16"/>
      <c r="M533" s="16"/>
      <c r="N533" s="17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  <c r="FJ533" s="26"/>
      <c r="FK533" s="26"/>
      <c r="FL533" s="26"/>
      <c r="FM533" s="26"/>
      <c r="FN533" s="26"/>
      <c r="FO533" s="26"/>
      <c r="FP533" s="26"/>
      <c r="FQ533" s="26"/>
      <c r="FR533" s="26"/>
      <c r="FS533" s="26"/>
      <c r="FT533" s="26"/>
      <c r="FU533" s="26"/>
      <c r="FV533" s="26"/>
      <c r="FW533" s="26"/>
      <c r="FX533" s="26"/>
      <c r="FY533" s="26"/>
      <c r="FZ533" s="26"/>
      <c r="GA533" s="26"/>
      <c r="GB533" s="26"/>
      <c r="GC533" s="26"/>
      <c r="GD533" s="26"/>
      <c r="GE533" s="26"/>
      <c r="GF533" s="26"/>
      <c r="GG533" s="26"/>
      <c r="GH533" s="26"/>
      <c r="GI533" s="26"/>
      <c r="GJ533" s="26"/>
      <c r="GK533" s="26"/>
      <c r="GL533" s="26"/>
      <c r="GM533" s="26"/>
      <c r="GN533" s="26"/>
      <c r="GO533" s="26"/>
      <c r="GP533" s="26"/>
      <c r="GQ533" s="26"/>
      <c r="GR533" s="26"/>
      <c r="GS533" s="26"/>
      <c r="GT533" s="26"/>
      <c r="GU533" s="26"/>
      <c r="GV533" s="26"/>
      <c r="GW533" s="26"/>
      <c r="GX533" s="26"/>
      <c r="GY533" s="26"/>
      <c r="GZ533" s="26"/>
      <c r="HA533" s="26"/>
      <c r="HB533" s="26"/>
      <c r="HC533" s="26"/>
      <c r="HD533" s="26"/>
      <c r="HE533" s="26"/>
      <c r="HF533" s="26"/>
      <c r="HG533" s="26"/>
      <c r="HH533" s="26"/>
      <c r="HI533" s="26"/>
      <c r="HJ533" s="26"/>
      <c r="HK533" s="26"/>
      <c r="HL533" s="26"/>
      <c r="HM533" s="26"/>
      <c r="HN533" s="26"/>
      <c r="HO533" s="26"/>
      <c r="HP533" s="26"/>
      <c r="HQ533" s="26"/>
      <c r="HR533" s="26"/>
      <c r="HS533" s="26"/>
      <c r="HT533" s="26"/>
      <c r="HU533" s="26"/>
      <c r="HV533" s="26"/>
      <c r="HW533" s="26"/>
      <c r="HX533" s="26"/>
      <c r="HY533" s="26"/>
      <c r="HZ533" s="26"/>
      <c r="IA533" s="26"/>
      <c r="IB533" s="26"/>
      <c r="IC533" s="26"/>
      <c r="ID533" s="26"/>
      <c r="IE533" s="26"/>
      <c r="IF533" s="26"/>
      <c r="IG533" s="26"/>
      <c r="IH533" s="26"/>
      <c r="II533" s="26"/>
      <c r="IJ533" s="26"/>
      <c r="IK533" s="26"/>
      <c r="IL533" s="26"/>
      <c r="IM533" s="26"/>
      <c r="IN533" s="26"/>
      <c r="IO533" s="26"/>
      <c r="IP533" s="26"/>
      <c r="IQ533" s="26"/>
      <c r="IR533" s="26"/>
      <c r="IS533" s="26"/>
      <c r="IT533" s="26"/>
      <c r="IU533" s="26"/>
      <c r="IV533" s="26"/>
    </row>
    <row r="534" spans="1:256" hidden="1">
      <c r="A534" s="43"/>
      <c r="B534" s="50"/>
      <c r="C534" s="16"/>
      <c r="D534" s="16"/>
      <c r="E534" s="40"/>
      <c r="F534" s="40"/>
      <c r="G534" s="54"/>
      <c r="H534" s="16"/>
      <c r="I534" s="16"/>
      <c r="J534" s="17"/>
      <c r="K534" s="50"/>
      <c r="L534" s="16"/>
      <c r="M534" s="16"/>
      <c r="N534" s="17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  <c r="FJ534" s="26"/>
      <c r="FK534" s="26"/>
      <c r="FL534" s="26"/>
      <c r="FM534" s="26"/>
      <c r="FN534" s="26"/>
      <c r="FO534" s="26"/>
      <c r="FP534" s="26"/>
      <c r="FQ534" s="26"/>
      <c r="FR534" s="26"/>
      <c r="FS534" s="26"/>
      <c r="FT534" s="26"/>
      <c r="FU534" s="26"/>
      <c r="FV534" s="26"/>
      <c r="FW534" s="26"/>
      <c r="FX534" s="26"/>
      <c r="FY534" s="26"/>
      <c r="FZ534" s="26"/>
      <c r="GA534" s="26"/>
      <c r="GB534" s="26"/>
      <c r="GC534" s="26"/>
      <c r="GD534" s="26"/>
      <c r="GE534" s="26"/>
      <c r="GF534" s="26"/>
      <c r="GG534" s="26"/>
      <c r="GH534" s="26"/>
      <c r="GI534" s="26"/>
      <c r="GJ534" s="26"/>
      <c r="GK534" s="26"/>
      <c r="GL534" s="26"/>
      <c r="GM534" s="26"/>
      <c r="GN534" s="26"/>
      <c r="GO534" s="26"/>
      <c r="GP534" s="26"/>
      <c r="GQ534" s="26"/>
      <c r="GR534" s="26"/>
      <c r="GS534" s="26"/>
      <c r="GT534" s="26"/>
      <c r="GU534" s="26"/>
      <c r="GV534" s="26"/>
      <c r="GW534" s="26"/>
      <c r="GX534" s="26"/>
      <c r="GY534" s="26"/>
      <c r="GZ534" s="26"/>
      <c r="HA534" s="26"/>
      <c r="HB534" s="26"/>
      <c r="HC534" s="26"/>
      <c r="HD534" s="26"/>
      <c r="HE534" s="26"/>
      <c r="HF534" s="26"/>
      <c r="HG534" s="26"/>
      <c r="HH534" s="26"/>
      <c r="HI534" s="26"/>
      <c r="HJ534" s="26"/>
      <c r="HK534" s="26"/>
      <c r="HL534" s="26"/>
      <c r="HM534" s="26"/>
      <c r="HN534" s="26"/>
      <c r="HO534" s="26"/>
      <c r="HP534" s="26"/>
      <c r="HQ534" s="26"/>
      <c r="HR534" s="26"/>
      <c r="HS534" s="26"/>
      <c r="HT534" s="26"/>
      <c r="HU534" s="26"/>
      <c r="HV534" s="26"/>
      <c r="HW534" s="26"/>
      <c r="HX534" s="26"/>
      <c r="HY534" s="26"/>
      <c r="HZ534" s="26"/>
      <c r="IA534" s="26"/>
      <c r="IB534" s="26"/>
      <c r="IC534" s="26"/>
      <c r="ID534" s="26"/>
      <c r="IE534" s="26"/>
      <c r="IF534" s="26"/>
      <c r="IG534" s="26"/>
      <c r="IH534" s="26"/>
      <c r="II534" s="26"/>
      <c r="IJ534" s="26"/>
      <c r="IK534" s="26"/>
      <c r="IL534" s="26"/>
      <c r="IM534" s="26"/>
      <c r="IN534" s="26"/>
      <c r="IO534" s="26"/>
      <c r="IP534" s="26"/>
      <c r="IQ534" s="26"/>
      <c r="IR534" s="26"/>
      <c r="IS534" s="26"/>
      <c r="IT534" s="26"/>
      <c r="IU534" s="26"/>
      <c r="IV534" s="26"/>
    </row>
    <row r="535" spans="1:256" hidden="1">
      <c r="A535" s="43"/>
      <c r="B535" s="50"/>
      <c r="C535" s="16"/>
      <c r="D535" s="16"/>
      <c r="E535" s="40"/>
      <c r="F535" s="40"/>
      <c r="G535" s="54"/>
      <c r="H535" s="16"/>
      <c r="I535" s="16"/>
      <c r="J535" s="17"/>
      <c r="K535" s="50"/>
      <c r="L535" s="16"/>
      <c r="M535" s="16"/>
      <c r="N535" s="17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  <c r="HH535" s="26"/>
      <c r="HI535" s="26"/>
      <c r="HJ535" s="26"/>
      <c r="HK535" s="26"/>
      <c r="HL535" s="26"/>
      <c r="HM535" s="26"/>
      <c r="HN535" s="26"/>
      <c r="HO535" s="26"/>
      <c r="HP535" s="26"/>
      <c r="HQ535" s="26"/>
      <c r="HR535" s="26"/>
      <c r="HS535" s="26"/>
      <c r="HT535" s="26"/>
      <c r="HU535" s="26"/>
      <c r="HV535" s="26"/>
      <c r="HW535" s="26"/>
      <c r="HX535" s="26"/>
      <c r="HY535" s="26"/>
      <c r="HZ535" s="26"/>
      <c r="IA535" s="26"/>
      <c r="IB535" s="26"/>
      <c r="IC535" s="26"/>
      <c r="ID535" s="26"/>
      <c r="IE535" s="26"/>
      <c r="IF535" s="26"/>
      <c r="IG535" s="26"/>
      <c r="IH535" s="26"/>
      <c r="II535" s="26"/>
      <c r="IJ535" s="26"/>
      <c r="IK535" s="26"/>
      <c r="IL535" s="26"/>
      <c r="IM535" s="26"/>
      <c r="IN535" s="26"/>
      <c r="IO535" s="26"/>
      <c r="IP535" s="26"/>
      <c r="IQ535" s="26"/>
      <c r="IR535" s="26"/>
      <c r="IS535" s="26"/>
      <c r="IT535" s="26"/>
      <c r="IU535" s="26"/>
      <c r="IV535" s="26"/>
    </row>
    <row r="536" spans="1:256" hidden="1">
      <c r="A536" s="43"/>
      <c r="B536" s="50"/>
      <c r="C536" s="16"/>
      <c r="D536" s="16"/>
      <c r="E536" s="40"/>
      <c r="F536" s="40"/>
      <c r="G536" s="54"/>
      <c r="H536" s="16"/>
      <c r="I536" s="16"/>
      <c r="J536" s="17"/>
      <c r="K536" s="50"/>
      <c r="L536" s="16"/>
      <c r="M536" s="16"/>
      <c r="N536" s="17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  <c r="ED536" s="66"/>
      <c r="EE536" s="66"/>
      <c r="EF536" s="66"/>
      <c r="EG536" s="66"/>
      <c r="EH536" s="66"/>
      <c r="EI536" s="66"/>
      <c r="EJ536" s="66"/>
      <c r="EK536" s="66"/>
      <c r="EL536" s="66"/>
      <c r="EM536" s="66"/>
      <c r="EN536" s="66"/>
      <c r="EO536" s="66"/>
      <c r="EP536" s="66"/>
      <c r="EQ536" s="66"/>
      <c r="ER536" s="66"/>
      <c r="ES536" s="66"/>
      <c r="ET536" s="66"/>
      <c r="EU536" s="66"/>
      <c r="EV536" s="66"/>
      <c r="EW536" s="66"/>
      <c r="EX536" s="66"/>
      <c r="EY536" s="66"/>
      <c r="EZ536" s="66"/>
      <c r="FA536" s="66"/>
      <c r="FB536" s="66"/>
      <c r="FC536" s="66"/>
      <c r="FD536" s="66"/>
      <c r="FE536" s="66"/>
      <c r="FF536" s="66"/>
      <c r="FG536" s="66"/>
      <c r="FH536" s="66"/>
      <c r="FI536" s="66"/>
      <c r="FJ536" s="66"/>
      <c r="FK536" s="66"/>
      <c r="FL536" s="66"/>
      <c r="FM536" s="66"/>
      <c r="FN536" s="66"/>
      <c r="FO536" s="66"/>
      <c r="FP536" s="66"/>
      <c r="FQ536" s="66"/>
      <c r="FR536" s="66"/>
      <c r="FS536" s="66"/>
      <c r="FT536" s="66"/>
      <c r="FU536" s="66"/>
      <c r="FV536" s="66"/>
      <c r="FW536" s="66"/>
      <c r="FX536" s="66"/>
      <c r="FY536" s="66"/>
      <c r="FZ536" s="66"/>
      <c r="GA536" s="66"/>
      <c r="GB536" s="66"/>
      <c r="GC536" s="66"/>
      <c r="GD536" s="66"/>
      <c r="GE536" s="66"/>
      <c r="GF536" s="66"/>
      <c r="GG536" s="66"/>
      <c r="GH536" s="66"/>
      <c r="GI536" s="66"/>
      <c r="GJ536" s="66"/>
      <c r="GK536" s="66"/>
      <c r="GL536" s="66"/>
      <c r="GM536" s="66"/>
      <c r="GN536" s="66"/>
      <c r="GO536" s="66"/>
      <c r="GP536" s="66"/>
      <c r="GQ536" s="66"/>
      <c r="GR536" s="66"/>
      <c r="GS536" s="66"/>
      <c r="GT536" s="66"/>
      <c r="GU536" s="66"/>
      <c r="GV536" s="66"/>
      <c r="GW536" s="66"/>
      <c r="GX536" s="66"/>
      <c r="GY536" s="66"/>
      <c r="GZ536" s="66"/>
      <c r="HA536" s="66"/>
      <c r="HB536" s="66"/>
      <c r="HC536" s="66"/>
      <c r="HD536" s="66"/>
      <c r="HE536" s="66"/>
      <c r="HF536" s="66"/>
      <c r="HG536" s="66"/>
      <c r="HH536" s="66"/>
      <c r="HI536" s="66"/>
      <c r="HJ536" s="66"/>
      <c r="HK536" s="66"/>
      <c r="HL536" s="66"/>
      <c r="HM536" s="66"/>
      <c r="HN536" s="66"/>
      <c r="HO536" s="66"/>
      <c r="HP536" s="66"/>
      <c r="HQ536" s="66"/>
      <c r="HR536" s="66"/>
      <c r="HS536" s="66"/>
      <c r="HT536" s="66"/>
      <c r="HU536" s="66"/>
      <c r="HV536" s="66"/>
      <c r="HW536" s="66"/>
      <c r="HX536" s="66"/>
      <c r="HY536" s="66"/>
      <c r="HZ536" s="66"/>
      <c r="IA536" s="66"/>
      <c r="IB536" s="66"/>
      <c r="IC536" s="66"/>
      <c r="ID536" s="66"/>
      <c r="IE536" s="66"/>
      <c r="IF536" s="66"/>
      <c r="IG536" s="66"/>
      <c r="IH536" s="66"/>
      <c r="II536" s="66"/>
      <c r="IJ536" s="66"/>
      <c r="IK536" s="66"/>
      <c r="IL536" s="66"/>
      <c r="IM536" s="66"/>
      <c r="IN536" s="66"/>
      <c r="IO536" s="66"/>
      <c r="IP536" s="66"/>
      <c r="IQ536" s="66"/>
      <c r="IR536" s="66"/>
      <c r="IS536" s="66"/>
      <c r="IT536" s="66"/>
      <c r="IU536" s="66"/>
      <c r="IV536" s="66"/>
    </row>
    <row r="537" spans="1:256" hidden="1">
      <c r="A537" s="43"/>
      <c r="B537" s="16"/>
      <c r="C537" s="16"/>
      <c r="D537" s="16"/>
      <c r="E537" s="40"/>
      <c r="F537" s="40"/>
      <c r="G537" s="40"/>
      <c r="H537" s="16"/>
      <c r="I537" s="16"/>
      <c r="J537" s="16"/>
      <c r="K537" s="16"/>
      <c r="L537" s="16"/>
      <c r="M537" s="16"/>
      <c r="N537" s="1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  <c r="ED537" s="66"/>
      <c r="EE537" s="66"/>
      <c r="EF537" s="66"/>
      <c r="EG537" s="66"/>
      <c r="EH537" s="66"/>
      <c r="EI537" s="66"/>
      <c r="EJ537" s="66"/>
      <c r="EK537" s="66"/>
      <c r="EL537" s="66"/>
      <c r="EM537" s="66"/>
      <c r="EN537" s="66"/>
      <c r="EO537" s="66"/>
      <c r="EP537" s="66"/>
      <c r="EQ537" s="66"/>
      <c r="ER537" s="66"/>
      <c r="ES537" s="66"/>
      <c r="ET537" s="66"/>
      <c r="EU537" s="66"/>
      <c r="EV537" s="66"/>
      <c r="EW537" s="66"/>
      <c r="EX537" s="66"/>
      <c r="EY537" s="66"/>
      <c r="EZ537" s="66"/>
      <c r="FA537" s="66"/>
      <c r="FB537" s="66"/>
      <c r="FC537" s="66"/>
      <c r="FD537" s="66"/>
      <c r="FE537" s="66"/>
      <c r="FF537" s="66"/>
      <c r="FG537" s="66"/>
      <c r="FH537" s="66"/>
      <c r="FI537" s="66"/>
      <c r="FJ537" s="66"/>
      <c r="FK537" s="66"/>
      <c r="FL537" s="66"/>
      <c r="FM537" s="66"/>
      <c r="FN537" s="66"/>
      <c r="FO537" s="66"/>
      <c r="FP537" s="66"/>
      <c r="FQ537" s="66"/>
      <c r="FR537" s="66"/>
      <c r="FS537" s="66"/>
      <c r="FT537" s="66"/>
      <c r="FU537" s="66"/>
      <c r="FV537" s="66"/>
      <c r="FW537" s="66"/>
      <c r="FX537" s="66"/>
      <c r="FY537" s="66"/>
      <c r="FZ537" s="66"/>
      <c r="GA537" s="66"/>
      <c r="GB537" s="66"/>
      <c r="GC537" s="66"/>
      <c r="GD537" s="66"/>
      <c r="GE537" s="66"/>
      <c r="GF537" s="66"/>
      <c r="GG537" s="66"/>
      <c r="GH537" s="66"/>
      <c r="GI537" s="66"/>
      <c r="GJ537" s="66"/>
      <c r="GK537" s="66"/>
      <c r="GL537" s="66"/>
      <c r="GM537" s="66"/>
      <c r="GN537" s="66"/>
      <c r="GO537" s="66"/>
      <c r="GP537" s="66"/>
      <c r="GQ537" s="66"/>
      <c r="GR537" s="66"/>
      <c r="GS537" s="66"/>
      <c r="GT537" s="66"/>
      <c r="GU537" s="66"/>
      <c r="GV537" s="66"/>
      <c r="GW537" s="66"/>
      <c r="GX537" s="66"/>
      <c r="GY537" s="66"/>
      <c r="GZ537" s="66"/>
      <c r="HA537" s="66"/>
      <c r="HB537" s="66"/>
      <c r="HC537" s="66"/>
      <c r="HD537" s="66"/>
      <c r="HE537" s="66"/>
      <c r="HF537" s="66"/>
      <c r="HG537" s="66"/>
      <c r="HH537" s="66"/>
      <c r="HI537" s="66"/>
      <c r="HJ537" s="66"/>
      <c r="HK537" s="66"/>
      <c r="HL537" s="66"/>
      <c r="HM537" s="66"/>
      <c r="HN537" s="66"/>
      <c r="HO537" s="66"/>
      <c r="HP537" s="66"/>
      <c r="HQ537" s="66"/>
      <c r="HR537" s="66"/>
      <c r="HS537" s="66"/>
      <c r="HT537" s="66"/>
      <c r="HU537" s="66"/>
      <c r="HV537" s="66"/>
      <c r="HW537" s="66"/>
      <c r="HX537" s="66"/>
      <c r="HY537" s="66"/>
      <c r="HZ537" s="66"/>
      <c r="IA537" s="66"/>
      <c r="IB537" s="66"/>
      <c r="IC537" s="66"/>
      <c r="ID537" s="66"/>
      <c r="IE537" s="66"/>
      <c r="IF537" s="66"/>
      <c r="IG537" s="66"/>
      <c r="IH537" s="66"/>
      <c r="II537" s="66"/>
      <c r="IJ537" s="66"/>
      <c r="IK537" s="66"/>
      <c r="IL537" s="66"/>
      <c r="IM537" s="66"/>
      <c r="IN537" s="66"/>
      <c r="IO537" s="66"/>
      <c r="IP537" s="66"/>
      <c r="IQ537" s="66"/>
      <c r="IR537" s="66"/>
      <c r="IS537" s="66"/>
      <c r="IT537" s="66"/>
      <c r="IU537" s="66"/>
      <c r="IV537" s="66"/>
    </row>
    <row r="538" spans="1:256" hidden="1">
      <c r="A538" s="43"/>
      <c r="B538" s="16"/>
      <c r="C538" s="16"/>
      <c r="D538" s="16"/>
      <c r="E538" s="40"/>
      <c r="F538" s="40"/>
      <c r="G538" s="40"/>
      <c r="H538" s="16"/>
      <c r="I538" s="16"/>
      <c r="J538" s="16"/>
      <c r="K538" s="16"/>
      <c r="L538" s="16"/>
      <c r="M538" s="16"/>
      <c r="N538" s="16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  <c r="DH538" s="38"/>
      <c r="DI538" s="38"/>
      <c r="DJ538" s="38"/>
      <c r="DK538" s="38"/>
      <c r="DL538" s="38"/>
      <c r="DM538" s="38"/>
      <c r="DN538" s="38"/>
      <c r="DO538" s="38"/>
      <c r="DP538" s="38"/>
      <c r="DQ538" s="38"/>
      <c r="DR538" s="38"/>
      <c r="DS538" s="38"/>
      <c r="DT538" s="38"/>
      <c r="DU538" s="38"/>
      <c r="DV538" s="38"/>
      <c r="DW538" s="38"/>
      <c r="DX538" s="38"/>
      <c r="DY538" s="38"/>
      <c r="DZ538" s="38"/>
      <c r="EA538" s="38"/>
      <c r="EB538" s="38"/>
      <c r="EC538" s="38"/>
      <c r="ED538" s="38"/>
      <c r="EE538" s="38"/>
      <c r="EF538" s="38"/>
      <c r="EG538" s="38"/>
      <c r="EH538" s="38"/>
      <c r="EI538" s="38"/>
      <c r="EJ538" s="38"/>
      <c r="EK538" s="38"/>
      <c r="EL538" s="38"/>
      <c r="EM538" s="38"/>
      <c r="EN538" s="38"/>
      <c r="EO538" s="38"/>
      <c r="EP538" s="38"/>
      <c r="EQ538" s="38"/>
      <c r="ER538" s="38"/>
      <c r="ES538" s="38"/>
      <c r="ET538" s="38"/>
      <c r="EU538" s="38"/>
      <c r="EV538" s="38"/>
      <c r="EW538" s="38"/>
      <c r="EX538" s="38"/>
      <c r="EY538" s="38"/>
      <c r="EZ538" s="38"/>
      <c r="FA538" s="38"/>
      <c r="FB538" s="38"/>
      <c r="FC538" s="38"/>
      <c r="FD538" s="38"/>
      <c r="FE538" s="38"/>
      <c r="FF538" s="38"/>
      <c r="FG538" s="38"/>
      <c r="FH538" s="38"/>
      <c r="FI538" s="38"/>
      <c r="FJ538" s="38"/>
      <c r="FK538" s="38"/>
      <c r="FL538" s="38"/>
      <c r="FM538" s="38"/>
      <c r="FN538" s="38"/>
      <c r="FO538" s="38"/>
      <c r="FP538" s="38"/>
      <c r="FQ538" s="38"/>
      <c r="FR538" s="38"/>
      <c r="FS538" s="38"/>
      <c r="FT538" s="38"/>
      <c r="FU538" s="38"/>
      <c r="FV538" s="38"/>
      <c r="FW538" s="38"/>
      <c r="FX538" s="38"/>
      <c r="FY538" s="38"/>
      <c r="FZ538" s="38"/>
      <c r="GA538" s="38"/>
      <c r="GB538" s="38"/>
      <c r="GC538" s="38"/>
      <c r="GD538" s="38"/>
      <c r="GE538" s="38"/>
      <c r="GF538" s="38"/>
      <c r="GG538" s="38"/>
      <c r="GH538" s="38"/>
      <c r="GI538" s="38"/>
      <c r="GJ538" s="38"/>
      <c r="GK538" s="38"/>
      <c r="GL538" s="38"/>
      <c r="GM538" s="38"/>
      <c r="GN538" s="38"/>
      <c r="GO538" s="38"/>
      <c r="GP538" s="38"/>
      <c r="GQ538" s="38"/>
      <c r="GR538" s="38"/>
      <c r="GS538" s="38"/>
      <c r="GT538" s="38"/>
      <c r="GU538" s="38"/>
      <c r="GV538" s="38"/>
      <c r="GW538" s="38"/>
      <c r="GX538" s="38"/>
      <c r="GY538" s="38"/>
      <c r="GZ538" s="38"/>
      <c r="HA538" s="38"/>
      <c r="HB538" s="38"/>
      <c r="HC538" s="38"/>
      <c r="HD538" s="38"/>
      <c r="HE538" s="38"/>
      <c r="HF538" s="38"/>
      <c r="HG538" s="38"/>
      <c r="HH538" s="38"/>
      <c r="HI538" s="38"/>
      <c r="HJ538" s="38"/>
      <c r="HK538" s="38"/>
      <c r="HL538" s="38"/>
      <c r="HM538" s="38"/>
      <c r="HN538" s="38"/>
      <c r="HO538" s="38"/>
      <c r="HP538" s="38"/>
      <c r="HQ538" s="38"/>
      <c r="HR538" s="38"/>
      <c r="HS538" s="38"/>
      <c r="HT538" s="38"/>
      <c r="HU538" s="38"/>
      <c r="HV538" s="38"/>
      <c r="HW538" s="38"/>
      <c r="HX538" s="38"/>
      <c r="HY538" s="38"/>
      <c r="HZ538" s="38"/>
      <c r="IA538" s="38"/>
      <c r="IB538" s="38"/>
      <c r="IC538" s="38"/>
      <c r="ID538" s="38"/>
      <c r="IE538" s="38"/>
      <c r="IF538" s="38"/>
      <c r="IG538" s="38"/>
      <c r="IH538" s="38"/>
      <c r="II538" s="38"/>
      <c r="IJ538" s="38"/>
      <c r="IK538" s="38"/>
      <c r="IL538" s="38"/>
      <c r="IM538" s="38"/>
      <c r="IN538" s="38"/>
      <c r="IO538" s="38"/>
      <c r="IP538" s="38"/>
      <c r="IQ538" s="38"/>
      <c r="IR538" s="38"/>
      <c r="IS538" s="38"/>
      <c r="IT538" s="38"/>
      <c r="IU538" s="38"/>
      <c r="IV538" s="38"/>
    </row>
    <row r="539" spans="1:256" hidden="1">
      <c r="A539" s="43"/>
      <c r="B539" s="16"/>
      <c r="C539" s="16"/>
      <c r="D539" s="16"/>
      <c r="E539" s="40"/>
      <c r="F539" s="40"/>
      <c r="G539" s="40"/>
      <c r="H539" s="16"/>
      <c r="I539" s="16"/>
      <c r="J539" s="16"/>
      <c r="K539" s="16"/>
      <c r="L539" s="16"/>
      <c r="M539" s="16"/>
      <c r="N539" s="1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  <c r="ED539" s="66"/>
      <c r="EE539" s="66"/>
      <c r="EF539" s="66"/>
      <c r="EG539" s="66"/>
      <c r="EH539" s="66"/>
      <c r="EI539" s="66"/>
      <c r="EJ539" s="66"/>
      <c r="EK539" s="66"/>
      <c r="EL539" s="66"/>
      <c r="EM539" s="66"/>
      <c r="EN539" s="66"/>
      <c r="EO539" s="66"/>
      <c r="EP539" s="66"/>
      <c r="EQ539" s="66"/>
      <c r="ER539" s="66"/>
      <c r="ES539" s="66"/>
      <c r="ET539" s="66"/>
      <c r="EU539" s="66"/>
      <c r="EV539" s="66"/>
      <c r="EW539" s="66"/>
      <c r="EX539" s="66"/>
      <c r="EY539" s="66"/>
      <c r="EZ539" s="66"/>
      <c r="FA539" s="66"/>
      <c r="FB539" s="66"/>
      <c r="FC539" s="66"/>
      <c r="FD539" s="66"/>
      <c r="FE539" s="66"/>
      <c r="FF539" s="66"/>
      <c r="FG539" s="66"/>
      <c r="FH539" s="66"/>
      <c r="FI539" s="66"/>
      <c r="FJ539" s="66"/>
      <c r="FK539" s="66"/>
      <c r="FL539" s="66"/>
      <c r="FM539" s="66"/>
      <c r="FN539" s="66"/>
      <c r="FO539" s="66"/>
      <c r="FP539" s="66"/>
      <c r="FQ539" s="66"/>
      <c r="FR539" s="66"/>
      <c r="FS539" s="66"/>
      <c r="FT539" s="66"/>
      <c r="FU539" s="66"/>
      <c r="FV539" s="66"/>
      <c r="FW539" s="66"/>
      <c r="FX539" s="66"/>
      <c r="FY539" s="66"/>
      <c r="FZ539" s="66"/>
      <c r="GA539" s="66"/>
      <c r="GB539" s="66"/>
      <c r="GC539" s="66"/>
      <c r="GD539" s="66"/>
      <c r="GE539" s="66"/>
      <c r="GF539" s="66"/>
      <c r="GG539" s="66"/>
      <c r="GH539" s="66"/>
      <c r="GI539" s="66"/>
      <c r="GJ539" s="66"/>
      <c r="GK539" s="66"/>
      <c r="GL539" s="66"/>
      <c r="GM539" s="66"/>
      <c r="GN539" s="66"/>
      <c r="GO539" s="66"/>
      <c r="GP539" s="66"/>
      <c r="GQ539" s="66"/>
      <c r="GR539" s="66"/>
      <c r="GS539" s="66"/>
      <c r="GT539" s="66"/>
      <c r="GU539" s="66"/>
      <c r="GV539" s="66"/>
      <c r="GW539" s="66"/>
      <c r="GX539" s="66"/>
      <c r="GY539" s="66"/>
      <c r="GZ539" s="66"/>
      <c r="HA539" s="66"/>
      <c r="HB539" s="66"/>
      <c r="HC539" s="66"/>
      <c r="HD539" s="66"/>
      <c r="HE539" s="66"/>
      <c r="HF539" s="66"/>
      <c r="HG539" s="66"/>
      <c r="HH539" s="66"/>
      <c r="HI539" s="66"/>
      <c r="HJ539" s="66"/>
      <c r="HK539" s="66"/>
      <c r="HL539" s="66"/>
      <c r="HM539" s="66"/>
      <c r="HN539" s="66"/>
      <c r="HO539" s="66"/>
      <c r="HP539" s="66"/>
      <c r="HQ539" s="66"/>
      <c r="HR539" s="66"/>
      <c r="HS539" s="66"/>
      <c r="HT539" s="66"/>
      <c r="HU539" s="66"/>
      <c r="HV539" s="66"/>
      <c r="HW539" s="66"/>
      <c r="HX539" s="66"/>
      <c r="HY539" s="66"/>
      <c r="HZ539" s="66"/>
      <c r="IA539" s="66"/>
      <c r="IB539" s="66"/>
      <c r="IC539" s="66"/>
      <c r="ID539" s="66"/>
      <c r="IE539" s="66"/>
      <c r="IF539" s="66"/>
      <c r="IG539" s="66"/>
      <c r="IH539" s="66"/>
      <c r="II539" s="66"/>
      <c r="IJ539" s="66"/>
      <c r="IK539" s="66"/>
      <c r="IL539" s="66"/>
      <c r="IM539" s="66"/>
      <c r="IN539" s="66"/>
      <c r="IO539" s="66"/>
      <c r="IP539" s="66"/>
      <c r="IQ539" s="66"/>
      <c r="IR539" s="66"/>
      <c r="IS539" s="66"/>
      <c r="IT539" s="66"/>
      <c r="IU539" s="66"/>
      <c r="IV539" s="66"/>
    </row>
    <row r="540" spans="1:256" hidden="1">
      <c r="A540" s="43"/>
      <c r="B540" s="16"/>
      <c r="C540" s="16"/>
      <c r="D540" s="16"/>
      <c r="E540" s="40"/>
      <c r="F540" s="40"/>
      <c r="G540" s="40"/>
      <c r="H540" s="16"/>
      <c r="I540" s="16"/>
      <c r="J540" s="16"/>
      <c r="K540" s="16"/>
      <c r="L540" s="16"/>
      <c r="M540" s="16"/>
      <c r="N540" s="16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38"/>
      <c r="DH540" s="38"/>
      <c r="DI540" s="38"/>
      <c r="DJ540" s="38"/>
      <c r="DK540" s="38"/>
      <c r="DL540" s="38"/>
      <c r="DM540" s="38"/>
      <c r="DN540" s="38"/>
      <c r="DO540" s="38"/>
      <c r="DP540" s="38"/>
      <c r="DQ540" s="38"/>
      <c r="DR540" s="38"/>
      <c r="DS540" s="38"/>
      <c r="DT540" s="38"/>
      <c r="DU540" s="38"/>
      <c r="DV540" s="38"/>
      <c r="DW540" s="38"/>
      <c r="DX540" s="38"/>
      <c r="DY540" s="38"/>
      <c r="DZ540" s="38"/>
      <c r="EA540" s="38"/>
      <c r="EB540" s="38"/>
      <c r="EC540" s="38"/>
      <c r="ED540" s="38"/>
      <c r="EE540" s="38"/>
      <c r="EF540" s="38"/>
      <c r="EG540" s="38"/>
      <c r="EH540" s="38"/>
      <c r="EI540" s="38"/>
      <c r="EJ540" s="38"/>
      <c r="EK540" s="38"/>
      <c r="EL540" s="38"/>
      <c r="EM540" s="38"/>
      <c r="EN540" s="38"/>
      <c r="EO540" s="38"/>
      <c r="EP540" s="38"/>
      <c r="EQ540" s="38"/>
      <c r="ER540" s="38"/>
      <c r="ES540" s="38"/>
      <c r="ET540" s="38"/>
      <c r="EU540" s="38"/>
      <c r="EV540" s="38"/>
      <c r="EW540" s="38"/>
      <c r="EX540" s="38"/>
      <c r="EY540" s="38"/>
      <c r="EZ540" s="38"/>
      <c r="FA540" s="38"/>
      <c r="FB540" s="38"/>
      <c r="FC540" s="38"/>
      <c r="FD540" s="38"/>
      <c r="FE540" s="38"/>
      <c r="FF540" s="38"/>
      <c r="FG540" s="38"/>
      <c r="FH540" s="38"/>
      <c r="FI540" s="38"/>
      <c r="FJ540" s="38"/>
      <c r="FK540" s="38"/>
      <c r="FL540" s="38"/>
      <c r="FM540" s="38"/>
      <c r="FN540" s="38"/>
      <c r="FO540" s="38"/>
      <c r="FP540" s="38"/>
      <c r="FQ540" s="38"/>
      <c r="FR540" s="38"/>
      <c r="FS540" s="38"/>
      <c r="FT540" s="38"/>
      <c r="FU540" s="38"/>
      <c r="FV540" s="38"/>
      <c r="FW540" s="38"/>
      <c r="FX540" s="38"/>
      <c r="FY540" s="38"/>
      <c r="FZ540" s="38"/>
      <c r="GA540" s="38"/>
      <c r="GB540" s="38"/>
      <c r="GC540" s="38"/>
      <c r="GD540" s="38"/>
      <c r="GE540" s="38"/>
      <c r="GF540" s="38"/>
      <c r="GG540" s="38"/>
      <c r="GH540" s="38"/>
      <c r="GI540" s="38"/>
      <c r="GJ540" s="38"/>
      <c r="GK540" s="38"/>
      <c r="GL540" s="38"/>
      <c r="GM540" s="38"/>
      <c r="GN540" s="38"/>
      <c r="GO540" s="38"/>
      <c r="GP540" s="38"/>
      <c r="GQ540" s="38"/>
      <c r="GR540" s="38"/>
      <c r="GS540" s="38"/>
      <c r="GT540" s="38"/>
      <c r="GU540" s="38"/>
      <c r="GV540" s="38"/>
      <c r="GW540" s="38"/>
      <c r="GX540" s="38"/>
      <c r="GY540" s="38"/>
      <c r="GZ540" s="38"/>
      <c r="HA540" s="38"/>
      <c r="HB540" s="38"/>
      <c r="HC540" s="38"/>
      <c r="HD540" s="38"/>
      <c r="HE540" s="38"/>
      <c r="HF540" s="38"/>
      <c r="HG540" s="38"/>
      <c r="HH540" s="38"/>
      <c r="HI540" s="38"/>
      <c r="HJ540" s="38"/>
      <c r="HK540" s="38"/>
      <c r="HL540" s="38"/>
      <c r="HM540" s="38"/>
      <c r="HN540" s="38"/>
      <c r="HO540" s="38"/>
      <c r="HP540" s="38"/>
      <c r="HQ540" s="38"/>
      <c r="HR540" s="38"/>
      <c r="HS540" s="38"/>
      <c r="HT540" s="38"/>
      <c r="HU540" s="38"/>
      <c r="HV540" s="38"/>
      <c r="HW540" s="38"/>
      <c r="HX540" s="38"/>
      <c r="HY540" s="38"/>
      <c r="HZ540" s="38"/>
      <c r="IA540" s="38"/>
      <c r="IB540" s="38"/>
      <c r="IC540" s="38"/>
      <c r="ID540" s="38"/>
      <c r="IE540" s="38"/>
      <c r="IF540" s="38"/>
      <c r="IG540" s="38"/>
      <c r="IH540" s="38"/>
      <c r="II540" s="38"/>
      <c r="IJ540" s="38"/>
      <c r="IK540" s="38"/>
      <c r="IL540" s="38"/>
      <c r="IM540" s="38"/>
      <c r="IN540" s="38"/>
      <c r="IO540" s="38"/>
      <c r="IP540" s="38"/>
      <c r="IQ540" s="38"/>
      <c r="IR540" s="38"/>
      <c r="IS540" s="38"/>
      <c r="IT540" s="38"/>
      <c r="IU540" s="38"/>
      <c r="IV540" s="38"/>
    </row>
    <row r="541" spans="1:256" hidden="1">
      <c r="A541" s="43"/>
      <c r="B541" s="17"/>
      <c r="C541" s="16"/>
      <c r="D541" s="17"/>
      <c r="E541" s="40"/>
      <c r="F541" s="40"/>
      <c r="G541" s="54"/>
      <c r="H541" s="16"/>
      <c r="I541" s="16"/>
      <c r="J541" s="17"/>
      <c r="K541" s="17"/>
      <c r="L541" s="16"/>
      <c r="M541" s="16"/>
      <c r="N541" s="17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  <c r="ED541" s="66"/>
      <c r="EE541" s="66"/>
      <c r="EF541" s="66"/>
      <c r="EG541" s="66"/>
      <c r="EH541" s="66"/>
      <c r="EI541" s="66"/>
      <c r="EJ541" s="66"/>
      <c r="EK541" s="66"/>
      <c r="EL541" s="66"/>
      <c r="EM541" s="66"/>
      <c r="EN541" s="66"/>
      <c r="EO541" s="66"/>
      <c r="EP541" s="66"/>
      <c r="EQ541" s="66"/>
      <c r="ER541" s="66"/>
      <c r="ES541" s="66"/>
      <c r="ET541" s="66"/>
      <c r="EU541" s="66"/>
      <c r="EV541" s="66"/>
      <c r="EW541" s="66"/>
      <c r="EX541" s="66"/>
      <c r="EY541" s="66"/>
      <c r="EZ541" s="66"/>
      <c r="FA541" s="66"/>
      <c r="FB541" s="66"/>
      <c r="FC541" s="66"/>
      <c r="FD541" s="66"/>
      <c r="FE541" s="66"/>
      <c r="FF541" s="66"/>
      <c r="FG541" s="66"/>
      <c r="FH541" s="66"/>
      <c r="FI541" s="66"/>
      <c r="FJ541" s="66"/>
      <c r="FK541" s="66"/>
      <c r="FL541" s="66"/>
      <c r="FM541" s="66"/>
      <c r="FN541" s="66"/>
      <c r="FO541" s="66"/>
      <c r="FP541" s="66"/>
      <c r="FQ541" s="66"/>
      <c r="FR541" s="66"/>
      <c r="FS541" s="66"/>
      <c r="FT541" s="66"/>
      <c r="FU541" s="66"/>
      <c r="FV541" s="66"/>
      <c r="FW541" s="66"/>
      <c r="FX541" s="66"/>
      <c r="FY541" s="66"/>
      <c r="FZ541" s="66"/>
      <c r="GA541" s="66"/>
      <c r="GB541" s="66"/>
      <c r="GC541" s="66"/>
      <c r="GD541" s="66"/>
      <c r="GE541" s="66"/>
      <c r="GF541" s="66"/>
      <c r="GG541" s="66"/>
      <c r="GH541" s="66"/>
      <c r="GI541" s="66"/>
      <c r="GJ541" s="66"/>
      <c r="GK541" s="66"/>
      <c r="GL541" s="66"/>
      <c r="GM541" s="66"/>
      <c r="GN541" s="66"/>
      <c r="GO541" s="66"/>
      <c r="GP541" s="66"/>
      <c r="GQ541" s="66"/>
      <c r="GR541" s="66"/>
      <c r="GS541" s="66"/>
      <c r="GT541" s="66"/>
      <c r="GU541" s="66"/>
      <c r="GV541" s="66"/>
      <c r="GW541" s="66"/>
      <c r="GX541" s="66"/>
      <c r="GY541" s="66"/>
      <c r="GZ541" s="66"/>
      <c r="HA541" s="66"/>
      <c r="HB541" s="66"/>
      <c r="HC541" s="66"/>
      <c r="HD541" s="66"/>
      <c r="HE541" s="66"/>
      <c r="HF541" s="66"/>
      <c r="HG541" s="66"/>
      <c r="HH541" s="66"/>
      <c r="HI541" s="66"/>
      <c r="HJ541" s="66"/>
      <c r="HK541" s="66"/>
      <c r="HL541" s="66"/>
      <c r="HM541" s="66"/>
      <c r="HN541" s="66"/>
      <c r="HO541" s="66"/>
      <c r="HP541" s="66"/>
      <c r="HQ541" s="66"/>
      <c r="HR541" s="66"/>
      <c r="HS541" s="66"/>
      <c r="HT541" s="66"/>
      <c r="HU541" s="66"/>
      <c r="HV541" s="66"/>
      <c r="HW541" s="66"/>
      <c r="HX541" s="66"/>
      <c r="HY541" s="66"/>
      <c r="HZ541" s="66"/>
      <c r="IA541" s="66"/>
      <c r="IB541" s="66"/>
      <c r="IC541" s="66"/>
      <c r="ID541" s="66"/>
      <c r="IE541" s="66"/>
      <c r="IF541" s="66"/>
      <c r="IG541" s="66"/>
      <c r="IH541" s="66"/>
      <c r="II541" s="66"/>
      <c r="IJ541" s="66"/>
      <c r="IK541" s="66"/>
      <c r="IL541" s="66"/>
      <c r="IM541" s="66"/>
      <c r="IN541" s="66"/>
      <c r="IO541" s="66"/>
      <c r="IP541" s="66"/>
      <c r="IQ541" s="66"/>
      <c r="IR541" s="66"/>
      <c r="IS541" s="66"/>
      <c r="IT541" s="66"/>
      <c r="IU541" s="66"/>
      <c r="IV541" s="66"/>
    </row>
    <row r="542" spans="1:256" s="64" customFormat="1" hidden="1">
      <c r="A542" s="43"/>
      <c r="B542" s="17"/>
      <c r="C542" s="16"/>
      <c r="D542" s="17"/>
      <c r="E542" s="40"/>
      <c r="F542" s="40"/>
      <c r="G542" s="54"/>
      <c r="H542" s="16"/>
      <c r="I542" s="16"/>
      <c r="J542" s="17"/>
      <c r="K542" s="17"/>
      <c r="L542" s="16"/>
      <c r="M542" s="16"/>
      <c r="N542" s="17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  <c r="ET542" s="38"/>
      <c r="EU542" s="38"/>
      <c r="EV542" s="38"/>
      <c r="EW542" s="38"/>
      <c r="EX542" s="38"/>
      <c r="EY542" s="38"/>
      <c r="EZ542" s="38"/>
      <c r="FA542" s="38"/>
      <c r="FB542" s="38"/>
      <c r="FC542" s="38"/>
      <c r="FD542" s="38"/>
      <c r="FE542" s="38"/>
      <c r="FF542" s="38"/>
      <c r="FG542" s="38"/>
      <c r="FH542" s="38"/>
      <c r="FI542" s="38"/>
      <c r="FJ542" s="38"/>
      <c r="FK542" s="38"/>
      <c r="FL542" s="38"/>
      <c r="FM542" s="38"/>
      <c r="FN542" s="38"/>
      <c r="FO542" s="38"/>
      <c r="FP542" s="38"/>
      <c r="FQ542" s="38"/>
      <c r="FR542" s="38"/>
      <c r="FS542" s="38"/>
      <c r="FT542" s="38"/>
      <c r="FU542" s="38"/>
      <c r="FV542" s="38"/>
      <c r="FW542" s="38"/>
      <c r="FX542" s="38"/>
      <c r="FY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J542" s="38"/>
      <c r="GK542" s="38"/>
      <c r="GL542" s="38"/>
      <c r="GM542" s="38"/>
      <c r="GN542" s="38"/>
      <c r="GO542" s="38"/>
      <c r="GP542" s="38"/>
      <c r="GQ542" s="38"/>
      <c r="GR542" s="38"/>
      <c r="GS542" s="38"/>
      <c r="GT542" s="38"/>
      <c r="GU542" s="38"/>
      <c r="GV542" s="38"/>
      <c r="GW542" s="38"/>
      <c r="GX542" s="38"/>
      <c r="GY542" s="38"/>
      <c r="GZ542" s="38"/>
      <c r="HA542" s="38"/>
      <c r="HB542" s="38"/>
      <c r="HC542" s="38"/>
      <c r="HD542" s="38"/>
      <c r="HE542" s="38"/>
      <c r="HF542" s="38"/>
      <c r="HG542" s="38"/>
      <c r="HH542" s="38"/>
      <c r="HI542" s="38"/>
      <c r="HJ542" s="38"/>
      <c r="HK542" s="38"/>
      <c r="HL542" s="38"/>
      <c r="HM542" s="38"/>
      <c r="HN542" s="38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  <c r="HZ542" s="38"/>
      <c r="IA542" s="38"/>
      <c r="IB542" s="38"/>
      <c r="IC542" s="38"/>
      <c r="ID542" s="38"/>
      <c r="IE542" s="38"/>
      <c r="IF542" s="38"/>
      <c r="IG542" s="38"/>
      <c r="IH542" s="38"/>
      <c r="II542" s="38"/>
      <c r="IJ542" s="38"/>
      <c r="IK542" s="38"/>
      <c r="IL542" s="38"/>
      <c r="IM542" s="38"/>
      <c r="IN542" s="38"/>
      <c r="IO542" s="38"/>
      <c r="IP542" s="38"/>
      <c r="IQ542" s="38"/>
      <c r="IR542" s="38"/>
      <c r="IS542" s="38"/>
      <c r="IT542" s="38"/>
      <c r="IU542" s="38"/>
      <c r="IV542" s="38"/>
    </row>
    <row r="543" spans="1:256" hidden="1">
      <c r="A543" s="43"/>
      <c r="B543" s="17"/>
      <c r="C543" s="16"/>
      <c r="D543" s="17"/>
      <c r="E543" s="40"/>
      <c r="F543" s="40"/>
      <c r="G543" s="54"/>
      <c r="H543" s="16"/>
      <c r="I543" s="16"/>
      <c r="J543" s="17"/>
      <c r="K543" s="17"/>
      <c r="L543" s="16"/>
      <c r="M543" s="16"/>
      <c r="N543" s="17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  <c r="ET543" s="38"/>
      <c r="EU543" s="38"/>
      <c r="EV543" s="38"/>
      <c r="EW543" s="38"/>
      <c r="EX543" s="38"/>
      <c r="EY543" s="38"/>
      <c r="EZ543" s="38"/>
      <c r="FA543" s="38"/>
      <c r="FB543" s="38"/>
      <c r="FC543" s="38"/>
      <c r="FD543" s="38"/>
      <c r="FE543" s="38"/>
      <c r="FF543" s="38"/>
      <c r="FG543" s="38"/>
      <c r="FH543" s="38"/>
      <c r="FI543" s="38"/>
      <c r="FJ543" s="38"/>
      <c r="FK543" s="38"/>
      <c r="FL543" s="38"/>
      <c r="FM543" s="38"/>
      <c r="FN543" s="38"/>
      <c r="FO543" s="38"/>
      <c r="FP543" s="38"/>
      <c r="FQ543" s="38"/>
      <c r="FR543" s="38"/>
      <c r="FS543" s="38"/>
      <c r="FT543" s="38"/>
      <c r="FU543" s="38"/>
      <c r="FV543" s="38"/>
      <c r="FW543" s="38"/>
      <c r="FX543" s="38"/>
      <c r="FY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J543" s="38"/>
      <c r="GK543" s="38"/>
      <c r="GL543" s="38"/>
      <c r="GM543" s="38"/>
      <c r="GN543" s="38"/>
      <c r="GO543" s="38"/>
      <c r="GP543" s="38"/>
      <c r="GQ543" s="38"/>
      <c r="GR543" s="38"/>
      <c r="GS543" s="38"/>
      <c r="GT543" s="38"/>
      <c r="GU543" s="38"/>
      <c r="GV543" s="38"/>
      <c r="GW543" s="38"/>
      <c r="GX543" s="38"/>
      <c r="GY543" s="38"/>
      <c r="GZ543" s="38"/>
      <c r="HA543" s="38"/>
      <c r="HB543" s="38"/>
      <c r="HC543" s="38"/>
      <c r="HD543" s="38"/>
      <c r="HE543" s="38"/>
      <c r="HF543" s="38"/>
      <c r="HG543" s="38"/>
      <c r="HH543" s="38"/>
      <c r="HI543" s="38"/>
      <c r="HJ543" s="38"/>
      <c r="HK543" s="38"/>
      <c r="HL543" s="38"/>
      <c r="HM543" s="38"/>
      <c r="HN543" s="38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  <c r="HZ543" s="38"/>
      <c r="IA543" s="38"/>
      <c r="IB543" s="38"/>
      <c r="IC543" s="38"/>
      <c r="ID543" s="38"/>
      <c r="IE543" s="38"/>
      <c r="IF543" s="38"/>
      <c r="IG543" s="38"/>
      <c r="IH543" s="38"/>
      <c r="II543" s="38"/>
      <c r="IJ543" s="38"/>
      <c r="IK543" s="38"/>
      <c r="IL543" s="38"/>
      <c r="IM543" s="38"/>
      <c r="IN543" s="38"/>
      <c r="IO543" s="38"/>
      <c r="IP543" s="38"/>
      <c r="IQ543" s="38"/>
      <c r="IR543" s="38"/>
      <c r="IS543" s="38"/>
      <c r="IT543" s="38"/>
      <c r="IU543" s="38"/>
      <c r="IV543" s="38"/>
    </row>
    <row r="544" spans="1:256" hidden="1">
      <c r="A544" s="43"/>
      <c r="B544" s="17"/>
      <c r="C544" s="16"/>
      <c r="D544" s="17"/>
      <c r="E544" s="40"/>
      <c r="F544" s="40"/>
      <c r="G544" s="54"/>
      <c r="H544" s="16"/>
      <c r="I544" s="16"/>
      <c r="J544" s="17"/>
      <c r="K544" s="17"/>
      <c r="L544" s="16"/>
      <c r="M544" s="16"/>
      <c r="N544" s="17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/>
      <c r="EB544" s="38"/>
      <c r="EC544" s="38"/>
      <c r="ED544" s="38"/>
      <c r="EE544" s="38"/>
      <c r="EF544" s="38"/>
      <c r="EG544" s="38"/>
      <c r="EH544" s="38"/>
      <c r="EI544" s="38"/>
      <c r="EJ544" s="38"/>
      <c r="EK544" s="38"/>
      <c r="EL544" s="38"/>
      <c r="EM544" s="38"/>
      <c r="EN544" s="38"/>
      <c r="EO544" s="38"/>
      <c r="EP544" s="38"/>
      <c r="EQ544" s="38"/>
      <c r="ER544" s="38"/>
      <c r="ES544" s="38"/>
      <c r="ET544" s="38"/>
      <c r="EU544" s="38"/>
      <c r="EV544" s="38"/>
      <c r="EW544" s="38"/>
      <c r="EX544" s="38"/>
      <c r="EY544" s="38"/>
      <c r="EZ544" s="38"/>
      <c r="FA544" s="38"/>
      <c r="FB544" s="38"/>
      <c r="FC544" s="38"/>
      <c r="FD544" s="38"/>
      <c r="FE544" s="38"/>
      <c r="FF544" s="38"/>
      <c r="FG544" s="38"/>
      <c r="FH544" s="38"/>
      <c r="FI544" s="38"/>
      <c r="FJ544" s="38"/>
      <c r="FK544" s="38"/>
      <c r="FL544" s="38"/>
      <c r="FM544" s="38"/>
      <c r="FN544" s="38"/>
      <c r="FO544" s="38"/>
      <c r="FP544" s="38"/>
      <c r="FQ544" s="38"/>
      <c r="FR544" s="38"/>
      <c r="FS544" s="38"/>
      <c r="FT544" s="38"/>
      <c r="FU544" s="38"/>
      <c r="FV544" s="38"/>
      <c r="FW544" s="38"/>
      <c r="FX544" s="38"/>
      <c r="FY544" s="38"/>
      <c r="FZ544" s="38"/>
      <c r="GA544" s="38"/>
      <c r="GB544" s="38"/>
      <c r="GC544" s="38"/>
      <c r="GD544" s="38"/>
      <c r="GE544" s="38"/>
      <c r="GF544" s="38"/>
      <c r="GG544" s="38"/>
      <c r="GH544" s="38"/>
      <c r="GI544" s="38"/>
      <c r="GJ544" s="38"/>
      <c r="GK544" s="38"/>
      <c r="GL544" s="38"/>
      <c r="GM544" s="38"/>
      <c r="GN544" s="38"/>
      <c r="GO544" s="38"/>
      <c r="GP544" s="38"/>
      <c r="GQ544" s="38"/>
      <c r="GR544" s="38"/>
      <c r="GS544" s="38"/>
      <c r="GT544" s="38"/>
      <c r="GU544" s="38"/>
      <c r="GV544" s="38"/>
      <c r="GW544" s="38"/>
      <c r="GX544" s="38"/>
      <c r="GY544" s="38"/>
      <c r="GZ544" s="38"/>
      <c r="HA544" s="38"/>
      <c r="HB544" s="38"/>
      <c r="HC544" s="38"/>
      <c r="HD544" s="38"/>
      <c r="HE544" s="38"/>
      <c r="HF544" s="38"/>
      <c r="HG544" s="38"/>
      <c r="HH544" s="38"/>
      <c r="HI544" s="38"/>
      <c r="HJ544" s="38"/>
      <c r="HK544" s="38"/>
      <c r="HL544" s="38"/>
      <c r="HM544" s="38"/>
      <c r="HN544" s="38"/>
      <c r="HO544" s="38"/>
      <c r="HP544" s="38"/>
      <c r="HQ544" s="38"/>
      <c r="HR544" s="38"/>
      <c r="HS544" s="38"/>
      <c r="HT544" s="38"/>
      <c r="HU544" s="38"/>
      <c r="HV544" s="38"/>
      <c r="HW544" s="38"/>
      <c r="HX544" s="38"/>
      <c r="HY544" s="38"/>
      <c r="HZ544" s="38"/>
      <c r="IA544" s="38"/>
      <c r="IB544" s="38"/>
      <c r="IC544" s="38"/>
      <c r="ID544" s="38"/>
      <c r="IE544" s="38"/>
      <c r="IF544" s="38"/>
      <c r="IG544" s="38"/>
      <c r="IH544" s="38"/>
      <c r="II544" s="38"/>
      <c r="IJ544" s="38"/>
      <c r="IK544" s="38"/>
      <c r="IL544" s="38"/>
      <c r="IM544" s="38"/>
      <c r="IN544" s="38"/>
      <c r="IO544" s="38"/>
      <c r="IP544" s="38"/>
      <c r="IQ544" s="38"/>
      <c r="IR544" s="38"/>
      <c r="IS544" s="38"/>
      <c r="IT544" s="38"/>
      <c r="IU544" s="38"/>
      <c r="IV544" s="38"/>
    </row>
    <row r="545" spans="1:256" hidden="1">
      <c r="A545" s="43"/>
      <c r="B545" s="17"/>
      <c r="C545" s="16"/>
      <c r="D545" s="17"/>
      <c r="E545" s="40"/>
      <c r="F545" s="40"/>
      <c r="G545" s="54"/>
      <c r="H545" s="16"/>
      <c r="I545" s="16"/>
      <c r="J545" s="17"/>
      <c r="K545" s="17"/>
      <c r="L545" s="16"/>
      <c r="M545" s="16"/>
      <c r="N545" s="17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  <c r="ED545" s="38"/>
      <c r="EE545" s="38"/>
      <c r="EF545" s="38"/>
      <c r="EG545" s="38"/>
      <c r="EH545" s="38"/>
      <c r="EI545" s="38"/>
      <c r="EJ545" s="38"/>
      <c r="EK545" s="38"/>
      <c r="EL545" s="38"/>
      <c r="EM545" s="38"/>
      <c r="EN545" s="38"/>
      <c r="EO545" s="38"/>
      <c r="EP545" s="38"/>
      <c r="EQ545" s="38"/>
      <c r="ER545" s="38"/>
      <c r="ES545" s="38"/>
      <c r="ET545" s="38"/>
      <c r="EU545" s="38"/>
      <c r="EV545" s="38"/>
      <c r="EW545" s="38"/>
      <c r="EX545" s="38"/>
      <c r="EY545" s="38"/>
      <c r="EZ545" s="38"/>
      <c r="FA545" s="38"/>
      <c r="FB545" s="38"/>
      <c r="FC545" s="38"/>
      <c r="FD545" s="38"/>
      <c r="FE545" s="38"/>
      <c r="FF545" s="38"/>
      <c r="FG545" s="38"/>
      <c r="FH545" s="38"/>
      <c r="FI545" s="38"/>
      <c r="FJ545" s="38"/>
      <c r="FK545" s="38"/>
      <c r="FL545" s="38"/>
      <c r="FM545" s="38"/>
      <c r="FN545" s="38"/>
      <c r="FO545" s="38"/>
      <c r="FP545" s="38"/>
      <c r="FQ545" s="38"/>
      <c r="FR545" s="38"/>
      <c r="FS545" s="38"/>
      <c r="FT545" s="38"/>
      <c r="FU545" s="38"/>
      <c r="FV545" s="38"/>
      <c r="FW545" s="38"/>
      <c r="FX545" s="38"/>
      <c r="FY545" s="38"/>
      <c r="FZ545" s="38"/>
      <c r="GA545" s="38"/>
      <c r="GB545" s="38"/>
      <c r="GC545" s="38"/>
      <c r="GD545" s="38"/>
      <c r="GE545" s="38"/>
      <c r="GF545" s="38"/>
      <c r="GG545" s="38"/>
      <c r="GH545" s="38"/>
      <c r="GI545" s="38"/>
      <c r="GJ545" s="38"/>
      <c r="GK545" s="38"/>
      <c r="GL545" s="38"/>
      <c r="GM545" s="38"/>
      <c r="GN545" s="38"/>
      <c r="GO545" s="38"/>
      <c r="GP545" s="38"/>
      <c r="GQ545" s="38"/>
      <c r="GR545" s="38"/>
      <c r="GS545" s="38"/>
      <c r="GT545" s="38"/>
      <c r="GU545" s="38"/>
      <c r="GV545" s="38"/>
      <c r="GW545" s="38"/>
      <c r="GX545" s="38"/>
      <c r="GY545" s="38"/>
      <c r="GZ545" s="38"/>
      <c r="HA545" s="38"/>
      <c r="HB545" s="38"/>
      <c r="HC545" s="38"/>
      <c r="HD545" s="38"/>
      <c r="HE545" s="38"/>
      <c r="HF545" s="38"/>
      <c r="HG545" s="38"/>
      <c r="HH545" s="38"/>
      <c r="HI545" s="38"/>
      <c r="HJ545" s="38"/>
      <c r="HK545" s="38"/>
      <c r="HL545" s="38"/>
      <c r="HM545" s="38"/>
      <c r="HN545" s="38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  <c r="HZ545" s="38"/>
      <c r="IA545" s="38"/>
      <c r="IB545" s="38"/>
      <c r="IC545" s="38"/>
      <c r="ID545" s="38"/>
      <c r="IE545" s="38"/>
      <c r="IF545" s="38"/>
      <c r="IG545" s="38"/>
      <c r="IH545" s="38"/>
      <c r="II545" s="38"/>
      <c r="IJ545" s="38"/>
      <c r="IK545" s="38"/>
      <c r="IL545" s="38"/>
      <c r="IM545" s="38"/>
      <c r="IN545" s="38"/>
      <c r="IO545" s="38"/>
      <c r="IP545" s="38"/>
      <c r="IQ545" s="38"/>
      <c r="IR545" s="38"/>
      <c r="IS545" s="38"/>
      <c r="IT545" s="38"/>
      <c r="IU545" s="38"/>
      <c r="IV545" s="38"/>
    </row>
    <row r="546" spans="1:256" hidden="1">
      <c r="A546" s="43"/>
      <c r="B546" s="16"/>
      <c r="C546" s="16"/>
      <c r="D546" s="16"/>
      <c r="E546" s="44"/>
      <c r="F546" s="40"/>
      <c r="G546" s="16"/>
      <c r="H546" s="44"/>
      <c r="I546" s="16"/>
      <c r="J546" s="16"/>
      <c r="K546" s="16"/>
      <c r="L546" s="16"/>
      <c r="M546" s="16"/>
      <c r="N546" s="17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  <c r="FJ546" s="26"/>
      <c r="FK546" s="26"/>
      <c r="FL546" s="26"/>
      <c r="FM546" s="26"/>
      <c r="FN546" s="26"/>
      <c r="FO546" s="26"/>
      <c r="FP546" s="26"/>
      <c r="FQ546" s="26"/>
      <c r="FR546" s="26"/>
      <c r="FS546" s="26"/>
      <c r="FT546" s="26"/>
      <c r="FU546" s="26"/>
      <c r="FV546" s="26"/>
      <c r="FW546" s="26"/>
      <c r="FX546" s="26"/>
      <c r="FY546" s="26"/>
      <c r="FZ546" s="26"/>
      <c r="GA546" s="26"/>
      <c r="GB546" s="26"/>
      <c r="GC546" s="26"/>
      <c r="GD546" s="26"/>
      <c r="GE546" s="26"/>
      <c r="GF546" s="26"/>
      <c r="GG546" s="26"/>
      <c r="GH546" s="26"/>
      <c r="GI546" s="26"/>
      <c r="GJ546" s="26"/>
      <c r="GK546" s="26"/>
      <c r="GL546" s="26"/>
      <c r="GM546" s="26"/>
      <c r="GN546" s="26"/>
      <c r="GO546" s="26"/>
      <c r="GP546" s="26"/>
      <c r="GQ546" s="26"/>
      <c r="GR546" s="26"/>
      <c r="GS546" s="26"/>
      <c r="GT546" s="26"/>
      <c r="GU546" s="26"/>
      <c r="GV546" s="26"/>
      <c r="GW546" s="26"/>
      <c r="GX546" s="26"/>
      <c r="GY546" s="26"/>
      <c r="GZ546" s="26"/>
      <c r="HA546" s="26"/>
      <c r="HB546" s="26"/>
      <c r="HC546" s="26"/>
      <c r="HD546" s="26"/>
      <c r="HE546" s="26"/>
      <c r="HF546" s="26"/>
      <c r="HG546" s="26"/>
      <c r="HH546" s="26"/>
      <c r="HI546" s="26"/>
      <c r="HJ546" s="26"/>
      <c r="HK546" s="26"/>
      <c r="HL546" s="26"/>
      <c r="HM546" s="26"/>
      <c r="HN546" s="26"/>
      <c r="HO546" s="26"/>
      <c r="HP546" s="26"/>
      <c r="HQ546" s="26"/>
      <c r="HR546" s="26"/>
      <c r="HS546" s="26"/>
      <c r="HT546" s="26"/>
      <c r="HU546" s="26"/>
      <c r="HV546" s="26"/>
      <c r="HW546" s="26"/>
      <c r="HX546" s="26"/>
      <c r="HY546" s="26"/>
      <c r="HZ546" s="26"/>
      <c r="IA546" s="26"/>
      <c r="IB546" s="26"/>
      <c r="IC546" s="26"/>
      <c r="ID546" s="26"/>
      <c r="IE546" s="26"/>
      <c r="IF546" s="26"/>
      <c r="IG546" s="26"/>
      <c r="IH546" s="26"/>
      <c r="II546" s="26"/>
      <c r="IJ546" s="26"/>
      <c r="IK546" s="26"/>
      <c r="IL546" s="26"/>
      <c r="IM546" s="26"/>
      <c r="IN546" s="26"/>
      <c r="IO546" s="26"/>
      <c r="IP546" s="26"/>
      <c r="IQ546" s="26"/>
      <c r="IR546" s="26"/>
      <c r="IS546" s="26"/>
      <c r="IT546" s="26"/>
      <c r="IU546" s="26"/>
      <c r="IV546" s="26"/>
    </row>
    <row r="547" spans="1:256" s="64" customFormat="1">
      <c r="A547" s="58">
        <v>43334</v>
      </c>
      <c r="B547" s="59" t="s">
        <v>61</v>
      </c>
      <c r="C547" s="59" t="s">
        <v>82</v>
      </c>
      <c r="D547" s="59" t="s">
        <v>81</v>
      </c>
      <c r="E547" s="60"/>
      <c r="F547" s="61">
        <v>3000000</v>
      </c>
      <c r="G547" s="59"/>
      <c r="H547" s="62"/>
      <c r="I547" s="73"/>
      <c r="J547" s="59" t="s">
        <v>79</v>
      </c>
      <c r="K547" s="59">
        <v>3593827</v>
      </c>
      <c r="L547" s="59"/>
      <c r="M547" s="59" t="s">
        <v>95</v>
      </c>
      <c r="N547" s="63" t="s">
        <v>101</v>
      </c>
    </row>
    <row r="548" spans="1:256" hidden="1">
      <c r="A548" s="43"/>
      <c r="B548" s="17"/>
      <c r="C548" s="16"/>
      <c r="D548" s="17"/>
      <c r="E548" s="40"/>
      <c r="F548" s="40"/>
      <c r="G548" s="40"/>
      <c r="H548" s="16"/>
      <c r="I548" s="16"/>
      <c r="J548" s="17"/>
      <c r="K548" s="16"/>
      <c r="L548" s="16"/>
      <c r="M548" s="16"/>
      <c r="N548" s="1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  <c r="FJ548" s="26"/>
      <c r="FK548" s="26"/>
      <c r="FL548" s="26"/>
      <c r="FM548" s="26"/>
      <c r="FN548" s="26"/>
      <c r="FO548" s="26"/>
      <c r="FP548" s="26"/>
      <c r="FQ548" s="26"/>
      <c r="FR548" s="26"/>
      <c r="FS548" s="26"/>
      <c r="FT548" s="26"/>
      <c r="FU548" s="26"/>
      <c r="FV548" s="26"/>
      <c r="FW548" s="26"/>
      <c r="FX548" s="26"/>
      <c r="FY548" s="26"/>
      <c r="FZ548" s="26"/>
      <c r="GA548" s="26"/>
      <c r="GB548" s="26"/>
      <c r="GC548" s="26"/>
      <c r="GD548" s="26"/>
      <c r="GE548" s="26"/>
      <c r="GF548" s="26"/>
      <c r="GG548" s="26"/>
      <c r="GH548" s="26"/>
      <c r="GI548" s="26"/>
      <c r="GJ548" s="26"/>
      <c r="GK548" s="26"/>
      <c r="GL548" s="26"/>
      <c r="GM548" s="26"/>
      <c r="GN548" s="26"/>
      <c r="GO548" s="26"/>
      <c r="GP548" s="26"/>
      <c r="GQ548" s="26"/>
      <c r="GR548" s="26"/>
      <c r="GS548" s="26"/>
      <c r="GT548" s="26"/>
      <c r="GU548" s="26"/>
      <c r="GV548" s="26"/>
      <c r="GW548" s="26"/>
      <c r="GX548" s="26"/>
      <c r="GY548" s="26"/>
      <c r="GZ548" s="26"/>
      <c r="HA548" s="26"/>
      <c r="HB548" s="26"/>
      <c r="HC548" s="26"/>
      <c r="HD548" s="26"/>
      <c r="HE548" s="26"/>
      <c r="HF548" s="26"/>
      <c r="HG548" s="26"/>
      <c r="HH548" s="26"/>
      <c r="HI548" s="26"/>
      <c r="HJ548" s="26"/>
      <c r="HK548" s="26"/>
      <c r="HL548" s="26"/>
      <c r="HM548" s="26"/>
      <c r="HN548" s="26"/>
      <c r="HO548" s="26"/>
      <c r="HP548" s="26"/>
      <c r="HQ548" s="26"/>
      <c r="HR548" s="26"/>
      <c r="HS548" s="26"/>
      <c r="HT548" s="26"/>
      <c r="HU548" s="26"/>
      <c r="HV548" s="26"/>
      <c r="HW548" s="26"/>
      <c r="HX548" s="26"/>
      <c r="HY548" s="26"/>
      <c r="HZ548" s="26"/>
      <c r="IA548" s="26"/>
      <c r="IB548" s="26"/>
      <c r="IC548" s="26"/>
      <c r="ID548" s="26"/>
      <c r="IE548" s="26"/>
      <c r="IF548" s="26"/>
      <c r="IG548" s="26"/>
      <c r="IH548" s="26"/>
      <c r="II548" s="26"/>
      <c r="IJ548" s="26"/>
      <c r="IK548" s="26"/>
      <c r="IL548" s="26"/>
      <c r="IM548" s="26"/>
      <c r="IN548" s="26"/>
      <c r="IO548" s="26"/>
      <c r="IP548" s="26"/>
      <c r="IQ548" s="26"/>
      <c r="IR548" s="26"/>
      <c r="IS548" s="26"/>
      <c r="IT548" s="26"/>
      <c r="IU548" s="26"/>
      <c r="IV548" s="26"/>
    </row>
    <row r="549" spans="1:256" hidden="1">
      <c r="A549" s="43"/>
      <c r="B549" s="17"/>
      <c r="C549" s="16"/>
      <c r="D549" s="17"/>
      <c r="E549" s="40"/>
      <c r="F549" s="40"/>
      <c r="G549" s="40"/>
      <c r="H549" s="16"/>
      <c r="I549" s="16"/>
      <c r="J549" s="17"/>
      <c r="K549" s="16"/>
      <c r="L549" s="16"/>
      <c r="M549" s="16"/>
      <c r="N549" s="1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  <c r="FJ549" s="26"/>
      <c r="FK549" s="26"/>
      <c r="FL549" s="26"/>
      <c r="FM549" s="26"/>
      <c r="FN549" s="26"/>
      <c r="FO549" s="26"/>
      <c r="FP549" s="26"/>
      <c r="FQ549" s="26"/>
      <c r="FR549" s="26"/>
      <c r="FS549" s="26"/>
      <c r="FT549" s="26"/>
      <c r="FU549" s="26"/>
      <c r="FV549" s="26"/>
      <c r="FW549" s="26"/>
      <c r="FX549" s="26"/>
      <c r="FY549" s="26"/>
      <c r="FZ549" s="26"/>
      <c r="GA549" s="26"/>
      <c r="GB549" s="26"/>
      <c r="GC549" s="26"/>
      <c r="GD549" s="26"/>
      <c r="GE549" s="26"/>
      <c r="GF549" s="26"/>
      <c r="GG549" s="26"/>
      <c r="GH549" s="26"/>
      <c r="GI549" s="26"/>
      <c r="GJ549" s="26"/>
      <c r="GK549" s="26"/>
      <c r="GL549" s="26"/>
      <c r="GM549" s="26"/>
      <c r="GN549" s="26"/>
      <c r="GO549" s="26"/>
      <c r="GP549" s="26"/>
      <c r="GQ549" s="26"/>
      <c r="GR549" s="26"/>
      <c r="GS549" s="26"/>
      <c r="GT549" s="26"/>
      <c r="GU549" s="26"/>
      <c r="GV549" s="26"/>
      <c r="GW549" s="26"/>
      <c r="GX549" s="26"/>
      <c r="GY549" s="26"/>
      <c r="GZ549" s="26"/>
      <c r="HA549" s="26"/>
      <c r="HB549" s="26"/>
      <c r="HC549" s="26"/>
      <c r="HD549" s="26"/>
      <c r="HE549" s="26"/>
      <c r="HF549" s="26"/>
      <c r="HG549" s="26"/>
      <c r="HH549" s="26"/>
      <c r="HI549" s="26"/>
      <c r="HJ549" s="26"/>
      <c r="HK549" s="26"/>
      <c r="HL549" s="26"/>
      <c r="HM549" s="26"/>
      <c r="HN549" s="26"/>
      <c r="HO549" s="26"/>
      <c r="HP549" s="26"/>
      <c r="HQ549" s="26"/>
      <c r="HR549" s="26"/>
      <c r="HS549" s="26"/>
      <c r="HT549" s="26"/>
      <c r="HU549" s="26"/>
      <c r="HV549" s="26"/>
      <c r="HW549" s="26"/>
      <c r="HX549" s="26"/>
      <c r="HY549" s="26"/>
      <c r="HZ549" s="26"/>
      <c r="IA549" s="26"/>
      <c r="IB549" s="26"/>
      <c r="IC549" s="26"/>
      <c r="ID549" s="26"/>
      <c r="IE549" s="26"/>
      <c r="IF549" s="26"/>
      <c r="IG549" s="26"/>
      <c r="IH549" s="26"/>
      <c r="II549" s="26"/>
      <c r="IJ549" s="26"/>
      <c r="IK549" s="26"/>
      <c r="IL549" s="26"/>
      <c r="IM549" s="26"/>
      <c r="IN549" s="26"/>
      <c r="IO549" s="26"/>
      <c r="IP549" s="26"/>
      <c r="IQ549" s="26"/>
      <c r="IR549" s="26"/>
      <c r="IS549" s="26"/>
      <c r="IT549" s="26"/>
      <c r="IU549" s="26"/>
      <c r="IV549" s="26"/>
    </row>
    <row r="550" spans="1:256" hidden="1">
      <c r="A550" s="43"/>
      <c r="B550" s="17"/>
      <c r="C550" s="16"/>
      <c r="D550" s="17"/>
      <c r="E550" s="40"/>
      <c r="F550" s="40"/>
      <c r="G550" s="40"/>
      <c r="H550" s="16"/>
      <c r="I550" s="16"/>
      <c r="J550" s="17"/>
      <c r="K550" s="16"/>
      <c r="L550" s="16"/>
      <c r="M550" s="16"/>
      <c r="N550" s="1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6"/>
      <c r="FO550" s="26"/>
      <c r="FP550" s="26"/>
      <c r="FQ550" s="26"/>
      <c r="FR550" s="26"/>
      <c r="FS550" s="26"/>
      <c r="FT550" s="26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6"/>
      <c r="GF550" s="26"/>
      <c r="GG550" s="26"/>
      <c r="GH550" s="26"/>
      <c r="GI550" s="26"/>
      <c r="GJ550" s="26"/>
      <c r="GK550" s="26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6"/>
      <c r="GW550" s="26"/>
      <c r="GX550" s="26"/>
      <c r="GY550" s="26"/>
      <c r="GZ550" s="26"/>
      <c r="HA550" s="26"/>
      <c r="HB550" s="26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6"/>
      <c r="HN550" s="26"/>
      <c r="HO550" s="26"/>
      <c r="HP550" s="26"/>
      <c r="HQ550" s="26"/>
      <c r="HR550" s="26"/>
      <c r="HS550" s="26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6"/>
      <c r="IE550" s="26"/>
      <c r="IF550" s="26"/>
      <c r="IG550" s="26"/>
      <c r="IH550" s="26"/>
      <c r="II550" s="26"/>
      <c r="IJ550" s="26"/>
      <c r="IK550" s="26"/>
      <c r="IL550" s="26"/>
      <c r="IM550" s="26"/>
      <c r="IN550" s="26"/>
      <c r="IO550" s="26"/>
      <c r="IP550" s="26"/>
      <c r="IQ550" s="26"/>
      <c r="IR550" s="26"/>
      <c r="IS550" s="26"/>
      <c r="IT550" s="26"/>
      <c r="IU550" s="26"/>
      <c r="IV550" s="26"/>
    </row>
    <row r="551" spans="1:256" hidden="1">
      <c r="A551" s="43"/>
      <c r="B551" s="17"/>
      <c r="C551" s="16"/>
      <c r="D551" s="17"/>
      <c r="E551" s="40"/>
      <c r="F551" s="40"/>
      <c r="G551" s="40"/>
      <c r="H551" s="16"/>
      <c r="I551" s="16"/>
      <c r="J551" s="17"/>
      <c r="K551" s="16"/>
      <c r="L551" s="16"/>
      <c r="M551" s="16"/>
      <c r="N551" s="1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6"/>
      <c r="FO551" s="26"/>
      <c r="FP551" s="26"/>
      <c r="FQ551" s="26"/>
      <c r="FR551" s="26"/>
      <c r="FS551" s="26"/>
      <c r="FT551" s="26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6"/>
      <c r="GF551" s="26"/>
      <c r="GG551" s="26"/>
      <c r="GH551" s="26"/>
      <c r="GI551" s="26"/>
      <c r="GJ551" s="26"/>
      <c r="GK551" s="26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6"/>
      <c r="GW551" s="26"/>
      <c r="GX551" s="26"/>
      <c r="GY551" s="26"/>
      <c r="GZ551" s="26"/>
      <c r="HA551" s="26"/>
      <c r="HB551" s="26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6"/>
      <c r="HN551" s="26"/>
      <c r="HO551" s="26"/>
      <c r="HP551" s="26"/>
      <c r="HQ551" s="26"/>
      <c r="HR551" s="26"/>
      <c r="HS551" s="26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6"/>
      <c r="IE551" s="26"/>
      <c r="IF551" s="26"/>
      <c r="IG551" s="26"/>
      <c r="IH551" s="26"/>
      <c r="II551" s="26"/>
      <c r="IJ551" s="26"/>
      <c r="IK551" s="26"/>
      <c r="IL551" s="26"/>
      <c r="IM551" s="26"/>
      <c r="IN551" s="26"/>
      <c r="IO551" s="26"/>
      <c r="IP551" s="26"/>
      <c r="IQ551" s="26"/>
      <c r="IR551" s="26"/>
      <c r="IS551" s="26"/>
      <c r="IT551" s="26"/>
      <c r="IU551" s="26"/>
      <c r="IV551" s="26"/>
    </row>
    <row r="552" spans="1:256" hidden="1">
      <c r="A552" s="43"/>
      <c r="B552" s="17"/>
      <c r="C552" s="16"/>
      <c r="D552" s="17"/>
      <c r="E552" s="40"/>
      <c r="F552" s="40"/>
      <c r="G552" s="40"/>
      <c r="H552" s="16"/>
      <c r="I552" s="16"/>
      <c r="J552" s="17"/>
      <c r="K552" s="16"/>
      <c r="L552" s="16"/>
      <c r="M552" s="16"/>
      <c r="N552" s="1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6"/>
      <c r="FO552" s="26"/>
      <c r="FP552" s="26"/>
      <c r="FQ552" s="26"/>
      <c r="FR552" s="26"/>
      <c r="FS552" s="26"/>
      <c r="FT552" s="26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6"/>
      <c r="GF552" s="26"/>
      <c r="GG552" s="26"/>
      <c r="GH552" s="26"/>
      <c r="GI552" s="26"/>
      <c r="GJ552" s="26"/>
      <c r="GK552" s="26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6"/>
      <c r="GW552" s="26"/>
      <c r="GX552" s="26"/>
      <c r="GY552" s="26"/>
      <c r="GZ552" s="26"/>
      <c r="HA552" s="26"/>
      <c r="HB552" s="26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6"/>
      <c r="HN552" s="26"/>
      <c r="HO552" s="26"/>
      <c r="HP552" s="26"/>
      <c r="HQ552" s="26"/>
      <c r="HR552" s="26"/>
      <c r="HS552" s="26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6"/>
      <c r="IE552" s="26"/>
      <c r="IF552" s="26"/>
      <c r="IG552" s="26"/>
      <c r="IH552" s="26"/>
      <c r="II552" s="26"/>
      <c r="IJ552" s="26"/>
      <c r="IK552" s="26"/>
      <c r="IL552" s="26"/>
      <c r="IM552" s="26"/>
      <c r="IN552" s="26"/>
      <c r="IO552" s="26"/>
      <c r="IP552" s="26"/>
      <c r="IQ552" s="26"/>
      <c r="IR552" s="26"/>
      <c r="IS552" s="26"/>
      <c r="IT552" s="26"/>
      <c r="IU552" s="26"/>
      <c r="IV552" s="26"/>
    </row>
    <row r="553" spans="1:256" s="64" customFormat="1">
      <c r="A553" s="58">
        <v>43334</v>
      </c>
      <c r="B553" s="63" t="s">
        <v>137</v>
      </c>
      <c r="C553" s="59" t="s">
        <v>82</v>
      </c>
      <c r="D553" s="63" t="s">
        <v>85</v>
      </c>
      <c r="E553" s="61">
        <v>102000</v>
      </c>
      <c r="F553" s="61"/>
      <c r="G553" s="61"/>
      <c r="H553" s="59"/>
      <c r="I553" s="73"/>
      <c r="J553" s="63" t="s">
        <v>170</v>
      </c>
      <c r="K553" s="59"/>
      <c r="L553" s="59"/>
      <c r="M553" s="59" t="s">
        <v>95</v>
      </c>
      <c r="N553" s="63" t="s">
        <v>101</v>
      </c>
    </row>
    <row r="554" spans="1:256" hidden="1">
      <c r="A554" s="43"/>
      <c r="B554" s="17"/>
      <c r="C554" s="16"/>
      <c r="D554" s="17"/>
      <c r="E554" s="40"/>
      <c r="F554" s="40"/>
      <c r="G554" s="40"/>
      <c r="H554" s="16"/>
      <c r="I554" s="16"/>
      <c r="J554" s="17"/>
      <c r="K554" s="16"/>
      <c r="L554" s="16"/>
      <c r="M554" s="16"/>
      <c r="N554" s="1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6"/>
      <c r="FO554" s="26"/>
      <c r="FP554" s="26"/>
      <c r="FQ554" s="26"/>
      <c r="FR554" s="26"/>
      <c r="FS554" s="26"/>
      <c r="FT554" s="26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6"/>
      <c r="GF554" s="26"/>
      <c r="GG554" s="26"/>
      <c r="GH554" s="26"/>
      <c r="GI554" s="26"/>
      <c r="GJ554" s="26"/>
      <c r="GK554" s="26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6"/>
      <c r="GW554" s="26"/>
      <c r="GX554" s="26"/>
      <c r="GY554" s="26"/>
      <c r="GZ554" s="26"/>
      <c r="HA554" s="26"/>
      <c r="HB554" s="26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6"/>
      <c r="HN554" s="26"/>
      <c r="HO554" s="26"/>
      <c r="HP554" s="26"/>
      <c r="HQ554" s="26"/>
      <c r="HR554" s="26"/>
      <c r="HS554" s="26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6"/>
      <c r="IE554" s="26"/>
      <c r="IF554" s="26"/>
      <c r="IG554" s="26"/>
      <c r="IH554" s="26"/>
      <c r="II554" s="26"/>
      <c r="IJ554" s="26"/>
      <c r="IK554" s="26"/>
      <c r="IL554" s="26"/>
      <c r="IM554" s="26"/>
      <c r="IN554" s="26"/>
      <c r="IO554" s="26"/>
      <c r="IP554" s="26"/>
      <c r="IQ554" s="26"/>
      <c r="IR554" s="26"/>
      <c r="IS554" s="26"/>
      <c r="IT554" s="26"/>
      <c r="IU554" s="26"/>
      <c r="IV554" s="26"/>
    </row>
    <row r="555" spans="1:256" hidden="1">
      <c r="A555" s="43"/>
      <c r="B555" s="17"/>
      <c r="C555" s="16"/>
      <c r="D555" s="17"/>
      <c r="E555" s="40"/>
      <c r="F555" s="40"/>
      <c r="G555" s="40"/>
      <c r="H555" s="16"/>
      <c r="I555" s="16"/>
      <c r="J555" s="17"/>
      <c r="K555" s="16"/>
      <c r="L555" s="16"/>
      <c r="M555" s="16"/>
      <c r="N555" s="1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6"/>
      <c r="FO555" s="26"/>
      <c r="FP555" s="26"/>
      <c r="FQ555" s="26"/>
      <c r="FR555" s="26"/>
      <c r="FS555" s="26"/>
      <c r="FT555" s="26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6"/>
      <c r="GF555" s="26"/>
      <c r="GG555" s="26"/>
      <c r="GH555" s="26"/>
      <c r="GI555" s="26"/>
      <c r="GJ555" s="26"/>
      <c r="GK555" s="26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6"/>
      <c r="GW555" s="26"/>
      <c r="GX555" s="26"/>
      <c r="GY555" s="26"/>
      <c r="GZ555" s="26"/>
      <c r="HA555" s="26"/>
      <c r="HB555" s="26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6"/>
      <c r="HN555" s="26"/>
      <c r="HO555" s="26"/>
      <c r="HP555" s="26"/>
      <c r="HQ555" s="26"/>
      <c r="HR555" s="26"/>
      <c r="HS555" s="26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6"/>
      <c r="IE555" s="26"/>
      <c r="IF555" s="26"/>
      <c r="IG555" s="26"/>
      <c r="IH555" s="26"/>
      <c r="II555" s="26"/>
      <c r="IJ555" s="26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6"/>
      <c r="IV555" s="26"/>
    </row>
    <row r="556" spans="1:256" hidden="1">
      <c r="A556" s="43"/>
      <c r="B556" s="17"/>
      <c r="C556" s="16"/>
      <c r="D556" s="17"/>
      <c r="E556" s="40"/>
      <c r="F556" s="40"/>
      <c r="G556" s="40"/>
      <c r="H556" s="16"/>
      <c r="I556" s="16"/>
      <c r="J556" s="17"/>
      <c r="K556" s="16"/>
      <c r="L556" s="16"/>
      <c r="M556" s="16"/>
      <c r="N556" s="16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  <c r="GN556" s="39"/>
      <c r="GO556" s="39"/>
      <c r="GP556" s="39"/>
      <c r="GQ556" s="39"/>
      <c r="GR556" s="39"/>
      <c r="GS556" s="39"/>
      <c r="GT556" s="39"/>
      <c r="GU556" s="39"/>
      <c r="GV556" s="39"/>
      <c r="GW556" s="39"/>
      <c r="GX556" s="39"/>
      <c r="GY556" s="39"/>
      <c r="GZ556" s="39"/>
      <c r="HA556" s="39"/>
      <c r="HB556" s="39"/>
      <c r="HC556" s="39"/>
      <c r="HD556" s="39"/>
      <c r="HE556" s="39"/>
      <c r="HF556" s="39"/>
      <c r="HG556" s="39"/>
      <c r="HH556" s="39"/>
      <c r="HI556" s="39"/>
      <c r="HJ556" s="39"/>
      <c r="HK556" s="39"/>
      <c r="HL556" s="39"/>
      <c r="HM556" s="39"/>
      <c r="HN556" s="39"/>
      <c r="HO556" s="39"/>
      <c r="HP556" s="39"/>
      <c r="HQ556" s="39"/>
      <c r="HR556" s="39"/>
      <c r="HS556" s="39"/>
      <c r="HT556" s="39"/>
      <c r="HU556" s="39"/>
      <c r="HV556" s="39"/>
      <c r="HW556" s="39"/>
      <c r="HX556" s="39"/>
      <c r="HY556" s="39"/>
      <c r="HZ556" s="39"/>
      <c r="IA556" s="39"/>
      <c r="IB556" s="39"/>
      <c r="IC556" s="39"/>
      <c r="ID556" s="39"/>
      <c r="IE556" s="39"/>
      <c r="IF556" s="39"/>
      <c r="IG556" s="39"/>
      <c r="IH556" s="39"/>
      <c r="II556" s="39"/>
      <c r="IJ556" s="39"/>
      <c r="IK556" s="39"/>
      <c r="IL556" s="39"/>
      <c r="IM556" s="39"/>
      <c r="IN556" s="39"/>
      <c r="IO556" s="39"/>
      <c r="IP556" s="39"/>
      <c r="IQ556" s="39"/>
      <c r="IR556" s="39"/>
      <c r="IS556" s="39"/>
      <c r="IT556" s="39"/>
      <c r="IU556" s="39"/>
      <c r="IV556" s="39"/>
    </row>
    <row r="557" spans="1:256" hidden="1">
      <c r="A557" s="43"/>
      <c r="B557" s="17"/>
      <c r="C557" s="16"/>
      <c r="D557" s="17"/>
      <c r="E557" s="40"/>
      <c r="F557" s="40"/>
      <c r="G557" s="40"/>
      <c r="H557" s="16"/>
      <c r="I557" s="16"/>
      <c r="J557" s="17"/>
      <c r="K557" s="16"/>
      <c r="L557" s="16"/>
      <c r="M557" s="16"/>
      <c r="N557" s="16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  <c r="GN557" s="39"/>
      <c r="GO557" s="39"/>
      <c r="GP557" s="39"/>
      <c r="GQ557" s="39"/>
      <c r="GR557" s="39"/>
      <c r="GS557" s="39"/>
      <c r="GT557" s="39"/>
      <c r="GU557" s="39"/>
      <c r="GV557" s="39"/>
      <c r="GW557" s="39"/>
      <c r="GX557" s="39"/>
      <c r="GY557" s="39"/>
      <c r="GZ557" s="39"/>
      <c r="HA557" s="39"/>
      <c r="HB557" s="39"/>
      <c r="HC557" s="39"/>
      <c r="HD557" s="39"/>
      <c r="HE557" s="39"/>
      <c r="HF557" s="39"/>
      <c r="HG557" s="39"/>
      <c r="HH557" s="39"/>
      <c r="HI557" s="39"/>
      <c r="HJ557" s="39"/>
      <c r="HK557" s="39"/>
      <c r="HL557" s="39"/>
      <c r="HM557" s="39"/>
      <c r="HN557" s="39"/>
      <c r="HO557" s="39"/>
      <c r="HP557" s="39"/>
      <c r="HQ557" s="39"/>
      <c r="HR557" s="39"/>
      <c r="HS557" s="39"/>
      <c r="HT557" s="39"/>
      <c r="HU557" s="39"/>
      <c r="HV557" s="39"/>
      <c r="HW557" s="39"/>
      <c r="HX557" s="39"/>
      <c r="HY557" s="39"/>
      <c r="HZ557" s="39"/>
      <c r="IA557" s="39"/>
      <c r="IB557" s="39"/>
      <c r="IC557" s="39"/>
      <c r="ID557" s="39"/>
      <c r="IE557" s="39"/>
      <c r="IF557" s="39"/>
      <c r="IG557" s="39"/>
      <c r="IH557" s="39"/>
      <c r="II557" s="39"/>
      <c r="IJ557" s="39"/>
      <c r="IK557" s="39"/>
      <c r="IL557" s="39"/>
      <c r="IM557" s="39"/>
      <c r="IN557" s="39"/>
      <c r="IO557" s="39"/>
      <c r="IP557" s="39"/>
      <c r="IQ557" s="39"/>
      <c r="IR557" s="39"/>
      <c r="IS557" s="39"/>
      <c r="IT557" s="39"/>
      <c r="IU557" s="39"/>
      <c r="IV557" s="39"/>
    </row>
    <row r="558" spans="1:256" hidden="1">
      <c r="A558" s="43"/>
      <c r="B558" s="17"/>
      <c r="C558" s="16"/>
      <c r="D558" s="17"/>
      <c r="E558" s="40"/>
      <c r="F558" s="40"/>
      <c r="G558" s="40"/>
      <c r="H558" s="16"/>
      <c r="I558" s="16"/>
      <c r="J558" s="17"/>
      <c r="K558" s="16"/>
      <c r="L558" s="16"/>
      <c r="M558" s="16"/>
      <c r="N558" s="16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  <c r="GN558" s="39"/>
      <c r="GO558" s="39"/>
      <c r="GP558" s="39"/>
      <c r="GQ558" s="39"/>
      <c r="GR558" s="39"/>
      <c r="GS558" s="39"/>
      <c r="GT558" s="39"/>
      <c r="GU558" s="39"/>
      <c r="GV558" s="39"/>
      <c r="GW558" s="39"/>
      <c r="GX558" s="39"/>
      <c r="GY558" s="39"/>
      <c r="GZ558" s="39"/>
      <c r="HA558" s="39"/>
      <c r="HB558" s="39"/>
      <c r="HC558" s="39"/>
      <c r="HD558" s="39"/>
      <c r="HE558" s="39"/>
      <c r="HF558" s="39"/>
      <c r="HG558" s="39"/>
      <c r="HH558" s="39"/>
      <c r="HI558" s="39"/>
      <c r="HJ558" s="39"/>
      <c r="HK558" s="39"/>
      <c r="HL558" s="39"/>
      <c r="HM558" s="39"/>
      <c r="HN558" s="39"/>
      <c r="HO558" s="39"/>
      <c r="HP558" s="39"/>
      <c r="HQ558" s="39"/>
      <c r="HR558" s="39"/>
      <c r="HS558" s="39"/>
      <c r="HT558" s="39"/>
      <c r="HU558" s="39"/>
      <c r="HV558" s="39"/>
      <c r="HW558" s="39"/>
      <c r="HX558" s="39"/>
      <c r="HY558" s="39"/>
      <c r="HZ558" s="39"/>
      <c r="IA558" s="39"/>
      <c r="IB558" s="39"/>
      <c r="IC558" s="39"/>
      <c r="ID558" s="39"/>
      <c r="IE558" s="39"/>
      <c r="IF558" s="39"/>
      <c r="IG558" s="39"/>
      <c r="IH558" s="39"/>
      <c r="II558" s="39"/>
      <c r="IJ558" s="39"/>
      <c r="IK558" s="39"/>
      <c r="IL558" s="39"/>
      <c r="IM558" s="39"/>
      <c r="IN558" s="39"/>
      <c r="IO558" s="39"/>
      <c r="IP558" s="39"/>
      <c r="IQ558" s="39"/>
      <c r="IR558" s="39"/>
      <c r="IS558" s="39"/>
      <c r="IT558" s="39"/>
      <c r="IU558" s="39"/>
      <c r="IV558" s="39"/>
    </row>
    <row r="559" spans="1:256" hidden="1">
      <c r="A559" s="43"/>
      <c r="B559" s="17"/>
      <c r="C559" s="16"/>
      <c r="D559" s="17"/>
      <c r="E559" s="40"/>
      <c r="F559" s="40"/>
      <c r="G559" s="40"/>
      <c r="H559" s="16"/>
      <c r="I559" s="16"/>
      <c r="J559" s="17"/>
      <c r="K559" s="16"/>
      <c r="L559" s="16"/>
      <c r="M559" s="16"/>
      <c r="N559" s="16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39"/>
      <c r="FS559" s="39"/>
      <c r="FT559" s="39"/>
      <c r="FU559" s="39"/>
      <c r="FV559" s="39"/>
      <c r="FW559" s="39"/>
      <c r="FX559" s="39"/>
      <c r="FY559" s="39"/>
      <c r="FZ559" s="39"/>
      <c r="GA559" s="39"/>
      <c r="GB559" s="39"/>
      <c r="GC559" s="39"/>
      <c r="GD559" s="39"/>
      <c r="GE559" s="39"/>
      <c r="GF559" s="39"/>
      <c r="GG559" s="39"/>
      <c r="GH559" s="39"/>
      <c r="GI559" s="39"/>
      <c r="GJ559" s="39"/>
      <c r="GK559" s="39"/>
      <c r="GL559" s="39"/>
      <c r="GM559" s="39"/>
      <c r="GN559" s="39"/>
      <c r="GO559" s="39"/>
      <c r="GP559" s="39"/>
      <c r="GQ559" s="39"/>
      <c r="GR559" s="39"/>
      <c r="GS559" s="39"/>
      <c r="GT559" s="39"/>
      <c r="GU559" s="39"/>
      <c r="GV559" s="39"/>
      <c r="GW559" s="39"/>
      <c r="GX559" s="39"/>
      <c r="GY559" s="39"/>
      <c r="GZ559" s="39"/>
      <c r="HA559" s="39"/>
      <c r="HB559" s="39"/>
      <c r="HC559" s="39"/>
      <c r="HD559" s="39"/>
      <c r="HE559" s="39"/>
      <c r="HF559" s="39"/>
      <c r="HG559" s="39"/>
      <c r="HH559" s="39"/>
      <c r="HI559" s="39"/>
      <c r="HJ559" s="39"/>
      <c r="HK559" s="39"/>
      <c r="HL559" s="39"/>
      <c r="HM559" s="39"/>
      <c r="HN559" s="39"/>
      <c r="HO559" s="39"/>
      <c r="HP559" s="39"/>
      <c r="HQ559" s="39"/>
      <c r="HR559" s="39"/>
      <c r="HS559" s="39"/>
      <c r="HT559" s="39"/>
      <c r="HU559" s="39"/>
      <c r="HV559" s="39"/>
      <c r="HW559" s="39"/>
      <c r="HX559" s="39"/>
      <c r="HY559" s="39"/>
      <c r="HZ559" s="39"/>
      <c r="IA559" s="39"/>
      <c r="IB559" s="39"/>
      <c r="IC559" s="39"/>
      <c r="ID559" s="39"/>
      <c r="IE559" s="39"/>
      <c r="IF559" s="39"/>
      <c r="IG559" s="39"/>
      <c r="IH559" s="39"/>
      <c r="II559" s="39"/>
      <c r="IJ559" s="39"/>
      <c r="IK559" s="39"/>
      <c r="IL559" s="39"/>
      <c r="IM559" s="39"/>
      <c r="IN559" s="39"/>
      <c r="IO559" s="39"/>
      <c r="IP559" s="39"/>
      <c r="IQ559" s="39"/>
      <c r="IR559" s="39"/>
      <c r="IS559" s="39"/>
      <c r="IT559" s="39"/>
      <c r="IU559" s="39"/>
      <c r="IV559" s="39"/>
    </row>
    <row r="560" spans="1:256" s="64" customFormat="1">
      <c r="A560" s="58">
        <v>43334</v>
      </c>
      <c r="B560" s="59" t="s">
        <v>527</v>
      </c>
      <c r="C560" s="59" t="s">
        <v>82</v>
      </c>
      <c r="D560" s="59" t="s">
        <v>85</v>
      </c>
      <c r="E560" s="61"/>
      <c r="F560" s="61">
        <v>10000</v>
      </c>
      <c r="G560" s="65"/>
      <c r="H560" s="59"/>
      <c r="I560" s="73"/>
      <c r="J560" s="59" t="s">
        <v>137</v>
      </c>
      <c r="K560" s="59">
        <v>6</v>
      </c>
      <c r="L560" s="59"/>
      <c r="M560" s="59" t="s">
        <v>95</v>
      </c>
      <c r="N560" s="63" t="s">
        <v>101</v>
      </c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  <c r="AT560" s="77"/>
      <c r="AU560" s="77"/>
      <c r="AV560" s="77"/>
      <c r="AW560" s="77"/>
      <c r="AX560" s="77"/>
      <c r="AY560" s="77"/>
      <c r="AZ560" s="77"/>
      <c r="BA560" s="77"/>
      <c r="BB560" s="77"/>
      <c r="BC560" s="77"/>
      <c r="BD560" s="77"/>
      <c r="BE560" s="77"/>
      <c r="BF560" s="77"/>
      <c r="BG560" s="77"/>
      <c r="BH560" s="77"/>
      <c r="BI560" s="77"/>
      <c r="BJ560" s="77"/>
      <c r="BK560" s="77"/>
      <c r="BL560" s="77"/>
      <c r="BM560" s="77"/>
      <c r="BN560" s="77"/>
      <c r="BO560" s="77"/>
      <c r="BP560" s="77"/>
      <c r="BQ560" s="77"/>
      <c r="BR560" s="77"/>
      <c r="BS560" s="77"/>
      <c r="BT560" s="77"/>
      <c r="BU560" s="77"/>
      <c r="BV560" s="77"/>
      <c r="BW560" s="77"/>
      <c r="BX560" s="77"/>
      <c r="BY560" s="77"/>
      <c r="BZ560" s="77"/>
      <c r="CA560" s="77"/>
      <c r="CB560" s="77"/>
      <c r="CC560" s="77"/>
      <c r="CD560" s="77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  <c r="FO560" s="77"/>
      <c r="FP560" s="77"/>
      <c r="FQ560" s="77"/>
      <c r="FR560" s="77"/>
      <c r="FS560" s="77"/>
      <c r="FT560" s="77"/>
      <c r="FU560" s="77"/>
      <c r="FV560" s="77"/>
      <c r="FW560" s="77"/>
      <c r="FX560" s="77"/>
      <c r="FY560" s="77"/>
      <c r="FZ560" s="77"/>
      <c r="GA560" s="77"/>
      <c r="GB560" s="77"/>
      <c r="GC560" s="77"/>
      <c r="GD560" s="77"/>
      <c r="GE560" s="77"/>
      <c r="GF560" s="77"/>
      <c r="GG560" s="77"/>
      <c r="GH560" s="77"/>
      <c r="GI560" s="77"/>
      <c r="GJ560" s="77"/>
      <c r="GK560" s="77"/>
      <c r="GL560" s="77"/>
      <c r="GM560" s="77"/>
      <c r="GN560" s="77"/>
      <c r="GO560" s="77"/>
      <c r="GP560" s="77"/>
      <c r="GQ560" s="77"/>
      <c r="GR560" s="77"/>
      <c r="GS560" s="77"/>
      <c r="GT560" s="77"/>
      <c r="GU560" s="77"/>
      <c r="GV560" s="77"/>
      <c r="GW560" s="77"/>
      <c r="GX560" s="77"/>
      <c r="GY560" s="77"/>
      <c r="GZ560" s="77"/>
      <c r="HA560" s="77"/>
      <c r="HB560" s="77"/>
      <c r="HC560" s="77"/>
      <c r="HD560" s="77"/>
      <c r="HE560" s="77"/>
      <c r="HF560" s="77"/>
      <c r="HG560" s="77"/>
      <c r="HH560" s="77"/>
      <c r="HI560" s="77"/>
      <c r="HJ560" s="77"/>
      <c r="HK560" s="77"/>
      <c r="HL560" s="77"/>
      <c r="HM560" s="77"/>
      <c r="HN560" s="77"/>
      <c r="HO560" s="77"/>
      <c r="HP560" s="77"/>
      <c r="HQ560" s="77"/>
      <c r="HR560" s="77"/>
      <c r="HS560" s="77"/>
      <c r="HT560" s="77"/>
      <c r="HU560" s="77"/>
      <c r="HV560" s="77"/>
      <c r="HW560" s="77"/>
      <c r="HX560" s="77"/>
      <c r="HY560" s="77"/>
      <c r="HZ560" s="77"/>
      <c r="IA560" s="77"/>
      <c r="IB560" s="77"/>
      <c r="IC560" s="77"/>
      <c r="ID560" s="77"/>
      <c r="IE560" s="77"/>
      <c r="IF560" s="77"/>
      <c r="IG560" s="77"/>
      <c r="IH560" s="77"/>
      <c r="II560" s="77"/>
      <c r="IJ560" s="77"/>
      <c r="IK560" s="77"/>
      <c r="IL560" s="77"/>
      <c r="IM560" s="77"/>
      <c r="IN560" s="77"/>
      <c r="IO560" s="77"/>
      <c r="IP560" s="77"/>
      <c r="IQ560" s="77"/>
      <c r="IR560" s="77"/>
      <c r="IS560" s="77"/>
      <c r="IT560" s="77"/>
      <c r="IU560" s="77"/>
      <c r="IV560" s="77"/>
    </row>
    <row r="561" spans="1:256" s="64" customFormat="1">
      <c r="A561" s="58">
        <v>43334</v>
      </c>
      <c r="B561" s="59" t="s">
        <v>245</v>
      </c>
      <c r="C561" s="59" t="s">
        <v>82</v>
      </c>
      <c r="D561" s="59" t="s">
        <v>85</v>
      </c>
      <c r="E561" s="61"/>
      <c r="F561" s="61">
        <v>60000</v>
      </c>
      <c r="G561" s="65"/>
      <c r="H561" s="59"/>
      <c r="I561" s="73"/>
      <c r="J561" s="59" t="s">
        <v>137</v>
      </c>
      <c r="K561" s="59" t="s">
        <v>261</v>
      </c>
      <c r="L561" s="59"/>
      <c r="M561" s="59" t="s">
        <v>95</v>
      </c>
      <c r="N561" s="63" t="s">
        <v>101</v>
      </c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  <c r="AT561" s="77"/>
      <c r="AU561" s="77"/>
      <c r="AV561" s="77"/>
      <c r="AW561" s="77"/>
      <c r="AX561" s="77"/>
      <c r="AY561" s="77"/>
      <c r="AZ561" s="77"/>
      <c r="BA561" s="77"/>
      <c r="BB561" s="77"/>
      <c r="BC561" s="77"/>
      <c r="BD561" s="77"/>
      <c r="BE561" s="77"/>
      <c r="BF561" s="77"/>
      <c r="BG561" s="77"/>
      <c r="BH561" s="77"/>
      <c r="BI561" s="77"/>
      <c r="BJ561" s="77"/>
      <c r="BK561" s="77"/>
      <c r="BL561" s="77"/>
      <c r="BM561" s="77"/>
      <c r="BN561" s="77"/>
      <c r="BO561" s="77"/>
      <c r="BP561" s="77"/>
      <c r="BQ561" s="77"/>
      <c r="BR561" s="77"/>
      <c r="BS561" s="77"/>
      <c r="BT561" s="77"/>
      <c r="BU561" s="77"/>
      <c r="BV561" s="77"/>
      <c r="BW561" s="77"/>
      <c r="BX561" s="77"/>
      <c r="BY561" s="77"/>
      <c r="BZ561" s="77"/>
      <c r="CA561" s="77"/>
      <c r="CB561" s="77"/>
      <c r="CC561" s="77"/>
      <c r="CD561" s="77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  <c r="FO561" s="77"/>
      <c r="FP561" s="77"/>
      <c r="FQ561" s="77"/>
      <c r="FR561" s="77"/>
      <c r="FS561" s="77"/>
      <c r="FT561" s="77"/>
      <c r="FU561" s="77"/>
      <c r="FV561" s="77"/>
      <c r="FW561" s="77"/>
      <c r="FX561" s="77"/>
      <c r="FY561" s="77"/>
      <c r="FZ561" s="77"/>
      <c r="GA561" s="77"/>
      <c r="GB561" s="77"/>
      <c r="GC561" s="77"/>
      <c r="GD561" s="77"/>
      <c r="GE561" s="77"/>
      <c r="GF561" s="77"/>
      <c r="GG561" s="77"/>
      <c r="GH561" s="77"/>
      <c r="GI561" s="77"/>
      <c r="GJ561" s="77"/>
      <c r="GK561" s="77"/>
      <c r="GL561" s="77"/>
      <c r="GM561" s="77"/>
      <c r="GN561" s="77"/>
      <c r="GO561" s="77"/>
      <c r="GP561" s="77"/>
      <c r="GQ561" s="77"/>
      <c r="GR561" s="77"/>
      <c r="GS561" s="77"/>
      <c r="GT561" s="77"/>
      <c r="GU561" s="77"/>
      <c r="GV561" s="77"/>
      <c r="GW561" s="77"/>
      <c r="GX561" s="77"/>
      <c r="GY561" s="77"/>
      <c r="GZ561" s="77"/>
      <c r="HA561" s="77"/>
      <c r="HB561" s="77"/>
      <c r="HC561" s="77"/>
      <c r="HD561" s="77"/>
      <c r="HE561" s="77"/>
      <c r="HF561" s="77"/>
      <c r="HG561" s="77"/>
      <c r="HH561" s="77"/>
      <c r="HI561" s="77"/>
      <c r="HJ561" s="77"/>
      <c r="HK561" s="77"/>
      <c r="HL561" s="77"/>
      <c r="HM561" s="77"/>
      <c r="HN561" s="77"/>
      <c r="HO561" s="77"/>
      <c r="HP561" s="77"/>
      <c r="HQ561" s="77"/>
      <c r="HR561" s="77"/>
      <c r="HS561" s="77"/>
      <c r="HT561" s="77"/>
      <c r="HU561" s="77"/>
      <c r="HV561" s="77"/>
      <c r="HW561" s="77"/>
      <c r="HX561" s="77"/>
      <c r="HY561" s="77"/>
      <c r="HZ561" s="77"/>
      <c r="IA561" s="77"/>
      <c r="IB561" s="77"/>
      <c r="IC561" s="77"/>
      <c r="ID561" s="77"/>
      <c r="IE561" s="77"/>
      <c r="IF561" s="77"/>
      <c r="IG561" s="77"/>
      <c r="IH561" s="77"/>
      <c r="II561" s="77"/>
      <c r="IJ561" s="77"/>
      <c r="IK561" s="77"/>
      <c r="IL561" s="77"/>
      <c r="IM561" s="77"/>
      <c r="IN561" s="77"/>
      <c r="IO561" s="77"/>
      <c r="IP561" s="77"/>
      <c r="IQ561" s="77"/>
      <c r="IR561" s="77"/>
      <c r="IS561" s="77"/>
      <c r="IT561" s="77"/>
      <c r="IU561" s="77"/>
      <c r="IV561" s="77"/>
    </row>
    <row r="562" spans="1:256" hidden="1">
      <c r="A562" s="43"/>
      <c r="B562" s="16"/>
      <c r="C562" s="16"/>
      <c r="D562" s="16"/>
      <c r="E562" s="40"/>
      <c r="F562" s="40"/>
      <c r="G562" s="52"/>
      <c r="H562" s="16"/>
      <c r="I562" s="16"/>
      <c r="J562" s="16"/>
      <c r="K562" s="16"/>
      <c r="L562" s="16"/>
      <c r="M562" s="16"/>
      <c r="N562" s="17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  <c r="FJ562" s="26"/>
      <c r="FK562" s="26"/>
      <c r="FL562" s="26"/>
      <c r="FM562" s="26"/>
      <c r="FN562" s="26"/>
      <c r="FO562" s="26"/>
      <c r="FP562" s="26"/>
      <c r="FQ562" s="26"/>
      <c r="FR562" s="26"/>
      <c r="FS562" s="26"/>
      <c r="FT562" s="26"/>
      <c r="FU562" s="26"/>
      <c r="FV562" s="26"/>
      <c r="FW562" s="26"/>
      <c r="FX562" s="26"/>
      <c r="FY562" s="26"/>
      <c r="FZ562" s="26"/>
      <c r="GA562" s="26"/>
      <c r="GB562" s="26"/>
      <c r="GC562" s="26"/>
      <c r="GD562" s="26"/>
      <c r="GE562" s="26"/>
      <c r="GF562" s="26"/>
      <c r="GG562" s="26"/>
      <c r="GH562" s="26"/>
      <c r="GI562" s="26"/>
      <c r="GJ562" s="26"/>
      <c r="GK562" s="26"/>
      <c r="GL562" s="26"/>
      <c r="GM562" s="26"/>
      <c r="GN562" s="26"/>
      <c r="GO562" s="26"/>
      <c r="GP562" s="26"/>
      <c r="GQ562" s="26"/>
      <c r="GR562" s="26"/>
      <c r="GS562" s="26"/>
      <c r="GT562" s="26"/>
      <c r="GU562" s="26"/>
      <c r="GV562" s="26"/>
      <c r="GW562" s="26"/>
      <c r="GX562" s="26"/>
      <c r="GY562" s="26"/>
      <c r="GZ562" s="26"/>
      <c r="HA562" s="26"/>
      <c r="HB562" s="26"/>
      <c r="HC562" s="26"/>
      <c r="HD562" s="26"/>
      <c r="HE562" s="26"/>
      <c r="HF562" s="26"/>
      <c r="HG562" s="26"/>
      <c r="HH562" s="26"/>
      <c r="HI562" s="26"/>
      <c r="HJ562" s="26"/>
      <c r="HK562" s="26"/>
      <c r="HL562" s="26"/>
      <c r="HM562" s="26"/>
      <c r="HN562" s="26"/>
      <c r="HO562" s="26"/>
      <c r="HP562" s="26"/>
      <c r="HQ562" s="26"/>
      <c r="HR562" s="26"/>
      <c r="HS562" s="26"/>
      <c r="HT562" s="26"/>
      <c r="HU562" s="26"/>
      <c r="HV562" s="26"/>
      <c r="HW562" s="26"/>
      <c r="HX562" s="26"/>
      <c r="HY562" s="26"/>
      <c r="HZ562" s="26"/>
      <c r="IA562" s="26"/>
      <c r="IB562" s="26"/>
      <c r="IC562" s="26"/>
      <c r="ID562" s="26"/>
      <c r="IE562" s="26"/>
      <c r="IF562" s="26"/>
      <c r="IG562" s="26"/>
      <c r="IH562" s="26"/>
      <c r="II562" s="26"/>
      <c r="IJ562" s="26"/>
      <c r="IK562" s="26"/>
      <c r="IL562" s="26"/>
      <c r="IM562" s="26"/>
      <c r="IN562" s="26"/>
      <c r="IO562" s="26"/>
      <c r="IP562" s="26"/>
      <c r="IQ562" s="26"/>
      <c r="IR562" s="26"/>
      <c r="IS562" s="26"/>
      <c r="IT562" s="26"/>
      <c r="IU562" s="26"/>
      <c r="IV562" s="26"/>
    </row>
    <row r="563" spans="1:256" s="64" customFormat="1">
      <c r="A563" s="58">
        <v>43334</v>
      </c>
      <c r="B563" s="59" t="s">
        <v>249</v>
      </c>
      <c r="C563" s="59" t="s">
        <v>82</v>
      </c>
      <c r="D563" s="59" t="s">
        <v>85</v>
      </c>
      <c r="E563" s="61"/>
      <c r="F563" s="61">
        <v>102000</v>
      </c>
      <c r="G563" s="65"/>
      <c r="H563" s="59"/>
      <c r="I563" s="73"/>
      <c r="J563" s="59" t="s">
        <v>137</v>
      </c>
      <c r="K563" s="59" t="s">
        <v>262</v>
      </c>
      <c r="L563" s="59"/>
      <c r="M563" s="59" t="s">
        <v>95</v>
      </c>
      <c r="N563" s="63" t="s">
        <v>101</v>
      </c>
    </row>
    <row r="564" spans="1:256" hidden="1">
      <c r="A564" s="43"/>
      <c r="B564" s="16"/>
      <c r="C564" s="16"/>
      <c r="D564" s="16"/>
      <c r="E564" s="40"/>
      <c r="F564" s="40"/>
      <c r="G564" s="52"/>
      <c r="H564" s="16"/>
      <c r="I564" s="16"/>
      <c r="J564" s="16"/>
      <c r="K564" s="16"/>
      <c r="L564" s="16"/>
      <c r="M564" s="16"/>
      <c r="N564" s="17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  <c r="FJ564" s="26"/>
      <c r="FK564" s="26"/>
      <c r="FL564" s="26"/>
      <c r="FM564" s="26"/>
      <c r="FN564" s="26"/>
      <c r="FO564" s="26"/>
      <c r="FP564" s="26"/>
      <c r="FQ564" s="26"/>
      <c r="FR564" s="26"/>
      <c r="FS564" s="26"/>
      <c r="FT564" s="26"/>
      <c r="FU564" s="26"/>
      <c r="FV564" s="26"/>
      <c r="FW564" s="26"/>
      <c r="FX564" s="26"/>
      <c r="FY564" s="26"/>
      <c r="FZ564" s="26"/>
      <c r="GA564" s="26"/>
      <c r="GB564" s="26"/>
      <c r="GC564" s="26"/>
      <c r="GD564" s="26"/>
      <c r="GE564" s="26"/>
      <c r="GF564" s="26"/>
      <c r="GG564" s="26"/>
      <c r="GH564" s="26"/>
      <c r="GI564" s="26"/>
      <c r="GJ564" s="26"/>
      <c r="GK564" s="26"/>
      <c r="GL564" s="26"/>
      <c r="GM564" s="26"/>
      <c r="GN564" s="26"/>
      <c r="GO564" s="26"/>
      <c r="GP564" s="26"/>
      <c r="GQ564" s="26"/>
      <c r="GR564" s="26"/>
      <c r="GS564" s="26"/>
      <c r="GT564" s="26"/>
      <c r="GU564" s="26"/>
      <c r="GV564" s="26"/>
      <c r="GW564" s="26"/>
      <c r="GX564" s="26"/>
      <c r="GY564" s="26"/>
      <c r="GZ564" s="26"/>
      <c r="HA564" s="26"/>
      <c r="HB564" s="26"/>
      <c r="HC564" s="26"/>
      <c r="HD564" s="26"/>
      <c r="HE564" s="26"/>
      <c r="HF564" s="26"/>
      <c r="HG564" s="26"/>
      <c r="HH564" s="26"/>
      <c r="HI564" s="26"/>
      <c r="HJ564" s="26"/>
      <c r="HK564" s="26"/>
      <c r="HL564" s="26"/>
      <c r="HM564" s="26"/>
      <c r="HN564" s="26"/>
      <c r="HO564" s="26"/>
      <c r="HP564" s="26"/>
      <c r="HQ564" s="26"/>
      <c r="HR564" s="26"/>
      <c r="HS564" s="26"/>
      <c r="HT564" s="26"/>
      <c r="HU564" s="26"/>
      <c r="HV564" s="26"/>
      <c r="HW564" s="26"/>
      <c r="HX564" s="26"/>
      <c r="HY564" s="26"/>
      <c r="HZ564" s="26"/>
      <c r="IA564" s="26"/>
      <c r="IB564" s="26"/>
      <c r="IC564" s="26"/>
      <c r="ID564" s="26"/>
      <c r="IE564" s="26"/>
      <c r="IF564" s="26"/>
      <c r="IG564" s="26"/>
      <c r="IH564" s="26"/>
      <c r="II564" s="26"/>
      <c r="IJ564" s="26"/>
      <c r="IK564" s="26"/>
      <c r="IL564" s="26"/>
      <c r="IM564" s="26"/>
      <c r="IN564" s="26"/>
      <c r="IO564" s="26"/>
      <c r="IP564" s="26"/>
      <c r="IQ564" s="26"/>
      <c r="IR564" s="26"/>
      <c r="IS564" s="26"/>
      <c r="IT564" s="26"/>
      <c r="IU564" s="26"/>
      <c r="IV564" s="26"/>
    </row>
    <row r="565" spans="1:256" s="64" customFormat="1" hidden="1">
      <c r="A565" s="43"/>
      <c r="B565" s="16"/>
      <c r="C565" s="16"/>
      <c r="D565" s="16"/>
      <c r="E565" s="40"/>
      <c r="F565" s="40"/>
      <c r="G565" s="52"/>
      <c r="H565" s="16"/>
      <c r="I565" s="16"/>
      <c r="J565" s="16"/>
      <c r="K565" s="16"/>
      <c r="L565" s="16"/>
      <c r="M565" s="16"/>
      <c r="N565" s="17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  <c r="IO565" s="26"/>
      <c r="IP565" s="26"/>
      <c r="IQ565" s="26"/>
      <c r="IR565" s="26"/>
      <c r="IS565" s="26"/>
      <c r="IT565" s="26"/>
      <c r="IU565" s="26"/>
      <c r="IV565" s="26"/>
    </row>
    <row r="566" spans="1:256" s="30" customFormat="1" hidden="1">
      <c r="A566" s="43"/>
      <c r="B566" s="16"/>
      <c r="C566" s="16"/>
      <c r="D566" s="16"/>
      <c r="E566" s="40"/>
      <c r="F566" s="40"/>
      <c r="G566" s="52"/>
      <c r="H566" s="16"/>
      <c r="I566" s="16"/>
      <c r="J566" s="16"/>
      <c r="K566" s="16"/>
      <c r="L566" s="16"/>
      <c r="M566" s="16"/>
      <c r="N566" s="17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  <c r="FS566" s="64"/>
      <c r="FT566" s="64"/>
      <c r="FU566" s="64"/>
      <c r="FV566" s="64"/>
      <c r="FW566" s="64"/>
      <c r="FX566" s="64"/>
      <c r="FY566" s="64"/>
      <c r="FZ566" s="64"/>
      <c r="GA566" s="64"/>
      <c r="GB566" s="64"/>
      <c r="GC566" s="64"/>
      <c r="GD566" s="64"/>
      <c r="GE566" s="64"/>
      <c r="GF566" s="64"/>
      <c r="GG566" s="64"/>
      <c r="GH566" s="64"/>
      <c r="GI566" s="64"/>
      <c r="GJ566" s="64"/>
      <c r="GK566" s="64"/>
      <c r="GL566" s="64"/>
      <c r="GM566" s="64"/>
      <c r="GN566" s="64"/>
      <c r="GO566" s="64"/>
      <c r="GP566" s="64"/>
      <c r="GQ566" s="64"/>
      <c r="GR566" s="64"/>
      <c r="GS566" s="64"/>
      <c r="GT566" s="64"/>
      <c r="GU566" s="64"/>
      <c r="GV566" s="64"/>
      <c r="GW566" s="64"/>
      <c r="GX566" s="64"/>
      <c r="GY566" s="64"/>
      <c r="GZ566" s="64"/>
      <c r="HA566" s="64"/>
      <c r="HB566" s="64"/>
      <c r="HC566" s="64"/>
      <c r="HD566" s="64"/>
      <c r="HE566" s="64"/>
      <c r="HF566" s="64"/>
      <c r="HG566" s="64"/>
      <c r="HH566" s="64"/>
      <c r="HI566" s="64"/>
      <c r="HJ566" s="64"/>
      <c r="HK566" s="64"/>
      <c r="HL566" s="64"/>
      <c r="HM566" s="64"/>
      <c r="HN566" s="64"/>
      <c r="HO566" s="64"/>
      <c r="HP566" s="64"/>
      <c r="HQ566" s="64"/>
      <c r="HR566" s="64"/>
      <c r="HS566" s="64"/>
      <c r="HT566" s="64"/>
      <c r="HU566" s="64"/>
      <c r="HV566" s="64"/>
      <c r="HW566" s="64"/>
      <c r="HX566" s="64"/>
      <c r="HY566" s="64"/>
      <c r="HZ566" s="64"/>
      <c r="IA566" s="64"/>
      <c r="IB566" s="64"/>
      <c r="IC566" s="64"/>
      <c r="ID566" s="64"/>
      <c r="IE566" s="64"/>
      <c r="IF566" s="64"/>
      <c r="IG566" s="64"/>
      <c r="IH566" s="64"/>
      <c r="II566" s="64"/>
      <c r="IJ566" s="64"/>
      <c r="IK566" s="64"/>
      <c r="IL566" s="64"/>
      <c r="IM566" s="64"/>
      <c r="IN566" s="64"/>
      <c r="IO566" s="64"/>
      <c r="IP566" s="64"/>
      <c r="IQ566" s="64"/>
      <c r="IR566" s="64"/>
      <c r="IS566" s="64"/>
      <c r="IT566" s="64"/>
      <c r="IU566" s="64"/>
      <c r="IV566" s="64"/>
    </row>
    <row r="567" spans="1:256" s="30" customFormat="1" hidden="1">
      <c r="A567" s="43"/>
      <c r="B567" s="16"/>
      <c r="C567" s="16"/>
      <c r="D567" s="16"/>
      <c r="E567" s="40"/>
      <c r="F567" s="40"/>
      <c r="G567" s="52"/>
      <c r="H567" s="16"/>
      <c r="I567" s="16"/>
      <c r="J567" s="16"/>
      <c r="K567" s="16"/>
      <c r="L567" s="16"/>
      <c r="M567" s="16"/>
      <c r="N567" s="17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  <c r="FJ567" s="26"/>
      <c r="FK567" s="26"/>
      <c r="FL567" s="26"/>
      <c r="FM567" s="26"/>
      <c r="FN567" s="26"/>
      <c r="FO567" s="26"/>
      <c r="FP567" s="26"/>
      <c r="FQ567" s="26"/>
      <c r="FR567" s="26"/>
      <c r="FS567" s="26"/>
      <c r="FT567" s="26"/>
      <c r="FU567" s="26"/>
      <c r="FV567" s="26"/>
      <c r="FW567" s="26"/>
      <c r="FX567" s="26"/>
      <c r="FY567" s="26"/>
      <c r="FZ567" s="26"/>
      <c r="GA567" s="26"/>
      <c r="GB567" s="26"/>
      <c r="GC567" s="26"/>
      <c r="GD567" s="26"/>
      <c r="GE567" s="26"/>
      <c r="GF567" s="26"/>
      <c r="GG567" s="26"/>
      <c r="GH567" s="26"/>
      <c r="GI567" s="26"/>
      <c r="GJ567" s="26"/>
      <c r="GK567" s="26"/>
      <c r="GL567" s="26"/>
      <c r="GM567" s="26"/>
      <c r="GN567" s="26"/>
      <c r="GO567" s="26"/>
      <c r="GP567" s="26"/>
      <c r="GQ567" s="26"/>
      <c r="GR567" s="26"/>
      <c r="GS567" s="26"/>
      <c r="GT567" s="26"/>
      <c r="GU567" s="26"/>
      <c r="GV567" s="26"/>
      <c r="GW567" s="26"/>
      <c r="GX567" s="26"/>
      <c r="GY567" s="26"/>
      <c r="GZ567" s="26"/>
      <c r="HA567" s="26"/>
      <c r="HB567" s="26"/>
      <c r="HC567" s="26"/>
      <c r="HD567" s="26"/>
      <c r="HE567" s="26"/>
      <c r="HF567" s="26"/>
      <c r="HG567" s="26"/>
      <c r="HH567" s="26"/>
      <c r="HI567" s="26"/>
      <c r="HJ567" s="26"/>
      <c r="HK567" s="26"/>
      <c r="HL567" s="26"/>
      <c r="HM567" s="26"/>
      <c r="HN567" s="26"/>
      <c r="HO567" s="26"/>
      <c r="HP567" s="26"/>
      <c r="HQ567" s="26"/>
      <c r="HR567" s="26"/>
      <c r="HS567" s="26"/>
      <c r="HT567" s="26"/>
      <c r="HU567" s="26"/>
      <c r="HV567" s="26"/>
      <c r="HW567" s="26"/>
      <c r="HX567" s="26"/>
      <c r="HY567" s="26"/>
      <c r="HZ567" s="26"/>
      <c r="IA567" s="26"/>
      <c r="IB567" s="26"/>
      <c r="IC567" s="26"/>
      <c r="ID567" s="26"/>
      <c r="IE567" s="26"/>
      <c r="IF567" s="26"/>
      <c r="IG567" s="26"/>
      <c r="IH567" s="26"/>
      <c r="II567" s="26"/>
      <c r="IJ567" s="26"/>
      <c r="IK567" s="26"/>
      <c r="IL567" s="26"/>
      <c r="IM567" s="26"/>
      <c r="IN567" s="26"/>
      <c r="IO567" s="26"/>
      <c r="IP567" s="26"/>
      <c r="IQ567" s="26"/>
      <c r="IR567" s="26"/>
      <c r="IS567" s="26"/>
      <c r="IT567" s="26"/>
      <c r="IU567" s="26"/>
      <c r="IV567" s="26"/>
    </row>
    <row r="568" spans="1:256" s="30" customFormat="1" hidden="1">
      <c r="A568" s="43"/>
      <c r="B568" s="16"/>
      <c r="C568" s="16"/>
      <c r="D568" s="16"/>
      <c r="E568" s="40"/>
      <c r="F568" s="40"/>
      <c r="G568" s="52"/>
      <c r="H568" s="16"/>
      <c r="I568" s="16"/>
      <c r="J568" s="16"/>
      <c r="K568" s="16"/>
      <c r="L568" s="16"/>
      <c r="M568" s="16"/>
      <c r="N568" s="17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  <c r="FJ568" s="26"/>
      <c r="FK568" s="26"/>
      <c r="FL568" s="26"/>
      <c r="FM568" s="26"/>
      <c r="FN568" s="26"/>
      <c r="FO568" s="26"/>
      <c r="FP568" s="26"/>
      <c r="FQ568" s="26"/>
      <c r="FR568" s="26"/>
      <c r="FS568" s="26"/>
      <c r="FT568" s="26"/>
      <c r="FU568" s="26"/>
      <c r="FV568" s="26"/>
      <c r="FW568" s="26"/>
      <c r="FX568" s="26"/>
      <c r="FY568" s="26"/>
      <c r="FZ568" s="26"/>
      <c r="GA568" s="26"/>
      <c r="GB568" s="26"/>
      <c r="GC568" s="26"/>
      <c r="GD568" s="26"/>
      <c r="GE568" s="26"/>
      <c r="GF568" s="26"/>
      <c r="GG568" s="26"/>
      <c r="GH568" s="26"/>
      <c r="GI568" s="26"/>
      <c r="GJ568" s="26"/>
      <c r="GK568" s="26"/>
      <c r="GL568" s="26"/>
      <c r="GM568" s="26"/>
      <c r="GN568" s="26"/>
      <c r="GO568" s="26"/>
      <c r="GP568" s="26"/>
      <c r="GQ568" s="26"/>
      <c r="GR568" s="26"/>
      <c r="GS568" s="26"/>
      <c r="GT568" s="26"/>
      <c r="GU568" s="26"/>
      <c r="GV568" s="26"/>
      <c r="GW568" s="26"/>
      <c r="GX568" s="26"/>
      <c r="GY568" s="26"/>
      <c r="GZ568" s="26"/>
      <c r="HA568" s="26"/>
      <c r="HB568" s="26"/>
      <c r="HC568" s="26"/>
      <c r="HD568" s="26"/>
      <c r="HE568" s="26"/>
      <c r="HF568" s="26"/>
      <c r="HG568" s="26"/>
      <c r="HH568" s="26"/>
      <c r="HI568" s="26"/>
      <c r="HJ568" s="26"/>
      <c r="HK568" s="26"/>
      <c r="HL568" s="26"/>
      <c r="HM568" s="26"/>
      <c r="HN568" s="26"/>
      <c r="HO568" s="26"/>
      <c r="HP568" s="26"/>
      <c r="HQ568" s="26"/>
      <c r="HR568" s="26"/>
      <c r="HS568" s="26"/>
      <c r="HT568" s="26"/>
      <c r="HU568" s="26"/>
      <c r="HV568" s="26"/>
      <c r="HW568" s="26"/>
      <c r="HX568" s="26"/>
      <c r="HY568" s="26"/>
      <c r="HZ568" s="26"/>
      <c r="IA568" s="26"/>
      <c r="IB568" s="26"/>
      <c r="IC568" s="26"/>
      <c r="ID568" s="26"/>
      <c r="IE568" s="26"/>
      <c r="IF568" s="26"/>
      <c r="IG568" s="26"/>
      <c r="IH568" s="26"/>
      <c r="II568" s="26"/>
      <c r="IJ568" s="26"/>
      <c r="IK568" s="26"/>
      <c r="IL568" s="26"/>
      <c r="IM568" s="26"/>
      <c r="IN568" s="26"/>
      <c r="IO568" s="26"/>
      <c r="IP568" s="26"/>
      <c r="IQ568" s="26"/>
      <c r="IR568" s="26"/>
      <c r="IS568" s="26"/>
      <c r="IT568" s="26"/>
      <c r="IU568" s="26"/>
      <c r="IV568" s="26"/>
    </row>
    <row r="569" spans="1:256" s="64" customFormat="1">
      <c r="A569" s="58">
        <v>43334</v>
      </c>
      <c r="B569" s="59" t="s">
        <v>79</v>
      </c>
      <c r="C569" s="59" t="s">
        <v>82</v>
      </c>
      <c r="D569" s="59" t="s">
        <v>91</v>
      </c>
      <c r="E569" s="61">
        <v>3000000</v>
      </c>
      <c r="F569" s="61"/>
      <c r="G569" s="65"/>
      <c r="H569" s="59"/>
      <c r="I569" s="73"/>
      <c r="J569" s="59" t="s">
        <v>137</v>
      </c>
      <c r="K569" s="59" t="s">
        <v>143</v>
      </c>
      <c r="L569" s="59"/>
      <c r="M569" s="59" t="s">
        <v>95</v>
      </c>
      <c r="N569" s="63" t="s">
        <v>101</v>
      </c>
    </row>
    <row r="570" spans="1:256" s="30" customFormat="1" hidden="1">
      <c r="A570" s="43"/>
      <c r="B570" s="16"/>
      <c r="C570" s="16"/>
      <c r="D570" s="53"/>
      <c r="E570" s="40"/>
      <c r="F570" s="40"/>
      <c r="G570" s="40"/>
      <c r="H570" s="16"/>
      <c r="I570" s="16"/>
      <c r="J570" s="16"/>
      <c r="K570" s="46"/>
      <c r="L570" s="16"/>
      <c r="M570" s="16"/>
      <c r="N570" s="1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  <c r="FJ570" s="26"/>
      <c r="FK570" s="26"/>
      <c r="FL570" s="26"/>
      <c r="FM570" s="26"/>
      <c r="FN570" s="26"/>
      <c r="FO570" s="26"/>
      <c r="FP570" s="26"/>
      <c r="FQ570" s="26"/>
      <c r="FR570" s="26"/>
      <c r="FS570" s="26"/>
      <c r="FT570" s="26"/>
      <c r="FU570" s="26"/>
      <c r="FV570" s="26"/>
      <c r="FW570" s="26"/>
      <c r="FX570" s="26"/>
      <c r="FY570" s="26"/>
      <c r="FZ570" s="26"/>
      <c r="GA570" s="26"/>
      <c r="GB570" s="26"/>
      <c r="GC570" s="26"/>
      <c r="GD570" s="26"/>
      <c r="GE570" s="26"/>
      <c r="GF570" s="26"/>
      <c r="GG570" s="26"/>
      <c r="GH570" s="26"/>
      <c r="GI570" s="26"/>
      <c r="GJ570" s="26"/>
      <c r="GK570" s="26"/>
      <c r="GL570" s="26"/>
      <c r="GM570" s="26"/>
      <c r="GN570" s="26"/>
      <c r="GO570" s="26"/>
      <c r="GP570" s="26"/>
      <c r="GQ570" s="26"/>
      <c r="GR570" s="26"/>
      <c r="GS570" s="26"/>
      <c r="GT570" s="26"/>
      <c r="GU570" s="26"/>
      <c r="GV570" s="26"/>
      <c r="GW570" s="26"/>
      <c r="GX570" s="26"/>
      <c r="GY570" s="26"/>
      <c r="GZ570" s="26"/>
      <c r="HA570" s="26"/>
      <c r="HB570" s="26"/>
      <c r="HC570" s="26"/>
      <c r="HD570" s="26"/>
      <c r="HE570" s="26"/>
      <c r="HF570" s="26"/>
      <c r="HG570" s="26"/>
      <c r="HH570" s="26"/>
      <c r="HI570" s="26"/>
      <c r="HJ570" s="26"/>
      <c r="HK570" s="26"/>
      <c r="HL570" s="26"/>
      <c r="HM570" s="26"/>
      <c r="HN570" s="26"/>
      <c r="HO570" s="26"/>
      <c r="HP570" s="26"/>
      <c r="HQ570" s="26"/>
      <c r="HR570" s="26"/>
      <c r="HS570" s="26"/>
      <c r="HT570" s="26"/>
      <c r="HU570" s="26"/>
      <c r="HV570" s="26"/>
      <c r="HW570" s="26"/>
      <c r="HX570" s="26"/>
      <c r="HY570" s="26"/>
      <c r="HZ570" s="26"/>
      <c r="IA570" s="26"/>
      <c r="IB570" s="26"/>
      <c r="IC570" s="26"/>
      <c r="ID570" s="26"/>
      <c r="IE570" s="26"/>
      <c r="IF570" s="26"/>
      <c r="IG570" s="26"/>
      <c r="IH570" s="26"/>
      <c r="II570" s="26"/>
      <c r="IJ570" s="26"/>
      <c r="IK570" s="26"/>
      <c r="IL570" s="26"/>
      <c r="IM570" s="26"/>
      <c r="IN570" s="26"/>
      <c r="IO570" s="26"/>
      <c r="IP570" s="26"/>
      <c r="IQ570" s="26"/>
      <c r="IR570" s="26"/>
      <c r="IS570" s="26"/>
      <c r="IT570" s="26"/>
      <c r="IU570" s="26"/>
      <c r="IV570" s="26"/>
    </row>
    <row r="571" spans="1:256" s="30" customFormat="1" hidden="1">
      <c r="A571" s="43"/>
      <c r="B571" s="16"/>
      <c r="C571" s="16"/>
      <c r="D571" s="53"/>
      <c r="E571" s="40"/>
      <c r="F571" s="40"/>
      <c r="G571" s="40"/>
      <c r="H571" s="16"/>
      <c r="I571" s="16"/>
      <c r="J571" s="16"/>
      <c r="K571" s="46"/>
      <c r="L571" s="16"/>
      <c r="M571" s="16"/>
      <c r="N571" s="1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  <c r="FJ571" s="26"/>
      <c r="FK571" s="26"/>
      <c r="FL571" s="26"/>
      <c r="FM571" s="26"/>
      <c r="FN571" s="26"/>
      <c r="FO571" s="26"/>
      <c r="FP571" s="26"/>
      <c r="FQ571" s="26"/>
      <c r="FR571" s="26"/>
      <c r="FS571" s="26"/>
      <c r="FT571" s="26"/>
      <c r="FU571" s="26"/>
      <c r="FV571" s="26"/>
      <c r="FW571" s="26"/>
      <c r="FX571" s="26"/>
      <c r="FY571" s="26"/>
      <c r="FZ571" s="26"/>
      <c r="GA571" s="26"/>
      <c r="GB571" s="26"/>
      <c r="GC571" s="26"/>
      <c r="GD571" s="26"/>
      <c r="GE571" s="26"/>
      <c r="GF571" s="26"/>
      <c r="GG571" s="26"/>
      <c r="GH571" s="26"/>
      <c r="GI571" s="26"/>
      <c r="GJ571" s="26"/>
      <c r="GK571" s="26"/>
      <c r="GL571" s="26"/>
      <c r="GM571" s="26"/>
      <c r="GN571" s="26"/>
      <c r="GO571" s="26"/>
      <c r="GP571" s="26"/>
      <c r="GQ571" s="26"/>
      <c r="GR571" s="26"/>
      <c r="GS571" s="26"/>
      <c r="GT571" s="26"/>
      <c r="GU571" s="26"/>
      <c r="GV571" s="26"/>
      <c r="GW571" s="26"/>
      <c r="GX571" s="26"/>
      <c r="GY571" s="26"/>
      <c r="GZ571" s="26"/>
      <c r="HA571" s="26"/>
      <c r="HB571" s="26"/>
      <c r="HC571" s="26"/>
      <c r="HD571" s="26"/>
      <c r="HE571" s="26"/>
      <c r="HF571" s="26"/>
      <c r="HG571" s="26"/>
      <c r="HH571" s="26"/>
      <c r="HI571" s="26"/>
      <c r="HJ571" s="26"/>
      <c r="HK571" s="26"/>
      <c r="HL571" s="26"/>
      <c r="HM571" s="26"/>
      <c r="HN571" s="26"/>
      <c r="HO571" s="26"/>
      <c r="HP571" s="26"/>
      <c r="HQ571" s="26"/>
      <c r="HR571" s="26"/>
      <c r="HS571" s="26"/>
      <c r="HT571" s="26"/>
      <c r="HU571" s="26"/>
      <c r="HV571" s="26"/>
      <c r="HW571" s="26"/>
      <c r="HX571" s="26"/>
      <c r="HY571" s="26"/>
      <c r="HZ571" s="26"/>
      <c r="IA571" s="26"/>
      <c r="IB571" s="26"/>
      <c r="IC571" s="26"/>
      <c r="ID571" s="26"/>
      <c r="IE571" s="26"/>
      <c r="IF571" s="26"/>
      <c r="IG571" s="26"/>
      <c r="IH571" s="26"/>
      <c r="II571" s="26"/>
      <c r="IJ571" s="26"/>
      <c r="IK571" s="26"/>
      <c r="IL571" s="26"/>
      <c r="IM571" s="26"/>
      <c r="IN571" s="26"/>
      <c r="IO571" s="26"/>
      <c r="IP571" s="26"/>
      <c r="IQ571" s="26"/>
      <c r="IR571" s="26"/>
      <c r="IS571" s="26"/>
      <c r="IT571" s="26"/>
      <c r="IU571" s="26"/>
      <c r="IV571" s="26"/>
    </row>
    <row r="572" spans="1:256" s="64" customFormat="1">
      <c r="A572" s="58">
        <v>43334</v>
      </c>
      <c r="B572" s="59" t="s">
        <v>137</v>
      </c>
      <c r="C572" s="59" t="s">
        <v>82</v>
      </c>
      <c r="D572" s="76" t="s">
        <v>84</v>
      </c>
      <c r="E572" s="61">
        <v>80000</v>
      </c>
      <c r="F572" s="61"/>
      <c r="G572" s="61"/>
      <c r="H572" s="59"/>
      <c r="I572" s="73"/>
      <c r="J572" s="59" t="s">
        <v>260</v>
      </c>
      <c r="K572" s="68" t="s">
        <v>292</v>
      </c>
      <c r="L572" s="59"/>
      <c r="M572" s="59" t="s">
        <v>95</v>
      </c>
      <c r="N572" s="63" t="s">
        <v>101</v>
      </c>
    </row>
    <row r="573" spans="1:256" s="30" customFormat="1" hidden="1">
      <c r="A573" s="43"/>
      <c r="B573" s="50"/>
      <c r="C573" s="50"/>
      <c r="D573" s="50"/>
      <c r="E573" s="40"/>
      <c r="F573" s="49"/>
      <c r="G573" s="50"/>
      <c r="H573" s="16"/>
      <c r="I573" s="16"/>
      <c r="J573" s="17"/>
      <c r="K573" s="50"/>
      <c r="L573" s="16"/>
      <c r="M573" s="16"/>
      <c r="N573" s="17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  <c r="FJ573" s="26"/>
      <c r="FK573" s="26"/>
      <c r="FL573" s="26"/>
      <c r="FM573" s="26"/>
      <c r="FN573" s="26"/>
      <c r="FO573" s="26"/>
      <c r="FP573" s="26"/>
      <c r="FQ573" s="26"/>
      <c r="FR573" s="26"/>
      <c r="FS573" s="26"/>
      <c r="FT573" s="26"/>
      <c r="FU573" s="26"/>
      <c r="FV573" s="26"/>
      <c r="FW573" s="26"/>
      <c r="FX573" s="26"/>
      <c r="FY573" s="26"/>
      <c r="FZ573" s="26"/>
      <c r="GA573" s="26"/>
      <c r="GB573" s="26"/>
      <c r="GC573" s="26"/>
      <c r="GD573" s="26"/>
      <c r="GE573" s="26"/>
      <c r="GF573" s="26"/>
      <c r="GG573" s="26"/>
      <c r="GH573" s="26"/>
      <c r="GI573" s="26"/>
      <c r="GJ573" s="26"/>
      <c r="GK573" s="26"/>
      <c r="GL573" s="26"/>
      <c r="GM573" s="26"/>
      <c r="GN573" s="26"/>
      <c r="GO573" s="26"/>
      <c r="GP573" s="26"/>
      <c r="GQ573" s="26"/>
      <c r="GR573" s="26"/>
      <c r="GS573" s="26"/>
      <c r="GT573" s="26"/>
      <c r="GU573" s="26"/>
      <c r="GV573" s="26"/>
      <c r="GW573" s="26"/>
      <c r="GX573" s="26"/>
      <c r="GY573" s="26"/>
      <c r="GZ573" s="26"/>
      <c r="HA573" s="26"/>
      <c r="HB573" s="26"/>
      <c r="HC573" s="26"/>
      <c r="HD573" s="26"/>
      <c r="HE573" s="26"/>
      <c r="HF573" s="26"/>
      <c r="HG573" s="26"/>
      <c r="HH573" s="26"/>
      <c r="HI573" s="26"/>
      <c r="HJ573" s="26"/>
      <c r="HK573" s="26"/>
      <c r="HL573" s="26"/>
      <c r="HM573" s="26"/>
      <c r="HN573" s="26"/>
      <c r="HO573" s="26"/>
      <c r="HP573" s="26"/>
      <c r="HQ573" s="26"/>
      <c r="HR573" s="26"/>
      <c r="HS573" s="26"/>
      <c r="HT573" s="26"/>
      <c r="HU573" s="26"/>
      <c r="HV573" s="26"/>
      <c r="HW573" s="26"/>
      <c r="HX573" s="26"/>
      <c r="HY573" s="26"/>
      <c r="HZ573" s="26"/>
      <c r="IA573" s="26"/>
      <c r="IB573" s="26"/>
      <c r="IC573" s="26"/>
      <c r="ID573" s="26"/>
      <c r="IE573" s="26"/>
      <c r="IF573" s="26"/>
      <c r="IG573" s="26"/>
      <c r="IH573" s="26"/>
      <c r="II573" s="26"/>
      <c r="IJ573" s="26"/>
      <c r="IK573" s="26"/>
      <c r="IL573" s="26"/>
      <c r="IM573" s="26"/>
      <c r="IN573" s="26"/>
      <c r="IO573" s="26"/>
      <c r="IP573" s="26"/>
      <c r="IQ573" s="26"/>
      <c r="IR573" s="26"/>
      <c r="IS573" s="26"/>
      <c r="IT573" s="26"/>
      <c r="IU573" s="26"/>
      <c r="IV573" s="26"/>
    </row>
    <row r="574" spans="1:256" s="30" customFormat="1" hidden="1">
      <c r="A574" s="43"/>
      <c r="B574" s="50"/>
      <c r="C574" s="17"/>
      <c r="D574" s="50"/>
      <c r="E574" s="40"/>
      <c r="F574" s="49"/>
      <c r="G574" s="50"/>
      <c r="H574" s="16"/>
      <c r="I574" s="16"/>
      <c r="J574" s="17"/>
      <c r="K574" s="50"/>
      <c r="L574" s="16"/>
      <c r="M574" s="16"/>
      <c r="N574" s="17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  <c r="FJ574" s="26"/>
      <c r="FK574" s="26"/>
      <c r="FL574" s="26"/>
      <c r="FM574" s="26"/>
      <c r="FN574" s="26"/>
      <c r="FO574" s="26"/>
      <c r="FP574" s="26"/>
      <c r="FQ574" s="26"/>
      <c r="FR574" s="26"/>
      <c r="FS574" s="26"/>
      <c r="FT574" s="26"/>
      <c r="FU574" s="26"/>
      <c r="FV574" s="26"/>
      <c r="FW574" s="26"/>
      <c r="FX574" s="26"/>
      <c r="FY574" s="26"/>
      <c r="FZ574" s="26"/>
      <c r="GA574" s="26"/>
      <c r="GB574" s="26"/>
      <c r="GC574" s="26"/>
      <c r="GD574" s="26"/>
      <c r="GE574" s="26"/>
      <c r="GF574" s="26"/>
      <c r="GG574" s="26"/>
      <c r="GH574" s="26"/>
      <c r="GI574" s="26"/>
      <c r="GJ574" s="26"/>
      <c r="GK574" s="26"/>
      <c r="GL574" s="26"/>
      <c r="GM574" s="26"/>
      <c r="GN574" s="26"/>
      <c r="GO574" s="26"/>
      <c r="GP574" s="26"/>
      <c r="GQ574" s="26"/>
      <c r="GR574" s="26"/>
      <c r="GS574" s="26"/>
      <c r="GT574" s="26"/>
      <c r="GU574" s="26"/>
      <c r="GV574" s="26"/>
      <c r="GW574" s="26"/>
      <c r="GX574" s="26"/>
      <c r="GY574" s="26"/>
      <c r="GZ574" s="26"/>
      <c r="HA574" s="26"/>
      <c r="HB574" s="26"/>
      <c r="HC574" s="26"/>
      <c r="HD574" s="26"/>
      <c r="HE574" s="26"/>
      <c r="HF574" s="26"/>
      <c r="HG574" s="26"/>
      <c r="HH574" s="26"/>
      <c r="HI574" s="26"/>
      <c r="HJ574" s="26"/>
      <c r="HK574" s="26"/>
      <c r="HL574" s="26"/>
      <c r="HM574" s="26"/>
      <c r="HN574" s="26"/>
      <c r="HO574" s="26"/>
      <c r="HP574" s="26"/>
      <c r="HQ574" s="26"/>
      <c r="HR574" s="26"/>
      <c r="HS574" s="26"/>
      <c r="HT574" s="26"/>
      <c r="HU574" s="26"/>
      <c r="HV574" s="26"/>
      <c r="HW574" s="26"/>
      <c r="HX574" s="26"/>
      <c r="HY574" s="26"/>
      <c r="HZ574" s="26"/>
      <c r="IA574" s="26"/>
      <c r="IB574" s="26"/>
      <c r="IC574" s="26"/>
      <c r="ID574" s="26"/>
      <c r="IE574" s="26"/>
      <c r="IF574" s="26"/>
      <c r="IG574" s="26"/>
      <c r="IH574" s="26"/>
      <c r="II574" s="26"/>
      <c r="IJ574" s="26"/>
      <c r="IK574" s="26"/>
      <c r="IL574" s="26"/>
      <c r="IM574" s="26"/>
      <c r="IN574" s="26"/>
      <c r="IO574" s="26"/>
      <c r="IP574" s="26"/>
      <c r="IQ574" s="26"/>
      <c r="IR574" s="26"/>
      <c r="IS574" s="26"/>
      <c r="IT574" s="26"/>
      <c r="IU574" s="26"/>
      <c r="IV574" s="26"/>
    </row>
    <row r="575" spans="1:256" s="30" customFormat="1" hidden="1">
      <c r="A575" s="43"/>
      <c r="B575" s="50"/>
      <c r="C575" s="16"/>
      <c r="D575" s="16"/>
      <c r="E575" s="40"/>
      <c r="F575" s="40"/>
      <c r="G575" s="54"/>
      <c r="H575" s="16"/>
      <c r="I575" s="16"/>
      <c r="J575" s="17"/>
      <c r="K575" s="50"/>
      <c r="L575" s="16"/>
      <c r="M575" s="16"/>
      <c r="N575" s="17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  <c r="FJ575" s="26"/>
      <c r="FK575" s="26"/>
      <c r="FL575" s="26"/>
      <c r="FM575" s="26"/>
      <c r="FN575" s="26"/>
      <c r="FO575" s="26"/>
      <c r="FP575" s="26"/>
      <c r="FQ575" s="26"/>
      <c r="FR575" s="26"/>
      <c r="FS575" s="26"/>
      <c r="FT575" s="26"/>
      <c r="FU575" s="26"/>
      <c r="FV575" s="26"/>
      <c r="FW575" s="26"/>
      <c r="FX575" s="26"/>
      <c r="FY575" s="26"/>
      <c r="FZ575" s="26"/>
      <c r="GA575" s="26"/>
      <c r="GB575" s="26"/>
      <c r="GC575" s="26"/>
      <c r="GD575" s="26"/>
      <c r="GE575" s="26"/>
      <c r="GF575" s="26"/>
      <c r="GG575" s="26"/>
      <c r="GH575" s="26"/>
      <c r="GI575" s="26"/>
      <c r="GJ575" s="26"/>
      <c r="GK575" s="26"/>
      <c r="GL575" s="26"/>
      <c r="GM575" s="26"/>
      <c r="GN575" s="26"/>
      <c r="GO575" s="26"/>
      <c r="GP575" s="26"/>
      <c r="GQ575" s="26"/>
      <c r="GR575" s="26"/>
      <c r="GS575" s="26"/>
      <c r="GT575" s="26"/>
      <c r="GU575" s="26"/>
      <c r="GV575" s="26"/>
      <c r="GW575" s="26"/>
      <c r="GX575" s="26"/>
      <c r="GY575" s="26"/>
      <c r="GZ575" s="26"/>
      <c r="HA575" s="26"/>
      <c r="HB575" s="26"/>
      <c r="HC575" s="26"/>
      <c r="HD575" s="26"/>
      <c r="HE575" s="26"/>
      <c r="HF575" s="26"/>
      <c r="HG575" s="26"/>
      <c r="HH575" s="26"/>
      <c r="HI575" s="26"/>
      <c r="HJ575" s="26"/>
      <c r="HK575" s="26"/>
      <c r="HL575" s="26"/>
      <c r="HM575" s="26"/>
      <c r="HN575" s="26"/>
      <c r="HO575" s="26"/>
      <c r="HP575" s="26"/>
      <c r="HQ575" s="26"/>
      <c r="HR575" s="26"/>
      <c r="HS575" s="26"/>
      <c r="HT575" s="26"/>
      <c r="HU575" s="26"/>
      <c r="HV575" s="26"/>
      <c r="HW575" s="26"/>
      <c r="HX575" s="26"/>
      <c r="HY575" s="26"/>
      <c r="HZ575" s="26"/>
      <c r="IA575" s="26"/>
      <c r="IB575" s="26"/>
      <c r="IC575" s="26"/>
      <c r="ID575" s="26"/>
      <c r="IE575" s="26"/>
      <c r="IF575" s="26"/>
      <c r="IG575" s="26"/>
      <c r="IH575" s="26"/>
      <c r="II575" s="26"/>
      <c r="IJ575" s="26"/>
      <c r="IK575" s="26"/>
      <c r="IL575" s="26"/>
      <c r="IM575" s="26"/>
      <c r="IN575" s="26"/>
      <c r="IO575" s="26"/>
      <c r="IP575" s="26"/>
      <c r="IQ575" s="26"/>
      <c r="IR575" s="26"/>
      <c r="IS575" s="26"/>
      <c r="IT575" s="26"/>
      <c r="IU575" s="26"/>
      <c r="IV575" s="26"/>
    </row>
    <row r="576" spans="1:256" s="64" customFormat="1" hidden="1">
      <c r="A576" s="43"/>
      <c r="B576" s="50"/>
      <c r="C576" s="16"/>
      <c r="D576" s="16"/>
      <c r="E576" s="40"/>
      <c r="F576" s="40"/>
      <c r="G576" s="54"/>
      <c r="H576" s="16"/>
      <c r="I576" s="16"/>
      <c r="J576" s="17"/>
      <c r="K576" s="50"/>
      <c r="L576" s="16"/>
      <c r="M576" s="16"/>
      <c r="N576" s="17"/>
    </row>
    <row r="577" spans="1:256" s="30" customFormat="1" hidden="1">
      <c r="A577" s="43"/>
      <c r="B577" s="50"/>
      <c r="C577" s="16"/>
      <c r="D577" s="16"/>
      <c r="E577" s="40"/>
      <c r="F577" s="40"/>
      <c r="G577" s="54"/>
      <c r="H577" s="16"/>
      <c r="I577" s="16"/>
      <c r="J577" s="17"/>
      <c r="K577" s="50"/>
      <c r="L577" s="16"/>
      <c r="M577" s="16"/>
      <c r="N577" s="17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  <c r="FJ577" s="26"/>
      <c r="FK577" s="26"/>
      <c r="FL577" s="26"/>
      <c r="FM577" s="26"/>
      <c r="FN577" s="26"/>
      <c r="FO577" s="26"/>
      <c r="FP577" s="26"/>
      <c r="FQ577" s="26"/>
      <c r="FR577" s="26"/>
      <c r="FS577" s="26"/>
      <c r="FT577" s="26"/>
      <c r="FU577" s="26"/>
      <c r="FV577" s="26"/>
      <c r="FW577" s="26"/>
      <c r="FX577" s="26"/>
      <c r="FY577" s="26"/>
      <c r="FZ577" s="26"/>
      <c r="GA577" s="26"/>
      <c r="GB577" s="26"/>
      <c r="GC577" s="26"/>
      <c r="GD577" s="26"/>
      <c r="GE577" s="26"/>
      <c r="GF577" s="26"/>
      <c r="GG577" s="26"/>
      <c r="GH577" s="26"/>
      <c r="GI577" s="26"/>
      <c r="GJ577" s="26"/>
      <c r="GK577" s="26"/>
      <c r="GL577" s="26"/>
      <c r="GM577" s="26"/>
      <c r="GN577" s="26"/>
      <c r="GO577" s="26"/>
      <c r="GP577" s="26"/>
      <c r="GQ577" s="26"/>
      <c r="GR577" s="26"/>
      <c r="GS577" s="26"/>
      <c r="GT577" s="26"/>
      <c r="GU577" s="26"/>
      <c r="GV577" s="26"/>
      <c r="GW577" s="26"/>
      <c r="GX577" s="26"/>
      <c r="GY577" s="26"/>
      <c r="GZ577" s="26"/>
      <c r="HA577" s="26"/>
      <c r="HB577" s="26"/>
      <c r="HC577" s="26"/>
      <c r="HD577" s="26"/>
      <c r="HE577" s="26"/>
      <c r="HF577" s="26"/>
      <c r="HG577" s="26"/>
      <c r="HH577" s="26"/>
      <c r="HI577" s="26"/>
      <c r="HJ577" s="26"/>
      <c r="HK577" s="26"/>
      <c r="HL577" s="26"/>
      <c r="HM577" s="26"/>
      <c r="HN577" s="26"/>
      <c r="HO577" s="26"/>
      <c r="HP577" s="26"/>
      <c r="HQ577" s="26"/>
      <c r="HR577" s="26"/>
      <c r="HS577" s="26"/>
      <c r="HT577" s="26"/>
      <c r="HU577" s="26"/>
      <c r="HV577" s="26"/>
      <c r="HW577" s="26"/>
      <c r="HX577" s="26"/>
      <c r="HY577" s="26"/>
      <c r="HZ577" s="26"/>
      <c r="IA577" s="26"/>
      <c r="IB577" s="26"/>
      <c r="IC577" s="26"/>
      <c r="ID577" s="26"/>
      <c r="IE577" s="26"/>
      <c r="IF577" s="26"/>
      <c r="IG577" s="26"/>
      <c r="IH577" s="26"/>
      <c r="II577" s="26"/>
      <c r="IJ577" s="26"/>
      <c r="IK577" s="26"/>
      <c r="IL577" s="26"/>
      <c r="IM577" s="26"/>
      <c r="IN577" s="26"/>
      <c r="IO577" s="26"/>
      <c r="IP577" s="26"/>
      <c r="IQ577" s="26"/>
      <c r="IR577" s="26"/>
      <c r="IS577" s="26"/>
      <c r="IT577" s="26"/>
      <c r="IU577" s="26"/>
      <c r="IV577" s="26"/>
    </row>
    <row r="578" spans="1:256" s="30" customFormat="1" hidden="1">
      <c r="A578" s="43"/>
      <c r="B578" s="16"/>
      <c r="C578" s="16"/>
      <c r="D578" s="16"/>
      <c r="E578" s="40"/>
      <c r="F578" s="40"/>
      <c r="G578" s="40"/>
      <c r="H578" s="16"/>
      <c r="I578" s="16"/>
      <c r="J578" s="16"/>
      <c r="K578" s="16"/>
      <c r="L578" s="16"/>
      <c r="M578" s="16"/>
      <c r="N578" s="1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  <c r="FJ578" s="26"/>
      <c r="FK578" s="26"/>
      <c r="FL578" s="26"/>
      <c r="FM578" s="26"/>
      <c r="FN578" s="26"/>
      <c r="FO578" s="26"/>
      <c r="FP578" s="26"/>
      <c r="FQ578" s="26"/>
      <c r="FR578" s="26"/>
      <c r="FS578" s="26"/>
      <c r="FT578" s="26"/>
      <c r="FU578" s="26"/>
      <c r="FV578" s="26"/>
      <c r="FW578" s="26"/>
      <c r="FX578" s="26"/>
      <c r="FY578" s="26"/>
      <c r="FZ578" s="26"/>
      <c r="GA578" s="26"/>
      <c r="GB578" s="26"/>
      <c r="GC578" s="26"/>
      <c r="GD578" s="26"/>
      <c r="GE578" s="26"/>
      <c r="GF578" s="26"/>
      <c r="GG578" s="26"/>
      <c r="GH578" s="26"/>
      <c r="GI578" s="26"/>
      <c r="GJ578" s="26"/>
      <c r="GK578" s="26"/>
      <c r="GL578" s="26"/>
      <c r="GM578" s="26"/>
      <c r="GN578" s="26"/>
      <c r="GO578" s="26"/>
      <c r="GP578" s="26"/>
      <c r="GQ578" s="26"/>
      <c r="GR578" s="26"/>
      <c r="GS578" s="26"/>
      <c r="GT578" s="26"/>
      <c r="GU578" s="26"/>
      <c r="GV578" s="26"/>
      <c r="GW578" s="26"/>
      <c r="GX578" s="26"/>
      <c r="GY578" s="26"/>
      <c r="GZ578" s="26"/>
      <c r="HA578" s="26"/>
      <c r="HB578" s="26"/>
      <c r="HC578" s="26"/>
      <c r="HD578" s="26"/>
      <c r="HE578" s="26"/>
      <c r="HF578" s="26"/>
      <c r="HG578" s="26"/>
      <c r="HH578" s="26"/>
      <c r="HI578" s="26"/>
      <c r="HJ578" s="26"/>
      <c r="HK578" s="26"/>
      <c r="HL578" s="26"/>
      <c r="HM578" s="26"/>
      <c r="HN578" s="26"/>
      <c r="HO578" s="26"/>
      <c r="HP578" s="26"/>
      <c r="HQ578" s="26"/>
      <c r="HR578" s="26"/>
      <c r="HS578" s="26"/>
      <c r="HT578" s="26"/>
      <c r="HU578" s="26"/>
      <c r="HV578" s="26"/>
      <c r="HW578" s="26"/>
      <c r="HX578" s="26"/>
      <c r="HY578" s="26"/>
      <c r="HZ578" s="26"/>
      <c r="IA578" s="26"/>
      <c r="IB578" s="26"/>
      <c r="IC578" s="26"/>
      <c r="ID578" s="26"/>
      <c r="IE578" s="26"/>
      <c r="IF578" s="26"/>
      <c r="IG578" s="26"/>
      <c r="IH578" s="26"/>
      <c r="II578" s="26"/>
      <c r="IJ578" s="26"/>
      <c r="IK578" s="26"/>
      <c r="IL578" s="26"/>
      <c r="IM578" s="26"/>
      <c r="IN578" s="26"/>
      <c r="IO578" s="26"/>
      <c r="IP578" s="26"/>
      <c r="IQ578" s="26"/>
      <c r="IR578" s="26"/>
      <c r="IS578" s="26"/>
      <c r="IT578" s="26"/>
      <c r="IU578" s="26"/>
      <c r="IV578" s="26"/>
    </row>
    <row r="579" spans="1:256" s="30" customFormat="1" hidden="1">
      <c r="A579" s="43"/>
      <c r="B579" s="16"/>
      <c r="C579" s="16"/>
      <c r="D579" s="16"/>
      <c r="E579" s="40"/>
      <c r="F579" s="40"/>
      <c r="G579" s="40"/>
      <c r="H579" s="16"/>
      <c r="I579" s="16"/>
      <c r="J579" s="16"/>
      <c r="K579" s="16"/>
      <c r="L579" s="16"/>
      <c r="M579" s="16"/>
      <c r="N579" s="1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  <c r="FJ579" s="26"/>
      <c r="FK579" s="26"/>
      <c r="FL579" s="26"/>
      <c r="FM579" s="26"/>
      <c r="FN579" s="26"/>
      <c r="FO579" s="26"/>
      <c r="FP579" s="26"/>
      <c r="FQ579" s="26"/>
      <c r="FR579" s="26"/>
      <c r="FS579" s="26"/>
      <c r="FT579" s="26"/>
      <c r="FU579" s="26"/>
      <c r="FV579" s="26"/>
      <c r="FW579" s="26"/>
      <c r="FX579" s="26"/>
      <c r="FY579" s="26"/>
      <c r="FZ579" s="26"/>
      <c r="GA579" s="26"/>
      <c r="GB579" s="26"/>
      <c r="GC579" s="26"/>
      <c r="GD579" s="26"/>
      <c r="GE579" s="26"/>
      <c r="GF579" s="26"/>
      <c r="GG579" s="26"/>
      <c r="GH579" s="26"/>
      <c r="GI579" s="26"/>
      <c r="GJ579" s="26"/>
      <c r="GK579" s="26"/>
      <c r="GL579" s="26"/>
      <c r="GM579" s="26"/>
      <c r="GN579" s="26"/>
      <c r="GO579" s="26"/>
      <c r="GP579" s="26"/>
      <c r="GQ579" s="26"/>
      <c r="GR579" s="26"/>
      <c r="GS579" s="26"/>
      <c r="GT579" s="26"/>
      <c r="GU579" s="26"/>
      <c r="GV579" s="26"/>
      <c r="GW579" s="26"/>
      <c r="GX579" s="26"/>
      <c r="GY579" s="26"/>
      <c r="GZ579" s="26"/>
      <c r="HA579" s="26"/>
      <c r="HB579" s="26"/>
      <c r="HC579" s="26"/>
      <c r="HD579" s="26"/>
      <c r="HE579" s="26"/>
      <c r="HF579" s="26"/>
      <c r="HG579" s="26"/>
      <c r="HH579" s="26"/>
      <c r="HI579" s="26"/>
      <c r="HJ579" s="26"/>
      <c r="HK579" s="26"/>
      <c r="HL579" s="26"/>
      <c r="HM579" s="26"/>
      <c r="HN579" s="26"/>
      <c r="HO579" s="26"/>
      <c r="HP579" s="26"/>
      <c r="HQ579" s="26"/>
      <c r="HR579" s="26"/>
      <c r="HS579" s="26"/>
      <c r="HT579" s="26"/>
      <c r="HU579" s="26"/>
      <c r="HV579" s="26"/>
      <c r="HW579" s="26"/>
      <c r="HX579" s="26"/>
      <c r="HY579" s="26"/>
      <c r="HZ579" s="26"/>
      <c r="IA579" s="26"/>
      <c r="IB579" s="26"/>
      <c r="IC579" s="26"/>
      <c r="ID579" s="26"/>
      <c r="IE579" s="26"/>
      <c r="IF579" s="26"/>
      <c r="IG579" s="26"/>
      <c r="IH579" s="26"/>
      <c r="II579" s="26"/>
      <c r="IJ579" s="26"/>
      <c r="IK579" s="26"/>
      <c r="IL579" s="26"/>
      <c r="IM579" s="26"/>
      <c r="IN579" s="26"/>
      <c r="IO579" s="26"/>
      <c r="IP579" s="26"/>
      <c r="IQ579" s="26"/>
      <c r="IR579" s="26"/>
      <c r="IS579" s="26"/>
      <c r="IT579" s="26"/>
      <c r="IU579" s="26"/>
      <c r="IV579" s="26"/>
    </row>
    <row r="580" spans="1:256" s="30" customFormat="1" hidden="1">
      <c r="A580" s="43"/>
      <c r="B580" s="16"/>
      <c r="C580" s="16"/>
      <c r="D580" s="16"/>
      <c r="E580" s="40"/>
      <c r="F580" s="40"/>
      <c r="G580" s="40"/>
      <c r="H580" s="16"/>
      <c r="I580" s="16"/>
      <c r="J580" s="16"/>
      <c r="K580" s="16"/>
      <c r="L580" s="16"/>
      <c r="M580" s="16"/>
      <c r="N580" s="16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  <c r="GN580" s="39"/>
      <c r="GO580" s="39"/>
      <c r="GP580" s="39"/>
      <c r="GQ580" s="39"/>
      <c r="GR580" s="39"/>
      <c r="GS580" s="39"/>
      <c r="GT580" s="39"/>
      <c r="GU580" s="39"/>
      <c r="GV580" s="39"/>
      <c r="GW580" s="39"/>
      <c r="GX580" s="39"/>
      <c r="GY580" s="39"/>
      <c r="GZ580" s="39"/>
      <c r="HA580" s="39"/>
      <c r="HB580" s="39"/>
      <c r="HC580" s="39"/>
      <c r="HD580" s="39"/>
      <c r="HE580" s="39"/>
      <c r="HF580" s="39"/>
      <c r="HG580" s="39"/>
      <c r="HH580" s="39"/>
      <c r="HI580" s="39"/>
      <c r="HJ580" s="39"/>
      <c r="HK580" s="39"/>
      <c r="HL580" s="39"/>
      <c r="HM580" s="39"/>
      <c r="HN580" s="39"/>
      <c r="HO580" s="39"/>
      <c r="HP580" s="39"/>
      <c r="HQ580" s="39"/>
      <c r="HR580" s="39"/>
      <c r="HS580" s="39"/>
      <c r="HT580" s="39"/>
      <c r="HU580" s="39"/>
      <c r="HV580" s="39"/>
      <c r="HW580" s="39"/>
      <c r="HX580" s="39"/>
      <c r="HY580" s="39"/>
      <c r="HZ580" s="39"/>
      <c r="IA580" s="39"/>
      <c r="IB580" s="39"/>
      <c r="IC580" s="39"/>
      <c r="ID580" s="39"/>
      <c r="IE580" s="39"/>
      <c r="IF580" s="39"/>
      <c r="IG580" s="39"/>
      <c r="IH580" s="39"/>
      <c r="II580" s="39"/>
      <c r="IJ580" s="39"/>
      <c r="IK580" s="39"/>
      <c r="IL580" s="39"/>
      <c r="IM580" s="39"/>
      <c r="IN580" s="39"/>
      <c r="IO580" s="39"/>
      <c r="IP580" s="39"/>
      <c r="IQ580" s="39"/>
      <c r="IR580" s="39"/>
      <c r="IS580" s="39"/>
      <c r="IT580" s="39"/>
      <c r="IU580" s="39"/>
      <c r="IV580" s="39"/>
    </row>
    <row r="581" spans="1:256" s="30" customFormat="1" hidden="1">
      <c r="A581" s="43"/>
      <c r="B581" s="16"/>
      <c r="C581" s="16"/>
      <c r="D581" s="16"/>
      <c r="E581" s="40"/>
      <c r="F581" s="40"/>
      <c r="G581" s="40"/>
      <c r="H581" s="16"/>
      <c r="I581" s="16"/>
      <c r="J581" s="16"/>
      <c r="K581" s="16"/>
      <c r="L581" s="16"/>
      <c r="M581" s="16"/>
      <c r="N581" s="16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  <c r="GN581" s="39"/>
      <c r="GO581" s="39"/>
      <c r="GP581" s="39"/>
      <c r="GQ581" s="39"/>
      <c r="GR581" s="39"/>
      <c r="GS581" s="39"/>
      <c r="GT581" s="39"/>
      <c r="GU581" s="39"/>
      <c r="GV581" s="39"/>
      <c r="GW581" s="39"/>
      <c r="GX581" s="39"/>
      <c r="GY581" s="39"/>
      <c r="GZ581" s="39"/>
      <c r="HA581" s="39"/>
      <c r="HB581" s="39"/>
      <c r="HC581" s="39"/>
      <c r="HD581" s="39"/>
      <c r="HE581" s="39"/>
      <c r="HF581" s="39"/>
      <c r="HG581" s="39"/>
      <c r="HH581" s="39"/>
      <c r="HI581" s="39"/>
      <c r="HJ581" s="39"/>
      <c r="HK581" s="39"/>
      <c r="HL581" s="39"/>
      <c r="HM581" s="39"/>
      <c r="HN581" s="39"/>
      <c r="HO581" s="39"/>
      <c r="HP581" s="39"/>
      <c r="HQ581" s="39"/>
      <c r="HR581" s="39"/>
      <c r="HS581" s="39"/>
      <c r="HT581" s="39"/>
      <c r="HU581" s="39"/>
      <c r="HV581" s="39"/>
      <c r="HW581" s="39"/>
      <c r="HX581" s="39"/>
      <c r="HY581" s="39"/>
      <c r="HZ581" s="39"/>
      <c r="IA581" s="39"/>
      <c r="IB581" s="39"/>
      <c r="IC581" s="39"/>
      <c r="ID581" s="39"/>
      <c r="IE581" s="39"/>
      <c r="IF581" s="39"/>
      <c r="IG581" s="39"/>
      <c r="IH581" s="39"/>
      <c r="II581" s="39"/>
      <c r="IJ581" s="39"/>
      <c r="IK581" s="39"/>
      <c r="IL581" s="39"/>
      <c r="IM581" s="39"/>
      <c r="IN581" s="39"/>
      <c r="IO581" s="39"/>
      <c r="IP581" s="39"/>
      <c r="IQ581" s="39"/>
      <c r="IR581" s="39"/>
      <c r="IS581" s="39"/>
      <c r="IT581" s="39"/>
      <c r="IU581" s="39"/>
      <c r="IV581" s="39"/>
    </row>
    <row r="582" spans="1:256" s="30" customFormat="1" hidden="1">
      <c r="A582" s="43"/>
      <c r="B582" s="17"/>
      <c r="C582" s="16"/>
      <c r="D582" s="17"/>
      <c r="E582" s="40"/>
      <c r="F582" s="40"/>
      <c r="G582" s="54"/>
      <c r="H582" s="16"/>
      <c r="I582" s="16"/>
      <c r="J582" s="17"/>
      <c r="K582" s="17"/>
      <c r="L582" s="16"/>
      <c r="M582" s="16"/>
      <c r="N582" s="17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  <c r="GN582" s="39"/>
      <c r="GO582" s="39"/>
      <c r="GP582" s="39"/>
      <c r="GQ582" s="39"/>
      <c r="GR582" s="39"/>
      <c r="GS582" s="39"/>
      <c r="GT582" s="39"/>
      <c r="GU582" s="39"/>
      <c r="GV582" s="39"/>
      <c r="GW582" s="39"/>
      <c r="GX582" s="39"/>
      <c r="GY582" s="39"/>
      <c r="GZ582" s="39"/>
      <c r="HA582" s="39"/>
      <c r="HB582" s="39"/>
      <c r="HC582" s="39"/>
      <c r="HD582" s="39"/>
      <c r="HE582" s="39"/>
      <c r="HF582" s="39"/>
      <c r="HG582" s="39"/>
      <c r="HH582" s="39"/>
      <c r="HI582" s="39"/>
      <c r="HJ582" s="39"/>
      <c r="HK582" s="39"/>
      <c r="HL582" s="39"/>
      <c r="HM582" s="39"/>
      <c r="HN582" s="39"/>
      <c r="HO582" s="39"/>
      <c r="HP582" s="39"/>
      <c r="HQ582" s="39"/>
      <c r="HR582" s="39"/>
      <c r="HS582" s="39"/>
      <c r="HT582" s="39"/>
      <c r="HU582" s="39"/>
      <c r="HV582" s="39"/>
      <c r="HW582" s="39"/>
      <c r="HX582" s="39"/>
      <c r="HY582" s="39"/>
      <c r="HZ582" s="39"/>
      <c r="IA582" s="39"/>
      <c r="IB582" s="39"/>
      <c r="IC582" s="39"/>
      <c r="ID582" s="39"/>
      <c r="IE582" s="39"/>
      <c r="IF582" s="39"/>
      <c r="IG582" s="39"/>
      <c r="IH582" s="39"/>
      <c r="II582" s="39"/>
      <c r="IJ582" s="39"/>
      <c r="IK582" s="39"/>
      <c r="IL582" s="39"/>
      <c r="IM582" s="39"/>
      <c r="IN582" s="39"/>
      <c r="IO582" s="39"/>
      <c r="IP582" s="39"/>
      <c r="IQ582" s="39"/>
      <c r="IR582" s="39"/>
      <c r="IS582" s="39"/>
      <c r="IT582" s="39"/>
      <c r="IU582" s="39"/>
      <c r="IV582" s="39"/>
    </row>
    <row r="583" spans="1:256" s="30" customFormat="1" hidden="1">
      <c r="A583" s="43"/>
      <c r="B583" s="17"/>
      <c r="C583" s="16"/>
      <c r="D583" s="17"/>
      <c r="E583" s="40"/>
      <c r="F583" s="40"/>
      <c r="G583" s="54"/>
      <c r="H583" s="16"/>
      <c r="I583" s="16"/>
      <c r="J583" s="17"/>
      <c r="K583" s="17"/>
      <c r="L583" s="16"/>
      <c r="M583" s="16"/>
      <c r="N583" s="17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  <c r="FJ583" s="26"/>
      <c r="FK583" s="26"/>
      <c r="FL583" s="26"/>
      <c r="FM583" s="26"/>
      <c r="FN583" s="26"/>
      <c r="FO583" s="26"/>
      <c r="FP583" s="26"/>
      <c r="FQ583" s="26"/>
      <c r="FR583" s="26"/>
      <c r="FS583" s="26"/>
      <c r="FT583" s="26"/>
      <c r="FU583" s="26"/>
      <c r="FV583" s="26"/>
      <c r="FW583" s="26"/>
      <c r="FX583" s="26"/>
      <c r="FY583" s="26"/>
      <c r="FZ583" s="26"/>
      <c r="GA583" s="26"/>
      <c r="GB583" s="26"/>
      <c r="GC583" s="26"/>
      <c r="GD583" s="26"/>
      <c r="GE583" s="26"/>
      <c r="GF583" s="26"/>
      <c r="GG583" s="26"/>
      <c r="GH583" s="26"/>
      <c r="GI583" s="26"/>
      <c r="GJ583" s="26"/>
      <c r="GK583" s="26"/>
      <c r="GL583" s="26"/>
      <c r="GM583" s="26"/>
      <c r="GN583" s="26"/>
      <c r="GO583" s="26"/>
      <c r="GP583" s="26"/>
      <c r="GQ583" s="26"/>
      <c r="GR583" s="26"/>
      <c r="GS583" s="26"/>
      <c r="GT583" s="26"/>
      <c r="GU583" s="26"/>
      <c r="GV583" s="26"/>
      <c r="GW583" s="26"/>
      <c r="GX583" s="26"/>
      <c r="GY583" s="26"/>
      <c r="GZ583" s="26"/>
      <c r="HA583" s="26"/>
      <c r="HB583" s="26"/>
      <c r="HC583" s="26"/>
      <c r="HD583" s="26"/>
      <c r="HE583" s="26"/>
      <c r="HF583" s="26"/>
      <c r="HG583" s="26"/>
      <c r="HH583" s="26"/>
      <c r="HI583" s="26"/>
      <c r="HJ583" s="26"/>
      <c r="HK583" s="26"/>
      <c r="HL583" s="26"/>
      <c r="HM583" s="26"/>
      <c r="HN583" s="26"/>
      <c r="HO583" s="26"/>
      <c r="HP583" s="26"/>
      <c r="HQ583" s="26"/>
      <c r="HR583" s="26"/>
      <c r="HS583" s="26"/>
      <c r="HT583" s="26"/>
      <c r="HU583" s="26"/>
      <c r="HV583" s="26"/>
      <c r="HW583" s="26"/>
      <c r="HX583" s="26"/>
      <c r="HY583" s="26"/>
      <c r="HZ583" s="26"/>
      <c r="IA583" s="26"/>
      <c r="IB583" s="26"/>
      <c r="IC583" s="26"/>
      <c r="ID583" s="26"/>
      <c r="IE583" s="26"/>
      <c r="IF583" s="26"/>
      <c r="IG583" s="26"/>
      <c r="IH583" s="26"/>
      <c r="II583" s="26"/>
      <c r="IJ583" s="26"/>
      <c r="IK583" s="26"/>
      <c r="IL583" s="26"/>
      <c r="IM583" s="26"/>
      <c r="IN583" s="26"/>
      <c r="IO583" s="26"/>
      <c r="IP583" s="26"/>
      <c r="IQ583" s="26"/>
      <c r="IR583" s="26"/>
      <c r="IS583" s="26"/>
      <c r="IT583" s="26"/>
      <c r="IU583" s="26"/>
      <c r="IV583" s="26"/>
    </row>
    <row r="584" spans="1:256" s="30" customFormat="1" hidden="1">
      <c r="A584" s="43"/>
      <c r="B584" s="17"/>
      <c r="C584" s="16"/>
      <c r="D584" s="17"/>
      <c r="E584" s="40"/>
      <c r="F584" s="40"/>
      <c r="G584" s="54"/>
      <c r="H584" s="16"/>
      <c r="I584" s="16"/>
      <c r="J584" s="17"/>
      <c r="K584" s="17"/>
      <c r="L584" s="16"/>
      <c r="M584" s="16"/>
      <c r="N584" s="17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  <c r="FJ584" s="26"/>
      <c r="FK584" s="26"/>
      <c r="FL584" s="26"/>
      <c r="FM584" s="26"/>
      <c r="FN584" s="26"/>
      <c r="FO584" s="26"/>
      <c r="FP584" s="26"/>
      <c r="FQ584" s="26"/>
      <c r="FR584" s="26"/>
      <c r="FS584" s="26"/>
      <c r="FT584" s="26"/>
      <c r="FU584" s="26"/>
      <c r="FV584" s="26"/>
      <c r="FW584" s="26"/>
      <c r="FX584" s="26"/>
      <c r="FY584" s="26"/>
      <c r="FZ584" s="26"/>
      <c r="GA584" s="26"/>
      <c r="GB584" s="26"/>
      <c r="GC584" s="26"/>
      <c r="GD584" s="26"/>
      <c r="GE584" s="26"/>
      <c r="GF584" s="26"/>
      <c r="GG584" s="26"/>
      <c r="GH584" s="26"/>
      <c r="GI584" s="26"/>
      <c r="GJ584" s="26"/>
      <c r="GK584" s="26"/>
      <c r="GL584" s="26"/>
      <c r="GM584" s="26"/>
      <c r="GN584" s="26"/>
      <c r="GO584" s="26"/>
      <c r="GP584" s="26"/>
      <c r="GQ584" s="26"/>
      <c r="GR584" s="26"/>
      <c r="GS584" s="26"/>
      <c r="GT584" s="26"/>
      <c r="GU584" s="26"/>
      <c r="GV584" s="26"/>
      <c r="GW584" s="26"/>
      <c r="GX584" s="26"/>
      <c r="GY584" s="26"/>
      <c r="GZ584" s="26"/>
      <c r="HA584" s="26"/>
      <c r="HB584" s="26"/>
      <c r="HC584" s="26"/>
      <c r="HD584" s="26"/>
      <c r="HE584" s="26"/>
      <c r="HF584" s="26"/>
      <c r="HG584" s="26"/>
      <c r="HH584" s="26"/>
      <c r="HI584" s="26"/>
      <c r="HJ584" s="26"/>
      <c r="HK584" s="26"/>
      <c r="HL584" s="26"/>
      <c r="HM584" s="26"/>
      <c r="HN584" s="26"/>
      <c r="HO584" s="26"/>
      <c r="HP584" s="26"/>
      <c r="HQ584" s="26"/>
      <c r="HR584" s="26"/>
      <c r="HS584" s="26"/>
      <c r="HT584" s="26"/>
      <c r="HU584" s="26"/>
      <c r="HV584" s="26"/>
      <c r="HW584" s="26"/>
      <c r="HX584" s="26"/>
      <c r="HY584" s="26"/>
      <c r="HZ584" s="26"/>
      <c r="IA584" s="26"/>
      <c r="IB584" s="26"/>
      <c r="IC584" s="26"/>
      <c r="ID584" s="26"/>
      <c r="IE584" s="26"/>
      <c r="IF584" s="26"/>
      <c r="IG584" s="26"/>
      <c r="IH584" s="26"/>
      <c r="II584" s="26"/>
      <c r="IJ584" s="26"/>
      <c r="IK584" s="26"/>
      <c r="IL584" s="26"/>
      <c r="IM584" s="26"/>
      <c r="IN584" s="26"/>
      <c r="IO584" s="26"/>
      <c r="IP584" s="26"/>
      <c r="IQ584" s="26"/>
      <c r="IR584" s="26"/>
      <c r="IS584" s="26"/>
      <c r="IT584" s="26"/>
      <c r="IU584" s="26"/>
      <c r="IV584" s="26"/>
    </row>
    <row r="585" spans="1:256" s="30" customFormat="1" hidden="1">
      <c r="A585" s="43"/>
      <c r="B585" s="17"/>
      <c r="C585" s="16"/>
      <c r="D585" s="17"/>
      <c r="E585" s="40"/>
      <c r="F585" s="40"/>
      <c r="G585" s="54"/>
      <c r="H585" s="16"/>
      <c r="I585" s="16"/>
      <c r="J585" s="17"/>
      <c r="K585" s="17"/>
      <c r="L585" s="16"/>
      <c r="M585" s="16"/>
      <c r="N585" s="17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  <c r="FJ585" s="26"/>
      <c r="FK585" s="26"/>
      <c r="FL585" s="26"/>
      <c r="FM585" s="26"/>
      <c r="FN585" s="26"/>
      <c r="FO585" s="26"/>
      <c r="FP585" s="26"/>
      <c r="FQ585" s="26"/>
      <c r="FR585" s="26"/>
      <c r="FS585" s="26"/>
      <c r="FT585" s="26"/>
      <c r="FU585" s="26"/>
      <c r="FV585" s="26"/>
      <c r="FW585" s="26"/>
      <c r="FX585" s="26"/>
      <c r="FY585" s="26"/>
      <c r="FZ585" s="26"/>
      <c r="GA585" s="26"/>
      <c r="GB585" s="26"/>
      <c r="GC585" s="26"/>
      <c r="GD585" s="26"/>
      <c r="GE585" s="26"/>
      <c r="GF585" s="26"/>
      <c r="GG585" s="26"/>
      <c r="GH585" s="26"/>
      <c r="GI585" s="26"/>
      <c r="GJ585" s="26"/>
      <c r="GK585" s="26"/>
      <c r="GL585" s="26"/>
      <c r="GM585" s="26"/>
      <c r="GN585" s="26"/>
      <c r="GO585" s="26"/>
      <c r="GP585" s="26"/>
      <c r="GQ585" s="26"/>
      <c r="GR585" s="26"/>
      <c r="GS585" s="26"/>
      <c r="GT585" s="26"/>
      <c r="GU585" s="26"/>
      <c r="GV585" s="26"/>
      <c r="GW585" s="26"/>
      <c r="GX585" s="26"/>
      <c r="GY585" s="26"/>
      <c r="GZ585" s="26"/>
      <c r="HA585" s="26"/>
      <c r="HB585" s="26"/>
      <c r="HC585" s="26"/>
      <c r="HD585" s="26"/>
      <c r="HE585" s="26"/>
      <c r="HF585" s="26"/>
      <c r="HG585" s="26"/>
      <c r="HH585" s="26"/>
      <c r="HI585" s="26"/>
      <c r="HJ585" s="26"/>
      <c r="HK585" s="26"/>
      <c r="HL585" s="26"/>
      <c r="HM585" s="26"/>
      <c r="HN585" s="26"/>
      <c r="HO585" s="26"/>
      <c r="HP585" s="26"/>
      <c r="HQ585" s="26"/>
      <c r="HR585" s="26"/>
      <c r="HS585" s="26"/>
      <c r="HT585" s="26"/>
      <c r="HU585" s="26"/>
      <c r="HV585" s="26"/>
      <c r="HW585" s="26"/>
      <c r="HX585" s="26"/>
      <c r="HY585" s="26"/>
      <c r="HZ585" s="26"/>
      <c r="IA585" s="26"/>
      <c r="IB585" s="26"/>
      <c r="IC585" s="26"/>
      <c r="ID585" s="26"/>
      <c r="IE585" s="26"/>
      <c r="IF585" s="26"/>
      <c r="IG585" s="26"/>
      <c r="IH585" s="26"/>
      <c r="II585" s="26"/>
      <c r="IJ585" s="26"/>
      <c r="IK585" s="26"/>
      <c r="IL585" s="26"/>
      <c r="IM585" s="26"/>
      <c r="IN585" s="26"/>
      <c r="IO585" s="26"/>
      <c r="IP585" s="26"/>
      <c r="IQ585" s="26"/>
      <c r="IR585" s="26"/>
      <c r="IS585" s="26"/>
      <c r="IT585" s="26"/>
      <c r="IU585" s="26"/>
      <c r="IV585" s="26"/>
    </row>
    <row r="586" spans="1:256" s="30" customFormat="1" hidden="1">
      <c r="A586" s="43"/>
      <c r="B586" s="17"/>
      <c r="C586" s="16"/>
      <c r="D586" s="17"/>
      <c r="E586" s="40"/>
      <c r="F586" s="40"/>
      <c r="G586" s="54"/>
      <c r="H586" s="16"/>
      <c r="I586" s="16"/>
      <c r="J586" s="17"/>
      <c r="K586" s="17"/>
      <c r="L586" s="16"/>
      <c r="M586" s="16"/>
      <c r="N586" s="17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  <c r="FJ586" s="26"/>
      <c r="FK586" s="26"/>
      <c r="FL586" s="26"/>
      <c r="FM586" s="26"/>
      <c r="FN586" s="26"/>
      <c r="FO586" s="26"/>
      <c r="FP586" s="26"/>
      <c r="FQ586" s="26"/>
      <c r="FR586" s="26"/>
      <c r="FS586" s="26"/>
      <c r="FT586" s="26"/>
      <c r="FU586" s="26"/>
      <c r="FV586" s="26"/>
      <c r="FW586" s="26"/>
      <c r="FX586" s="26"/>
      <c r="FY586" s="26"/>
      <c r="FZ586" s="26"/>
      <c r="GA586" s="26"/>
      <c r="GB586" s="26"/>
      <c r="GC586" s="26"/>
      <c r="GD586" s="26"/>
      <c r="GE586" s="26"/>
      <c r="GF586" s="26"/>
      <c r="GG586" s="26"/>
      <c r="GH586" s="26"/>
      <c r="GI586" s="26"/>
      <c r="GJ586" s="26"/>
      <c r="GK586" s="26"/>
      <c r="GL586" s="26"/>
      <c r="GM586" s="26"/>
      <c r="GN586" s="26"/>
      <c r="GO586" s="26"/>
      <c r="GP586" s="26"/>
      <c r="GQ586" s="26"/>
      <c r="GR586" s="26"/>
      <c r="GS586" s="26"/>
      <c r="GT586" s="26"/>
      <c r="GU586" s="26"/>
      <c r="GV586" s="26"/>
      <c r="GW586" s="26"/>
      <c r="GX586" s="26"/>
      <c r="GY586" s="26"/>
      <c r="GZ586" s="26"/>
      <c r="HA586" s="26"/>
      <c r="HB586" s="26"/>
      <c r="HC586" s="26"/>
      <c r="HD586" s="26"/>
      <c r="HE586" s="26"/>
      <c r="HF586" s="26"/>
      <c r="HG586" s="26"/>
      <c r="HH586" s="26"/>
      <c r="HI586" s="26"/>
      <c r="HJ586" s="26"/>
      <c r="HK586" s="26"/>
      <c r="HL586" s="26"/>
      <c r="HM586" s="26"/>
      <c r="HN586" s="26"/>
      <c r="HO586" s="26"/>
      <c r="HP586" s="26"/>
      <c r="HQ586" s="26"/>
      <c r="HR586" s="26"/>
      <c r="HS586" s="26"/>
      <c r="HT586" s="26"/>
      <c r="HU586" s="26"/>
      <c r="HV586" s="26"/>
      <c r="HW586" s="26"/>
      <c r="HX586" s="26"/>
      <c r="HY586" s="26"/>
      <c r="HZ586" s="26"/>
      <c r="IA586" s="26"/>
      <c r="IB586" s="26"/>
      <c r="IC586" s="26"/>
      <c r="ID586" s="26"/>
      <c r="IE586" s="26"/>
      <c r="IF586" s="26"/>
      <c r="IG586" s="26"/>
      <c r="IH586" s="26"/>
      <c r="II586" s="26"/>
      <c r="IJ586" s="26"/>
      <c r="IK586" s="26"/>
      <c r="IL586" s="26"/>
      <c r="IM586" s="26"/>
      <c r="IN586" s="26"/>
      <c r="IO586" s="26"/>
      <c r="IP586" s="26"/>
      <c r="IQ586" s="26"/>
      <c r="IR586" s="26"/>
      <c r="IS586" s="26"/>
      <c r="IT586" s="26"/>
      <c r="IU586" s="26"/>
      <c r="IV586" s="26"/>
    </row>
    <row r="587" spans="1:256" s="30" customFormat="1" hidden="1">
      <c r="A587" s="43"/>
      <c r="B587" s="17"/>
      <c r="C587" s="16"/>
      <c r="D587" s="17"/>
      <c r="E587" s="40"/>
      <c r="F587" s="40"/>
      <c r="G587" s="54"/>
      <c r="H587" s="16"/>
      <c r="I587" s="16"/>
      <c r="J587" s="17"/>
      <c r="K587" s="17"/>
      <c r="L587" s="16"/>
      <c r="M587" s="16"/>
      <c r="N587" s="1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  <c r="FJ587" s="26"/>
      <c r="FK587" s="26"/>
      <c r="FL587" s="26"/>
      <c r="FM587" s="26"/>
      <c r="FN587" s="26"/>
      <c r="FO587" s="26"/>
      <c r="FP587" s="26"/>
      <c r="FQ587" s="26"/>
      <c r="FR587" s="26"/>
      <c r="FS587" s="26"/>
      <c r="FT587" s="26"/>
      <c r="FU587" s="26"/>
      <c r="FV587" s="26"/>
      <c r="FW587" s="26"/>
      <c r="FX587" s="26"/>
      <c r="FY587" s="26"/>
      <c r="FZ587" s="26"/>
      <c r="GA587" s="26"/>
      <c r="GB587" s="26"/>
      <c r="GC587" s="26"/>
      <c r="GD587" s="26"/>
      <c r="GE587" s="26"/>
      <c r="GF587" s="26"/>
      <c r="GG587" s="26"/>
      <c r="GH587" s="26"/>
      <c r="GI587" s="26"/>
      <c r="GJ587" s="26"/>
      <c r="GK587" s="26"/>
      <c r="GL587" s="26"/>
      <c r="GM587" s="26"/>
      <c r="GN587" s="26"/>
      <c r="GO587" s="26"/>
      <c r="GP587" s="26"/>
      <c r="GQ587" s="26"/>
      <c r="GR587" s="26"/>
      <c r="GS587" s="26"/>
      <c r="GT587" s="26"/>
      <c r="GU587" s="26"/>
      <c r="GV587" s="26"/>
      <c r="GW587" s="26"/>
      <c r="GX587" s="26"/>
      <c r="GY587" s="26"/>
      <c r="GZ587" s="26"/>
      <c r="HA587" s="26"/>
      <c r="HB587" s="26"/>
      <c r="HC587" s="26"/>
      <c r="HD587" s="26"/>
      <c r="HE587" s="26"/>
      <c r="HF587" s="26"/>
      <c r="HG587" s="26"/>
      <c r="HH587" s="26"/>
      <c r="HI587" s="26"/>
      <c r="HJ587" s="26"/>
      <c r="HK587" s="26"/>
      <c r="HL587" s="26"/>
      <c r="HM587" s="26"/>
      <c r="HN587" s="26"/>
      <c r="HO587" s="26"/>
      <c r="HP587" s="26"/>
      <c r="HQ587" s="26"/>
      <c r="HR587" s="26"/>
      <c r="HS587" s="26"/>
      <c r="HT587" s="26"/>
      <c r="HU587" s="26"/>
      <c r="HV587" s="26"/>
      <c r="HW587" s="26"/>
      <c r="HX587" s="26"/>
      <c r="HY587" s="26"/>
      <c r="HZ587" s="26"/>
      <c r="IA587" s="26"/>
      <c r="IB587" s="26"/>
      <c r="IC587" s="26"/>
      <c r="ID587" s="26"/>
      <c r="IE587" s="26"/>
      <c r="IF587" s="26"/>
      <c r="IG587" s="26"/>
      <c r="IH587" s="26"/>
      <c r="II587" s="26"/>
      <c r="IJ587" s="26"/>
      <c r="IK587" s="26"/>
      <c r="IL587" s="26"/>
      <c r="IM587" s="26"/>
      <c r="IN587" s="26"/>
      <c r="IO587" s="26"/>
      <c r="IP587" s="26"/>
      <c r="IQ587" s="26"/>
      <c r="IR587" s="26"/>
      <c r="IS587" s="26"/>
      <c r="IT587" s="26"/>
      <c r="IU587" s="26"/>
      <c r="IV587" s="26"/>
    </row>
    <row r="588" spans="1:256" s="30" customFormat="1" hidden="1">
      <c r="A588" s="43"/>
      <c r="B588" s="17"/>
      <c r="C588" s="16"/>
      <c r="D588" s="17"/>
      <c r="E588" s="40"/>
      <c r="F588" s="40"/>
      <c r="G588" s="54"/>
      <c r="H588" s="16"/>
      <c r="I588" s="16"/>
      <c r="J588" s="17"/>
      <c r="K588" s="17"/>
      <c r="L588" s="16"/>
      <c r="M588" s="16"/>
      <c r="N588" s="1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  <c r="FJ588" s="26"/>
      <c r="FK588" s="26"/>
      <c r="FL588" s="26"/>
      <c r="FM588" s="26"/>
      <c r="FN588" s="26"/>
      <c r="FO588" s="26"/>
      <c r="FP588" s="26"/>
      <c r="FQ588" s="26"/>
      <c r="FR588" s="26"/>
      <c r="FS588" s="26"/>
      <c r="FT588" s="26"/>
      <c r="FU588" s="26"/>
      <c r="FV588" s="26"/>
      <c r="FW588" s="26"/>
      <c r="FX588" s="26"/>
      <c r="FY588" s="26"/>
      <c r="FZ588" s="26"/>
      <c r="GA588" s="26"/>
      <c r="GB588" s="26"/>
      <c r="GC588" s="26"/>
      <c r="GD588" s="26"/>
      <c r="GE588" s="26"/>
      <c r="GF588" s="26"/>
      <c r="GG588" s="26"/>
      <c r="GH588" s="26"/>
      <c r="GI588" s="26"/>
      <c r="GJ588" s="26"/>
      <c r="GK588" s="26"/>
      <c r="GL588" s="26"/>
      <c r="GM588" s="26"/>
      <c r="GN588" s="26"/>
      <c r="GO588" s="26"/>
      <c r="GP588" s="26"/>
      <c r="GQ588" s="26"/>
      <c r="GR588" s="26"/>
      <c r="GS588" s="26"/>
      <c r="GT588" s="26"/>
      <c r="GU588" s="26"/>
      <c r="GV588" s="26"/>
      <c r="GW588" s="26"/>
      <c r="GX588" s="26"/>
      <c r="GY588" s="26"/>
      <c r="GZ588" s="26"/>
      <c r="HA588" s="26"/>
      <c r="HB588" s="26"/>
      <c r="HC588" s="26"/>
      <c r="HD588" s="26"/>
      <c r="HE588" s="26"/>
      <c r="HF588" s="26"/>
      <c r="HG588" s="26"/>
      <c r="HH588" s="26"/>
      <c r="HI588" s="26"/>
      <c r="HJ588" s="26"/>
      <c r="HK588" s="26"/>
      <c r="HL588" s="26"/>
      <c r="HM588" s="26"/>
      <c r="HN588" s="26"/>
      <c r="HO588" s="26"/>
      <c r="HP588" s="26"/>
      <c r="HQ588" s="26"/>
      <c r="HR588" s="26"/>
      <c r="HS588" s="26"/>
      <c r="HT588" s="26"/>
      <c r="HU588" s="26"/>
      <c r="HV588" s="26"/>
      <c r="HW588" s="26"/>
      <c r="HX588" s="26"/>
      <c r="HY588" s="26"/>
      <c r="HZ588" s="26"/>
      <c r="IA588" s="26"/>
      <c r="IB588" s="26"/>
      <c r="IC588" s="26"/>
      <c r="ID588" s="26"/>
      <c r="IE588" s="26"/>
      <c r="IF588" s="26"/>
      <c r="IG588" s="26"/>
      <c r="IH588" s="26"/>
      <c r="II588" s="26"/>
      <c r="IJ588" s="26"/>
      <c r="IK588" s="26"/>
      <c r="IL588" s="26"/>
      <c r="IM588" s="26"/>
      <c r="IN588" s="26"/>
      <c r="IO588" s="26"/>
      <c r="IP588" s="26"/>
      <c r="IQ588" s="26"/>
      <c r="IR588" s="26"/>
      <c r="IS588" s="26"/>
      <c r="IT588" s="26"/>
      <c r="IU588" s="26"/>
      <c r="IV588" s="26"/>
    </row>
    <row r="589" spans="1:256" s="64" customFormat="1">
      <c r="A589" s="58">
        <v>43334</v>
      </c>
      <c r="B589" s="63" t="s">
        <v>137</v>
      </c>
      <c r="C589" s="59" t="s">
        <v>82</v>
      </c>
      <c r="D589" s="63" t="s">
        <v>85</v>
      </c>
      <c r="E589" s="61">
        <v>10000</v>
      </c>
      <c r="F589" s="61"/>
      <c r="G589" s="74"/>
      <c r="H589" s="59"/>
      <c r="I589" s="73"/>
      <c r="J589" s="63" t="s">
        <v>527</v>
      </c>
      <c r="K589" s="63" t="s">
        <v>98</v>
      </c>
      <c r="L589" s="59"/>
      <c r="M589" s="59" t="s">
        <v>95</v>
      </c>
      <c r="N589" s="63" t="s">
        <v>101</v>
      </c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  <c r="AT589" s="77"/>
      <c r="AU589" s="77"/>
      <c r="AV589" s="77"/>
      <c r="AW589" s="77"/>
      <c r="AX589" s="77"/>
      <c r="AY589" s="77"/>
      <c r="AZ589" s="77"/>
      <c r="BA589" s="77"/>
      <c r="BB589" s="77"/>
      <c r="BC589" s="77"/>
      <c r="BD589" s="77"/>
      <c r="BE589" s="77"/>
      <c r="BF589" s="77"/>
      <c r="BG589" s="77"/>
      <c r="BH589" s="77"/>
      <c r="BI589" s="77"/>
      <c r="BJ589" s="77"/>
      <c r="BK589" s="77"/>
      <c r="BL589" s="77"/>
      <c r="BM589" s="77"/>
      <c r="BN589" s="77"/>
      <c r="BO589" s="77"/>
      <c r="BP589" s="77"/>
      <c r="BQ589" s="77"/>
      <c r="BR589" s="77"/>
      <c r="BS589" s="77"/>
      <c r="BT589" s="77"/>
      <c r="BU589" s="77"/>
      <c r="BV589" s="77"/>
      <c r="BW589" s="77"/>
      <c r="BX589" s="77"/>
      <c r="BY589" s="77"/>
      <c r="BZ589" s="77"/>
      <c r="CA589" s="77"/>
      <c r="CB589" s="77"/>
      <c r="CC589" s="77"/>
      <c r="CD589" s="77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  <c r="FO589" s="77"/>
      <c r="FP589" s="77"/>
      <c r="FQ589" s="77"/>
      <c r="FR589" s="77"/>
      <c r="FS589" s="77"/>
      <c r="FT589" s="77"/>
      <c r="FU589" s="77"/>
      <c r="FV589" s="77"/>
      <c r="FW589" s="77"/>
      <c r="FX589" s="77"/>
      <c r="FY589" s="77"/>
      <c r="FZ589" s="77"/>
      <c r="GA589" s="77"/>
      <c r="GB589" s="77"/>
      <c r="GC589" s="77"/>
      <c r="GD589" s="77"/>
      <c r="GE589" s="77"/>
      <c r="GF589" s="77"/>
      <c r="GG589" s="77"/>
      <c r="GH589" s="77"/>
      <c r="GI589" s="77"/>
      <c r="GJ589" s="77"/>
      <c r="GK589" s="77"/>
      <c r="GL589" s="77"/>
      <c r="GM589" s="77"/>
      <c r="GN589" s="77"/>
      <c r="GO589" s="77"/>
      <c r="GP589" s="77"/>
      <c r="GQ589" s="77"/>
      <c r="GR589" s="77"/>
      <c r="GS589" s="77"/>
      <c r="GT589" s="77"/>
      <c r="GU589" s="77"/>
      <c r="GV589" s="77"/>
      <c r="GW589" s="77"/>
      <c r="GX589" s="77"/>
      <c r="GY589" s="77"/>
      <c r="GZ589" s="77"/>
      <c r="HA589" s="77"/>
      <c r="HB589" s="77"/>
      <c r="HC589" s="77"/>
      <c r="HD589" s="77"/>
      <c r="HE589" s="77"/>
      <c r="HF589" s="77"/>
      <c r="HG589" s="77"/>
      <c r="HH589" s="77"/>
      <c r="HI589" s="77"/>
      <c r="HJ589" s="77"/>
      <c r="HK589" s="77"/>
      <c r="HL589" s="77"/>
      <c r="HM589" s="77"/>
      <c r="HN589" s="77"/>
      <c r="HO589" s="77"/>
      <c r="HP589" s="77"/>
      <c r="HQ589" s="77"/>
      <c r="HR589" s="77"/>
      <c r="HS589" s="77"/>
      <c r="HT589" s="77"/>
      <c r="HU589" s="77"/>
      <c r="HV589" s="77"/>
      <c r="HW589" s="77"/>
      <c r="HX589" s="77"/>
      <c r="HY589" s="77"/>
      <c r="HZ589" s="77"/>
      <c r="IA589" s="77"/>
      <c r="IB589" s="77"/>
      <c r="IC589" s="77"/>
      <c r="ID589" s="77"/>
      <c r="IE589" s="77"/>
      <c r="IF589" s="77"/>
      <c r="IG589" s="77"/>
      <c r="IH589" s="77"/>
      <c r="II589" s="77"/>
      <c r="IJ589" s="77"/>
      <c r="IK589" s="77"/>
      <c r="IL589" s="77"/>
      <c r="IM589" s="77"/>
      <c r="IN589" s="77"/>
      <c r="IO589" s="77"/>
      <c r="IP589" s="77"/>
      <c r="IQ589" s="77"/>
      <c r="IR589" s="77"/>
      <c r="IS589" s="77"/>
      <c r="IT589" s="77"/>
      <c r="IU589" s="77"/>
      <c r="IV589" s="77"/>
    </row>
    <row r="590" spans="1:256" s="30" customFormat="1" hidden="1">
      <c r="A590" s="43"/>
      <c r="B590" s="17"/>
      <c r="C590" s="16"/>
      <c r="D590" s="17"/>
      <c r="E590" s="40"/>
      <c r="F590" s="40"/>
      <c r="G590" s="40"/>
      <c r="H590" s="16"/>
      <c r="I590" s="16"/>
      <c r="J590" s="17"/>
      <c r="K590" s="16"/>
      <c r="L590" s="16"/>
      <c r="M590" s="16"/>
      <c r="N590" s="16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  <c r="GN590" s="39"/>
      <c r="GO590" s="39"/>
      <c r="GP590" s="39"/>
      <c r="GQ590" s="39"/>
      <c r="GR590" s="39"/>
      <c r="GS590" s="39"/>
      <c r="GT590" s="39"/>
      <c r="GU590" s="39"/>
      <c r="GV590" s="39"/>
      <c r="GW590" s="39"/>
      <c r="GX590" s="39"/>
      <c r="GY590" s="39"/>
      <c r="GZ590" s="39"/>
      <c r="HA590" s="39"/>
      <c r="HB590" s="39"/>
      <c r="HC590" s="39"/>
      <c r="HD590" s="39"/>
      <c r="HE590" s="39"/>
      <c r="HF590" s="39"/>
      <c r="HG590" s="39"/>
      <c r="HH590" s="39"/>
      <c r="HI590" s="39"/>
      <c r="HJ590" s="39"/>
      <c r="HK590" s="39"/>
      <c r="HL590" s="39"/>
      <c r="HM590" s="39"/>
      <c r="HN590" s="39"/>
      <c r="HO590" s="39"/>
      <c r="HP590" s="39"/>
      <c r="HQ590" s="39"/>
      <c r="HR590" s="39"/>
      <c r="HS590" s="39"/>
      <c r="HT590" s="39"/>
      <c r="HU590" s="39"/>
      <c r="HV590" s="39"/>
      <c r="HW590" s="39"/>
      <c r="HX590" s="39"/>
      <c r="HY590" s="39"/>
      <c r="HZ590" s="39"/>
      <c r="IA590" s="39"/>
      <c r="IB590" s="39"/>
      <c r="IC590" s="39"/>
      <c r="ID590" s="39"/>
      <c r="IE590" s="39"/>
      <c r="IF590" s="39"/>
      <c r="IG590" s="39"/>
      <c r="IH590" s="39"/>
      <c r="II590" s="39"/>
      <c r="IJ590" s="39"/>
      <c r="IK590" s="39"/>
      <c r="IL590" s="39"/>
      <c r="IM590" s="39"/>
      <c r="IN590" s="39"/>
      <c r="IO590" s="39"/>
      <c r="IP590" s="39"/>
      <c r="IQ590" s="39"/>
      <c r="IR590" s="39"/>
      <c r="IS590" s="39"/>
      <c r="IT590" s="39"/>
      <c r="IU590" s="39"/>
      <c r="IV590" s="39"/>
    </row>
    <row r="591" spans="1:256" s="26" customFormat="1" hidden="1">
      <c r="A591" s="43"/>
      <c r="B591" s="17"/>
      <c r="C591" s="16"/>
      <c r="D591" s="17"/>
      <c r="E591" s="40"/>
      <c r="F591" s="40"/>
      <c r="G591" s="40"/>
      <c r="H591" s="16"/>
      <c r="I591" s="16"/>
      <c r="J591" s="17"/>
      <c r="K591" s="16"/>
      <c r="L591" s="16"/>
      <c r="M591" s="16"/>
      <c r="N591" s="16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  <c r="GN591" s="39"/>
      <c r="GO591" s="39"/>
      <c r="GP591" s="39"/>
      <c r="GQ591" s="39"/>
      <c r="GR591" s="39"/>
      <c r="GS591" s="39"/>
      <c r="GT591" s="39"/>
      <c r="GU591" s="39"/>
      <c r="GV591" s="39"/>
      <c r="GW591" s="39"/>
      <c r="GX591" s="39"/>
      <c r="GY591" s="39"/>
      <c r="GZ591" s="39"/>
      <c r="HA591" s="39"/>
      <c r="HB591" s="39"/>
      <c r="HC591" s="39"/>
      <c r="HD591" s="39"/>
      <c r="HE591" s="39"/>
      <c r="HF591" s="39"/>
      <c r="HG591" s="39"/>
      <c r="HH591" s="39"/>
      <c r="HI591" s="39"/>
      <c r="HJ591" s="39"/>
      <c r="HK591" s="39"/>
      <c r="HL591" s="39"/>
      <c r="HM591" s="39"/>
      <c r="HN591" s="39"/>
      <c r="HO591" s="39"/>
      <c r="HP591" s="39"/>
      <c r="HQ591" s="39"/>
      <c r="HR591" s="39"/>
      <c r="HS591" s="39"/>
      <c r="HT591" s="39"/>
      <c r="HU591" s="39"/>
      <c r="HV591" s="39"/>
      <c r="HW591" s="39"/>
      <c r="HX591" s="39"/>
      <c r="HY591" s="39"/>
      <c r="HZ591" s="39"/>
      <c r="IA591" s="39"/>
      <c r="IB591" s="39"/>
      <c r="IC591" s="39"/>
      <c r="ID591" s="39"/>
      <c r="IE591" s="39"/>
      <c r="IF591" s="39"/>
      <c r="IG591" s="39"/>
      <c r="IH591" s="39"/>
      <c r="II591" s="39"/>
      <c r="IJ591" s="39"/>
      <c r="IK591" s="39"/>
      <c r="IL591" s="39"/>
      <c r="IM591" s="39"/>
      <c r="IN591" s="39"/>
      <c r="IO591" s="39"/>
      <c r="IP591" s="39"/>
      <c r="IQ591" s="39"/>
      <c r="IR591" s="39"/>
      <c r="IS591" s="39"/>
      <c r="IT591" s="39"/>
      <c r="IU591" s="39"/>
      <c r="IV591" s="39"/>
    </row>
    <row r="592" spans="1:256" s="26" customFormat="1" hidden="1">
      <c r="A592" s="43"/>
      <c r="B592" s="17"/>
      <c r="C592" s="16"/>
      <c r="D592" s="17"/>
      <c r="E592" s="40"/>
      <c r="F592" s="40"/>
      <c r="G592" s="40"/>
      <c r="H592" s="16"/>
      <c r="I592" s="16"/>
      <c r="J592" s="17"/>
      <c r="K592" s="16"/>
      <c r="L592" s="16"/>
      <c r="M592" s="16"/>
      <c r="N592" s="16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  <c r="GN592" s="39"/>
      <c r="GO592" s="39"/>
      <c r="GP592" s="39"/>
      <c r="GQ592" s="39"/>
      <c r="GR592" s="39"/>
      <c r="GS592" s="39"/>
      <c r="GT592" s="39"/>
      <c r="GU592" s="39"/>
      <c r="GV592" s="39"/>
      <c r="GW592" s="39"/>
      <c r="GX592" s="39"/>
      <c r="GY592" s="39"/>
      <c r="GZ592" s="39"/>
      <c r="HA592" s="39"/>
      <c r="HB592" s="39"/>
      <c r="HC592" s="39"/>
      <c r="HD592" s="39"/>
      <c r="HE592" s="39"/>
      <c r="HF592" s="39"/>
      <c r="HG592" s="39"/>
      <c r="HH592" s="39"/>
      <c r="HI592" s="39"/>
      <c r="HJ592" s="39"/>
      <c r="HK592" s="39"/>
      <c r="HL592" s="39"/>
      <c r="HM592" s="39"/>
      <c r="HN592" s="39"/>
      <c r="HO592" s="39"/>
      <c r="HP592" s="39"/>
      <c r="HQ592" s="39"/>
      <c r="HR592" s="39"/>
      <c r="HS592" s="39"/>
      <c r="HT592" s="39"/>
      <c r="HU592" s="39"/>
      <c r="HV592" s="39"/>
      <c r="HW592" s="39"/>
      <c r="HX592" s="39"/>
      <c r="HY592" s="39"/>
      <c r="HZ592" s="39"/>
      <c r="IA592" s="39"/>
      <c r="IB592" s="39"/>
      <c r="IC592" s="39"/>
      <c r="ID592" s="39"/>
      <c r="IE592" s="39"/>
      <c r="IF592" s="39"/>
      <c r="IG592" s="39"/>
      <c r="IH592" s="39"/>
      <c r="II592" s="39"/>
      <c r="IJ592" s="39"/>
      <c r="IK592" s="39"/>
      <c r="IL592" s="39"/>
      <c r="IM592" s="39"/>
      <c r="IN592" s="39"/>
      <c r="IO592" s="39"/>
      <c r="IP592" s="39"/>
      <c r="IQ592" s="39"/>
      <c r="IR592" s="39"/>
      <c r="IS592" s="39"/>
      <c r="IT592" s="39"/>
      <c r="IU592" s="39"/>
      <c r="IV592" s="39"/>
    </row>
    <row r="593" spans="1:256" s="26" customFormat="1" hidden="1">
      <c r="A593" s="43"/>
      <c r="B593" s="17"/>
      <c r="C593" s="16"/>
      <c r="D593" s="17"/>
      <c r="E593" s="40"/>
      <c r="F593" s="40"/>
      <c r="G593" s="40"/>
      <c r="H593" s="16"/>
      <c r="I593" s="16"/>
      <c r="J593" s="17"/>
      <c r="K593" s="16"/>
      <c r="L593" s="16"/>
      <c r="M593" s="16"/>
      <c r="N593" s="16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  <c r="FS593" s="64"/>
      <c r="FT593" s="64"/>
      <c r="FU593" s="64"/>
      <c r="FV593" s="64"/>
      <c r="FW593" s="64"/>
      <c r="FX593" s="64"/>
      <c r="FY593" s="64"/>
      <c r="FZ593" s="64"/>
      <c r="GA593" s="64"/>
      <c r="GB593" s="64"/>
      <c r="GC593" s="64"/>
      <c r="GD593" s="64"/>
      <c r="GE593" s="64"/>
      <c r="GF593" s="64"/>
      <c r="GG593" s="64"/>
      <c r="GH593" s="64"/>
      <c r="GI593" s="64"/>
      <c r="GJ593" s="64"/>
      <c r="GK593" s="64"/>
      <c r="GL593" s="64"/>
      <c r="GM593" s="64"/>
      <c r="GN593" s="64"/>
      <c r="GO593" s="64"/>
      <c r="GP593" s="64"/>
      <c r="GQ593" s="64"/>
      <c r="GR593" s="64"/>
      <c r="GS593" s="64"/>
      <c r="GT593" s="64"/>
      <c r="GU593" s="64"/>
      <c r="GV593" s="64"/>
      <c r="GW593" s="64"/>
      <c r="GX593" s="64"/>
      <c r="GY593" s="64"/>
      <c r="GZ593" s="64"/>
      <c r="HA593" s="64"/>
      <c r="HB593" s="64"/>
      <c r="HC593" s="64"/>
      <c r="HD593" s="64"/>
      <c r="HE593" s="64"/>
      <c r="HF593" s="64"/>
      <c r="HG593" s="64"/>
      <c r="HH593" s="64"/>
      <c r="HI593" s="64"/>
      <c r="HJ593" s="64"/>
      <c r="HK593" s="64"/>
      <c r="HL593" s="64"/>
      <c r="HM593" s="64"/>
      <c r="HN593" s="64"/>
      <c r="HO593" s="64"/>
      <c r="HP593" s="64"/>
      <c r="HQ593" s="64"/>
      <c r="HR593" s="64"/>
      <c r="HS593" s="64"/>
      <c r="HT593" s="64"/>
      <c r="HU593" s="64"/>
      <c r="HV593" s="64"/>
      <c r="HW593" s="64"/>
      <c r="HX593" s="64"/>
      <c r="HY593" s="64"/>
      <c r="HZ593" s="64"/>
      <c r="IA593" s="64"/>
      <c r="IB593" s="64"/>
      <c r="IC593" s="64"/>
      <c r="ID593" s="64"/>
      <c r="IE593" s="64"/>
      <c r="IF593" s="64"/>
      <c r="IG593" s="64"/>
      <c r="IH593" s="64"/>
      <c r="II593" s="64"/>
      <c r="IJ593" s="64"/>
      <c r="IK593" s="64"/>
      <c r="IL593" s="64"/>
      <c r="IM593" s="64"/>
      <c r="IN593" s="64"/>
      <c r="IO593" s="64"/>
      <c r="IP593" s="64"/>
      <c r="IQ593" s="64"/>
      <c r="IR593" s="64"/>
      <c r="IS593" s="64"/>
      <c r="IT593" s="64"/>
      <c r="IU593" s="64"/>
      <c r="IV593" s="64"/>
    </row>
    <row r="594" spans="1:256" s="26" customFormat="1" hidden="1">
      <c r="A594" s="43"/>
      <c r="B594" s="16"/>
      <c r="C594" s="16"/>
      <c r="D594" s="16"/>
      <c r="E594" s="40"/>
      <c r="F594" s="40"/>
      <c r="G594" s="52"/>
      <c r="H594" s="16"/>
      <c r="I594" s="16"/>
      <c r="J594" s="16"/>
      <c r="K594" s="16"/>
      <c r="L594" s="16"/>
      <c r="M594" s="16"/>
      <c r="N594" s="17"/>
    </row>
    <row r="595" spans="1:256" s="26" customFormat="1" hidden="1">
      <c r="A595" s="43"/>
      <c r="B595" s="16"/>
      <c r="C595" s="16"/>
      <c r="D595" s="16"/>
      <c r="E595" s="40"/>
      <c r="F595" s="40"/>
      <c r="G595" s="40"/>
      <c r="H595" s="16"/>
      <c r="I595" s="16"/>
      <c r="J595" s="16"/>
      <c r="K595" s="16"/>
      <c r="L595" s="16"/>
      <c r="M595" s="16"/>
      <c r="N595" s="17"/>
    </row>
    <row r="596" spans="1:256" s="26" customFormat="1" hidden="1">
      <c r="A596" s="43"/>
      <c r="B596" s="16"/>
      <c r="C596" s="16"/>
      <c r="D596" s="16"/>
      <c r="E596" s="40"/>
      <c r="F596" s="40"/>
      <c r="G596" s="40"/>
      <c r="H596" s="16"/>
      <c r="I596" s="16"/>
      <c r="J596" s="16"/>
      <c r="K596" s="16"/>
      <c r="L596" s="16"/>
      <c r="M596" s="16"/>
      <c r="N596" s="17"/>
    </row>
    <row r="597" spans="1:256" s="26" customFormat="1" hidden="1">
      <c r="A597" s="43"/>
      <c r="B597" s="16"/>
      <c r="C597" s="16"/>
      <c r="D597" s="16"/>
      <c r="E597" s="40"/>
      <c r="F597" s="40"/>
      <c r="G597" s="40"/>
      <c r="H597" s="16"/>
      <c r="I597" s="16"/>
      <c r="J597" s="16"/>
      <c r="K597" s="16"/>
      <c r="L597" s="16"/>
      <c r="M597" s="16"/>
      <c r="N597" s="17"/>
    </row>
    <row r="598" spans="1:256" s="26" customFormat="1" hidden="1">
      <c r="A598" s="43"/>
      <c r="B598" s="16"/>
      <c r="C598" s="16"/>
      <c r="D598" s="16"/>
      <c r="E598" s="40"/>
      <c r="F598" s="40"/>
      <c r="G598" s="40"/>
      <c r="H598" s="16"/>
      <c r="I598" s="16"/>
      <c r="J598" s="16"/>
      <c r="K598" s="16"/>
      <c r="L598" s="16"/>
      <c r="M598" s="16"/>
      <c r="N598" s="17"/>
    </row>
    <row r="599" spans="1:256" s="26" customFormat="1" hidden="1">
      <c r="A599" s="43"/>
      <c r="B599" s="16"/>
      <c r="C599" s="16"/>
      <c r="D599" s="53"/>
      <c r="E599" s="40"/>
      <c r="F599" s="40"/>
      <c r="G599" s="40"/>
      <c r="H599" s="16"/>
      <c r="I599" s="16"/>
      <c r="J599" s="16"/>
      <c r="K599" s="46"/>
      <c r="L599" s="16"/>
      <c r="M599" s="16"/>
      <c r="N599" s="16"/>
    </row>
    <row r="600" spans="1:256" s="26" customFormat="1" hidden="1">
      <c r="A600" s="43"/>
      <c r="B600" s="16"/>
      <c r="C600" s="16"/>
      <c r="D600" s="53"/>
      <c r="E600" s="40"/>
      <c r="F600" s="40"/>
      <c r="G600" s="40"/>
      <c r="H600" s="16"/>
      <c r="I600" s="16"/>
      <c r="J600" s="16"/>
      <c r="K600" s="46"/>
      <c r="L600" s="16"/>
      <c r="M600" s="16"/>
      <c r="N600" s="16"/>
    </row>
    <row r="601" spans="1:256" s="26" customFormat="1" hidden="1">
      <c r="A601" s="43"/>
      <c r="B601" s="16"/>
      <c r="C601" s="16"/>
      <c r="D601" s="53"/>
      <c r="E601" s="40"/>
      <c r="F601" s="40"/>
      <c r="G601" s="40"/>
      <c r="H601" s="16"/>
      <c r="I601" s="16"/>
      <c r="J601" s="16"/>
      <c r="K601" s="46"/>
      <c r="L601" s="16"/>
      <c r="M601" s="16"/>
      <c r="N601" s="16"/>
    </row>
    <row r="602" spans="1:256" s="26" customFormat="1" hidden="1">
      <c r="A602" s="43"/>
      <c r="B602" s="16"/>
      <c r="C602" s="16"/>
      <c r="D602" s="53"/>
      <c r="E602" s="40"/>
      <c r="F602" s="40"/>
      <c r="G602" s="40"/>
      <c r="H602" s="16"/>
      <c r="I602" s="16"/>
      <c r="J602" s="16"/>
      <c r="K602" s="46"/>
      <c r="L602" s="16"/>
      <c r="M602" s="16"/>
      <c r="N602" s="16"/>
    </row>
    <row r="603" spans="1:256" s="26" customFormat="1" hidden="1">
      <c r="A603" s="43"/>
      <c r="B603" s="16"/>
      <c r="C603" s="16"/>
      <c r="D603" s="53"/>
      <c r="E603" s="40"/>
      <c r="F603" s="40"/>
      <c r="G603" s="40"/>
      <c r="H603" s="16"/>
      <c r="I603" s="16"/>
      <c r="J603" s="16"/>
      <c r="K603" s="46"/>
      <c r="L603" s="16"/>
      <c r="M603" s="16"/>
      <c r="N603" s="16"/>
    </row>
    <row r="604" spans="1:256" s="26" customFormat="1" hidden="1">
      <c r="A604" s="43"/>
      <c r="B604" s="50"/>
      <c r="C604" s="50"/>
      <c r="D604" s="50"/>
      <c r="E604" s="40"/>
      <c r="F604" s="49"/>
      <c r="G604" s="50"/>
      <c r="H604" s="16"/>
      <c r="I604" s="16"/>
      <c r="J604" s="17"/>
      <c r="K604" s="50"/>
      <c r="L604" s="16"/>
      <c r="M604" s="16"/>
      <c r="N604" s="17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  <c r="ED604" s="66"/>
      <c r="EE604" s="66"/>
      <c r="EF604" s="66"/>
      <c r="EG604" s="66"/>
      <c r="EH604" s="66"/>
      <c r="EI604" s="66"/>
      <c r="EJ604" s="66"/>
      <c r="EK604" s="66"/>
      <c r="EL604" s="66"/>
      <c r="EM604" s="66"/>
      <c r="EN604" s="66"/>
      <c r="EO604" s="66"/>
      <c r="EP604" s="66"/>
      <c r="EQ604" s="66"/>
      <c r="ER604" s="66"/>
      <c r="ES604" s="66"/>
      <c r="ET604" s="66"/>
      <c r="EU604" s="66"/>
      <c r="EV604" s="66"/>
      <c r="EW604" s="66"/>
      <c r="EX604" s="66"/>
      <c r="EY604" s="66"/>
      <c r="EZ604" s="66"/>
      <c r="FA604" s="66"/>
      <c r="FB604" s="66"/>
      <c r="FC604" s="66"/>
      <c r="FD604" s="66"/>
      <c r="FE604" s="66"/>
      <c r="FF604" s="66"/>
      <c r="FG604" s="66"/>
      <c r="FH604" s="66"/>
      <c r="FI604" s="66"/>
      <c r="FJ604" s="66"/>
      <c r="FK604" s="66"/>
      <c r="FL604" s="66"/>
      <c r="FM604" s="66"/>
      <c r="FN604" s="66"/>
      <c r="FO604" s="66"/>
      <c r="FP604" s="66"/>
      <c r="FQ604" s="66"/>
      <c r="FR604" s="66"/>
      <c r="FS604" s="66"/>
      <c r="FT604" s="66"/>
      <c r="FU604" s="66"/>
      <c r="FV604" s="66"/>
      <c r="FW604" s="66"/>
      <c r="FX604" s="66"/>
      <c r="FY604" s="66"/>
      <c r="FZ604" s="66"/>
      <c r="GA604" s="66"/>
      <c r="GB604" s="66"/>
      <c r="GC604" s="66"/>
      <c r="GD604" s="66"/>
      <c r="GE604" s="66"/>
      <c r="GF604" s="66"/>
      <c r="GG604" s="66"/>
      <c r="GH604" s="66"/>
      <c r="GI604" s="66"/>
      <c r="GJ604" s="66"/>
      <c r="GK604" s="66"/>
      <c r="GL604" s="66"/>
      <c r="GM604" s="66"/>
      <c r="GN604" s="66"/>
      <c r="GO604" s="66"/>
      <c r="GP604" s="66"/>
      <c r="GQ604" s="66"/>
      <c r="GR604" s="66"/>
      <c r="GS604" s="66"/>
      <c r="GT604" s="66"/>
      <c r="GU604" s="66"/>
      <c r="GV604" s="66"/>
      <c r="GW604" s="66"/>
      <c r="GX604" s="66"/>
      <c r="GY604" s="66"/>
      <c r="GZ604" s="66"/>
      <c r="HA604" s="66"/>
      <c r="HB604" s="66"/>
      <c r="HC604" s="66"/>
      <c r="HD604" s="66"/>
      <c r="HE604" s="66"/>
      <c r="HF604" s="66"/>
      <c r="HG604" s="66"/>
      <c r="HH604" s="66"/>
      <c r="HI604" s="66"/>
      <c r="HJ604" s="66"/>
      <c r="HK604" s="66"/>
      <c r="HL604" s="66"/>
      <c r="HM604" s="66"/>
      <c r="HN604" s="66"/>
      <c r="HO604" s="66"/>
      <c r="HP604" s="66"/>
      <c r="HQ604" s="66"/>
      <c r="HR604" s="66"/>
      <c r="HS604" s="66"/>
      <c r="HT604" s="66"/>
      <c r="HU604" s="66"/>
      <c r="HV604" s="66"/>
      <c r="HW604" s="66"/>
      <c r="HX604" s="66"/>
      <c r="HY604" s="66"/>
      <c r="HZ604" s="66"/>
      <c r="IA604" s="66"/>
      <c r="IB604" s="66"/>
      <c r="IC604" s="66"/>
      <c r="ID604" s="66"/>
      <c r="IE604" s="66"/>
      <c r="IF604" s="66"/>
      <c r="IG604" s="66"/>
      <c r="IH604" s="66"/>
      <c r="II604" s="66"/>
      <c r="IJ604" s="66"/>
      <c r="IK604" s="66"/>
      <c r="IL604" s="66"/>
      <c r="IM604" s="66"/>
      <c r="IN604" s="66"/>
      <c r="IO604" s="66"/>
      <c r="IP604" s="66"/>
      <c r="IQ604" s="66"/>
      <c r="IR604" s="66"/>
      <c r="IS604" s="66"/>
      <c r="IT604" s="66"/>
      <c r="IU604" s="66"/>
      <c r="IV604" s="66"/>
    </row>
    <row r="605" spans="1:256" s="26" customFormat="1" hidden="1">
      <c r="A605" s="43"/>
      <c r="B605" s="50"/>
      <c r="C605" s="50"/>
      <c r="D605" s="50"/>
      <c r="E605" s="40"/>
      <c r="F605" s="49"/>
      <c r="G605" s="50"/>
      <c r="H605" s="16"/>
      <c r="I605" s="16"/>
      <c r="J605" s="17"/>
      <c r="K605" s="50"/>
      <c r="L605" s="16"/>
      <c r="M605" s="16"/>
      <c r="N605" s="17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  <c r="DH605" s="38"/>
      <c r="DI605" s="38"/>
      <c r="DJ605" s="38"/>
      <c r="DK605" s="38"/>
      <c r="DL605" s="38"/>
      <c r="DM605" s="38"/>
      <c r="DN605" s="38"/>
      <c r="DO605" s="38"/>
      <c r="DP605" s="38"/>
      <c r="DQ605" s="38"/>
      <c r="DR605" s="38"/>
      <c r="DS605" s="38"/>
      <c r="DT605" s="38"/>
      <c r="DU605" s="38"/>
      <c r="DV605" s="38"/>
      <c r="DW605" s="38"/>
      <c r="DX605" s="38"/>
      <c r="DY605" s="38"/>
      <c r="DZ605" s="38"/>
      <c r="EA605" s="38"/>
      <c r="EB605" s="38"/>
      <c r="EC605" s="38"/>
      <c r="ED605" s="38"/>
      <c r="EE605" s="38"/>
      <c r="EF605" s="38"/>
      <c r="EG605" s="38"/>
      <c r="EH605" s="38"/>
      <c r="EI605" s="38"/>
      <c r="EJ605" s="38"/>
      <c r="EK605" s="38"/>
      <c r="EL605" s="38"/>
      <c r="EM605" s="38"/>
      <c r="EN605" s="38"/>
      <c r="EO605" s="38"/>
      <c r="EP605" s="38"/>
      <c r="EQ605" s="38"/>
      <c r="ER605" s="38"/>
      <c r="ES605" s="38"/>
      <c r="ET605" s="38"/>
      <c r="EU605" s="38"/>
      <c r="EV605" s="38"/>
      <c r="EW605" s="38"/>
      <c r="EX605" s="38"/>
      <c r="EY605" s="38"/>
      <c r="EZ605" s="38"/>
      <c r="FA605" s="38"/>
      <c r="FB605" s="38"/>
      <c r="FC605" s="38"/>
      <c r="FD605" s="38"/>
      <c r="FE605" s="38"/>
      <c r="FF605" s="38"/>
      <c r="FG605" s="38"/>
      <c r="FH605" s="38"/>
      <c r="FI605" s="38"/>
      <c r="FJ605" s="38"/>
      <c r="FK605" s="38"/>
      <c r="FL605" s="38"/>
      <c r="FM605" s="38"/>
      <c r="FN605" s="38"/>
      <c r="FO605" s="38"/>
      <c r="FP605" s="38"/>
      <c r="FQ605" s="38"/>
      <c r="FR605" s="38"/>
      <c r="FS605" s="38"/>
      <c r="FT605" s="38"/>
      <c r="FU605" s="38"/>
      <c r="FV605" s="38"/>
      <c r="FW605" s="38"/>
      <c r="FX605" s="38"/>
      <c r="FY605" s="38"/>
      <c r="FZ605" s="38"/>
      <c r="GA605" s="38"/>
      <c r="GB605" s="38"/>
      <c r="GC605" s="38"/>
      <c r="GD605" s="38"/>
      <c r="GE605" s="38"/>
      <c r="GF605" s="38"/>
      <c r="GG605" s="38"/>
      <c r="GH605" s="38"/>
      <c r="GI605" s="38"/>
      <c r="GJ605" s="38"/>
      <c r="GK605" s="38"/>
      <c r="GL605" s="38"/>
      <c r="GM605" s="38"/>
      <c r="GN605" s="38"/>
      <c r="GO605" s="38"/>
      <c r="GP605" s="38"/>
      <c r="GQ605" s="38"/>
      <c r="GR605" s="38"/>
      <c r="GS605" s="38"/>
      <c r="GT605" s="38"/>
      <c r="GU605" s="38"/>
      <c r="GV605" s="38"/>
      <c r="GW605" s="38"/>
      <c r="GX605" s="38"/>
      <c r="GY605" s="38"/>
      <c r="GZ605" s="38"/>
      <c r="HA605" s="38"/>
      <c r="HB605" s="38"/>
      <c r="HC605" s="38"/>
      <c r="HD605" s="38"/>
      <c r="HE605" s="38"/>
      <c r="HF605" s="38"/>
      <c r="HG605" s="38"/>
      <c r="HH605" s="38"/>
      <c r="HI605" s="38"/>
      <c r="HJ605" s="38"/>
      <c r="HK605" s="38"/>
      <c r="HL605" s="38"/>
      <c r="HM605" s="38"/>
      <c r="HN605" s="38"/>
      <c r="HO605" s="38"/>
      <c r="HP605" s="38"/>
      <c r="HQ605" s="38"/>
      <c r="HR605" s="38"/>
      <c r="HS605" s="38"/>
      <c r="HT605" s="38"/>
      <c r="HU605" s="38"/>
      <c r="HV605" s="38"/>
      <c r="HW605" s="38"/>
      <c r="HX605" s="38"/>
      <c r="HY605" s="38"/>
      <c r="HZ605" s="38"/>
      <c r="IA605" s="38"/>
      <c r="IB605" s="38"/>
      <c r="IC605" s="38"/>
      <c r="ID605" s="38"/>
      <c r="IE605" s="38"/>
      <c r="IF605" s="38"/>
      <c r="IG605" s="38"/>
      <c r="IH605" s="38"/>
      <c r="II605" s="38"/>
      <c r="IJ605" s="38"/>
      <c r="IK605" s="38"/>
      <c r="IL605" s="38"/>
      <c r="IM605" s="38"/>
      <c r="IN605" s="38"/>
      <c r="IO605" s="38"/>
      <c r="IP605" s="38"/>
      <c r="IQ605" s="38"/>
      <c r="IR605" s="38"/>
      <c r="IS605" s="38"/>
      <c r="IT605" s="38"/>
      <c r="IU605" s="38"/>
      <c r="IV605" s="38"/>
    </row>
    <row r="606" spans="1:256" s="64" customFormat="1" hidden="1">
      <c r="A606" s="43"/>
      <c r="B606" s="50"/>
      <c r="C606" s="50"/>
      <c r="D606" s="50"/>
      <c r="E606" s="40"/>
      <c r="F606" s="49"/>
      <c r="G606" s="50"/>
      <c r="H606" s="16"/>
      <c r="I606" s="16"/>
      <c r="J606" s="17"/>
      <c r="K606" s="50"/>
      <c r="L606" s="16"/>
      <c r="M606" s="16"/>
      <c r="N606" s="17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  <c r="DH606" s="38"/>
      <c r="DI606" s="38"/>
      <c r="DJ606" s="38"/>
      <c r="DK606" s="38"/>
      <c r="DL606" s="38"/>
      <c r="DM606" s="38"/>
      <c r="DN606" s="38"/>
      <c r="DO606" s="38"/>
      <c r="DP606" s="38"/>
      <c r="DQ606" s="38"/>
      <c r="DR606" s="38"/>
      <c r="DS606" s="38"/>
      <c r="DT606" s="38"/>
      <c r="DU606" s="38"/>
      <c r="DV606" s="38"/>
      <c r="DW606" s="38"/>
      <c r="DX606" s="38"/>
      <c r="DY606" s="38"/>
      <c r="DZ606" s="38"/>
      <c r="EA606" s="38"/>
      <c r="EB606" s="38"/>
      <c r="EC606" s="38"/>
      <c r="ED606" s="38"/>
      <c r="EE606" s="38"/>
      <c r="EF606" s="38"/>
      <c r="EG606" s="38"/>
      <c r="EH606" s="38"/>
      <c r="EI606" s="38"/>
      <c r="EJ606" s="38"/>
      <c r="EK606" s="38"/>
      <c r="EL606" s="38"/>
      <c r="EM606" s="38"/>
      <c r="EN606" s="38"/>
      <c r="EO606" s="38"/>
      <c r="EP606" s="38"/>
      <c r="EQ606" s="38"/>
      <c r="ER606" s="38"/>
      <c r="ES606" s="38"/>
      <c r="ET606" s="38"/>
      <c r="EU606" s="38"/>
      <c r="EV606" s="38"/>
      <c r="EW606" s="38"/>
      <c r="EX606" s="38"/>
      <c r="EY606" s="38"/>
      <c r="EZ606" s="38"/>
      <c r="FA606" s="38"/>
      <c r="FB606" s="38"/>
      <c r="FC606" s="38"/>
      <c r="FD606" s="38"/>
      <c r="FE606" s="38"/>
      <c r="FF606" s="38"/>
      <c r="FG606" s="38"/>
      <c r="FH606" s="38"/>
      <c r="FI606" s="38"/>
      <c r="FJ606" s="38"/>
      <c r="FK606" s="38"/>
      <c r="FL606" s="38"/>
      <c r="FM606" s="38"/>
      <c r="FN606" s="38"/>
      <c r="FO606" s="38"/>
      <c r="FP606" s="38"/>
      <c r="FQ606" s="38"/>
      <c r="FR606" s="38"/>
      <c r="FS606" s="38"/>
      <c r="FT606" s="38"/>
      <c r="FU606" s="38"/>
      <c r="FV606" s="38"/>
      <c r="FW606" s="38"/>
      <c r="FX606" s="38"/>
      <c r="FY606" s="38"/>
      <c r="FZ606" s="38"/>
      <c r="GA606" s="38"/>
      <c r="GB606" s="38"/>
      <c r="GC606" s="38"/>
      <c r="GD606" s="38"/>
      <c r="GE606" s="38"/>
      <c r="GF606" s="38"/>
      <c r="GG606" s="38"/>
      <c r="GH606" s="38"/>
      <c r="GI606" s="38"/>
      <c r="GJ606" s="38"/>
      <c r="GK606" s="38"/>
      <c r="GL606" s="38"/>
      <c r="GM606" s="38"/>
      <c r="GN606" s="38"/>
      <c r="GO606" s="38"/>
      <c r="GP606" s="38"/>
      <c r="GQ606" s="38"/>
      <c r="GR606" s="38"/>
      <c r="GS606" s="38"/>
      <c r="GT606" s="38"/>
      <c r="GU606" s="38"/>
      <c r="GV606" s="38"/>
      <c r="GW606" s="38"/>
      <c r="GX606" s="38"/>
      <c r="GY606" s="38"/>
      <c r="GZ606" s="38"/>
      <c r="HA606" s="38"/>
      <c r="HB606" s="38"/>
      <c r="HC606" s="38"/>
      <c r="HD606" s="38"/>
      <c r="HE606" s="38"/>
      <c r="HF606" s="38"/>
      <c r="HG606" s="38"/>
      <c r="HH606" s="38"/>
      <c r="HI606" s="38"/>
      <c r="HJ606" s="38"/>
      <c r="HK606" s="38"/>
      <c r="HL606" s="38"/>
      <c r="HM606" s="38"/>
      <c r="HN606" s="38"/>
      <c r="HO606" s="38"/>
      <c r="HP606" s="38"/>
      <c r="HQ606" s="38"/>
      <c r="HR606" s="38"/>
      <c r="HS606" s="38"/>
      <c r="HT606" s="38"/>
      <c r="HU606" s="38"/>
      <c r="HV606" s="38"/>
      <c r="HW606" s="38"/>
      <c r="HX606" s="38"/>
      <c r="HY606" s="38"/>
      <c r="HZ606" s="38"/>
      <c r="IA606" s="38"/>
      <c r="IB606" s="38"/>
      <c r="IC606" s="38"/>
      <c r="ID606" s="38"/>
      <c r="IE606" s="38"/>
      <c r="IF606" s="38"/>
      <c r="IG606" s="38"/>
      <c r="IH606" s="38"/>
      <c r="II606" s="38"/>
      <c r="IJ606" s="38"/>
      <c r="IK606" s="38"/>
      <c r="IL606" s="38"/>
      <c r="IM606" s="38"/>
      <c r="IN606" s="38"/>
      <c r="IO606" s="38"/>
      <c r="IP606" s="38"/>
      <c r="IQ606" s="38"/>
      <c r="IR606" s="38"/>
      <c r="IS606" s="38"/>
      <c r="IT606" s="38"/>
      <c r="IU606" s="38"/>
      <c r="IV606" s="38"/>
    </row>
    <row r="607" spans="1:256" s="26" customFormat="1" hidden="1">
      <c r="A607" s="43"/>
      <c r="B607" s="50"/>
      <c r="C607" s="50"/>
      <c r="D607" s="50"/>
      <c r="E607" s="40"/>
      <c r="F607" s="49"/>
      <c r="G607" s="50"/>
      <c r="H607" s="16"/>
      <c r="I607" s="16"/>
      <c r="J607" s="17"/>
      <c r="K607" s="50"/>
      <c r="L607" s="16"/>
      <c r="M607" s="16"/>
      <c r="N607" s="17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  <c r="ED607" s="66"/>
      <c r="EE607" s="66"/>
      <c r="EF607" s="66"/>
      <c r="EG607" s="66"/>
      <c r="EH607" s="66"/>
      <c r="EI607" s="66"/>
      <c r="EJ607" s="66"/>
      <c r="EK607" s="66"/>
      <c r="EL607" s="66"/>
      <c r="EM607" s="66"/>
      <c r="EN607" s="66"/>
      <c r="EO607" s="66"/>
      <c r="EP607" s="66"/>
      <c r="EQ607" s="66"/>
      <c r="ER607" s="66"/>
      <c r="ES607" s="66"/>
      <c r="ET607" s="66"/>
      <c r="EU607" s="66"/>
      <c r="EV607" s="66"/>
      <c r="EW607" s="66"/>
      <c r="EX607" s="66"/>
      <c r="EY607" s="66"/>
      <c r="EZ607" s="66"/>
      <c r="FA607" s="66"/>
      <c r="FB607" s="66"/>
      <c r="FC607" s="66"/>
      <c r="FD607" s="66"/>
      <c r="FE607" s="66"/>
      <c r="FF607" s="66"/>
      <c r="FG607" s="66"/>
      <c r="FH607" s="66"/>
      <c r="FI607" s="66"/>
      <c r="FJ607" s="66"/>
      <c r="FK607" s="66"/>
      <c r="FL607" s="66"/>
      <c r="FM607" s="66"/>
      <c r="FN607" s="66"/>
      <c r="FO607" s="66"/>
      <c r="FP607" s="66"/>
      <c r="FQ607" s="66"/>
      <c r="FR607" s="66"/>
      <c r="FS607" s="66"/>
      <c r="FT607" s="66"/>
      <c r="FU607" s="66"/>
      <c r="FV607" s="66"/>
      <c r="FW607" s="66"/>
      <c r="FX607" s="66"/>
      <c r="FY607" s="66"/>
      <c r="FZ607" s="66"/>
      <c r="GA607" s="66"/>
      <c r="GB607" s="66"/>
      <c r="GC607" s="66"/>
      <c r="GD607" s="66"/>
      <c r="GE607" s="66"/>
      <c r="GF607" s="66"/>
      <c r="GG607" s="66"/>
      <c r="GH607" s="66"/>
      <c r="GI607" s="66"/>
      <c r="GJ607" s="66"/>
      <c r="GK607" s="66"/>
      <c r="GL607" s="66"/>
      <c r="GM607" s="66"/>
      <c r="GN607" s="66"/>
      <c r="GO607" s="66"/>
      <c r="GP607" s="66"/>
      <c r="GQ607" s="66"/>
      <c r="GR607" s="66"/>
      <c r="GS607" s="66"/>
      <c r="GT607" s="66"/>
      <c r="GU607" s="66"/>
      <c r="GV607" s="66"/>
      <c r="GW607" s="66"/>
      <c r="GX607" s="66"/>
      <c r="GY607" s="66"/>
      <c r="GZ607" s="66"/>
      <c r="HA607" s="66"/>
      <c r="HB607" s="66"/>
      <c r="HC607" s="66"/>
      <c r="HD607" s="66"/>
      <c r="HE607" s="66"/>
      <c r="HF607" s="66"/>
      <c r="HG607" s="66"/>
      <c r="HH607" s="66"/>
      <c r="HI607" s="66"/>
      <c r="HJ607" s="66"/>
      <c r="HK607" s="66"/>
      <c r="HL607" s="66"/>
      <c r="HM607" s="66"/>
      <c r="HN607" s="66"/>
      <c r="HO607" s="66"/>
      <c r="HP607" s="66"/>
      <c r="HQ607" s="66"/>
      <c r="HR607" s="66"/>
      <c r="HS607" s="66"/>
      <c r="HT607" s="66"/>
      <c r="HU607" s="66"/>
      <c r="HV607" s="66"/>
      <c r="HW607" s="66"/>
      <c r="HX607" s="66"/>
      <c r="HY607" s="66"/>
      <c r="HZ607" s="66"/>
      <c r="IA607" s="66"/>
      <c r="IB607" s="66"/>
      <c r="IC607" s="66"/>
      <c r="ID607" s="66"/>
      <c r="IE607" s="66"/>
      <c r="IF607" s="66"/>
      <c r="IG607" s="66"/>
      <c r="IH607" s="66"/>
      <c r="II607" s="66"/>
      <c r="IJ607" s="66"/>
      <c r="IK607" s="66"/>
      <c r="IL607" s="66"/>
      <c r="IM607" s="66"/>
      <c r="IN607" s="66"/>
      <c r="IO607" s="66"/>
      <c r="IP607" s="66"/>
      <c r="IQ607" s="66"/>
      <c r="IR607" s="66"/>
      <c r="IS607" s="66"/>
      <c r="IT607" s="66"/>
      <c r="IU607" s="66"/>
      <c r="IV607" s="66"/>
    </row>
    <row r="608" spans="1:256" s="26" customFormat="1" hidden="1">
      <c r="A608" s="43"/>
      <c r="B608" s="50"/>
      <c r="C608" s="16"/>
      <c r="D608" s="16"/>
      <c r="E608" s="40"/>
      <c r="F608" s="40"/>
      <c r="G608" s="54"/>
      <c r="H608" s="16"/>
      <c r="I608" s="16"/>
      <c r="J608" s="17"/>
      <c r="K608" s="50"/>
      <c r="L608" s="16"/>
      <c r="M608" s="16"/>
      <c r="N608" s="17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  <c r="ED608" s="66"/>
      <c r="EE608" s="66"/>
      <c r="EF608" s="66"/>
      <c r="EG608" s="66"/>
      <c r="EH608" s="66"/>
      <c r="EI608" s="66"/>
      <c r="EJ608" s="66"/>
      <c r="EK608" s="66"/>
      <c r="EL608" s="66"/>
      <c r="EM608" s="66"/>
      <c r="EN608" s="66"/>
      <c r="EO608" s="66"/>
      <c r="EP608" s="66"/>
      <c r="EQ608" s="66"/>
      <c r="ER608" s="66"/>
      <c r="ES608" s="66"/>
      <c r="ET608" s="66"/>
      <c r="EU608" s="66"/>
      <c r="EV608" s="66"/>
      <c r="EW608" s="66"/>
      <c r="EX608" s="66"/>
      <c r="EY608" s="66"/>
      <c r="EZ608" s="66"/>
      <c r="FA608" s="66"/>
      <c r="FB608" s="66"/>
      <c r="FC608" s="66"/>
      <c r="FD608" s="66"/>
      <c r="FE608" s="66"/>
      <c r="FF608" s="66"/>
      <c r="FG608" s="66"/>
      <c r="FH608" s="66"/>
      <c r="FI608" s="66"/>
      <c r="FJ608" s="66"/>
      <c r="FK608" s="66"/>
      <c r="FL608" s="66"/>
      <c r="FM608" s="66"/>
      <c r="FN608" s="66"/>
      <c r="FO608" s="66"/>
      <c r="FP608" s="66"/>
      <c r="FQ608" s="66"/>
      <c r="FR608" s="66"/>
      <c r="FS608" s="66"/>
      <c r="FT608" s="66"/>
      <c r="FU608" s="66"/>
      <c r="FV608" s="66"/>
      <c r="FW608" s="66"/>
      <c r="FX608" s="66"/>
      <c r="FY608" s="66"/>
      <c r="FZ608" s="66"/>
      <c r="GA608" s="66"/>
      <c r="GB608" s="66"/>
      <c r="GC608" s="66"/>
      <c r="GD608" s="66"/>
      <c r="GE608" s="66"/>
      <c r="GF608" s="66"/>
      <c r="GG608" s="66"/>
      <c r="GH608" s="66"/>
      <c r="GI608" s="66"/>
      <c r="GJ608" s="66"/>
      <c r="GK608" s="66"/>
      <c r="GL608" s="66"/>
      <c r="GM608" s="66"/>
      <c r="GN608" s="66"/>
      <c r="GO608" s="66"/>
      <c r="GP608" s="66"/>
      <c r="GQ608" s="66"/>
      <c r="GR608" s="66"/>
      <c r="GS608" s="66"/>
      <c r="GT608" s="66"/>
      <c r="GU608" s="66"/>
      <c r="GV608" s="66"/>
      <c r="GW608" s="66"/>
      <c r="GX608" s="66"/>
      <c r="GY608" s="66"/>
      <c r="GZ608" s="66"/>
      <c r="HA608" s="66"/>
      <c r="HB608" s="66"/>
      <c r="HC608" s="66"/>
      <c r="HD608" s="66"/>
      <c r="HE608" s="66"/>
      <c r="HF608" s="66"/>
      <c r="HG608" s="66"/>
      <c r="HH608" s="66"/>
      <c r="HI608" s="66"/>
      <c r="HJ608" s="66"/>
      <c r="HK608" s="66"/>
      <c r="HL608" s="66"/>
      <c r="HM608" s="66"/>
      <c r="HN608" s="66"/>
      <c r="HO608" s="66"/>
      <c r="HP608" s="66"/>
      <c r="HQ608" s="66"/>
      <c r="HR608" s="66"/>
      <c r="HS608" s="66"/>
      <c r="HT608" s="66"/>
      <c r="HU608" s="66"/>
      <c r="HV608" s="66"/>
      <c r="HW608" s="66"/>
      <c r="HX608" s="66"/>
      <c r="HY608" s="66"/>
      <c r="HZ608" s="66"/>
      <c r="IA608" s="66"/>
      <c r="IB608" s="66"/>
      <c r="IC608" s="66"/>
      <c r="ID608" s="66"/>
      <c r="IE608" s="66"/>
      <c r="IF608" s="66"/>
      <c r="IG608" s="66"/>
      <c r="IH608" s="66"/>
      <c r="II608" s="66"/>
      <c r="IJ608" s="66"/>
      <c r="IK608" s="66"/>
      <c r="IL608" s="66"/>
      <c r="IM608" s="66"/>
      <c r="IN608" s="66"/>
      <c r="IO608" s="66"/>
      <c r="IP608" s="66"/>
      <c r="IQ608" s="66"/>
      <c r="IR608" s="66"/>
      <c r="IS608" s="66"/>
      <c r="IT608" s="66"/>
      <c r="IU608" s="66"/>
      <c r="IV608" s="66"/>
    </row>
    <row r="609" spans="1:256" s="26" customFormat="1" hidden="1">
      <c r="A609" s="43"/>
      <c r="B609" s="50"/>
      <c r="C609" s="16"/>
      <c r="D609" s="16"/>
      <c r="E609" s="40"/>
      <c r="F609" s="40"/>
      <c r="G609" s="54"/>
      <c r="H609" s="16"/>
      <c r="I609" s="16"/>
      <c r="J609" s="17"/>
      <c r="K609" s="50"/>
      <c r="L609" s="16"/>
      <c r="M609" s="16"/>
      <c r="N609" s="17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  <c r="ED609" s="66"/>
      <c r="EE609" s="66"/>
      <c r="EF609" s="66"/>
      <c r="EG609" s="66"/>
      <c r="EH609" s="66"/>
      <c r="EI609" s="66"/>
      <c r="EJ609" s="66"/>
      <c r="EK609" s="66"/>
      <c r="EL609" s="66"/>
      <c r="EM609" s="66"/>
      <c r="EN609" s="66"/>
      <c r="EO609" s="66"/>
      <c r="EP609" s="66"/>
      <c r="EQ609" s="66"/>
      <c r="ER609" s="66"/>
      <c r="ES609" s="66"/>
      <c r="ET609" s="66"/>
      <c r="EU609" s="66"/>
      <c r="EV609" s="66"/>
      <c r="EW609" s="66"/>
      <c r="EX609" s="66"/>
      <c r="EY609" s="66"/>
      <c r="EZ609" s="66"/>
      <c r="FA609" s="66"/>
      <c r="FB609" s="66"/>
      <c r="FC609" s="66"/>
      <c r="FD609" s="66"/>
      <c r="FE609" s="66"/>
      <c r="FF609" s="66"/>
      <c r="FG609" s="66"/>
      <c r="FH609" s="66"/>
      <c r="FI609" s="66"/>
      <c r="FJ609" s="66"/>
      <c r="FK609" s="66"/>
      <c r="FL609" s="66"/>
      <c r="FM609" s="66"/>
      <c r="FN609" s="66"/>
      <c r="FO609" s="66"/>
      <c r="FP609" s="66"/>
      <c r="FQ609" s="66"/>
      <c r="FR609" s="66"/>
      <c r="FS609" s="66"/>
      <c r="FT609" s="66"/>
      <c r="FU609" s="66"/>
      <c r="FV609" s="66"/>
      <c r="FW609" s="66"/>
      <c r="FX609" s="66"/>
      <c r="FY609" s="66"/>
      <c r="FZ609" s="66"/>
      <c r="GA609" s="66"/>
      <c r="GB609" s="66"/>
      <c r="GC609" s="66"/>
      <c r="GD609" s="66"/>
      <c r="GE609" s="66"/>
      <c r="GF609" s="66"/>
      <c r="GG609" s="66"/>
      <c r="GH609" s="66"/>
      <c r="GI609" s="66"/>
      <c r="GJ609" s="66"/>
      <c r="GK609" s="66"/>
      <c r="GL609" s="66"/>
      <c r="GM609" s="66"/>
      <c r="GN609" s="66"/>
      <c r="GO609" s="66"/>
      <c r="GP609" s="66"/>
      <c r="GQ609" s="66"/>
      <c r="GR609" s="66"/>
      <c r="GS609" s="66"/>
      <c r="GT609" s="66"/>
      <c r="GU609" s="66"/>
      <c r="GV609" s="66"/>
      <c r="GW609" s="66"/>
      <c r="GX609" s="66"/>
      <c r="GY609" s="66"/>
      <c r="GZ609" s="66"/>
      <c r="HA609" s="66"/>
      <c r="HB609" s="66"/>
      <c r="HC609" s="66"/>
      <c r="HD609" s="66"/>
      <c r="HE609" s="66"/>
      <c r="HF609" s="66"/>
      <c r="HG609" s="66"/>
      <c r="HH609" s="66"/>
      <c r="HI609" s="66"/>
      <c r="HJ609" s="66"/>
      <c r="HK609" s="66"/>
      <c r="HL609" s="66"/>
      <c r="HM609" s="66"/>
      <c r="HN609" s="66"/>
      <c r="HO609" s="66"/>
      <c r="HP609" s="66"/>
      <c r="HQ609" s="66"/>
      <c r="HR609" s="66"/>
      <c r="HS609" s="66"/>
      <c r="HT609" s="66"/>
      <c r="HU609" s="66"/>
      <c r="HV609" s="66"/>
      <c r="HW609" s="66"/>
      <c r="HX609" s="66"/>
      <c r="HY609" s="66"/>
      <c r="HZ609" s="66"/>
      <c r="IA609" s="66"/>
      <c r="IB609" s="66"/>
      <c r="IC609" s="66"/>
      <c r="ID609" s="66"/>
      <c r="IE609" s="66"/>
      <c r="IF609" s="66"/>
      <c r="IG609" s="66"/>
      <c r="IH609" s="66"/>
      <c r="II609" s="66"/>
      <c r="IJ609" s="66"/>
      <c r="IK609" s="66"/>
      <c r="IL609" s="66"/>
      <c r="IM609" s="66"/>
      <c r="IN609" s="66"/>
      <c r="IO609" s="66"/>
      <c r="IP609" s="66"/>
      <c r="IQ609" s="66"/>
      <c r="IR609" s="66"/>
      <c r="IS609" s="66"/>
      <c r="IT609" s="66"/>
      <c r="IU609" s="66"/>
      <c r="IV609" s="66"/>
    </row>
    <row r="610" spans="1:256" s="26" customFormat="1" hidden="1">
      <c r="A610" s="43"/>
      <c r="B610" s="50"/>
      <c r="C610" s="16"/>
      <c r="D610" s="16"/>
      <c r="E610" s="40"/>
      <c r="F610" s="40"/>
      <c r="G610" s="54"/>
      <c r="H610" s="16"/>
      <c r="I610" s="16"/>
      <c r="J610" s="17"/>
      <c r="K610" s="50"/>
      <c r="L610" s="16"/>
      <c r="M610" s="16"/>
      <c r="N610" s="17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  <c r="ED610" s="66"/>
      <c r="EE610" s="66"/>
      <c r="EF610" s="66"/>
      <c r="EG610" s="66"/>
      <c r="EH610" s="66"/>
      <c r="EI610" s="66"/>
      <c r="EJ610" s="66"/>
      <c r="EK610" s="66"/>
      <c r="EL610" s="66"/>
      <c r="EM610" s="66"/>
      <c r="EN610" s="66"/>
      <c r="EO610" s="66"/>
      <c r="EP610" s="66"/>
      <c r="EQ610" s="66"/>
      <c r="ER610" s="66"/>
      <c r="ES610" s="66"/>
      <c r="ET610" s="66"/>
      <c r="EU610" s="66"/>
      <c r="EV610" s="66"/>
      <c r="EW610" s="66"/>
      <c r="EX610" s="66"/>
      <c r="EY610" s="66"/>
      <c r="EZ610" s="66"/>
      <c r="FA610" s="66"/>
      <c r="FB610" s="66"/>
      <c r="FC610" s="66"/>
      <c r="FD610" s="66"/>
      <c r="FE610" s="66"/>
      <c r="FF610" s="66"/>
      <c r="FG610" s="66"/>
      <c r="FH610" s="66"/>
      <c r="FI610" s="66"/>
      <c r="FJ610" s="66"/>
      <c r="FK610" s="66"/>
      <c r="FL610" s="66"/>
      <c r="FM610" s="66"/>
      <c r="FN610" s="66"/>
      <c r="FO610" s="66"/>
      <c r="FP610" s="66"/>
      <c r="FQ610" s="66"/>
      <c r="FR610" s="66"/>
      <c r="FS610" s="66"/>
      <c r="FT610" s="66"/>
      <c r="FU610" s="66"/>
      <c r="FV610" s="66"/>
      <c r="FW610" s="66"/>
      <c r="FX610" s="66"/>
      <c r="FY610" s="66"/>
      <c r="FZ610" s="66"/>
      <c r="GA610" s="66"/>
      <c r="GB610" s="66"/>
      <c r="GC610" s="66"/>
      <c r="GD610" s="66"/>
      <c r="GE610" s="66"/>
      <c r="GF610" s="66"/>
      <c r="GG610" s="66"/>
      <c r="GH610" s="66"/>
      <c r="GI610" s="66"/>
      <c r="GJ610" s="66"/>
      <c r="GK610" s="66"/>
      <c r="GL610" s="66"/>
      <c r="GM610" s="66"/>
      <c r="GN610" s="66"/>
      <c r="GO610" s="66"/>
      <c r="GP610" s="66"/>
      <c r="GQ610" s="66"/>
      <c r="GR610" s="66"/>
      <c r="GS610" s="66"/>
      <c r="GT610" s="66"/>
      <c r="GU610" s="66"/>
      <c r="GV610" s="66"/>
      <c r="GW610" s="66"/>
      <c r="GX610" s="66"/>
      <c r="GY610" s="66"/>
      <c r="GZ610" s="66"/>
      <c r="HA610" s="66"/>
      <c r="HB610" s="66"/>
      <c r="HC610" s="66"/>
      <c r="HD610" s="66"/>
      <c r="HE610" s="66"/>
      <c r="HF610" s="66"/>
      <c r="HG610" s="66"/>
      <c r="HH610" s="66"/>
      <c r="HI610" s="66"/>
      <c r="HJ610" s="66"/>
      <c r="HK610" s="66"/>
      <c r="HL610" s="66"/>
      <c r="HM610" s="66"/>
      <c r="HN610" s="66"/>
      <c r="HO610" s="66"/>
      <c r="HP610" s="66"/>
      <c r="HQ610" s="66"/>
      <c r="HR610" s="66"/>
      <c r="HS610" s="66"/>
      <c r="HT610" s="66"/>
      <c r="HU610" s="66"/>
      <c r="HV610" s="66"/>
      <c r="HW610" s="66"/>
      <c r="HX610" s="66"/>
      <c r="HY610" s="66"/>
      <c r="HZ610" s="66"/>
      <c r="IA610" s="66"/>
      <c r="IB610" s="66"/>
      <c r="IC610" s="66"/>
      <c r="ID610" s="66"/>
      <c r="IE610" s="66"/>
      <c r="IF610" s="66"/>
      <c r="IG610" s="66"/>
      <c r="IH610" s="66"/>
      <c r="II610" s="66"/>
      <c r="IJ610" s="66"/>
      <c r="IK610" s="66"/>
      <c r="IL610" s="66"/>
      <c r="IM610" s="66"/>
      <c r="IN610" s="66"/>
      <c r="IO610" s="66"/>
      <c r="IP610" s="66"/>
      <c r="IQ610" s="66"/>
      <c r="IR610" s="66"/>
      <c r="IS610" s="66"/>
      <c r="IT610" s="66"/>
      <c r="IU610" s="66"/>
      <c r="IV610" s="66"/>
    </row>
    <row r="611" spans="1:256" s="26" customFormat="1" hidden="1">
      <c r="A611" s="43"/>
      <c r="B611" s="16"/>
      <c r="C611" s="16"/>
      <c r="D611" s="16"/>
      <c r="E611" s="40"/>
      <c r="F611" s="40"/>
      <c r="G611" s="40"/>
      <c r="H611" s="16"/>
      <c r="I611" s="16"/>
      <c r="J611" s="16"/>
      <c r="K611" s="16"/>
      <c r="L611" s="16"/>
      <c r="M611" s="16"/>
      <c r="N611" s="16"/>
    </row>
    <row r="612" spans="1:256" s="26" customFormat="1" hidden="1">
      <c r="A612" s="43"/>
      <c r="B612" s="16"/>
      <c r="C612" s="16"/>
      <c r="D612" s="16"/>
      <c r="E612" s="40"/>
      <c r="F612" s="40"/>
      <c r="G612" s="40"/>
      <c r="H612" s="16"/>
      <c r="I612" s="16"/>
      <c r="J612" s="16"/>
      <c r="K612" s="16"/>
      <c r="L612" s="16"/>
      <c r="M612" s="16"/>
      <c r="N612" s="16"/>
    </row>
    <row r="613" spans="1:256" s="26" customFormat="1" hidden="1">
      <c r="A613" s="43"/>
      <c r="B613" s="16"/>
      <c r="C613" s="16"/>
      <c r="D613" s="16"/>
      <c r="E613" s="40"/>
      <c r="F613" s="40"/>
      <c r="G613" s="40"/>
      <c r="H613" s="16"/>
      <c r="I613" s="16"/>
      <c r="J613" s="16"/>
      <c r="K613" s="16"/>
      <c r="L613" s="16"/>
      <c r="M613" s="16"/>
      <c r="N613" s="16"/>
    </row>
    <row r="614" spans="1:256" s="26" customFormat="1" hidden="1">
      <c r="A614" s="43"/>
      <c r="B614" s="16"/>
      <c r="C614" s="16"/>
      <c r="D614" s="16"/>
      <c r="E614" s="40"/>
      <c r="F614" s="40"/>
      <c r="G614" s="40"/>
      <c r="H614" s="16"/>
      <c r="I614" s="16"/>
      <c r="J614" s="16"/>
      <c r="K614" s="16"/>
      <c r="L614" s="16"/>
      <c r="M614" s="16"/>
      <c r="N614" s="16"/>
    </row>
    <row r="615" spans="1:256" s="26" customFormat="1" hidden="1">
      <c r="A615" s="43"/>
      <c r="B615" s="16"/>
      <c r="C615" s="16"/>
      <c r="D615" s="16"/>
      <c r="E615" s="40"/>
      <c r="F615" s="40"/>
      <c r="G615" s="40"/>
      <c r="H615" s="16"/>
      <c r="I615" s="16"/>
      <c r="J615" s="16"/>
      <c r="K615" s="16"/>
      <c r="L615" s="16"/>
      <c r="M615" s="16"/>
      <c r="N615" s="16"/>
    </row>
    <row r="616" spans="1:256" s="64" customFormat="1">
      <c r="A616" s="58">
        <v>43335</v>
      </c>
      <c r="B616" s="59" t="s">
        <v>137</v>
      </c>
      <c r="C616" s="59" t="s">
        <v>82</v>
      </c>
      <c r="D616" s="59" t="s">
        <v>316</v>
      </c>
      <c r="E616" s="61">
        <v>60000</v>
      </c>
      <c r="F616" s="61"/>
      <c r="G616" s="61"/>
      <c r="H616" s="59"/>
      <c r="I616" s="73"/>
      <c r="J616" s="59" t="s">
        <v>245</v>
      </c>
      <c r="K616" s="59" t="s">
        <v>292</v>
      </c>
      <c r="L616" s="59"/>
      <c r="M616" s="59" t="s">
        <v>95</v>
      </c>
      <c r="N616" s="63" t="s">
        <v>101</v>
      </c>
    </row>
    <row r="617" spans="1:256" s="26" customFormat="1" hidden="1">
      <c r="A617" s="43"/>
      <c r="B617" s="16"/>
      <c r="C617" s="16"/>
      <c r="D617" s="16"/>
      <c r="E617" s="40"/>
      <c r="F617" s="40"/>
      <c r="G617" s="40"/>
      <c r="H617" s="16"/>
      <c r="I617" s="16"/>
      <c r="J617" s="16"/>
      <c r="K617" s="16"/>
      <c r="L617" s="16"/>
      <c r="M617" s="16"/>
      <c r="N617" s="16"/>
    </row>
    <row r="618" spans="1:256" s="26" customFormat="1" hidden="1">
      <c r="A618" s="43"/>
      <c r="B618" s="16"/>
      <c r="C618" s="16"/>
      <c r="D618" s="16"/>
      <c r="E618" s="40"/>
      <c r="F618" s="40"/>
      <c r="G618" s="40"/>
      <c r="H618" s="16"/>
      <c r="I618" s="16"/>
      <c r="J618" s="16"/>
      <c r="K618" s="16"/>
      <c r="L618" s="16"/>
      <c r="M618" s="16"/>
      <c r="N618" s="16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  <c r="BO618" s="64"/>
      <c r="BP618" s="64"/>
      <c r="BQ618" s="64"/>
      <c r="BR618" s="64"/>
      <c r="BS618" s="64"/>
      <c r="BT618" s="64"/>
      <c r="BU618" s="64"/>
      <c r="BV618" s="64"/>
      <c r="BW618" s="64"/>
      <c r="BX618" s="64"/>
      <c r="BY618" s="64"/>
      <c r="BZ618" s="64"/>
      <c r="CA618" s="64"/>
      <c r="CB618" s="64"/>
      <c r="CC618" s="64"/>
      <c r="CD618" s="64"/>
      <c r="CE618" s="64"/>
      <c r="CF618" s="64"/>
      <c r="CG618" s="64"/>
      <c r="CH618" s="64"/>
      <c r="CI618" s="64"/>
      <c r="CJ618" s="64"/>
      <c r="CK618" s="64"/>
      <c r="CL618" s="64"/>
      <c r="CM618" s="64"/>
      <c r="CN618" s="64"/>
      <c r="CO618" s="64"/>
      <c r="CP618" s="64"/>
      <c r="CQ618" s="64"/>
      <c r="CR618" s="64"/>
      <c r="CS618" s="64"/>
      <c r="CT618" s="64"/>
      <c r="CU618" s="64"/>
      <c r="CV618" s="64"/>
      <c r="CW618" s="64"/>
      <c r="CX618" s="64"/>
      <c r="CY618" s="64"/>
      <c r="CZ618" s="64"/>
      <c r="DA618" s="64"/>
      <c r="DB618" s="64"/>
      <c r="DC618" s="64"/>
      <c r="DD618" s="64"/>
      <c r="DE618" s="64"/>
      <c r="DF618" s="64"/>
      <c r="DG618" s="64"/>
      <c r="DH618" s="64"/>
      <c r="DI618" s="64"/>
      <c r="DJ618" s="64"/>
      <c r="DK618" s="64"/>
      <c r="DL618" s="64"/>
      <c r="DM618" s="64"/>
      <c r="DN618" s="64"/>
      <c r="DO618" s="64"/>
      <c r="DP618" s="64"/>
      <c r="DQ618" s="64"/>
      <c r="DR618" s="64"/>
      <c r="DS618" s="64"/>
      <c r="DT618" s="64"/>
      <c r="DU618" s="64"/>
      <c r="DV618" s="64"/>
      <c r="DW618" s="64"/>
      <c r="DX618" s="64"/>
      <c r="DY618" s="64"/>
      <c r="DZ618" s="64"/>
      <c r="EA618" s="64"/>
      <c r="EB618" s="64"/>
      <c r="EC618" s="64"/>
      <c r="ED618" s="64"/>
      <c r="EE618" s="64"/>
      <c r="EF618" s="64"/>
      <c r="EG618" s="64"/>
      <c r="EH618" s="64"/>
      <c r="EI618" s="64"/>
      <c r="EJ618" s="64"/>
      <c r="EK618" s="64"/>
      <c r="EL618" s="64"/>
      <c r="EM618" s="64"/>
      <c r="EN618" s="64"/>
      <c r="EO618" s="64"/>
      <c r="EP618" s="64"/>
      <c r="EQ618" s="64"/>
      <c r="ER618" s="64"/>
      <c r="ES618" s="64"/>
      <c r="ET618" s="64"/>
      <c r="EU618" s="64"/>
      <c r="EV618" s="64"/>
      <c r="EW618" s="64"/>
      <c r="EX618" s="64"/>
      <c r="EY618" s="64"/>
      <c r="EZ618" s="64"/>
      <c r="FA618" s="64"/>
      <c r="FB618" s="64"/>
      <c r="FC618" s="64"/>
      <c r="FD618" s="64"/>
      <c r="FE618" s="64"/>
      <c r="FF618" s="64"/>
      <c r="FG618" s="64"/>
      <c r="FH618" s="64"/>
      <c r="FI618" s="64"/>
      <c r="FJ618" s="64"/>
      <c r="FK618" s="64"/>
      <c r="FL618" s="64"/>
      <c r="FM618" s="64"/>
      <c r="FN618" s="64"/>
      <c r="FO618" s="64"/>
      <c r="FP618" s="64"/>
      <c r="FQ618" s="64"/>
      <c r="FR618" s="64"/>
      <c r="FS618" s="64"/>
      <c r="FT618" s="64"/>
      <c r="FU618" s="64"/>
      <c r="FV618" s="64"/>
      <c r="FW618" s="64"/>
      <c r="FX618" s="64"/>
      <c r="FY618" s="64"/>
      <c r="FZ618" s="64"/>
      <c r="GA618" s="64"/>
      <c r="GB618" s="64"/>
      <c r="GC618" s="64"/>
      <c r="GD618" s="64"/>
      <c r="GE618" s="64"/>
      <c r="GF618" s="64"/>
      <c r="GG618" s="64"/>
      <c r="GH618" s="64"/>
      <c r="GI618" s="64"/>
      <c r="GJ618" s="64"/>
      <c r="GK618" s="64"/>
      <c r="GL618" s="64"/>
      <c r="GM618" s="64"/>
      <c r="GN618" s="64"/>
      <c r="GO618" s="64"/>
      <c r="GP618" s="64"/>
      <c r="GQ618" s="64"/>
      <c r="GR618" s="64"/>
      <c r="GS618" s="64"/>
      <c r="GT618" s="64"/>
      <c r="GU618" s="64"/>
      <c r="GV618" s="64"/>
      <c r="GW618" s="64"/>
      <c r="GX618" s="64"/>
      <c r="GY618" s="64"/>
      <c r="GZ618" s="64"/>
      <c r="HA618" s="64"/>
      <c r="HB618" s="64"/>
      <c r="HC618" s="64"/>
      <c r="HD618" s="64"/>
      <c r="HE618" s="64"/>
      <c r="HF618" s="64"/>
      <c r="HG618" s="64"/>
      <c r="HH618" s="64"/>
      <c r="HI618" s="64"/>
      <c r="HJ618" s="64"/>
      <c r="HK618" s="64"/>
      <c r="HL618" s="64"/>
      <c r="HM618" s="64"/>
      <c r="HN618" s="64"/>
      <c r="HO618" s="64"/>
      <c r="HP618" s="64"/>
      <c r="HQ618" s="64"/>
      <c r="HR618" s="64"/>
      <c r="HS618" s="64"/>
      <c r="HT618" s="64"/>
      <c r="HU618" s="64"/>
      <c r="HV618" s="64"/>
      <c r="HW618" s="64"/>
      <c r="HX618" s="64"/>
      <c r="HY618" s="64"/>
      <c r="HZ618" s="64"/>
      <c r="IA618" s="64"/>
      <c r="IB618" s="64"/>
      <c r="IC618" s="64"/>
      <c r="ID618" s="64"/>
      <c r="IE618" s="64"/>
      <c r="IF618" s="64"/>
      <c r="IG618" s="64"/>
      <c r="IH618" s="64"/>
      <c r="II618" s="64"/>
      <c r="IJ618" s="64"/>
      <c r="IK618" s="64"/>
      <c r="IL618" s="64"/>
      <c r="IM618" s="64"/>
      <c r="IN618" s="64"/>
      <c r="IO618" s="64"/>
      <c r="IP618" s="64"/>
      <c r="IQ618" s="64"/>
      <c r="IR618" s="64"/>
      <c r="IS618" s="64"/>
      <c r="IT618" s="64"/>
      <c r="IU618" s="64"/>
      <c r="IV618" s="64"/>
    </row>
    <row r="619" spans="1:256" s="26" customFormat="1" hidden="1">
      <c r="A619" s="43"/>
      <c r="B619" s="16"/>
      <c r="C619" s="16"/>
      <c r="D619" s="16"/>
      <c r="E619" s="40"/>
      <c r="F619" s="40"/>
      <c r="G619" s="40"/>
      <c r="H619" s="16"/>
      <c r="I619" s="16"/>
      <c r="J619" s="16"/>
      <c r="K619" s="16"/>
      <c r="L619" s="16"/>
      <c r="M619" s="16"/>
      <c r="N619" s="16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  <c r="DG619" s="39"/>
      <c r="DH619" s="39"/>
      <c r="DI619" s="39"/>
      <c r="DJ619" s="39"/>
      <c r="DK619" s="39"/>
      <c r="DL619" s="39"/>
      <c r="DM619" s="39"/>
      <c r="DN619" s="39"/>
      <c r="DO619" s="39"/>
      <c r="DP619" s="39"/>
      <c r="DQ619" s="39"/>
      <c r="DR619" s="39"/>
      <c r="DS619" s="39"/>
      <c r="DT619" s="39"/>
      <c r="DU619" s="39"/>
      <c r="DV619" s="39"/>
      <c r="DW619" s="39"/>
      <c r="DX619" s="39"/>
      <c r="DY619" s="39"/>
      <c r="DZ619" s="39"/>
      <c r="EA619" s="39"/>
      <c r="EB619" s="39"/>
      <c r="EC619" s="39"/>
      <c r="ED619" s="39"/>
      <c r="EE619" s="39"/>
      <c r="EF619" s="39"/>
      <c r="EG619" s="39"/>
      <c r="EH619" s="39"/>
      <c r="EI619" s="39"/>
      <c r="EJ619" s="39"/>
      <c r="EK619" s="39"/>
      <c r="EL619" s="39"/>
      <c r="EM619" s="39"/>
      <c r="EN619" s="39"/>
      <c r="EO619" s="39"/>
      <c r="EP619" s="39"/>
      <c r="EQ619" s="39"/>
      <c r="ER619" s="39"/>
      <c r="ES619" s="39"/>
      <c r="ET619" s="39"/>
      <c r="EU619" s="39"/>
      <c r="EV619" s="39"/>
      <c r="EW619" s="39"/>
      <c r="EX619" s="39"/>
      <c r="EY619" s="39"/>
      <c r="EZ619" s="39"/>
      <c r="FA619" s="39"/>
      <c r="FB619" s="39"/>
      <c r="FC619" s="39"/>
      <c r="FD619" s="39"/>
      <c r="FE619" s="39"/>
      <c r="FF619" s="39"/>
      <c r="FG619" s="39"/>
      <c r="FH619" s="39"/>
      <c r="FI619" s="39"/>
      <c r="FJ619" s="39"/>
      <c r="FK619" s="39"/>
      <c r="FL619" s="39"/>
      <c r="FM619" s="39"/>
      <c r="FN619" s="39"/>
      <c r="FO619" s="39"/>
      <c r="FP619" s="39"/>
      <c r="FQ619" s="39"/>
      <c r="FR619" s="39"/>
      <c r="FS619" s="39"/>
      <c r="FT619" s="39"/>
      <c r="FU619" s="39"/>
      <c r="FV619" s="39"/>
      <c r="FW619" s="39"/>
      <c r="FX619" s="39"/>
      <c r="FY619" s="39"/>
      <c r="FZ619" s="39"/>
      <c r="GA619" s="39"/>
      <c r="GB619" s="39"/>
      <c r="GC619" s="39"/>
      <c r="GD619" s="39"/>
      <c r="GE619" s="39"/>
      <c r="GF619" s="39"/>
      <c r="GG619" s="39"/>
      <c r="GH619" s="39"/>
      <c r="GI619" s="39"/>
      <c r="GJ619" s="39"/>
      <c r="GK619" s="39"/>
      <c r="GL619" s="39"/>
      <c r="GM619" s="39"/>
      <c r="GN619" s="39"/>
      <c r="GO619" s="39"/>
      <c r="GP619" s="39"/>
      <c r="GQ619" s="39"/>
      <c r="GR619" s="39"/>
      <c r="GS619" s="39"/>
      <c r="GT619" s="39"/>
      <c r="GU619" s="39"/>
      <c r="GV619" s="39"/>
      <c r="GW619" s="39"/>
      <c r="GX619" s="39"/>
      <c r="GY619" s="39"/>
      <c r="GZ619" s="39"/>
      <c r="HA619" s="39"/>
      <c r="HB619" s="39"/>
      <c r="HC619" s="39"/>
      <c r="HD619" s="39"/>
      <c r="HE619" s="39"/>
      <c r="HF619" s="39"/>
      <c r="HG619" s="39"/>
      <c r="HH619" s="39"/>
      <c r="HI619" s="39"/>
      <c r="HJ619" s="39"/>
      <c r="HK619" s="39"/>
      <c r="HL619" s="39"/>
      <c r="HM619" s="39"/>
      <c r="HN619" s="39"/>
      <c r="HO619" s="39"/>
      <c r="HP619" s="39"/>
      <c r="HQ619" s="39"/>
      <c r="HR619" s="39"/>
      <c r="HS619" s="39"/>
      <c r="HT619" s="39"/>
      <c r="HU619" s="39"/>
      <c r="HV619" s="39"/>
      <c r="HW619" s="39"/>
      <c r="HX619" s="39"/>
      <c r="HY619" s="39"/>
      <c r="HZ619" s="39"/>
      <c r="IA619" s="39"/>
      <c r="IB619" s="39"/>
      <c r="IC619" s="39"/>
      <c r="ID619" s="39"/>
      <c r="IE619" s="39"/>
      <c r="IF619" s="39"/>
      <c r="IG619" s="39"/>
      <c r="IH619" s="39"/>
      <c r="II619" s="39"/>
      <c r="IJ619" s="39"/>
      <c r="IK619" s="39"/>
      <c r="IL619" s="39"/>
      <c r="IM619" s="39"/>
      <c r="IN619" s="39"/>
      <c r="IO619" s="39"/>
      <c r="IP619" s="39"/>
      <c r="IQ619" s="39"/>
      <c r="IR619" s="39"/>
      <c r="IS619" s="39"/>
      <c r="IT619" s="39"/>
      <c r="IU619" s="39"/>
      <c r="IV619" s="39"/>
    </row>
    <row r="620" spans="1:256" s="26" customFormat="1" hidden="1">
      <c r="A620" s="43"/>
      <c r="B620" s="16"/>
      <c r="C620" s="16"/>
      <c r="D620" s="16"/>
      <c r="E620" s="40"/>
      <c r="F620" s="40"/>
      <c r="G620" s="40"/>
      <c r="H620" s="16"/>
      <c r="I620" s="16"/>
      <c r="J620" s="16"/>
      <c r="K620" s="16"/>
      <c r="L620" s="16"/>
      <c r="M620" s="16"/>
      <c r="N620" s="16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  <c r="DG620" s="39"/>
      <c r="DH620" s="39"/>
      <c r="DI620" s="39"/>
      <c r="DJ620" s="39"/>
      <c r="DK620" s="39"/>
      <c r="DL620" s="39"/>
      <c r="DM620" s="39"/>
      <c r="DN620" s="39"/>
      <c r="DO620" s="39"/>
      <c r="DP620" s="39"/>
      <c r="DQ620" s="39"/>
      <c r="DR620" s="39"/>
      <c r="DS620" s="39"/>
      <c r="DT620" s="39"/>
      <c r="DU620" s="39"/>
      <c r="DV620" s="39"/>
      <c r="DW620" s="39"/>
      <c r="DX620" s="39"/>
      <c r="DY620" s="39"/>
      <c r="DZ620" s="39"/>
      <c r="EA620" s="39"/>
      <c r="EB620" s="39"/>
      <c r="EC620" s="39"/>
      <c r="ED620" s="39"/>
      <c r="EE620" s="39"/>
      <c r="EF620" s="39"/>
      <c r="EG620" s="39"/>
      <c r="EH620" s="39"/>
      <c r="EI620" s="39"/>
      <c r="EJ620" s="39"/>
      <c r="EK620" s="39"/>
      <c r="EL620" s="39"/>
      <c r="EM620" s="39"/>
      <c r="EN620" s="39"/>
      <c r="EO620" s="39"/>
      <c r="EP620" s="39"/>
      <c r="EQ620" s="39"/>
      <c r="ER620" s="39"/>
      <c r="ES620" s="39"/>
      <c r="ET620" s="39"/>
      <c r="EU620" s="39"/>
      <c r="EV620" s="39"/>
      <c r="EW620" s="39"/>
      <c r="EX620" s="39"/>
      <c r="EY620" s="39"/>
      <c r="EZ620" s="39"/>
      <c r="FA620" s="39"/>
      <c r="FB620" s="39"/>
      <c r="FC620" s="39"/>
      <c r="FD620" s="39"/>
      <c r="FE620" s="39"/>
      <c r="FF620" s="39"/>
      <c r="FG620" s="39"/>
      <c r="FH620" s="39"/>
      <c r="FI620" s="39"/>
      <c r="FJ620" s="39"/>
      <c r="FK620" s="39"/>
      <c r="FL620" s="39"/>
      <c r="FM620" s="39"/>
      <c r="FN620" s="39"/>
      <c r="FO620" s="39"/>
      <c r="FP620" s="39"/>
      <c r="FQ620" s="39"/>
      <c r="FR620" s="39"/>
      <c r="FS620" s="39"/>
      <c r="FT620" s="39"/>
      <c r="FU620" s="39"/>
      <c r="FV620" s="39"/>
      <c r="FW620" s="39"/>
      <c r="FX620" s="39"/>
      <c r="FY620" s="39"/>
      <c r="FZ620" s="39"/>
      <c r="GA620" s="39"/>
      <c r="GB620" s="39"/>
      <c r="GC620" s="39"/>
      <c r="GD620" s="39"/>
      <c r="GE620" s="39"/>
      <c r="GF620" s="39"/>
      <c r="GG620" s="39"/>
      <c r="GH620" s="39"/>
      <c r="GI620" s="39"/>
      <c r="GJ620" s="39"/>
      <c r="GK620" s="39"/>
      <c r="GL620" s="39"/>
      <c r="GM620" s="39"/>
      <c r="GN620" s="39"/>
      <c r="GO620" s="39"/>
      <c r="GP620" s="39"/>
      <c r="GQ620" s="39"/>
      <c r="GR620" s="39"/>
      <c r="GS620" s="39"/>
      <c r="GT620" s="39"/>
      <c r="GU620" s="39"/>
      <c r="GV620" s="39"/>
      <c r="GW620" s="39"/>
      <c r="GX620" s="39"/>
      <c r="GY620" s="39"/>
      <c r="GZ620" s="39"/>
      <c r="HA620" s="39"/>
      <c r="HB620" s="39"/>
      <c r="HC620" s="39"/>
      <c r="HD620" s="39"/>
      <c r="HE620" s="39"/>
      <c r="HF620" s="39"/>
      <c r="HG620" s="39"/>
      <c r="HH620" s="39"/>
      <c r="HI620" s="39"/>
      <c r="HJ620" s="39"/>
      <c r="HK620" s="39"/>
      <c r="HL620" s="39"/>
      <c r="HM620" s="39"/>
      <c r="HN620" s="39"/>
      <c r="HO620" s="39"/>
      <c r="HP620" s="39"/>
      <c r="HQ620" s="39"/>
      <c r="HR620" s="39"/>
      <c r="HS620" s="39"/>
      <c r="HT620" s="39"/>
      <c r="HU620" s="39"/>
      <c r="HV620" s="39"/>
      <c r="HW620" s="39"/>
      <c r="HX620" s="39"/>
      <c r="HY620" s="39"/>
      <c r="HZ620" s="39"/>
      <c r="IA620" s="39"/>
      <c r="IB620" s="39"/>
      <c r="IC620" s="39"/>
      <c r="ID620" s="39"/>
      <c r="IE620" s="39"/>
      <c r="IF620" s="39"/>
      <c r="IG620" s="39"/>
      <c r="IH620" s="39"/>
      <c r="II620" s="39"/>
      <c r="IJ620" s="39"/>
      <c r="IK620" s="39"/>
      <c r="IL620" s="39"/>
      <c r="IM620" s="39"/>
      <c r="IN620" s="39"/>
      <c r="IO620" s="39"/>
      <c r="IP620" s="39"/>
      <c r="IQ620" s="39"/>
      <c r="IR620" s="39"/>
      <c r="IS620" s="39"/>
      <c r="IT620" s="39"/>
      <c r="IU620" s="39"/>
      <c r="IV620" s="39"/>
    </row>
    <row r="621" spans="1:256" s="26" customFormat="1" hidden="1">
      <c r="A621" s="43"/>
      <c r="B621" s="16"/>
      <c r="C621" s="16"/>
      <c r="D621" s="16"/>
      <c r="E621" s="40"/>
      <c r="F621" s="40"/>
      <c r="G621" s="40"/>
      <c r="H621" s="16"/>
      <c r="I621" s="16"/>
      <c r="J621" s="16"/>
      <c r="K621" s="16"/>
      <c r="L621" s="16"/>
      <c r="M621" s="16"/>
      <c r="N621" s="16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  <c r="CT621" s="39"/>
      <c r="CU621" s="39"/>
      <c r="CV621" s="39"/>
      <c r="CW621" s="39"/>
      <c r="CX621" s="39"/>
      <c r="CY621" s="39"/>
      <c r="CZ621" s="39"/>
      <c r="DA621" s="39"/>
      <c r="DB621" s="39"/>
      <c r="DC621" s="39"/>
      <c r="DD621" s="39"/>
      <c r="DE621" s="39"/>
      <c r="DF621" s="39"/>
      <c r="DG621" s="39"/>
      <c r="DH621" s="39"/>
      <c r="DI621" s="39"/>
      <c r="DJ621" s="39"/>
      <c r="DK621" s="39"/>
      <c r="DL621" s="39"/>
      <c r="DM621" s="39"/>
      <c r="DN621" s="39"/>
      <c r="DO621" s="39"/>
      <c r="DP621" s="39"/>
      <c r="DQ621" s="39"/>
      <c r="DR621" s="39"/>
      <c r="DS621" s="39"/>
      <c r="DT621" s="39"/>
      <c r="DU621" s="39"/>
      <c r="DV621" s="39"/>
      <c r="DW621" s="39"/>
      <c r="DX621" s="39"/>
      <c r="DY621" s="39"/>
      <c r="DZ621" s="39"/>
      <c r="EA621" s="39"/>
      <c r="EB621" s="39"/>
      <c r="EC621" s="39"/>
      <c r="ED621" s="39"/>
      <c r="EE621" s="39"/>
      <c r="EF621" s="39"/>
      <c r="EG621" s="39"/>
      <c r="EH621" s="39"/>
      <c r="EI621" s="39"/>
      <c r="EJ621" s="39"/>
      <c r="EK621" s="39"/>
      <c r="EL621" s="39"/>
      <c r="EM621" s="39"/>
      <c r="EN621" s="39"/>
      <c r="EO621" s="39"/>
      <c r="EP621" s="39"/>
      <c r="EQ621" s="39"/>
      <c r="ER621" s="39"/>
      <c r="ES621" s="39"/>
      <c r="ET621" s="39"/>
      <c r="EU621" s="39"/>
      <c r="EV621" s="39"/>
      <c r="EW621" s="39"/>
      <c r="EX621" s="39"/>
      <c r="EY621" s="39"/>
      <c r="EZ621" s="39"/>
      <c r="FA621" s="39"/>
      <c r="FB621" s="39"/>
      <c r="FC621" s="39"/>
      <c r="FD621" s="39"/>
      <c r="FE621" s="39"/>
      <c r="FF621" s="39"/>
      <c r="FG621" s="39"/>
      <c r="FH621" s="39"/>
      <c r="FI621" s="39"/>
      <c r="FJ621" s="39"/>
      <c r="FK621" s="39"/>
      <c r="FL621" s="39"/>
      <c r="FM621" s="39"/>
      <c r="FN621" s="39"/>
      <c r="FO621" s="39"/>
      <c r="FP621" s="39"/>
      <c r="FQ621" s="39"/>
      <c r="FR621" s="39"/>
      <c r="FS621" s="39"/>
      <c r="FT621" s="39"/>
      <c r="FU621" s="39"/>
      <c r="FV621" s="39"/>
      <c r="FW621" s="39"/>
      <c r="FX621" s="39"/>
      <c r="FY621" s="39"/>
      <c r="FZ621" s="39"/>
      <c r="GA621" s="39"/>
      <c r="GB621" s="39"/>
      <c r="GC621" s="39"/>
      <c r="GD621" s="39"/>
      <c r="GE621" s="39"/>
      <c r="GF621" s="39"/>
      <c r="GG621" s="39"/>
      <c r="GH621" s="39"/>
      <c r="GI621" s="39"/>
      <c r="GJ621" s="39"/>
      <c r="GK621" s="39"/>
      <c r="GL621" s="39"/>
      <c r="GM621" s="39"/>
      <c r="GN621" s="39"/>
      <c r="GO621" s="39"/>
      <c r="GP621" s="39"/>
      <c r="GQ621" s="39"/>
      <c r="GR621" s="39"/>
      <c r="GS621" s="39"/>
      <c r="GT621" s="39"/>
      <c r="GU621" s="39"/>
      <c r="GV621" s="39"/>
      <c r="GW621" s="39"/>
      <c r="GX621" s="39"/>
      <c r="GY621" s="39"/>
      <c r="GZ621" s="39"/>
      <c r="HA621" s="39"/>
      <c r="HB621" s="39"/>
      <c r="HC621" s="39"/>
      <c r="HD621" s="39"/>
      <c r="HE621" s="39"/>
      <c r="HF621" s="39"/>
      <c r="HG621" s="39"/>
      <c r="HH621" s="39"/>
      <c r="HI621" s="39"/>
      <c r="HJ621" s="39"/>
      <c r="HK621" s="39"/>
      <c r="HL621" s="39"/>
      <c r="HM621" s="39"/>
      <c r="HN621" s="39"/>
      <c r="HO621" s="39"/>
      <c r="HP621" s="39"/>
      <c r="HQ621" s="39"/>
      <c r="HR621" s="39"/>
      <c r="HS621" s="39"/>
      <c r="HT621" s="39"/>
      <c r="HU621" s="39"/>
      <c r="HV621" s="39"/>
      <c r="HW621" s="39"/>
      <c r="HX621" s="39"/>
      <c r="HY621" s="39"/>
      <c r="HZ621" s="39"/>
      <c r="IA621" s="39"/>
      <c r="IB621" s="39"/>
      <c r="IC621" s="39"/>
      <c r="ID621" s="39"/>
      <c r="IE621" s="39"/>
      <c r="IF621" s="39"/>
      <c r="IG621" s="39"/>
      <c r="IH621" s="39"/>
      <c r="II621" s="39"/>
      <c r="IJ621" s="39"/>
      <c r="IK621" s="39"/>
      <c r="IL621" s="39"/>
      <c r="IM621" s="39"/>
      <c r="IN621" s="39"/>
      <c r="IO621" s="39"/>
      <c r="IP621" s="39"/>
      <c r="IQ621" s="39"/>
      <c r="IR621" s="39"/>
      <c r="IS621" s="39"/>
      <c r="IT621" s="39"/>
      <c r="IU621" s="39"/>
      <c r="IV621" s="39"/>
    </row>
    <row r="622" spans="1:256" s="26" customFormat="1" hidden="1">
      <c r="A622" s="43"/>
      <c r="B622" s="17"/>
      <c r="C622" s="16"/>
      <c r="D622" s="17"/>
      <c r="E622" s="40"/>
      <c r="F622" s="40"/>
      <c r="G622" s="54"/>
      <c r="H622" s="16"/>
      <c r="I622" s="16"/>
      <c r="J622" s="17"/>
      <c r="K622" s="17"/>
      <c r="L622" s="16"/>
      <c r="M622" s="16"/>
      <c r="N622" s="17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  <c r="EC622" s="39"/>
      <c r="ED622" s="39"/>
      <c r="EE622" s="39"/>
      <c r="EF622" s="39"/>
      <c r="EG622" s="39"/>
      <c r="EH622" s="39"/>
      <c r="EI622" s="39"/>
      <c r="EJ622" s="39"/>
      <c r="EK622" s="39"/>
      <c r="EL622" s="39"/>
      <c r="EM622" s="39"/>
      <c r="EN622" s="39"/>
      <c r="EO622" s="39"/>
      <c r="EP622" s="39"/>
      <c r="EQ622" s="39"/>
      <c r="ER622" s="39"/>
      <c r="ES622" s="39"/>
      <c r="ET622" s="39"/>
      <c r="EU622" s="39"/>
      <c r="EV622" s="39"/>
      <c r="EW622" s="39"/>
      <c r="EX622" s="39"/>
      <c r="EY622" s="39"/>
      <c r="EZ622" s="39"/>
      <c r="FA622" s="39"/>
      <c r="FB622" s="39"/>
      <c r="FC622" s="39"/>
      <c r="FD622" s="39"/>
      <c r="FE622" s="39"/>
      <c r="FF622" s="39"/>
      <c r="FG622" s="39"/>
      <c r="FH622" s="39"/>
      <c r="FI622" s="39"/>
      <c r="FJ622" s="39"/>
      <c r="FK622" s="39"/>
      <c r="FL622" s="39"/>
      <c r="FM622" s="39"/>
      <c r="FN622" s="39"/>
      <c r="FO622" s="39"/>
      <c r="FP622" s="39"/>
      <c r="FQ622" s="39"/>
      <c r="FR622" s="39"/>
      <c r="FS622" s="39"/>
      <c r="FT622" s="39"/>
      <c r="FU622" s="39"/>
      <c r="FV622" s="39"/>
      <c r="FW622" s="39"/>
      <c r="FX622" s="39"/>
      <c r="FY622" s="39"/>
      <c r="FZ622" s="39"/>
      <c r="GA622" s="39"/>
      <c r="GB622" s="39"/>
      <c r="GC622" s="39"/>
      <c r="GD622" s="39"/>
      <c r="GE622" s="39"/>
      <c r="GF622" s="39"/>
      <c r="GG622" s="39"/>
      <c r="GH622" s="39"/>
      <c r="GI622" s="39"/>
      <c r="GJ622" s="39"/>
      <c r="GK622" s="39"/>
      <c r="GL622" s="39"/>
      <c r="GM622" s="39"/>
      <c r="GN622" s="39"/>
      <c r="GO622" s="39"/>
      <c r="GP622" s="39"/>
      <c r="GQ622" s="39"/>
      <c r="GR622" s="39"/>
      <c r="GS622" s="39"/>
      <c r="GT622" s="39"/>
      <c r="GU622" s="39"/>
      <c r="GV622" s="39"/>
      <c r="GW622" s="39"/>
      <c r="GX622" s="39"/>
      <c r="GY622" s="39"/>
      <c r="GZ622" s="39"/>
      <c r="HA622" s="39"/>
      <c r="HB622" s="39"/>
      <c r="HC622" s="39"/>
      <c r="HD622" s="39"/>
      <c r="HE622" s="39"/>
      <c r="HF622" s="39"/>
      <c r="HG622" s="39"/>
      <c r="HH622" s="39"/>
      <c r="HI622" s="39"/>
      <c r="HJ622" s="39"/>
      <c r="HK622" s="39"/>
      <c r="HL622" s="39"/>
      <c r="HM622" s="39"/>
      <c r="HN622" s="39"/>
      <c r="HO622" s="39"/>
      <c r="HP622" s="39"/>
      <c r="HQ622" s="39"/>
      <c r="HR622" s="39"/>
      <c r="HS622" s="39"/>
      <c r="HT622" s="39"/>
      <c r="HU622" s="39"/>
      <c r="HV622" s="39"/>
      <c r="HW622" s="39"/>
      <c r="HX622" s="39"/>
      <c r="HY622" s="39"/>
      <c r="HZ622" s="39"/>
      <c r="IA622" s="39"/>
      <c r="IB622" s="39"/>
      <c r="IC622" s="39"/>
      <c r="ID622" s="39"/>
      <c r="IE622" s="39"/>
      <c r="IF622" s="39"/>
      <c r="IG622" s="39"/>
      <c r="IH622" s="39"/>
      <c r="II622" s="39"/>
      <c r="IJ622" s="39"/>
      <c r="IK622" s="39"/>
      <c r="IL622" s="39"/>
      <c r="IM622" s="39"/>
      <c r="IN622" s="39"/>
      <c r="IO622" s="39"/>
      <c r="IP622" s="39"/>
      <c r="IQ622" s="39"/>
      <c r="IR622" s="39"/>
      <c r="IS622" s="39"/>
      <c r="IT622" s="39"/>
      <c r="IU622" s="39"/>
      <c r="IV622" s="39"/>
    </row>
    <row r="623" spans="1:256" s="26" customFormat="1" hidden="1">
      <c r="A623" s="43"/>
      <c r="B623" s="17"/>
      <c r="C623" s="16"/>
      <c r="D623" s="17"/>
      <c r="E623" s="40"/>
      <c r="F623" s="40"/>
      <c r="G623" s="54"/>
      <c r="H623" s="16"/>
      <c r="I623" s="16"/>
      <c r="J623" s="17"/>
      <c r="K623" s="17"/>
      <c r="L623" s="16"/>
      <c r="M623" s="16"/>
      <c r="N623" s="1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  <c r="AT623" s="77"/>
      <c r="AU623" s="77"/>
      <c r="AV623" s="77"/>
      <c r="AW623" s="77"/>
      <c r="AX623" s="77"/>
      <c r="AY623" s="77"/>
      <c r="AZ623" s="77"/>
      <c r="BA623" s="77"/>
      <c r="BB623" s="77"/>
      <c r="BC623" s="77"/>
      <c r="BD623" s="77"/>
      <c r="BE623" s="77"/>
      <c r="BF623" s="77"/>
      <c r="BG623" s="77"/>
      <c r="BH623" s="77"/>
      <c r="BI623" s="77"/>
      <c r="BJ623" s="77"/>
      <c r="BK623" s="77"/>
      <c r="BL623" s="77"/>
      <c r="BM623" s="77"/>
      <c r="BN623" s="77"/>
      <c r="BO623" s="77"/>
      <c r="BP623" s="77"/>
      <c r="BQ623" s="77"/>
      <c r="BR623" s="77"/>
      <c r="BS623" s="77"/>
      <c r="BT623" s="77"/>
      <c r="BU623" s="77"/>
      <c r="BV623" s="77"/>
      <c r="BW623" s="77"/>
      <c r="BX623" s="77"/>
      <c r="BY623" s="77"/>
      <c r="BZ623" s="77"/>
      <c r="CA623" s="77"/>
      <c r="CB623" s="77"/>
      <c r="CC623" s="77"/>
      <c r="CD623" s="77"/>
      <c r="CE623" s="77"/>
      <c r="CF623" s="77"/>
      <c r="CG623" s="77"/>
      <c r="CH623" s="77"/>
      <c r="CI623" s="77"/>
      <c r="CJ623" s="77"/>
      <c r="CK623" s="77"/>
      <c r="CL623" s="77"/>
      <c r="CM623" s="77"/>
      <c r="CN623" s="77"/>
      <c r="CO623" s="77"/>
      <c r="CP623" s="77"/>
      <c r="CQ623" s="77"/>
      <c r="CR623" s="77"/>
      <c r="CS623" s="77"/>
      <c r="CT623" s="77"/>
      <c r="CU623" s="77"/>
      <c r="CV623" s="77"/>
      <c r="CW623" s="77"/>
      <c r="CX623" s="77"/>
      <c r="CY623" s="77"/>
      <c r="CZ623" s="77"/>
      <c r="DA623" s="77"/>
      <c r="DB623" s="77"/>
      <c r="DC623" s="77"/>
      <c r="DD623" s="77"/>
      <c r="DE623" s="77"/>
      <c r="DF623" s="77"/>
      <c r="DG623" s="77"/>
      <c r="DH623" s="77"/>
      <c r="DI623" s="77"/>
      <c r="DJ623" s="77"/>
      <c r="DK623" s="77"/>
      <c r="DL623" s="77"/>
      <c r="DM623" s="77"/>
      <c r="DN623" s="77"/>
      <c r="DO623" s="77"/>
      <c r="DP623" s="77"/>
      <c r="DQ623" s="77"/>
      <c r="DR623" s="77"/>
      <c r="DS623" s="77"/>
      <c r="DT623" s="77"/>
      <c r="DU623" s="77"/>
      <c r="DV623" s="77"/>
      <c r="DW623" s="77"/>
      <c r="DX623" s="77"/>
      <c r="DY623" s="77"/>
      <c r="DZ623" s="77"/>
      <c r="EA623" s="77"/>
      <c r="EB623" s="77"/>
      <c r="EC623" s="77"/>
      <c r="ED623" s="77"/>
      <c r="EE623" s="77"/>
      <c r="EF623" s="77"/>
      <c r="EG623" s="77"/>
      <c r="EH623" s="77"/>
      <c r="EI623" s="77"/>
      <c r="EJ623" s="77"/>
      <c r="EK623" s="77"/>
      <c r="EL623" s="77"/>
      <c r="EM623" s="77"/>
      <c r="EN623" s="77"/>
      <c r="EO623" s="77"/>
      <c r="EP623" s="77"/>
      <c r="EQ623" s="77"/>
      <c r="ER623" s="77"/>
      <c r="ES623" s="77"/>
      <c r="ET623" s="77"/>
      <c r="EU623" s="77"/>
      <c r="EV623" s="77"/>
      <c r="EW623" s="77"/>
      <c r="EX623" s="77"/>
      <c r="EY623" s="77"/>
      <c r="EZ623" s="77"/>
      <c r="FA623" s="77"/>
      <c r="FB623" s="77"/>
      <c r="FC623" s="77"/>
      <c r="FD623" s="77"/>
      <c r="FE623" s="77"/>
      <c r="FF623" s="77"/>
      <c r="FG623" s="77"/>
      <c r="FH623" s="77"/>
      <c r="FI623" s="77"/>
      <c r="FJ623" s="77"/>
      <c r="FK623" s="77"/>
      <c r="FL623" s="77"/>
      <c r="FM623" s="77"/>
      <c r="FN623" s="77"/>
      <c r="FO623" s="77"/>
      <c r="FP623" s="77"/>
      <c r="FQ623" s="77"/>
      <c r="FR623" s="77"/>
      <c r="FS623" s="77"/>
      <c r="FT623" s="77"/>
      <c r="FU623" s="77"/>
      <c r="FV623" s="77"/>
      <c r="FW623" s="77"/>
      <c r="FX623" s="77"/>
      <c r="FY623" s="77"/>
      <c r="FZ623" s="77"/>
      <c r="GA623" s="77"/>
      <c r="GB623" s="77"/>
      <c r="GC623" s="77"/>
      <c r="GD623" s="77"/>
      <c r="GE623" s="77"/>
      <c r="GF623" s="77"/>
      <c r="GG623" s="77"/>
      <c r="GH623" s="77"/>
      <c r="GI623" s="77"/>
      <c r="GJ623" s="77"/>
      <c r="GK623" s="77"/>
      <c r="GL623" s="77"/>
      <c r="GM623" s="77"/>
      <c r="GN623" s="77"/>
      <c r="GO623" s="77"/>
      <c r="GP623" s="77"/>
      <c r="GQ623" s="77"/>
      <c r="GR623" s="77"/>
      <c r="GS623" s="77"/>
      <c r="GT623" s="77"/>
      <c r="GU623" s="77"/>
      <c r="GV623" s="77"/>
      <c r="GW623" s="77"/>
      <c r="GX623" s="77"/>
      <c r="GY623" s="77"/>
      <c r="GZ623" s="77"/>
      <c r="HA623" s="77"/>
      <c r="HB623" s="77"/>
      <c r="HC623" s="77"/>
      <c r="HD623" s="77"/>
      <c r="HE623" s="77"/>
      <c r="HF623" s="77"/>
      <c r="HG623" s="77"/>
      <c r="HH623" s="77"/>
      <c r="HI623" s="77"/>
      <c r="HJ623" s="77"/>
      <c r="HK623" s="77"/>
      <c r="HL623" s="77"/>
      <c r="HM623" s="77"/>
      <c r="HN623" s="77"/>
      <c r="HO623" s="77"/>
      <c r="HP623" s="77"/>
      <c r="HQ623" s="77"/>
      <c r="HR623" s="77"/>
      <c r="HS623" s="77"/>
      <c r="HT623" s="77"/>
      <c r="HU623" s="77"/>
      <c r="HV623" s="77"/>
      <c r="HW623" s="77"/>
      <c r="HX623" s="77"/>
      <c r="HY623" s="77"/>
      <c r="HZ623" s="77"/>
      <c r="IA623" s="77"/>
      <c r="IB623" s="77"/>
      <c r="IC623" s="77"/>
      <c r="ID623" s="77"/>
      <c r="IE623" s="77"/>
      <c r="IF623" s="77"/>
      <c r="IG623" s="77"/>
      <c r="IH623" s="77"/>
      <c r="II623" s="77"/>
      <c r="IJ623" s="77"/>
      <c r="IK623" s="77"/>
      <c r="IL623" s="77"/>
      <c r="IM623" s="77"/>
      <c r="IN623" s="77"/>
      <c r="IO623" s="77"/>
      <c r="IP623" s="77"/>
      <c r="IQ623" s="77"/>
      <c r="IR623" s="77"/>
      <c r="IS623" s="77"/>
      <c r="IT623" s="77"/>
      <c r="IU623" s="77"/>
      <c r="IV623" s="77"/>
    </row>
    <row r="624" spans="1:256" s="26" customFormat="1" hidden="1">
      <c r="A624" s="43"/>
      <c r="B624" s="17"/>
      <c r="C624" s="16"/>
      <c r="D624" s="17"/>
      <c r="E624" s="40"/>
      <c r="F624" s="40"/>
      <c r="G624" s="54"/>
      <c r="H624" s="16"/>
      <c r="I624" s="16"/>
      <c r="J624" s="17"/>
      <c r="K624" s="17"/>
      <c r="L624" s="16"/>
      <c r="M624" s="16"/>
      <c r="N624" s="17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  <c r="FC624" s="39"/>
      <c r="FD624" s="39"/>
      <c r="FE624" s="39"/>
      <c r="FF624" s="39"/>
      <c r="FG624" s="39"/>
      <c r="FH624" s="39"/>
      <c r="FI624" s="39"/>
      <c r="FJ624" s="39"/>
      <c r="FK624" s="39"/>
      <c r="FL624" s="39"/>
      <c r="FM624" s="39"/>
      <c r="FN624" s="39"/>
      <c r="FO624" s="39"/>
      <c r="FP624" s="39"/>
      <c r="FQ624" s="39"/>
      <c r="FR624" s="39"/>
      <c r="FS624" s="39"/>
      <c r="FT624" s="39"/>
      <c r="FU624" s="39"/>
      <c r="FV624" s="39"/>
      <c r="FW624" s="39"/>
      <c r="FX624" s="39"/>
      <c r="FY624" s="39"/>
      <c r="FZ624" s="39"/>
      <c r="GA624" s="39"/>
      <c r="GB624" s="39"/>
      <c r="GC624" s="39"/>
      <c r="GD624" s="39"/>
      <c r="GE624" s="39"/>
      <c r="GF624" s="39"/>
      <c r="GG624" s="39"/>
      <c r="GH624" s="39"/>
      <c r="GI624" s="39"/>
      <c r="GJ624" s="39"/>
      <c r="GK624" s="39"/>
      <c r="GL624" s="39"/>
      <c r="GM624" s="39"/>
      <c r="GN624" s="39"/>
      <c r="GO624" s="39"/>
      <c r="GP624" s="39"/>
      <c r="GQ624" s="39"/>
      <c r="GR624" s="39"/>
      <c r="GS624" s="39"/>
      <c r="GT624" s="39"/>
      <c r="GU624" s="39"/>
      <c r="GV624" s="39"/>
      <c r="GW624" s="39"/>
      <c r="GX624" s="39"/>
      <c r="GY624" s="39"/>
      <c r="GZ624" s="39"/>
      <c r="HA624" s="39"/>
      <c r="HB624" s="39"/>
      <c r="HC624" s="39"/>
      <c r="HD624" s="39"/>
      <c r="HE624" s="39"/>
      <c r="HF624" s="39"/>
      <c r="HG624" s="39"/>
      <c r="HH624" s="39"/>
      <c r="HI624" s="39"/>
      <c r="HJ624" s="39"/>
      <c r="HK624" s="39"/>
      <c r="HL624" s="39"/>
      <c r="HM624" s="39"/>
      <c r="HN624" s="39"/>
      <c r="HO624" s="39"/>
      <c r="HP624" s="39"/>
      <c r="HQ624" s="39"/>
      <c r="HR624" s="39"/>
      <c r="HS624" s="39"/>
      <c r="HT624" s="39"/>
      <c r="HU624" s="39"/>
      <c r="HV624" s="39"/>
      <c r="HW624" s="39"/>
      <c r="HX624" s="39"/>
      <c r="HY624" s="39"/>
      <c r="HZ624" s="39"/>
      <c r="IA624" s="39"/>
      <c r="IB624" s="39"/>
      <c r="IC624" s="39"/>
      <c r="ID624" s="39"/>
      <c r="IE624" s="39"/>
      <c r="IF624" s="39"/>
      <c r="IG624" s="39"/>
      <c r="IH624" s="39"/>
      <c r="II624" s="39"/>
      <c r="IJ624" s="39"/>
      <c r="IK624" s="39"/>
      <c r="IL624" s="39"/>
      <c r="IM624" s="39"/>
      <c r="IN624" s="39"/>
      <c r="IO624" s="39"/>
      <c r="IP624" s="39"/>
      <c r="IQ624" s="39"/>
      <c r="IR624" s="39"/>
      <c r="IS624" s="39"/>
      <c r="IT624" s="39"/>
      <c r="IU624" s="39"/>
      <c r="IV624" s="39"/>
    </row>
    <row r="625" spans="1:256" s="26" customFormat="1" hidden="1">
      <c r="A625" s="43"/>
      <c r="B625" s="16"/>
      <c r="C625" s="16"/>
      <c r="D625" s="16"/>
      <c r="E625" s="44"/>
      <c r="F625" s="40"/>
      <c r="G625" s="16"/>
      <c r="H625" s="44"/>
      <c r="I625" s="16"/>
      <c r="J625" s="16"/>
      <c r="K625" s="16"/>
      <c r="L625" s="16"/>
      <c r="M625" s="16"/>
      <c r="N625" s="17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  <c r="DG625" s="39"/>
      <c r="DH625" s="39"/>
      <c r="DI625" s="39"/>
      <c r="DJ625" s="39"/>
      <c r="DK625" s="39"/>
      <c r="DL625" s="39"/>
      <c r="DM625" s="39"/>
      <c r="DN625" s="39"/>
      <c r="DO625" s="39"/>
      <c r="DP625" s="39"/>
      <c r="DQ625" s="39"/>
      <c r="DR625" s="39"/>
      <c r="DS625" s="39"/>
      <c r="DT625" s="39"/>
      <c r="DU625" s="39"/>
      <c r="DV625" s="39"/>
      <c r="DW625" s="39"/>
      <c r="DX625" s="39"/>
      <c r="DY625" s="39"/>
      <c r="DZ625" s="39"/>
      <c r="EA625" s="39"/>
      <c r="EB625" s="39"/>
      <c r="EC625" s="39"/>
      <c r="ED625" s="39"/>
      <c r="EE625" s="39"/>
      <c r="EF625" s="39"/>
      <c r="EG625" s="39"/>
      <c r="EH625" s="39"/>
      <c r="EI625" s="39"/>
      <c r="EJ625" s="39"/>
      <c r="EK625" s="39"/>
      <c r="EL625" s="39"/>
      <c r="EM625" s="39"/>
      <c r="EN625" s="39"/>
      <c r="EO625" s="39"/>
      <c r="EP625" s="39"/>
      <c r="EQ625" s="39"/>
      <c r="ER625" s="39"/>
      <c r="ES625" s="39"/>
      <c r="ET625" s="39"/>
      <c r="EU625" s="39"/>
      <c r="EV625" s="39"/>
      <c r="EW625" s="39"/>
      <c r="EX625" s="39"/>
      <c r="EY625" s="39"/>
      <c r="EZ625" s="39"/>
      <c r="FA625" s="39"/>
      <c r="FB625" s="39"/>
      <c r="FC625" s="39"/>
      <c r="FD625" s="39"/>
      <c r="FE625" s="39"/>
      <c r="FF625" s="39"/>
      <c r="FG625" s="39"/>
      <c r="FH625" s="39"/>
      <c r="FI625" s="39"/>
      <c r="FJ625" s="39"/>
      <c r="FK625" s="39"/>
      <c r="FL625" s="39"/>
      <c r="FM625" s="39"/>
      <c r="FN625" s="39"/>
      <c r="FO625" s="39"/>
      <c r="FP625" s="39"/>
      <c r="FQ625" s="39"/>
      <c r="FR625" s="39"/>
      <c r="FS625" s="39"/>
      <c r="FT625" s="39"/>
      <c r="FU625" s="39"/>
      <c r="FV625" s="39"/>
      <c r="FW625" s="39"/>
      <c r="FX625" s="39"/>
      <c r="FY625" s="39"/>
      <c r="FZ625" s="39"/>
      <c r="GA625" s="39"/>
      <c r="GB625" s="39"/>
      <c r="GC625" s="39"/>
      <c r="GD625" s="39"/>
      <c r="GE625" s="39"/>
      <c r="GF625" s="39"/>
      <c r="GG625" s="39"/>
      <c r="GH625" s="39"/>
      <c r="GI625" s="39"/>
      <c r="GJ625" s="39"/>
      <c r="GK625" s="39"/>
      <c r="GL625" s="39"/>
      <c r="GM625" s="39"/>
      <c r="GN625" s="39"/>
      <c r="GO625" s="39"/>
      <c r="GP625" s="39"/>
      <c r="GQ625" s="39"/>
      <c r="GR625" s="39"/>
      <c r="GS625" s="39"/>
      <c r="GT625" s="39"/>
      <c r="GU625" s="39"/>
      <c r="GV625" s="39"/>
      <c r="GW625" s="39"/>
      <c r="GX625" s="39"/>
      <c r="GY625" s="39"/>
      <c r="GZ625" s="39"/>
      <c r="HA625" s="39"/>
      <c r="HB625" s="39"/>
      <c r="HC625" s="39"/>
      <c r="HD625" s="39"/>
      <c r="HE625" s="39"/>
      <c r="HF625" s="39"/>
      <c r="HG625" s="39"/>
      <c r="HH625" s="39"/>
      <c r="HI625" s="39"/>
      <c r="HJ625" s="39"/>
      <c r="HK625" s="39"/>
      <c r="HL625" s="39"/>
      <c r="HM625" s="39"/>
      <c r="HN625" s="39"/>
      <c r="HO625" s="39"/>
      <c r="HP625" s="39"/>
      <c r="HQ625" s="39"/>
      <c r="HR625" s="39"/>
      <c r="HS625" s="39"/>
      <c r="HT625" s="39"/>
      <c r="HU625" s="39"/>
      <c r="HV625" s="39"/>
      <c r="HW625" s="39"/>
      <c r="HX625" s="39"/>
      <c r="HY625" s="39"/>
      <c r="HZ625" s="39"/>
      <c r="IA625" s="39"/>
      <c r="IB625" s="39"/>
      <c r="IC625" s="39"/>
      <c r="ID625" s="39"/>
      <c r="IE625" s="39"/>
      <c r="IF625" s="39"/>
      <c r="IG625" s="39"/>
      <c r="IH625" s="39"/>
      <c r="II625" s="39"/>
      <c r="IJ625" s="39"/>
      <c r="IK625" s="39"/>
      <c r="IL625" s="39"/>
      <c r="IM625" s="39"/>
      <c r="IN625" s="39"/>
      <c r="IO625" s="39"/>
      <c r="IP625" s="39"/>
      <c r="IQ625" s="39"/>
      <c r="IR625" s="39"/>
      <c r="IS625" s="39"/>
      <c r="IT625" s="39"/>
      <c r="IU625" s="39"/>
      <c r="IV625" s="39"/>
    </row>
    <row r="626" spans="1:256" s="26" customFormat="1" hidden="1">
      <c r="A626" s="43"/>
      <c r="B626" s="16"/>
      <c r="C626" s="16"/>
      <c r="D626" s="16"/>
      <c r="E626" s="47"/>
      <c r="F626" s="40"/>
      <c r="G626" s="16"/>
      <c r="H626" s="44"/>
      <c r="I626" s="16"/>
      <c r="J626" s="16"/>
      <c r="K626" s="16"/>
      <c r="L626" s="16"/>
      <c r="M626" s="16"/>
      <c r="N626" s="17"/>
    </row>
    <row r="627" spans="1:256" s="64" customFormat="1">
      <c r="A627" s="58">
        <v>43336</v>
      </c>
      <c r="B627" s="67" t="s">
        <v>92</v>
      </c>
      <c r="C627" s="63" t="s">
        <v>82</v>
      </c>
      <c r="D627" s="68" t="s">
        <v>85</v>
      </c>
      <c r="E627" s="69">
        <v>30000</v>
      </c>
      <c r="F627" s="70"/>
      <c r="G627" s="70"/>
      <c r="H627" s="71"/>
      <c r="I627" s="73"/>
      <c r="J627" s="63" t="s">
        <v>93</v>
      </c>
      <c r="K627" s="71" t="s">
        <v>94</v>
      </c>
      <c r="L627" s="71"/>
      <c r="M627" s="59" t="s">
        <v>95</v>
      </c>
      <c r="N627" s="63" t="s">
        <v>101</v>
      </c>
    </row>
    <row r="628" spans="1:256" s="26" customFormat="1" hidden="1">
      <c r="A628" s="43"/>
      <c r="B628" s="17"/>
      <c r="C628" s="16"/>
      <c r="D628" s="17"/>
      <c r="E628" s="40"/>
      <c r="F628" s="40"/>
      <c r="G628" s="40"/>
      <c r="H628" s="16"/>
      <c r="I628" s="16"/>
      <c r="J628" s="17"/>
      <c r="K628" s="16"/>
      <c r="L628" s="16"/>
      <c r="M628" s="16"/>
      <c r="N628" s="16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  <c r="BO628" s="64"/>
      <c r="BP628" s="64"/>
      <c r="BQ628" s="64"/>
      <c r="BR628" s="64"/>
      <c r="BS628" s="64"/>
      <c r="BT628" s="64"/>
      <c r="BU628" s="64"/>
      <c r="BV628" s="64"/>
      <c r="BW628" s="64"/>
      <c r="BX628" s="64"/>
      <c r="BY628" s="64"/>
      <c r="BZ628" s="64"/>
      <c r="CA628" s="64"/>
      <c r="CB628" s="64"/>
      <c r="CC628" s="64"/>
      <c r="CD628" s="64"/>
      <c r="CE628" s="64"/>
      <c r="CF628" s="64"/>
      <c r="CG628" s="64"/>
      <c r="CH628" s="64"/>
      <c r="CI628" s="64"/>
      <c r="CJ628" s="64"/>
      <c r="CK628" s="64"/>
      <c r="CL628" s="64"/>
      <c r="CM628" s="64"/>
      <c r="CN628" s="64"/>
      <c r="CO628" s="64"/>
      <c r="CP628" s="64"/>
      <c r="CQ628" s="64"/>
      <c r="CR628" s="64"/>
      <c r="CS628" s="64"/>
      <c r="CT628" s="64"/>
      <c r="CU628" s="64"/>
      <c r="CV628" s="64"/>
      <c r="CW628" s="64"/>
      <c r="CX628" s="64"/>
      <c r="CY628" s="64"/>
      <c r="CZ628" s="64"/>
      <c r="DA628" s="64"/>
      <c r="DB628" s="64"/>
      <c r="DC628" s="64"/>
      <c r="DD628" s="64"/>
      <c r="DE628" s="64"/>
      <c r="DF628" s="64"/>
      <c r="DG628" s="64"/>
      <c r="DH628" s="64"/>
      <c r="DI628" s="64"/>
      <c r="DJ628" s="64"/>
      <c r="DK628" s="64"/>
      <c r="DL628" s="64"/>
      <c r="DM628" s="64"/>
      <c r="DN628" s="64"/>
      <c r="DO628" s="64"/>
      <c r="DP628" s="64"/>
      <c r="DQ628" s="64"/>
      <c r="DR628" s="64"/>
      <c r="DS628" s="64"/>
      <c r="DT628" s="64"/>
      <c r="DU628" s="64"/>
      <c r="DV628" s="64"/>
      <c r="DW628" s="64"/>
      <c r="DX628" s="64"/>
      <c r="DY628" s="64"/>
      <c r="DZ628" s="64"/>
      <c r="EA628" s="64"/>
      <c r="EB628" s="64"/>
      <c r="EC628" s="64"/>
      <c r="ED628" s="64"/>
      <c r="EE628" s="64"/>
      <c r="EF628" s="64"/>
      <c r="EG628" s="64"/>
      <c r="EH628" s="64"/>
      <c r="EI628" s="64"/>
      <c r="EJ628" s="64"/>
      <c r="EK628" s="64"/>
      <c r="EL628" s="64"/>
      <c r="EM628" s="64"/>
      <c r="EN628" s="64"/>
      <c r="EO628" s="64"/>
      <c r="EP628" s="64"/>
      <c r="EQ628" s="64"/>
      <c r="ER628" s="64"/>
      <c r="ES628" s="64"/>
      <c r="ET628" s="64"/>
      <c r="EU628" s="64"/>
      <c r="EV628" s="64"/>
      <c r="EW628" s="64"/>
      <c r="EX628" s="64"/>
      <c r="EY628" s="64"/>
      <c r="EZ628" s="64"/>
      <c r="FA628" s="64"/>
      <c r="FB628" s="64"/>
      <c r="FC628" s="64"/>
      <c r="FD628" s="64"/>
      <c r="FE628" s="64"/>
      <c r="FF628" s="64"/>
      <c r="FG628" s="64"/>
      <c r="FH628" s="64"/>
      <c r="FI628" s="64"/>
      <c r="FJ628" s="64"/>
      <c r="FK628" s="64"/>
      <c r="FL628" s="64"/>
      <c r="FM628" s="64"/>
      <c r="FN628" s="64"/>
      <c r="FO628" s="64"/>
      <c r="FP628" s="64"/>
      <c r="FQ628" s="64"/>
      <c r="FR628" s="64"/>
      <c r="FS628" s="64"/>
      <c r="FT628" s="64"/>
      <c r="FU628" s="64"/>
      <c r="FV628" s="64"/>
      <c r="FW628" s="64"/>
      <c r="FX628" s="64"/>
      <c r="FY628" s="64"/>
      <c r="FZ628" s="64"/>
      <c r="GA628" s="64"/>
      <c r="GB628" s="64"/>
      <c r="GC628" s="64"/>
      <c r="GD628" s="64"/>
      <c r="GE628" s="64"/>
      <c r="GF628" s="64"/>
      <c r="GG628" s="64"/>
      <c r="GH628" s="64"/>
      <c r="GI628" s="64"/>
      <c r="GJ628" s="64"/>
      <c r="GK628" s="64"/>
      <c r="GL628" s="64"/>
      <c r="GM628" s="64"/>
      <c r="GN628" s="64"/>
      <c r="GO628" s="64"/>
      <c r="GP628" s="64"/>
      <c r="GQ628" s="64"/>
      <c r="GR628" s="64"/>
      <c r="GS628" s="64"/>
      <c r="GT628" s="64"/>
      <c r="GU628" s="64"/>
      <c r="GV628" s="64"/>
      <c r="GW628" s="64"/>
      <c r="GX628" s="64"/>
      <c r="GY628" s="64"/>
      <c r="GZ628" s="64"/>
      <c r="HA628" s="64"/>
      <c r="HB628" s="64"/>
      <c r="HC628" s="64"/>
      <c r="HD628" s="64"/>
      <c r="HE628" s="64"/>
      <c r="HF628" s="64"/>
      <c r="HG628" s="64"/>
      <c r="HH628" s="64"/>
      <c r="HI628" s="64"/>
      <c r="HJ628" s="64"/>
      <c r="HK628" s="64"/>
      <c r="HL628" s="64"/>
      <c r="HM628" s="64"/>
      <c r="HN628" s="64"/>
      <c r="HO628" s="64"/>
      <c r="HP628" s="64"/>
      <c r="HQ628" s="64"/>
      <c r="HR628" s="64"/>
      <c r="HS628" s="64"/>
      <c r="HT628" s="64"/>
      <c r="HU628" s="64"/>
      <c r="HV628" s="64"/>
      <c r="HW628" s="64"/>
      <c r="HX628" s="64"/>
      <c r="HY628" s="64"/>
      <c r="HZ628" s="64"/>
      <c r="IA628" s="64"/>
      <c r="IB628" s="64"/>
      <c r="IC628" s="64"/>
      <c r="ID628" s="64"/>
      <c r="IE628" s="64"/>
      <c r="IF628" s="64"/>
      <c r="IG628" s="64"/>
      <c r="IH628" s="64"/>
      <c r="II628" s="64"/>
      <c r="IJ628" s="64"/>
      <c r="IK628" s="64"/>
      <c r="IL628" s="64"/>
      <c r="IM628" s="64"/>
      <c r="IN628" s="64"/>
      <c r="IO628" s="64"/>
      <c r="IP628" s="64"/>
      <c r="IQ628" s="64"/>
      <c r="IR628" s="64"/>
      <c r="IS628" s="64"/>
      <c r="IT628" s="64"/>
      <c r="IU628" s="64"/>
      <c r="IV628" s="64"/>
    </row>
    <row r="629" spans="1:256" s="64" customFormat="1" hidden="1">
      <c r="A629" s="43"/>
      <c r="B629" s="17"/>
      <c r="C629" s="16"/>
      <c r="D629" s="17"/>
      <c r="E629" s="40"/>
      <c r="F629" s="40"/>
      <c r="G629" s="40"/>
      <c r="H629" s="16"/>
      <c r="I629" s="16"/>
      <c r="J629" s="17"/>
      <c r="K629" s="16"/>
      <c r="L629" s="16"/>
      <c r="M629" s="16"/>
      <c r="N629" s="1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  <c r="FJ629" s="26"/>
      <c r="FK629" s="26"/>
      <c r="FL629" s="26"/>
      <c r="FM629" s="26"/>
      <c r="FN629" s="26"/>
      <c r="FO629" s="26"/>
      <c r="FP629" s="26"/>
      <c r="FQ629" s="26"/>
      <c r="FR629" s="26"/>
      <c r="FS629" s="26"/>
      <c r="FT629" s="26"/>
      <c r="FU629" s="26"/>
      <c r="FV629" s="26"/>
      <c r="FW629" s="26"/>
      <c r="FX629" s="26"/>
      <c r="FY629" s="26"/>
      <c r="FZ629" s="26"/>
      <c r="GA629" s="26"/>
      <c r="GB629" s="26"/>
      <c r="GC629" s="26"/>
      <c r="GD629" s="26"/>
      <c r="GE629" s="26"/>
      <c r="GF629" s="26"/>
      <c r="GG629" s="26"/>
      <c r="GH629" s="26"/>
      <c r="GI629" s="26"/>
      <c r="GJ629" s="26"/>
      <c r="GK629" s="26"/>
      <c r="GL629" s="26"/>
      <c r="GM629" s="26"/>
      <c r="GN629" s="26"/>
      <c r="GO629" s="26"/>
      <c r="GP629" s="26"/>
      <c r="GQ629" s="26"/>
      <c r="GR629" s="26"/>
      <c r="GS629" s="26"/>
      <c r="GT629" s="26"/>
      <c r="GU629" s="26"/>
      <c r="GV629" s="26"/>
      <c r="GW629" s="26"/>
      <c r="GX629" s="26"/>
      <c r="GY629" s="26"/>
      <c r="GZ629" s="26"/>
      <c r="HA629" s="26"/>
      <c r="HB629" s="26"/>
      <c r="HC629" s="26"/>
      <c r="HD629" s="26"/>
      <c r="HE629" s="26"/>
      <c r="HF629" s="26"/>
      <c r="HG629" s="26"/>
      <c r="HH629" s="26"/>
      <c r="HI629" s="26"/>
      <c r="HJ629" s="26"/>
      <c r="HK629" s="26"/>
      <c r="HL629" s="26"/>
      <c r="HM629" s="26"/>
      <c r="HN629" s="26"/>
      <c r="HO629" s="26"/>
      <c r="HP629" s="26"/>
      <c r="HQ629" s="26"/>
      <c r="HR629" s="26"/>
      <c r="HS629" s="26"/>
      <c r="HT629" s="26"/>
      <c r="HU629" s="26"/>
      <c r="HV629" s="26"/>
      <c r="HW629" s="26"/>
      <c r="HX629" s="26"/>
      <c r="HY629" s="26"/>
      <c r="HZ629" s="26"/>
      <c r="IA629" s="26"/>
      <c r="IB629" s="26"/>
      <c r="IC629" s="26"/>
      <c r="ID629" s="26"/>
      <c r="IE629" s="26"/>
      <c r="IF629" s="26"/>
      <c r="IG629" s="26"/>
      <c r="IH629" s="26"/>
      <c r="II629" s="26"/>
      <c r="IJ629" s="26"/>
      <c r="IK629" s="26"/>
      <c r="IL629" s="26"/>
      <c r="IM629" s="26"/>
      <c r="IN629" s="26"/>
      <c r="IO629" s="26"/>
      <c r="IP629" s="26"/>
      <c r="IQ629" s="26"/>
      <c r="IR629" s="26"/>
      <c r="IS629" s="26"/>
      <c r="IT629" s="26"/>
      <c r="IU629" s="26"/>
      <c r="IV629" s="26"/>
    </row>
    <row r="630" spans="1:256" s="26" customFormat="1" hidden="1">
      <c r="A630" s="43"/>
      <c r="B630" s="17"/>
      <c r="C630" s="16"/>
      <c r="D630" s="17"/>
      <c r="E630" s="40"/>
      <c r="F630" s="40"/>
      <c r="G630" s="40"/>
      <c r="H630" s="16"/>
      <c r="I630" s="16"/>
      <c r="J630" s="17"/>
      <c r="K630" s="16"/>
      <c r="L630" s="16"/>
      <c r="M630" s="16"/>
      <c r="N630" s="16"/>
    </row>
    <row r="631" spans="1:256" s="26" customFormat="1" hidden="1">
      <c r="A631" s="43"/>
      <c r="B631" s="17"/>
      <c r="C631" s="16"/>
      <c r="D631" s="17"/>
      <c r="E631" s="40"/>
      <c r="F631" s="40"/>
      <c r="G631" s="40"/>
      <c r="H631" s="16"/>
      <c r="I631" s="16"/>
      <c r="J631" s="17"/>
      <c r="K631" s="16"/>
      <c r="L631" s="16"/>
      <c r="M631" s="16"/>
      <c r="N631" s="16"/>
    </row>
    <row r="632" spans="1:256" s="26" customFormat="1" hidden="1">
      <c r="A632" s="43"/>
      <c r="B632" s="17"/>
      <c r="C632" s="16"/>
      <c r="D632" s="17"/>
      <c r="E632" s="40"/>
      <c r="F632" s="40"/>
      <c r="G632" s="40"/>
      <c r="H632" s="16"/>
      <c r="I632" s="16"/>
      <c r="J632" s="17"/>
      <c r="K632" s="16"/>
      <c r="L632" s="16"/>
      <c r="M632" s="16"/>
      <c r="N632" s="16"/>
    </row>
    <row r="633" spans="1:256" s="64" customFormat="1">
      <c r="A633" s="58">
        <v>43336</v>
      </c>
      <c r="B633" s="63" t="s">
        <v>92</v>
      </c>
      <c r="C633" s="59" t="s">
        <v>82</v>
      </c>
      <c r="D633" s="63" t="s">
        <v>85</v>
      </c>
      <c r="E633" s="61">
        <v>70000</v>
      </c>
      <c r="F633" s="61"/>
      <c r="G633" s="61"/>
      <c r="H633" s="59"/>
      <c r="I633" s="73"/>
      <c r="J633" s="63" t="s">
        <v>170</v>
      </c>
      <c r="K633" s="59"/>
      <c r="L633" s="59"/>
      <c r="M633" s="59" t="s">
        <v>95</v>
      </c>
      <c r="N633" s="63" t="s">
        <v>101</v>
      </c>
    </row>
    <row r="634" spans="1:256" s="26" customFormat="1" hidden="1">
      <c r="A634" s="43"/>
      <c r="B634" s="17"/>
      <c r="C634" s="16"/>
      <c r="D634" s="17"/>
      <c r="E634" s="40"/>
      <c r="F634" s="40"/>
      <c r="G634" s="40"/>
      <c r="H634" s="16"/>
      <c r="I634" s="16"/>
      <c r="J634" s="17"/>
      <c r="K634" s="16"/>
      <c r="L634" s="16"/>
      <c r="M634" s="16"/>
      <c r="N634" s="16"/>
    </row>
    <row r="635" spans="1:256" s="26" customFormat="1" hidden="1">
      <c r="A635" s="43"/>
      <c r="B635" s="17"/>
      <c r="C635" s="16"/>
      <c r="D635" s="17"/>
      <c r="E635" s="40"/>
      <c r="F635" s="40"/>
      <c r="G635" s="40"/>
      <c r="H635" s="16"/>
      <c r="I635" s="16"/>
      <c r="J635" s="17"/>
      <c r="K635" s="16"/>
      <c r="L635" s="16"/>
      <c r="M635" s="16"/>
      <c r="N635" s="16"/>
    </row>
    <row r="636" spans="1:256" s="26" customFormat="1" hidden="1">
      <c r="A636" s="43"/>
      <c r="B636" s="17"/>
      <c r="C636" s="16"/>
      <c r="D636" s="17"/>
      <c r="E636" s="40"/>
      <c r="F636" s="40"/>
      <c r="G636" s="40"/>
      <c r="H636" s="16"/>
      <c r="I636" s="16"/>
      <c r="J636" s="17"/>
      <c r="K636" s="16"/>
      <c r="L636" s="16"/>
      <c r="M636" s="16"/>
      <c r="N636" s="16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  <c r="DG636" s="32"/>
      <c r="DH636" s="32"/>
      <c r="DI636" s="32"/>
      <c r="DJ636" s="32"/>
      <c r="DK636" s="32"/>
      <c r="DL636" s="32"/>
      <c r="DM636" s="32"/>
      <c r="DN636" s="32"/>
      <c r="DO636" s="32"/>
      <c r="DP636" s="32"/>
      <c r="DQ636" s="32"/>
      <c r="DR636" s="32"/>
      <c r="DS636" s="32"/>
      <c r="DT636" s="32"/>
      <c r="DU636" s="32"/>
      <c r="DV636" s="32"/>
      <c r="DW636" s="32"/>
      <c r="DX636" s="32"/>
      <c r="DY636" s="32"/>
      <c r="DZ636" s="32"/>
      <c r="EA636" s="32"/>
      <c r="EB636" s="32"/>
      <c r="EC636" s="32"/>
      <c r="ED636" s="32"/>
      <c r="EE636" s="32"/>
      <c r="EF636" s="32"/>
      <c r="EG636" s="32"/>
      <c r="EH636" s="32"/>
      <c r="EI636" s="32"/>
      <c r="EJ636" s="32"/>
      <c r="EK636" s="32"/>
      <c r="EL636" s="32"/>
      <c r="EM636" s="32"/>
      <c r="EN636" s="32"/>
      <c r="EO636" s="32"/>
      <c r="EP636" s="32"/>
      <c r="EQ636" s="32"/>
      <c r="ER636" s="32"/>
      <c r="ES636" s="32"/>
      <c r="ET636" s="32"/>
      <c r="EU636" s="32"/>
      <c r="EV636" s="32"/>
      <c r="EW636" s="32"/>
      <c r="EX636" s="32"/>
      <c r="EY636" s="32"/>
      <c r="EZ636" s="32"/>
      <c r="FA636" s="32"/>
      <c r="FB636" s="32"/>
      <c r="FC636" s="32"/>
      <c r="FD636" s="32"/>
      <c r="FE636" s="32"/>
      <c r="FF636" s="32"/>
      <c r="FG636" s="32"/>
      <c r="FH636" s="32"/>
      <c r="FI636" s="32"/>
      <c r="FJ636" s="32"/>
      <c r="FK636" s="32"/>
      <c r="FL636" s="32"/>
      <c r="FM636" s="32"/>
      <c r="FN636" s="32"/>
      <c r="FO636" s="32"/>
      <c r="FP636" s="32"/>
      <c r="FQ636" s="32"/>
      <c r="FR636" s="32"/>
      <c r="FS636" s="32"/>
      <c r="FT636" s="32"/>
      <c r="FU636" s="32"/>
      <c r="FV636" s="32"/>
      <c r="FW636" s="32"/>
      <c r="FX636" s="32"/>
      <c r="FY636" s="32"/>
      <c r="FZ636" s="32"/>
      <c r="GA636" s="32"/>
      <c r="GB636" s="32"/>
      <c r="GC636" s="32"/>
      <c r="GD636" s="32"/>
      <c r="GE636" s="32"/>
      <c r="GF636" s="32"/>
      <c r="GG636" s="32"/>
      <c r="GH636" s="32"/>
      <c r="GI636" s="32"/>
      <c r="GJ636" s="32"/>
      <c r="GK636" s="32"/>
      <c r="GL636" s="32"/>
      <c r="GM636" s="32"/>
      <c r="GN636" s="32"/>
      <c r="GO636" s="32"/>
      <c r="GP636" s="32"/>
      <c r="GQ636" s="32"/>
      <c r="GR636" s="32"/>
      <c r="GS636" s="32"/>
      <c r="GT636" s="32"/>
      <c r="GU636" s="32"/>
      <c r="GV636" s="32"/>
      <c r="GW636" s="32"/>
      <c r="GX636" s="32"/>
      <c r="GY636" s="32"/>
      <c r="GZ636" s="32"/>
      <c r="HA636" s="32"/>
      <c r="HB636" s="32"/>
      <c r="HC636" s="32"/>
      <c r="HD636" s="32"/>
      <c r="HE636" s="32"/>
      <c r="HF636" s="32"/>
      <c r="HG636" s="32"/>
      <c r="HH636" s="32"/>
      <c r="HI636" s="32"/>
      <c r="HJ636" s="32"/>
      <c r="HK636" s="32"/>
      <c r="HL636" s="32"/>
      <c r="HM636" s="32"/>
      <c r="HN636" s="32"/>
      <c r="HO636" s="32"/>
      <c r="HP636" s="32"/>
      <c r="HQ636" s="32"/>
      <c r="HR636" s="32"/>
      <c r="HS636" s="32"/>
      <c r="HT636" s="32"/>
      <c r="HU636" s="32"/>
      <c r="HV636" s="32"/>
      <c r="HW636" s="32"/>
      <c r="HX636" s="32"/>
      <c r="HY636" s="32"/>
      <c r="HZ636" s="32"/>
      <c r="IA636" s="32"/>
      <c r="IB636" s="32"/>
      <c r="IC636" s="32"/>
      <c r="ID636" s="32"/>
      <c r="IE636" s="32"/>
      <c r="IF636" s="32"/>
      <c r="IG636" s="32"/>
      <c r="IH636" s="32"/>
      <c r="II636" s="32"/>
      <c r="IJ636" s="32"/>
      <c r="IK636" s="32"/>
      <c r="IL636" s="32"/>
      <c r="IM636" s="32"/>
      <c r="IN636" s="32"/>
      <c r="IO636" s="32"/>
      <c r="IP636" s="32"/>
      <c r="IQ636" s="32"/>
      <c r="IR636" s="32"/>
      <c r="IS636" s="32"/>
      <c r="IT636" s="32"/>
      <c r="IU636" s="32"/>
      <c r="IV636" s="32"/>
    </row>
    <row r="637" spans="1:256" s="64" customFormat="1">
      <c r="A637" s="58">
        <v>43336</v>
      </c>
      <c r="B637" s="59" t="s">
        <v>93</v>
      </c>
      <c r="C637" s="59" t="s">
        <v>82</v>
      </c>
      <c r="D637" s="59" t="s">
        <v>85</v>
      </c>
      <c r="E637" s="61"/>
      <c r="F637" s="61">
        <v>30000</v>
      </c>
      <c r="G637" s="65"/>
      <c r="H637" s="59"/>
      <c r="I637" s="73"/>
      <c r="J637" s="59" t="s">
        <v>137</v>
      </c>
      <c r="K637" s="59">
        <v>1</v>
      </c>
      <c r="L637" s="59"/>
      <c r="M637" s="59" t="s">
        <v>95</v>
      </c>
      <c r="N637" s="63" t="s">
        <v>101</v>
      </c>
    </row>
    <row r="638" spans="1:256" s="64" customFormat="1">
      <c r="A638" s="58">
        <v>43336</v>
      </c>
      <c r="B638" s="59" t="s">
        <v>249</v>
      </c>
      <c r="C638" s="59" t="s">
        <v>82</v>
      </c>
      <c r="D638" s="59" t="s">
        <v>85</v>
      </c>
      <c r="E638" s="61"/>
      <c r="F638" s="61">
        <v>70000</v>
      </c>
      <c r="G638" s="65"/>
      <c r="H638" s="59"/>
      <c r="I638" s="73"/>
      <c r="J638" s="59" t="s">
        <v>137</v>
      </c>
      <c r="K638" s="59" t="s">
        <v>270</v>
      </c>
      <c r="L638" s="59"/>
      <c r="M638" s="59" t="s">
        <v>95</v>
      </c>
      <c r="N638" s="63" t="s">
        <v>101</v>
      </c>
    </row>
    <row r="639" spans="1:256" s="26" customFormat="1" hidden="1">
      <c r="A639" s="43"/>
      <c r="B639" s="16"/>
      <c r="C639" s="16"/>
      <c r="D639" s="16"/>
      <c r="E639" s="40"/>
      <c r="F639" s="40"/>
      <c r="G639" s="52"/>
      <c r="H639" s="16"/>
      <c r="I639" s="16"/>
      <c r="J639" s="16"/>
      <c r="K639" s="16"/>
      <c r="L639" s="16"/>
      <c r="M639" s="16"/>
      <c r="N639" s="17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/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/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/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2"/>
      <c r="FK639" s="32"/>
      <c r="FL639" s="32"/>
      <c r="FM639" s="32"/>
      <c r="FN639" s="32"/>
      <c r="FO639" s="32"/>
      <c r="FP639" s="32"/>
      <c r="FQ639" s="32"/>
      <c r="FR639" s="32"/>
      <c r="FS639" s="32"/>
      <c r="FT639" s="32"/>
      <c r="FU639" s="32"/>
      <c r="FV639" s="32"/>
      <c r="FW639" s="32"/>
      <c r="FX639" s="32"/>
      <c r="FY639" s="32"/>
      <c r="FZ639" s="32"/>
      <c r="GA639" s="32"/>
      <c r="GB639" s="32"/>
      <c r="GC639" s="32"/>
      <c r="GD639" s="32"/>
      <c r="GE639" s="32"/>
      <c r="GF639" s="32"/>
      <c r="GG639" s="32"/>
      <c r="GH639" s="32"/>
      <c r="GI639" s="32"/>
      <c r="GJ639" s="32"/>
      <c r="GK639" s="32"/>
      <c r="GL639" s="32"/>
      <c r="GM639" s="32"/>
      <c r="GN639" s="32"/>
      <c r="GO639" s="32"/>
      <c r="GP639" s="32"/>
      <c r="GQ639" s="32"/>
      <c r="GR639" s="32"/>
      <c r="GS639" s="32"/>
      <c r="GT639" s="32"/>
      <c r="GU639" s="32"/>
      <c r="GV639" s="32"/>
      <c r="GW639" s="32"/>
      <c r="GX639" s="32"/>
      <c r="GY639" s="32"/>
      <c r="GZ639" s="32"/>
      <c r="HA639" s="32"/>
      <c r="HB639" s="32"/>
      <c r="HC639" s="32"/>
      <c r="HD639" s="32"/>
      <c r="HE639" s="32"/>
      <c r="HF639" s="32"/>
      <c r="HG639" s="32"/>
      <c r="HH639" s="32"/>
      <c r="HI639" s="32"/>
      <c r="HJ639" s="32"/>
      <c r="HK639" s="32"/>
      <c r="HL639" s="32"/>
      <c r="HM639" s="32"/>
      <c r="HN639" s="32"/>
      <c r="HO639" s="32"/>
      <c r="HP639" s="32"/>
      <c r="HQ639" s="32"/>
      <c r="HR639" s="32"/>
      <c r="HS639" s="32"/>
      <c r="HT639" s="32"/>
      <c r="HU639" s="32"/>
      <c r="HV639" s="32"/>
      <c r="HW639" s="32"/>
      <c r="HX639" s="32"/>
      <c r="HY639" s="32"/>
      <c r="HZ639" s="32"/>
      <c r="IA639" s="32"/>
      <c r="IB639" s="32"/>
      <c r="IC639" s="32"/>
      <c r="ID639" s="32"/>
      <c r="IE639" s="32"/>
      <c r="IF639" s="32"/>
      <c r="IG639" s="32"/>
      <c r="IH639" s="32"/>
      <c r="II639" s="32"/>
      <c r="IJ639" s="32"/>
      <c r="IK639" s="32"/>
      <c r="IL639" s="32"/>
      <c r="IM639" s="32"/>
      <c r="IN639" s="32"/>
      <c r="IO639" s="32"/>
      <c r="IP639" s="32"/>
      <c r="IQ639" s="32"/>
      <c r="IR639" s="32"/>
      <c r="IS639" s="32"/>
      <c r="IT639" s="32"/>
      <c r="IU639" s="32"/>
      <c r="IV639" s="32"/>
    </row>
    <row r="640" spans="1:256" s="64" customFormat="1">
      <c r="A640" s="58">
        <v>43336</v>
      </c>
      <c r="B640" s="59" t="s">
        <v>245</v>
      </c>
      <c r="C640" s="59" t="s">
        <v>82</v>
      </c>
      <c r="D640" s="59" t="s">
        <v>85</v>
      </c>
      <c r="E640" s="61"/>
      <c r="F640" s="61">
        <v>50000</v>
      </c>
      <c r="G640" s="65"/>
      <c r="H640" s="59"/>
      <c r="I640" s="73"/>
      <c r="J640" s="59" t="s">
        <v>137</v>
      </c>
      <c r="K640" s="59" t="s">
        <v>271</v>
      </c>
      <c r="L640" s="59"/>
      <c r="M640" s="59" t="s">
        <v>95</v>
      </c>
      <c r="N640" s="63" t="s">
        <v>101</v>
      </c>
    </row>
    <row r="641" spans="1:256" s="26" customFormat="1" hidden="1">
      <c r="A641" s="43"/>
      <c r="B641" s="16"/>
      <c r="C641" s="16"/>
      <c r="D641" s="16"/>
      <c r="E641" s="40"/>
      <c r="F641" s="40"/>
      <c r="G641" s="52"/>
      <c r="H641" s="16"/>
      <c r="I641" s="16"/>
      <c r="J641" s="16"/>
      <c r="K641" s="16"/>
      <c r="L641" s="16"/>
      <c r="M641" s="16"/>
      <c r="N641" s="17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  <c r="DU641" s="32"/>
      <c r="DV641" s="32"/>
      <c r="DW641" s="32"/>
      <c r="DX641" s="32"/>
      <c r="DY641" s="32"/>
      <c r="DZ641" s="32"/>
      <c r="EA641" s="32"/>
      <c r="EB641" s="32"/>
      <c r="EC641" s="32"/>
      <c r="ED641" s="32"/>
      <c r="EE641" s="32"/>
      <c r="EF641" s="32"/>
      <c r="EG641" s="32"/>
      <c r="EH641" s="32"/>
      <c r="EI641" s="32"/>
      <c r="EJ641" s="32"/>
      <c r="EK641" s="32"/>
      <c r="EL641" s="32"/>
      <c r="EM641" s="32"/>
      <c r="EN641" s="32"/>
      <c r="EO641" s="32"/>
      <c r="EP641" s="32"/>
      <c r="EQ641" s="32"/>
      <c r="ER641" s="32"/>
      <c r="ES641" s="32"/>
      <c r="ET641" s="32"/>
      <c r="EU641" s="32"/>
      <c r="EV641" s="32"/>
      <c r="EW641" s="32"/>
      <c r="EX641" s="32"/>
      <c r="EY641" s="32"/>
      <c r="EZ641" s="32"/>
      <c r="FA641" s="32"/>
      <c r="FB641" s="32"/>
      <c r="FC641" s="32"/>
      <c r="FD641" s="32"/>
      <c r="FE641" s="32"/>
      <c r="FF641" s="32"/>
      <c r="FG641" s="32"/>
      <c r="FH641" s="32"/>
      <c r="FI641" s="32"/>
      <c r="FJ641" s="32"/>
      <c r="FK641" s="32"/>
      <c r="FL641" s="32"/>
      <c r="FM641" s="32"/>
      <c r="FN641" s="32"/>
      <c r="FO641" s="32"/>
      <c r="FP641" s="32"/>
      <c r="FQ641" s="32"/>
      <c r="FR641" s="32"/>
      <c r="FS641" s="32"/>
      <c r="FT641" s="32"/>
      <c r="FU641" s="32"/>
      <c r="FV641" s="32"/>
      <c r="FW641" s="32"/>
      <c r="FX641" s="32"/>
      <c r="FY641" s="32"/>
      <c r="FZ641" s="32"/>
      <c r="GA641" s="32"/>
      <c r="GB641" s="32"/>
      <c r="GC641" s="32"/>
      <c r="GD641" s="32"/>
      <c r="GE641" s="32"/>
      <c r="GF641" s="32"/>
      <c r="GG641" s="32"/>
      <c r="GH641" s="32"/>
      <c r="GI641" s="32"/>
      <c r="GJ641" s="32"/>
      <c r="GK641" s="32"/>
      <c r="GL641" s="32"/>
      <c r="GM641" s="32"/>
      <c r="GN641" s="32"/>
      <c r="GO641" s="32"/>
      <c r="GP641" s="32"/>
      <c r="GQ641" s="32"/>
      <c r="GR641" s="32"/>
      <c r="GS641" s="32"/>
      <c r="GT641" s="32"/>
      <c r="GU641" s="32"/>
      <c r="GV641" s="32"/>
      <c r="GW641" s="32"/>
      <c r="GX641" s="32"/>
      <c r="GY641" s="32"/>
      <c r="GZ641" s="32"/>
      <c r="HA641" s="32"/>
      <c r="HB641" s="32"/>
      <c r="HC641" s="32"/>
      <c r="HD641" s="32"/>
      <c r="HE641" s="32"/>
      <c r="HF641" s="32"/>
      <c r="HG641" s="32"/>
      <c r="HH641" s="32"/>
      <c r="HI641" s="32"/>
      <c r="HJ641" s="32"/>
      <c r="HK641" s="32"/>
      <c r="HL641" s="32"/>
      <c r="HM641" s="32"/>
      <c r="HN641" s="32"/>
      <c r="HO641" s="32"/>
      <c r="HP641" s="32"/>
      <c r="HQ641" s="32"/>
      <c r="HR641" s="32"/>
      <c r="HS641" s="32"/>
      <c r="HT641" s="32"/>
      <c r="HU641" s="32"/>
      <c r="HV641" s="32"/>
      <c r="HW641" s="32"/>
      <c r="HX641" s="32"/>
      <c r="HY641" s="32"/>
      <c r="HZ641" s="32"/>
      <c r="IA641" s="32"/>
      <c r="IB641" s="32"/>
      <c r="IC641" s="32"/>
      <c r="ID641" s="32"/>
      <c r="IE641" s="32"/>
      <c r="IF641" s="32"/>
      <c r="IG641" s="32"/>
      <c r="IH641" s="32"/>
      <c r="II641" s="32"/>
      <c r="IJ641" s="32"/>
      <c r="IK641" s="32"/>
      <c r="IL641" s="32"/>
      <c r="IM641" s="32"/>
      <c r="IN641" s="32"/>
      <c r="IO641" s="32"/>
      <c r="IP641" s="32"/>
      <c r="IQ641" s="32"/>
      <c r="IR641" s="32"/>
      <c r="IS641" s="32"/>
      <c r="IT641" s="32"/>
      <c r="IU641" s="32"/>
      <c r="IV641" s="32"/>
    </row>
    <row r="642" spans="1:256" s="64" customFormat="1">
      <c r="A642" s="58">
        <v>43336</v>
      </c>
      <c r="B642" s="59" t="s">
        <v>226</v>
      </c>
      <c r="C642" s="59" t="s">
        <v>82</v>
      </c>
      <c r="D642" s="59" t="s">
        <v>85</v>
      </c>
      <c r="E642" s="61"/>
      <c r="F642" s="61">
        <v>30000</v>
      </c>
      <c r="G642" s="65"/>
      <c r="H642" s="59"/>
      <c r="I642" s="73"/>
      <c r="J642" s="59" t="s">
        <v>137</v>
      </c>
      <c r="K642" s="59" t="s">
        <v>272</v>
      </c>
      <c r="L642" s="59"/>
      <c r="M642" s="59" t="s">
        <v>95</v>
      </c>
      <c r="N642" s="63" t="s">
        <v>101</v>
      </c>
    </row>
    <row r="643" spans="1:256" s="26" customFormat="1" hidden="1">
      <c r="A643" s="43"/>
      <c r="B643" s="16"/>
      <c r="C643" s="16"/>
      <c r="D643" s="16"/>
      <c r="E643" s="40"/>
      <c r="F643" s="40"/>
      <c r="G643" s="52"/>
      <c r="H643" s="16"/>
      <c r="I643" s="16"/>
      <c r="J643" s="16"/>
      <c r="K643" s="16"/>
      <c r="L643" s="16"/>
      <c r="M643" s="16"/>
      <c r="N643" s="17"/>
    </row>
    <row r="644" spans="1:256" s="26" customFormat="1" hidden="1">
      <c r="A644" s="43"/>
      <c r="B644" s="16"/>
      <c r="C644" s="16"/>
      <c r="D644" s="16"/>
      <c r="E644" s="40"/>
      <c r="F644" s="40"/>
      <c r="G644" s="52"/>
      <c r="H644" s="16"/>
      <c r="I644" s="16"/>
      <c r="J644" s="16"/>
      <c r="K644" s="16"/>
      <c r="L644" s="16"/>
      <c r="M644" s="16"/>
      <c r="N644" s="17"/>
    </row>
    <row r="645" spans="1:256" s="26" customFormat="1" hidden="1">
      <c r="A645" s="43"/>
      <c r="B645" s="16"/>
      <c r="C645" s="16"/>
      <c r="D645" s="16"/>
      <c r="E645" s="40"/>
      <c r="F645" s="40"/>
      <c r="G645" s="52"/>
      <c r="H645" s="16"/>
      <c r="I645" s="16"/>
      <c r="J645" s="16"/>
      <c r="K645" s="16"/>
      <c r="L645" s="16"/>
      <c r="M645" s="16"/>
      <c r="N645" s="17"/>
    </row>
    <row r="646" spans="1:256" s="26" customFormat="1" hidden="1">
      <c r="A646" s="43"/>
      <c r="B646" s="16"/>
      <c r="C646" s="16"/>
      <c r="D646" s="16"/>
      <c r="E646" s="40"/>
      <c r="F646" s="40"/>
      <c r="G646" s="52"/>
      <c r="H646" s="16"/>
      <c r="I646" s="16"/>
      <c r="J646" s="16"/>
      <c r="K646" s="16"/>
      <c r="L646" s="16"/>
      <c r="M646" s="16"/>
      <c r="N646" s="17"/>
    </row>
    <row r="647" spans="1:256" s="26" customFormat="1" hidden="1">
      <c r="A647" s="43"/>
      <c r="B647" s="16"/>
      <c r="C647" s="16"/>
      <c r="D647" s="16"/>
      <c r="E647" s="40"/>
      <c r="F647" s="40"/>
      <c r="G647" s="40"/>
      <c r="H647" s="16"/>
      <c r="I647" s="16"/>
      <c r="J647" s="16"/>
      <c r="K647" s="16"/>
      <c r="L647" s="16"/>
      <c r="M647" s="16"/>
      <c r="N647" s="17"/>
    </row>
    <row r="648" spans="1:256" s="26" customFormat="1" hidden="1">
      <c r="A648" s="43"/>
      <c r="B648" s="16"/>
      <c r="C648" s="16"/>
      <c r="D648" s="16"/>
      <c r="E648" s="40"/>
      <c r="F648" s="40"/>
      <c r="G648" s="40"/>
      <c r="H648" s="16"/>
      <c r="I648" s="16"/>
      <c r="J648" s="16"/>
      <c r="K648" s="16"/>
      <c r="L648" s="16"/>
      <c r="M648" s="16"/>
      <c r="N648" s="17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  <c r="GZ648" s="64"/>
      <c r="HA648" s="64"/>
      <c r="HB648" s="64"/>
      <c r="HC648" s="64"/>
      <c r="HD648" s="64"/>
      <c r="HE648" s="64"/>
      <c r="HF648" s="64"/>
      <c r="HG648" s="64"/>
      <c r="HH648" s="64"/>
      <c r="HI648" s="64"/>
      <c r="HJ648" s="64"/>
      <c r="HK648" s="64"/>
      <c r="HL648" s="64"/>
      <c r="HM648" s="64"/>
      <c r="HN648" s="64"/>
      <c r="HO648" s="64"/>
      <c r="HP648" s="64"/>
      <c r="HQ648" s="64"/>
      <c r="HR648" s="64"/>
      <c r="HS648" s="64"/>
      <c r="HT648" s="64"/>
      <c r="HU648" s="64"/>
      <c r="HV648" s="64"/>
      <c r="HW648" s="64"/>
      <c r="HX648" s="64"/>
      <c r="HY648" s="64"/>
      <c r="HZ648" s="64"/>
      <c r="IA648" s="64"/>
      <c r="IB648" s="64"/>
      <c r="IC648" s="64"/>
      <c r="ID648" s="64"/>
      <c r="IE648" s="64"/>
      <c r="IF648" s="64"/>
      <c r="IG648" s="64"/>
      <c r="IH648" s="64"/>
      <c r="II648" s="64"/>
      <c r="IJ648" s="64"/>
      <c r="IK648" s="64"/>
      <c r="IL648" s="64"/>
      <c r="IM648" s="64"/>
      <c r="IN648" s="64"/>
      <c r="IO648" s="64"/>
      <c r="IP648" s="64"/>
      <c r="IQ648" s="64"/>
      <c r="IR648" s="64"/>
      <c r="IS648" s="64"/>
      <c r="IT648" s="64"/>
      <c r="IU648" s="64"/>
      <c r="IV648" s="64"/>
    </row>
    <row r="649" spans="1:256" s="64" customFormat="1" hidden="1">
      <c r="A649" s="43"/>
      <c r="B649" s="16"/>
      <c r="C649" s="16"/>
      <c r="D649" s="16"/>
      <c r="E649" s="40"/>
      <c r="F649" s="40"/>
      <c r="G649" s="40"/>
      <c r="H649" s="16"/>
      <c r="I649" s="16"/>
      <c r="J649" s="16"/>
      <c r="K649" s="16"/>
      <c r="L649" s="16"/>
      <c r="M649" s="16"/>
      <c r="N649" s="17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  <c r="FJ649" s="26"/>
      <c r="FK649" s="26"/>
      <c r="FL649" s="26"/>
      <c r="FM649" s="26"/>
      <c r="FN649" s="26"/>
      <c r="FO649" s="26"/>
      <c r="FP649" s="26"/>
      <c r="FQ649" s="26"/>
      <c r="FR649" s="26"/>
      <c r="FS649" s="26"/>
      <c r="FT649" s="26"/>
      <c r="FU649" s="26"/>
      <c r="FV649" s="26"/>
      <c r="FW649" s="26"/>
      <c r="FX649" s="26"/>
      <c r="FY649" s="26"/>
      <c r="FZ649" s="26"/>
      <c r="GA649" s="26"/>
      <c r="GB649" s="26"/>
      <c r="GC649" s="26"/>
      <c r="GD649" s="26"/>
      <c r="GE649" s="26"/>
      <c r="GF649" s="26"/>
      <c r="GG649" s="26"/>
      <c r="GH649" s="26"/>
      <c r="GI649" s="26"/>
      <c r="GJ649" s="26"/>
      <c r="GK649" s="26"/>
      <c r="GL649" s="26"/>
      <c r="GM649" s="26"/>
      <c r="GN649" s="26"/>
      <c r="GO649" s="26"/>
      <c r="GP649" s="26"/>
      <c r="GQ649" s="26"/>
      <c r="GR649" s="26"/>
      <c r="GS649" s="26"/>
      <c r="GT649" s="26"/>
      <c r="GU649" s="26"/>
      <c r="GV649" s="26"/>
      <c r="GW649" s="26"/>
      <c r="GX649" s="26"/>
      <c r="GY649" s="26"/>
      <c r="GZ649" s="26"/>
      <c r="HA649" s="26"/>
      <c r="HB649" s="26"/>
      <c r="HC649" s="26"/>
      <c r="HD649" s="26"/>
      <c r="HE649" s="26"/>
      <c r="HF649" s="26"/>
      <c r="HG649" s="26"/>
      <c r="HH649" s="26"/>
      <c r="HI649" s="26"/>
      <c r="HJ649" s="26"/>
      <c r="HK649" s="26"/>
      <c r="HL649" s="26"/>
      <c r="HM649" s="26"/>
      <c r="HN649" s="26"/>
      <c r="HO649" s="26"/>
      <c r="HP649" s="26"/>
      <c r="HQ649" s="26"/>
      <c r="HR649" s="26"/>
      <c r="HS649" s="26"/>
      <c r="HT649" s="26"/>
      <c r="HU649" s="26"/>
      <c r="HV649" s="26"/>
      <c r="HW649" s="26"/>
      <c r="HX649" s="26"/>
      <c r="HY649" s="26"/>
      <c r="HZ649" s="26"/>
      <c r="IA649" s="26"/>
      <c r="IB649" s="26"/>
      <c r="IC649" s="26"/>
      <c r="ID649" s="26"/>
      <c r="IE649" s="26"/>
      <c r="IF649" s="26"/>
      <c r="IG649" s="26"/>
      <c r="IH649" s="26"/>
      <c r="II649" s="26"/>
      <c r="IJ649" s="26"/>
      <c r="IK649" s="26"/>
      <c r="IL649" s="26"/>
      <c r="IM649" s="26"/>
      <c r="IN649" s="26"/>
      <c r="IO649" s="26"/>
      <c r="IP649" s="26"/>
      <c r="IQ649" s="26"/>
      <c r="IR649" s="26"/>
      <c r="IS649" s="26"/>
      <c r="IT649" s="26"/>
      <c r="IU649" s="26"/>
      <c r="IV649" s="26"/>
    </row>
    <row r="650" spans="1:256" s="26" customFormat="1" hidden="1">
      <c r="A650" s="43"/>
      <c r="B650" s="16"/>
      <c r="C650" s="16"/>
      <c r="D650" s="16"/>
      <c r="E650" s="40"/>
      <c r="F650" s="40"/>
      <c r="G650" s="40"/>
      <c r="H650" s="16"/>
      <c r="I650" s="16"/>
      <c r="J650" s="16"/>
      <c r="K650" s="16"/>
      <c r="L650" s="16"/>
      <c r="M650" s="16"/>
      <c r="N650" s="17"/>
    </row>
    <row r="651" spans="1:256" s="26" customFormat="1" hidden="1">
      <c r="A651" s="43"/>
      <c r="B651" s="16"/>
      <c r="C651" s="16"/>
      <c r="D651" s="16"/>
      <c r="E651" s="40"/>
      <c r="F651" s="40"/>
      <c r="G651" s="40"/>
      <c r="H651" s="16"/>
      <c r="I651" s="16"/>
      <c r="J651" s="16"/>
      <c r="K651" s="16"/>
      <c r="L651" s="16"/>
      <c r="M651" s="16"/>
      <c r="N651" s="17"/>
    </row>
    <row r="652" spans="1:256" s="26" customFormat="1" hidden="1">
      <c r="A652" s="43"/>
      <c r="B652" s="16"/>
      <c r="C652" s="16"/>
      <c r="D652" s="16"/>
      <c r="E652" s="40"/>
      <c r="F652" s="40"/>
      <c r="G652" s="40"/>
      <c r="H652" s="16"/>
      <c r="I652" s="16"/>
      <c r="J652" s="16"/>
      <c r="K652" s="16"/>
      <c r="L652" s="16"/>
      <c r="M652" s="16"/>
      <c r="N652" s="17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  <c r="IK652" s="66"/>
      <c r="IL652" s="66"/>
      <c r="IM652" s="66"/>
      <c r="IN652" s="66"/>
      <c r="IO652" s="66"/>
      <c r="IP652" s="66"/>
      <c r="IQ652" s="66"/>
      <c r="IR652" s="66"/>
      <c r="IS652" s="66"/>
      <c r="IT652" s="66"/>
      <c r="IU652" s="66"/>
      <c r="IV652" s="66"/>
    </row>
    <row r="653" spans="1:256" s="26" customFormat="1" hidden="1">
      <c r="A653" s="43"/>
      <c r="B653" s="16"/>
      <c r="C653" s="16"/>
      <c r="D653" s="16"/>
      <c r="E653" s="40"/>
      <c r="F653" s="40"/>
      <c r="G653" s="40"/>
      <c r="H653" s="16"/>
      <c r="I653" s="16"/>
      <c r="J653" s="16"/>
      <c r="K653" s="16"/>
      <c r="L653" s="16"/>
      <c r="M653" s="16"/>
      <c r="N653" s="17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  <c r="CW653" s="38"/>
      <c r="CX653" s="38"/>
      <c r="CY653" s="38"/>
      <c r="CZ653" s="38"/>
      <c r="DA653" s="38"/>
      <c r="DB653" s="38"/>
      <c r="DC653" s="38"/>
      <c r="DD653" s="38"/>
      <c r="DE653" s="38"/>
      <c r="DF653" s="38"/>
      <c r="DG653" s="38"/>
      <c r="DH653" s="38"/>
      <c r="DI653" s="38"/>
      <c r="DJ653" s="38"/>
      <c r="DK653" s="38"/>
      <c r="DL653" s="38"/>
      <c r="DM653" s="38"/>
      <c r="DN653" s="38"/>
      <c r="DO653" s="38"/>
      <c r="DP653" s="38"/>
      <c r="DQ653" s="38"/>
      <c r="DR653" s="38"/>
      <c r="DS653" s="38"/>
      <c r="DT653" s="38"/>
      <c r="DU653" s="38"/>
      <c r="DV653" s="38"/>
      <c r="DW653" s="38"/>
      <c r="DX653" s="38"/>
      <c r="DY653" s="38"/>
      <c r="DZ653" s="38"/>
      <c r="EA653" s="38"/>
      <c r="EB653" s="38"/>
      <c r="EC653" s="38"/>
      <c r="ED653" s="38"/>
      <c r="EE653" s="38"/>
      <c r="EF653" s="38"/>
      <c r="EG653" s="38"/>
      <c r="EH653" s="38"/>
      <c r="EI653" s="38"/>
      <c r="EJ653" s="38"/>
      <c r="EK653" s="38"/>
      <c r="EL653" s="38"/>
      <c r="EM653" s="38"/>
      <c r="EN653" s="38"/>
      <c r="EO653" s="38"/>
      <c r="EP653" s="38"/>
      <c r="EQ653" s="38"/>
      <c r="ER653" s="38"/>
      <c r="ES653" s="38"/>
      <c r="ET653" s="38"/>
      <c r="EU653" s="38"/>
      <c r="EV653" s="38"/>
      <c r="EW653" s="38"/>
      <c r="EX653" s="38"/>
      <c r="EY653" s="38"/>
      <c r="EZ653" s="38"/>
      <c r="FA653" s="38"/>
      <c r="FB653" s="38"/>
      <c r="FC653" s="38"/>
      <c r="FD653" s="38"/>
      <c r="FE653" s="38"/>
      <c r="FF653" s="38"/>
      <c r="FG653" s="38"/>
      <c r="FH653" s="38"/>
      <c r="FI653" s="38"/>
      <c r="FJ653" s="38"/>
      <c r="FK653" s="38"/>
      <c r="FL653" s="38"/>
      <c r="FM653" s="38"/>
      <c r="FN653" s="38"/>
      <c r="FO653" s="38"/>
      <c r="FP653" s="38"/>
      <c r="FQ653" s="38"/>
      <c r="FR653" s="38"/>
      <c r="FS653" s="38"/>
      <c r="FT653" s="38"/>
      <c r="FU653" s="38"/>
      <c r="FV653" s="38"/>
      <c r="FW653" s="38"/>
      <c r="FX653" s="38"/>
      <c r="FY653" s="38"/>
      <c r="FZ653" s="38"/>
      <c r="GA653" s="38"/>
      <c r="GB653" s="38"/>
      <c r="GC653" s="38"/>
      <c r="GD653" s="38"/>
      <c r="GE653" s="38"/>
      <c r="GF653" s="38"/>
      <c r="GG653" s="38"/>
      <c r="GH653" s="38"/>
      <c r="GI653" s="38"/>
      <c r="GJ653" s="38"/>
      <c r="GK653" s="38"/>
      <c r="GL653" s="38"/>
      <c r="GM653" s="38"/>
      <c r="GN653" s="38"/>
      <c r="GO653" s="38"/>
      <c r="GP653" s="38"/>
      <c r="GQ653" s="38"/>
      <c r="GR653" s="38"/>
      <c r="GS653" s="38"/>
      <c r="GT653" s="38"/>
      <c r="GU653" s="38"/>
      <c r="GV653" s="38"/>
      <c r="GW653" s="38"/>
      <c r="GX653" s="38"/>
      <c r="GY653" s="38"/>
      <c r="GZ653" s="38"/>
      <c r="HA653" s="38"/>
      <c r="HB653" s="38"/>
      <c r="HC653" s="38"/>
      <c r="HD653" s="38"/>
      <c r="HE653" s="38"/>
      <c r="HF653" s="38"/>
      <c r="HG653" s="38"/>
      <c r="HH653" s="38"/>
      <c r="HI653" s="38"/>
      <c r="HJ653" s="38"/>
      <c r="HK653" s="38"/>
      <c r="HL653" s="38"/>
      <c r="HM653" s="38"/>
      <c r="HN653" s="38"/>
      <c r="HO653" s="38"/>
      <c r="HP653" s="38"/>
      <c r="HQ653" s="38"/>
      <c r="HR653" s="38"/>
      <c r="HS653" s="38"/>
      <c r="HT653" s="38"/>
      <c r="HU653" s="38"/>
      <c r="HV653" s="38"/>
      <c r="HW653" s="38"/>
      <c r="HX653" s="38"/>
      <c r="HY653" s="38"/>
      <c r="HZ653" s="38"/>
      <c r="IA653" s="38"/>
      <c r="IB653" s="38"/>
      <c r="IC653" s="38"/>
      <c r="ID653" s="38"/>
      <c r="IE653" s="38"/>
      <c r="IF653" s="38"/>
      <c r="IG653" s="38"/>
      <c r="IH653" s="38"/>
      <c r="II653" s="38"/>
      <c r="IJ653" s="38"/>
      <c r="IK653" s="38"/>
      <c r="IL653" s="38"/>
      <c r="IM653" s="38"/>
      <c r="IN653" s="38"/>
      <c r="IO653" s="38"/>
      <c r="IP653" s="38"/>
      <c r="IQ653" s="38"/>
      <c r="IR653" s="38"/>
      <c r="IS653" s="38"/>
      <c r="IT653" s="38"/>
      <c r="IU653" s="38"/>
      <c r="IV653" s="38"/>
    </row>
    <row r="654" spans="1:256" s="26" customFormat="1" hidden="1">
      <c r="A654" s="43"/>
      <c r="B654" s="16"/>
      <c r="C654" s="16"/>
      <c r="D654" s="16"/>
      <c r="E654" s="40"/>
      <c r="F654" s="40"/>
      <c r="G654" s="40"/>
      <c r="H654" s="16"/>
      <c r="I654" s="16"/>
      <c r="J654" s="16"/>
      <c r="K654" s="16"/>
      <c r="L654" s="16"/>
      <c r="M654" s="16"/>
      <c r="N654" s="17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  <c r="ED654" s="66"/>
      <c r="EE654" s="66"/>
      <c r="EF654" s="66"/>
      <c r="EG654" s="66"/>
      <c r="EH654" s="66"/>
      <c r="EI654" s="66"/>
      <c r="EJ654" s="66"/>
      <c r="EK654" s="66"/>
      <c r="EL654" s="66"/>
      <c r="EM654" s="66"/>
      <c r="EN654" s="66"/>
      <c r="EO654" s="66"/>
      <c r="EP654" s="66"/>
      <c r="EQ654" s="66"/>
      <c r="ER654" s="66"/>
      <c r="ES654" s="66"/>
      <c r="ET654" s="66"/>
      <c r="EU654" s="66"/>
      <c r="EV654" s="66"/>
      <c r="EW654" s="66"/>
      <c r="EX654" s="66"/>
      <c r="EY654" s="66"/>
      <c r="EZ654" s="66"/>
      <c r="FA654" s="66"/>
      <c r="FB654" s="66"/>
      <c r="FC654" s="66"/>
      <c r="FD654" s="66"/>
      <c r="FE654" s="66"/>
      <c r="FF654" s="66"/>
      <c r="FG654" s="66"/>
      <c r="FH654" s="66"/>
      <c r="FI654" s="66"/>
      <c r="FJ654" s="66"/>
      <c r="FK654" s="66"/>
      <c r="FL654" s="66"/>
      <c r="FM654" s="66"/>
      <c r="FN654" s="66"/>
      <c r="FO654" s="66"/>
      <c r="FP654" s="66"/>
      <c r="FQ654" s="66"/>
      <c r="FR654" s="66"/>
      <c r="FS654" s="66"/>
      <c r="FT654" s="66"/>
      <c r="FU654" s="66"/>
      <c r="FV654" s="66"/>
      <c r="FW654" s="66"/>
      <c r="FX654" s="66"/>
      <c r="FY654" s="66"/>
      <c r="FZ654" s="66"/>
      <c r="GA654" s="66"/>
      <c r="GB654" s="66"/>
      <c r="GC654" s="66"/>
      <c r="GD654" s="66"/>
      <c r="GE654" s="66"/>
      <c r="GF654" s="66"/>
      <c r="GG654" s="66"/>
      <c r="GH654" s="66"/>
      <c r="GI654" s="66"/>
      <c r="GJ654" s="66"/>
      <c r="GK654" s="66"/>
      <c r="GL654" s="66"/>
      <c r="GM654" s="66"/>
      <c r="GN654" s="66"/>
      <c r="GO654" s="66"/>
      <c r="GP654" s="66"/>
      <c r="GQ654" s="66"/>
      <c r="GR654" s="66"/>
      <c r="GS654" s="66"/>
      <c r="GT654" s="66"/>
      <c r="GU654" s="66"/>
      <c r="GV654" s="66"/>
      <c r="GW654" s="66"/>
      <c r="GX654" s="66"/>
      <c r="GY654" s="66"/>
      <c r="GZ654" s="66"/>
      <c r="HA654" s="66"/>
      <c r="HB654" s="66"/>
      <c r="HC654" s="66"/>
      <c r="HD654" s="66"/>
      <c r="HE654" s="66"/>
      <c r="HF654" s="66"/>
      <c r="HG654" s="66"/>
      <c r="HH654" s="66"/>
      <c r="HI654" s="66"/>
      <c r="HJ654" s="66"/>
      <c r="HK654" s="66"/>
      <c r="HL654" s="66"/>
      <c r="HM654" s="66"/>
      <c r="HN654" s="66"/>
      <c r="HO654" s="66"/>
      <c r="HP654" s="66"/>
      <c r="HQ654" s="66"/>
      <c r="HR654" s="66"/>
      <c r="HS654" s="66"/>
      <c r="HT654" s="66"/>
      <c r="HU654" s="66"/>
      <c r="HV654" s="66"/>
      <c r="HW654" s="66"/>
      <c r="HX654" s="66"/>
      <c r="HY654" s="66"/>
      <c r="HZ654" s="66"/>
      <c r="IA654" s="66"/>
      <c r="IB654" s="66"/>
      <c r="IC654" s="66"/>
      <c r="ID654" s="66"/>
      <c r="IE654" s="66"/>
      <c r="IF654" s="66"/>
      <c r="IG654" s="66"/>
      <c r="IH654" s="66"/>
      <c r="II654" s="66"/>
      <c r="IJ654" s="66"/>
      <c r="IK654" s="66"/>
      <c r="IL654" s="66"/>
      <c r="IM654" s="66"/>
      <c r="IN654" s="66"/>
      <c r="IO654" s="66"/>
      <c r="IP654" s="66"/>
      <c r="IQ654" s="66"/>
      <c r="IR654" s="66"/>
      <c r="IS654" s="66"/>
      <c r="IT654" s="66"/>
      <c r="IU654" s="66"/>
      <c r="IV654" s="66"/>
    </row>
    <row r="655" spans="1:256" s="26" customFormat="1" hidden="1">
      <c r="A655" s="43"/>
      <c r="B655" s="16"/>
      <c r="C655" s="16"/>
      <c r="D655" s="16"/>
      <c r="E655" s="40"/>
      <c r="F655" s="40"/>
      <c r="G655" s="40"/>
      <c r="H655" s="16"/>
      <c r="I655" s="16"/>
      <c r="J655" s="16"/>
      <c r="K655" s="16"/>
      <c r="L655" s="16"/>
      <c r="M655" s="16"/>
      <c r="N655" s="17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  <c r="DG655" s="38"/>
      <c r="DH655" s="38"/>
      <c r="DI655" s="38"/>
      <c r="DJ655" s="38"/>
      <c r="DK655" s="38"/>
      <c r="DL655" s="38"/>
      <c r="DM655" s="38"/>
      <c r="DN655" s="38"/>
      <c r="DO655" s="38"/>
      <c r="DP655" s="38"/>
      <c r="DQ655" s="38"/>
      <c r="DR655" s="38"/>
      <c r="DS655" s="38"/>
      <c r="DT655" s="38"/>
      <c r="DU655" s="38"/>
      <c r="DV655" s="38"/>
      <c r="DW655" s="38"/>
      <c r="DX655" s="38"/>
      <c r="DY655" s="38"/>
      <c r="DZ655" s="38"/>
      <c r="EA655" s="38"/>
      <c r="EB655" s="38"/>
      <c r="EC655" s="38"/>
      <c r="ED655" s="38"/>
      <c r="EE655" s="38"/>
      <c r="EF655" s="38"/>
      <c r="EG655" s="38"/>
      <c r="EH655" s="38"/>
      <c r="EI655" s="38"/>
      <c r="EJ655" s="38"/>
      <c r="EK655" s="38"/>
      <c r="EL655" s="38"/>
      <c r="EM655" s="38"/>
      <c r="EN655" s="38"/>
      <c r="EO655" s="38"/>
      <c r="EP655" s="38"/>
      <c r="EQ655" s="38"/>
      <c r="ER655" s="38"/>
      <c r="ES655" s="38"/>
      <c r="ET655" s="38"/>
      <c r="EU655" s="38"/>
      <c r="EV655" s="38"/>
      <c r="EW655" s="38"/>
      <c r="EX655" s="38"/>
      <c r="EY655" s="38"/>
      <c r="EZ655" s="38"/>
      <c r="FA655" s="38"/>
      <c r="FB655" s="38"/>
      <c r="FC655" s="38"/>
      <c r="FD655" s="38"/>
      <c r="FE655" s="38"/>
      <c r="FF655" s="38"/>
      <c r="FG655" s="38"/>
      <c r="FH655" s="38"/>
      <c r="FI655" s="38"/>
      <c r="FJ655" s="38"/>
      <c r="FK655" s="38"/>
      <c r="FL655" s="38"/>
      <c r="FM655" s="38"/>
      <c r="FN655" s="38"/>
      <c r="FO655" s="38"/>
      <c r="FP655" s="38"/>
      <c r="FQ655" s="38"/>
      <c r="FR655" s="38"/>
      <c r="FS655" s="38"/>
      <c r="FT655" s="38"/>
      <c r="FU655" s="38"/>
      <c r="FV655" s="38"/>
      <c r="FW655" s="38"/>
      <c r="FX655" s="38"/>
      <c r="FY655" s="38"/>
      <c r="FZ655" s="38"/>
      <c r="GA655" s="38"/>
      <c r="GB655" s="38"/>
      <c r="GC655" s="38"/>
      <c r="GD655" s="38"/>
      <c r="GE655" s="38"/>
      <c r="GF655" s="38"/>
      <c r="GG655" s="38"/>
      <c r="GH655" s="38"/>
      <c r="GI655" s="38"/>
      <c r="GJ655" s="38"/>
      <c r="GK655" s="38"/>
      <c r="GL655" s="38"/>
      <c r="GM655" s="38"/>
      <c r="GN655" s="38"/>
      <c r="GO655" s="38"/>
      <c r="GP655" s="38"/>
      <c r="GQ655" s="38"/>
      <c r="GR655" s="38"/>
      <c r="GS655" s="38"/>
      <c r="GT655" s="38"/>
      <c r="GU655" s="38"/>
      <c r="GV655" s="38"/>
      <c r="GW655" s="38"/>
      <c r="GX655" s="38"/>
      <c r="GY655" s="38"/>
      <c r="GZ655" s="38"/>
      <c r="HA655" s="38"/>
      <c r="HB655" s="38"/>
      <c r="HC655" s="38"/>
      <c r="HD655" s="38"/>
      <c r="HE655" s="38"/>
      <c r="HF655" s="38"/>
      <c r="HG655" s="38"/>
      <c r="HH655" s="38"/>
      <c r="HI655" s="38"/>
      <c r="HJ655" s="38"/>
      <c r="HK655" s="38"/>
      <c r="HL655" s="38"/>
      <c r="HM655" s="38"/>
      <c r="HN655" s="38"/>
      <c r="HO655" s="38"/>
      <c r="HP655" s="38"/>
      <c r="HQ655" s="38"/>
      <c r="HR655" s="38"/>
      <c r="HS655" s="38"/>
      <c r="HT655" s="38"/>
      <c r="HU655" s="38"/>
      <c r="HV655" s="38"/>
      <c r="HW655" s="38"/>
      <c r="HX655" s="38"/>
      <c r="HY655" s="38"/>
      <c r="HZ655" s="38"/>
      <c r="IA655" s="38"/>
      <c r="IB655" s="38"/>
      <c r="IC655" s="38"/>
      <c r="ID655" s="38"/>
      <c r="IE655" s="38"/>
      <c r="IF655" s="38"/>
      <c r="IG655" s="38"/>
      <c r="IH655" s="38"/>
      <c r="II655" s="38"/>
      <c r="IJ655" s="38"/>
      <c r="IK655" s="38"/>
      <c r="IL655" s="38"/>
      <c r="IM655" s="38"/>
      <c r="IN655" s="38"/>
      <c r="IO655" s="38"/>
      <c r="IP655" s="38"/>
      <c r="IQ655" s="38"/>
      <c r="IR655" s="38"/>
      <c r="IS655" s="38"/>
      <c r="IT655" s="38"/>
      <c r="IU655" s="38"/>
      <c r="IV655" s="38"/>
    </row>
    <row r="656" spans="1:256" s="26" customFormat="1" hidden="1">
      <c r="A656" s="43"/>
      <c r="B656" s="16"/>
      <c r="C656" s="16"/>
      <c r="D656" s="16"/>
      <c r="E656" s="40"/>
      <c r="F656" s="40"/>
      <c r="G656" s="40"/>
      <c r="H656" s="16"/>
      <c r="I656" s="16"/>
      <c r="J656" s="16"/>
      <c r="K656" s="16"/>
      <c r="L656" s="16"/>
      <c r="M656" s="16"/>
      <c r="N656" s="17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  <c r="DZ656" s="66"/>
      <c r="EA656" s="66"/>
      <c r="EB656" s="66"/>
      <c r="EC656" s="66"/>
      <c r="ED656" s="66"/>
      <c r="EE656" s="66"/>
      <c r="EF656" s="66"/>
      <c r="EG656" s="66"/>
      <c r="EH656" s="66"/>
      <c r="EI656" s="66"/>
      <c r="EJ656" s="66"/>
      <c r="EK656" s="66"/>
      <c r="EL656" s="66"/>
      <c r="EM656" s="66"/>
      <c r="EN656" s="66"/>
      <c r="EO656" s="66"/>
      <c r="EP656" s="66"/>
      <c r="EQ656" s="66"/>
      <c r="ER656" s="66"/>
      <c r="ES656" s="66"/>
      <c r="ET656" s="66"/>
      <c r="EU656" s="66"/>
      <c r="EV656" s="66"/>
      <c r="EW656" s="66"/>
      <c r="EX656" s="66"/>
      <c r="EY656" s="66"/>
      <c r="EZ656" s="66"/>
      <c r="FA656" s="66"/>
      <c r="FB656" s="66"/>
      <c r="FC656" s="66"/>
      <c r="FD656" s="66"/>
      <c r="FE656" s="66"/>
      <c r="FF656" s="66"/>
      <c r="FG656" s="66"/>
      <c r="FH656" s="66"/>
      <c r="FI656" s="66"/>
      <c r="FJ656" s="66"/>
      <c r="FK656" s="66"/>
      <c r="FL656" s="66"/>
      <c r="FM656" s="66"/>
      <c r="FN656" s="66"/>
      <c r="FO656" s="66"/>
      <c r="FP656" s="66"/>
      <c r="FQ656" s="66"/>
      <c r="FR656" s="66"/>
      <c r="FS656" s="66"/>
      <c r="FT656" s="66"/>
      <c r="FU656" s="66"/>
      <c r="FV656" s="66"/>
      <c r="FW656" s="66"/>
      <c r="FX656" s="66"/>
      <c r="FY656" s="66"/>
      <c r="FZ656" s="66"/>
      <c r="GA656" s="66"/>
      <c r="GB656" s="66"/>
      <c r="GC656" s="66"/>
      <c r="GD656" s="66"/>
      <c r="GE656" s="66"/>
      <c r="GF656" s="66"/>
      <c r="GG656" s="66"/>
      <c r="GH656" s="66"/>
      <c r="GI656" s="66"/>
      <c r="GJ656" s="66"/>
      <c r="GK656" s="66"/>
      <c r="GL656" s="66"/>
      <c r="GM656" s="66"/>
      <c r="GN656" s="66"/>
      <c r="GO656" s="66"/>
      <c r="GP656" s="66"/>
      <c r="GQ656" s="66"/>
      <c r="GR656" s="66"/>
      <c r="GS656" s="66"/>
      <c r="GT656" s="66"/>
      <c r="GU656" s="66"/>
      <c r="GV656" s="66"/>
      <c r="GW656" s="66"/>
      <c r="GX656" s="66"/>
      <c r="GY656" s="66"/>
      <c r="GZ656" s="66"/>
      <c r="HA656" s="66"/>
      <c r="HB656" s="66"/>
      <c r="HC656" s="66"/>
      <c r="HD656" s="66"/>
      <c r="HE656" s="66"/>
      <c r="HF656" s="66"/>
      <c r="HG656" s="66"/>
      <c r="HH656" s="66"/>
      <c r="HI656" s="66"/>
      <c r="HJ656" s="66"/>
      <c r="HK656" s="66"/>
      <c r="HL656" s="66"/>
      <c r="HM656" s="66"/>
      <c r="HN656" s="66"/>
      <c r="HO656" s="66"/>
      <c r="HP656" s="66"/>
      <c r="HQ656" s="66"/>
      <c r="HR656" s="66"/>
      <c r="HS656" s="66"/>
      <c r="HT656" s="66"/>
      <c r="HU656" s="66"/>
      <c r="HV656" s="66"/>
      <c r="HW656" s="66"/>
      <c r="HX656" s="66"/>
      <c r="HY656" s="66"/>
      <c r="HZ656" s="66"/>
      <c r="IA656" s="66"/>
      <c r="IB656" s="66"/>
      <c r="IC656" s="66"/>
      <c r="ID656" s="66"/>
      <c r="IE656" s="66"/>
      <c r="IF656" s="66"/>
      <c r="IG656" s="66"/>
      <c r="IH656" s="66"/>
      <c r="II656" s="66"/>
      <c r="IJ656" s="66"/>
      <c r="IK656" s="66"/>
      <c r="IL656" s="66"/>
      <c r="IM656" s="66"/>
      <c r="IN656" s="66"/>
      <c r="IO656" s="66"/>
      <c r="IP656" s="66"/>
      <c r="IQ656" s="66"/>
      <c r="IR656" s="66"/>
      <c r="IS656" s="66"/>
      <c r="IT656" s="66"/>
      <c r="IU656" s="66"/>
      <c r="IV656" s="66"/>
    </row>
    <row r="657" spans="1:256" s="26" customFormat="1" hidden="1">
      <c r="A657" s="43"/>
      <c r="B657" s="16"/>
      <c r="C657" s="16"/>
      <c r="D657" s="53"/>
      <c r="E657" s="40"/>
      <c r="F657" s="40"/>
      <c r="G657" s="40"/>
      <c r="H657" s="16"/>
      <c r="I657" s="16"/>
      <c r="J657" s="16"/>
      <c r="K657" s="46"/>
      <c r="L657" s="16"/>
      <c r="M657" s="16"/>
      <c r="N657" s="1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66"/>
      <c r="CF657" s="66"/>
      <c r="CG657" s="66"/>
      <c r="CH657" s="66"/>
      <c r="CI657" s="66"/>
      <c r="CJ657" s="66"/>
      <c r="CK657" s="66"/>
      <c r="CL657" s="66"/>
      <c r="CM657" s="66"/>
      <c r="CN657" s="66"/>
      <c r="CO657" s="66"/>
      <c r="CP657" s="66"/>
      <c r="CQ657" s="66"/>
      <c r="CR657" s="66"/>
      <c r="CS657" s="66"/>
      <c r="CT657" s="66"/>
      <c r="CU657" s="66"/>
      <c r="CV657" s="66"/>
      <c r="CW657" s="66"/>
      <c r="CX657" s="66"/>
      <c r="CY657" s="66"/>
      <c r="CZ657" s="66"/>
      <c r="DA657" s="66"/>
      <c r="DB657" s="66"/>
      <c r="DC657" s="66"/>
      <c r="DD657" s="66"/>
      <c r="DE657" s="66"/>
      <c r="DF657" s="66"/>
      <c r="DG657" s="66"/>
      <c r="DH657" s="66"/>
      <c r="DI657" s="66"/>
      <c r="DJ657" s="66"/>
      <c r="DK657" s="66"/>
      <c r="DL657" s="66"/>
      <c r="DM657" s="66"/>
      <c r="DN657" s="66"/>
      <c r="DO657" s="66"/>
      <c r="DP657" s="66"/>
      <c r="DQ657" s="66"/>
      <c r="DR657" s="66"/>
      <c r="DS657" s="66"/>
      <c r="DT657" s="66"/>
      <c r="DU657" s="66"/>
      <c r="DV657" s="66"/>
      <c r="DW657" s="66"/>
      <c r="DX657" s="66"/>
      <c r="DY657" s="66"/>
      <c r="DZ657" s="66"/>
      <c r="EA657" s="66"/>
      <c r="EB657" s="66"/>
      <c r="EC657" s="66"/>
      <c r="ED657" s="66"/>
      <c r="EE657" s="66"/>
      <c r="EF657" s="66"/>
      <c r="EG657" s="66"/>
      <c r="EH657" s="66"/>
      <c r="EI657" s="66"/>
      <c r="EJ657" s="66"/>
      <c r="EK657" s="66"/>
      <c r="EL657" s="66"/>
      <c r="EM657" s="66"/>
      <c r="EN657" s="66"/>
      <c r="EO657" s="66"/>
      <c r="EP657" s="66"/>
      <c r="EQ657" s="66"/>
      <c r="ER657" s="66"/>
      <c r="ES657" s="66"/>
      <c r="ET657" s="66"/>
      <c r="EU657" s="66"/>
      <c r="EV657" s="66"/>
      <c r="EW657" s="66"/>
      <c r="EX657" s="66"/>
      <c r="EY657" s="66"/>
      <c r="EZ657" s="66"/>
      <c r="FA657" s="66"/>
      <c r="FB657" s="66"/>
      <c r="FC657" s="66"/>
      <c r="FD657" s="66"/>
      <c r="FE657" s="66"/>
      <c r="FF657" s="66"/>
      <c r="FG657" s="66"/>
      <c r="FH657" s="66"/>
      <c r="FI657" s="66"/>
      <c r="FJ657" s="66"/>
      <c r="FK657" s="66"/>
      <c r="FL657" s="66"/>
      <c r="FM657" s="66"/>
      <c r="FN657" s="66"/>
      <c r="FO657" s="66"/>
      <c r="FP657" s="66"/>
      <c r="FQ657" s="66"/>
      <c r="FR657" s="66"/>
      <c r="FS657" s="66"/>
      <c r="FT657" s="66"/>
      <c r="FU657" s="66"/>
      <c r="FV657" s="66"/>
      <c r="FW657" s="66"/>
      <c r="FX657" s="66"/>
      <c r="FY657" s="66"/>
      <c r="FZ657" s="66"/>
      <c r="GA657" s="66"/>
      <c r="GB657" s="66"/>
      <c r="GC657" s="66"/>
      <c r="GD657" s="66"/>
      <c r="GE657" s="66"/>
      <c r="GF657" s="66"/>
      <c r="GG657" s="66"/>
      <c r="GH657" s="66"/>
      <c r="GI657" s="66"/>
      <c r="GJ657" s="66"/>
      <c r="GK657" s="66"/>
      <c r="GL657" s="66"/>
      <c r="GM657" s="66"/>
      <c r="GN657" s="66"/>
      <c r="GO657" s="66"/>
      <c r="GP657" s="66"/>
      <c r="GQ657" s="66"/>
      <c r="GR657" s="66"/>
      <c r="GS657" s="66"/>
      <c r="GT657" s="66"/>
      <c r="GU657" s="66"/>
      <c r="GV657" s="66"/>
      <c r="GW657" s="66"/>
      <c r="GX657" s="66"/>
      <c r="GY657" s="66"/>
      <c r="GZ657" s="66"/>
      <c r="HA657" s="66"/>
      <c r="HB657" s="66"/>
      <c r="HC657" s="66"/>
      <c r="HD657" s="66"/>
      <c r="HE657" s="66"/>
      <c r="HF657" s="66"/>
      <c r="HG657" s="66"/>
      <c r="HH657" s="66"/>
      <c r="HI657" s="66"/>
      <c r="HJ657" s="66"/>
      <c r="HK657" s="66"/>
      <c r="HL657" s="66"/>
      <c r="HM657" s="66"/>
      <c r="HN657" s="66"/>
      <c r="HO657" s="66"/>
      <c r="HP657" s="66"/>
      <c r="HQ657" s="66"/>
      <c r="HR657" s="66"/>
      <c r="HS657" s="66"/>
      <c r="HT657" s="66"/>
      <c r="HU657" s="66"/>
      <c r="HV657" s="66"/>
      <c r="HW657" s="66"/>
      <c r="HX657" s="66"/>
      <c r="HY657" s="66"/>
      <c r="HZ657" s="66"/>
      <c r="IA657" s="66"/>
      <c r="IB657" s="66"/>
      <c r="IC657" s="66"/>
      <c r="ID657" s="66"/>
      <c r="IE657" s="66"/>
      <c r="IF657" s="66"/>
      <c r="IG657" s="66"/>
      <c r="IH657" s="66"/>
      <c r="II657" s="66"/>
      <c r="IJ657" s="66"/>
      <c r="IK657" s="66"/>
      <c r="IL657" s="66"/>
      <c r="IM657" s="66"/>
      <c r="IN657" s="66"/>
      <c r="IO657" s="66"/>
      <c r="IP657" s="66"/>
      <c r="IQ657" s="66"/>
      <c r="IR657" s="66"/>
      <c r="IS657" s="66"/>
      <c r="IT657" s="66"/>
      <c r="IU657" s="66"/>
      <c r="IV657" s="66"/>
    </row>
    <row r="658" spans="1:256" s="26" customFormat="1" hidden="1">
      <c r="A658" s="43"/>
      <c r="B658" s="16"/>
      <c r="C658" s="16"/>
      <c r="D658" s="53"/>
      <c r="E658" s="40"/>
      <c r="F658" s="40"/>
      <c r="G658" s="40"/>
      <c r="H658" s="16"/>
      <c r="I658" s="16"/>
      <c r="J658" s="16"/>
      <c r="K658" s="46"/>
      <c r="L658" s="16"/>
      <c r="M658" s="16"/>
      <c r="N658" s="1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6"/>
      <c r="CM658" s="66"/>
      <c r="CN658" s="66"/>
      <c r="CO658" s="66"/>
      <c r="CP658" s="66"/>
      <c r="CQ658" s="66"/>
      <c r="CR658" s="66"/>
      <c r="CS658" s="66"/>
      <c r="CT658" s="66"/>
      <c r="CU658" s="66"/>
      <c r="CV658" s="66"/>
      <c r="CW658" s="66"/>
      <c r="CX658" s="66"/>
      <c r="CY658" s="66"/>
      <c r="CZ658" s="66"/>
      <c r="DA658" s="66"/>
      <c r="DB658" s="66"/>
      <c r="DC658" s="66"/>
      <c r="DD658" s="66"/>
      <c r="DE658" s="66"/>
      <c r="DF658" s="66"/>
      <c r="DG658" s="66"/>
      <c r="DH658" s="66"/>
      <c r="DI658" s="66"/>
      <c r="DJ658" s="66"/>
      <c r="DK658" s="66"/>
      <c r="DL658" s="66"/>
      <c r="DM658" s="66"/>
      <c r="DN658" s="66"/>
      <c r="DO658" s="66"/>
      <c r="DP658" s="66"/>
      <c r="DQ658" s="66"/>
      <c r="DR658" s="66"/>
      <c r="DS658" s="66"/>
      <c r="DT658" s="66"/>
      <c r="DU658" s="66"/>
      <c r="DV658" s="66"/>
      <c r="DW658" s="66"/>
      <c r="DX658" s="66"/>
      <c r="DY658" s="66"/>
      <c r="DZ658" s="66"/>
      <c r="EA658" s="66"/>
      <c r="EB658" s="66"/>
      <c r="EC658" s="66"/>
      <c r="ED658" s="66"/>
      <c r="EE658" s="66"/>
      <c r="EF658" s="66"/>
      <c r="EG658" s="66"/>
      <c r="EH658" s="66"/>
      <c r="EI658" s="66"/>
      <c r="EJ658" s="66"/>
      <c r="EK658" s="66"/>
      <c r="EL658" s="66"/>
      <c r="EM658" s="66"/>
      <c r="EN658" s="66"/>
      <c r="EO658" s="66"/>
      <c r="EP658" s="66"/>
      <c r="EQ658" s="66"/>
      <c r="ER658" s="66"/>
      <c r="ES658" s="66"/>
      <c r="ET658" s="66"/>
      <c r="EU658" s="66"/>
      <c r="EV658" s="66"/>
      <c r="EW658" s="66"/>
      <c r="EX658" s="66"/>
      <c r="EY658" s="66"/>
      <c r="EZ658" s="66"/>
      <c r="FA658" s="66"/>
      <c r="FB658" s="66"/>
      <c r="FC658" s="66"/>
      <c r="FD658" s="66"/>
      <c r="FE658" s="66"/>
      <c r="FF658" s="66"/>
      <c r="FG658" s="66"/>
      <c r="FH658" s="66"/>
      <c r="FI658" s="66"/>
      <c r="FJ658" s="66"/>
      <c r="FK658" s="66"/>
      <c r="FL658" s="66"/>
      <c r="FM658" s="66"/>
      <c r="FN658" s="66"/>
      <c r="FO658" s="66"/>
      <c r="FP658" s="66"/>
      <c r="FQ658" s="66"/>
      <c r="FR658" s="66"/>
      <c r="FS658" s="66"/>
      <c r="FT658" s="66"/>
      <c r="FU658" s="66"/>
      <c r="FV658" s="66"/>
      <c r="FW658" s="66"/>
      <c r="FX658" s="66"/>
      <c r="FY658" s="66"/>
      <c r="FZ658" s="66"/>
      <c r="GA658" s="66"/>
      <c r="GB658" s="66"/>
      <c r="GC658" s="66"/>
      <c r="GD658" s="66"/>
      <c r="GE658" s="66"/>
      <c r="GF658" s="66"/>
      <c r="GG658" s="66"/>
      <c r="GH658" s="66"/>
      <c r="GI658" s="66"/>
      <c r="GJ658" s="66"/>
      <c r="GK658" s="66"/>
      <c r="GL658" s="66"/>
      <c r="GM658" s="66"/>
      <c r="GN658" s="66"/>
      <c r="GO658" s="66"/>
      <c r="GP658" s="66"/>
      <c r="GQ658" s="66"/>
      <c r="GR658" s="66"/>
      <c r="GS658" s="66"/>
      <c r="GT658" s="66"/>
      <c r="GU658" s="66"/>
      <c r="GV658" s="66"/>
      <c r="GW658" s="66"/>
      <c r="GX658" s="66"/>
      <c r="GY658" s="66"/>
      <c r="GZ658" s="66"/>
      <c r="HA658" s="66"/>
      <c r="HB658" s="66"/>
      <c r="HC658" s="66"/>
      <c r="HD658" s="66"/>
      <c r="HE658" s="66"/>
      <c r="HF658" s="66"/>
      <c r="HG658" s="66"/>
      <c r="HH658" s="66"/>
      <c r="HI658" s="66"/>
      <c r="HJ658" s="66"/>
      <c r="HK658" s="66"/>
      <c r="HL658" s="66"/>
      <c r="HM658" s="66"/>
      <c r="HN658" s="66"/>
      <c r="HO658" s="66"/>
      <c r="HP658" s="66"/>
      <c r="HQ658" s="66"/>
      <c r="HR658" s="66"/>
      <c r="HS658" s="66"/>
      <c r="HT658" s="66"/>
      <c r="HU658" s="66"/>
      <c r="HV658" s="66"/>
      <c r="HW658" s="66"/>
      <c r="HX658" s="66"/>
      <c r="HY658" s="66"/>
      <c r="HZ658" s="66"/>
      <c r="IA658" s="66"/>
      <c r="IB658" s="66"/>
      <c r="IC658" s="66"/>
      <c r="ID658" s="66"/>
      <c r="IE658" s="66"/>
      <c r="IF658" s="66"/>
      <c r="IG658" s="66"/>
      <c r="IH658" s="66"/>
      <c r="II658" s="66"/>
      <c r="IJ658" s="66"/>
      <c r="IK658" s="66"/>
      <c r="IL658" s="66"/>
      <c r="IM658" s="66"/>
      <c r="IN658" s="66"/>
      <c r="IO658" s="66"/>
      <c r="IP658" s="66"/>
      <c r="IQ658" s="66"/>
      <c r="IR658" s="66"/>
      <c r="IS658" s="66"/>
      <c r="IT658" s="66"/>
      <c r="IU658" s="66"/>
      <c r="IV658" s="66"/>
    </row>
    <row r="659" spans="1:256" s="26" customFormat="1" hidden="1">
      <c r="A659" s="43"/>
      <c r="B659" s="16"/>
      <c r="C659" s="16"/>
      <c r="D659" s="53"/>
      <c r="E659" s="40"/>
      <c r="F659" s="40"/>
      <c r="G659" s="40"/>
      <c r="H659" s="16"/>
      <c r="I659" s="16"/>
      <c r="J659" s="16"/>
      <c r="K659" s="46"/>
      <c r="L659" s="16"/>
      <c r="M659" s="16"/>
      <c r="N659" s="1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66"/>
      <c r="CF659" s="66"/>
      <c r="CG659" s="66"/>
      <c r="CH659" s="66"/>
      <c r="CI659" s="66"/>
      <c r="CJ659" s="66"/>
      <c r="CK659" s="66"/>
      <c r="CL659" s="66"/>
      <c r="CM659" s="66"/>
      <c r="CN659" s="66"/>
      <c r="CO659" s="66"/>
      <c r="CP659" s="66"/>
      <c r="CQ659" s="66"/>
      <c r="CR659" s="66"/>
      <c r="CS659" s="66"/>
      <c r="CT659" s="66"/>
      <c r="CU659" s="66"/>
      <c r="CV659" s="66"/>
      <c r="CW659" s="66"/>
      <c r="CX659" s="66"/>
      <c r="CY659" s="66"/>
      <c r="CZ659" s="66"/>
      <c r="DA659" s="66"/>
      <c r="DB659" s="66"/>
      <c r="DC659" s="66"/>
      <c r="DD659" s="66"/>
      <c r="DE659" s="66"/>
      <c r="DF659" s="66"/>
      <c r="DG659" s="66"/>
      <c r="DH659" s="66"/>
      <c r="DI659" s="66"/>
      <c r="DJ659" s="66"/>
      <c r="DK659" s="66"/>
      <c r="DL659" s="66"/>
      <c r="DM659" s="66"/>
      <c r="DN659" s="66"/>
      <c r="DO659" s="66"/>
      <c r="DP659" s="66"/>
      <c r="DQ659" s="66"/>
      <c r="DR659" s="66"/>
      <c r="DS659" s="66"/>
      <c r="DT659" s="66"/>
      <c r="DU659" s="66"/>
      <c r="DV659" s="66"/>
      <c r="DW659" s="66"/>
      <c r="DX659" s="66"/>
      <c r="DY659" s="66"/>
      <c r="DZ659" s="66"/>
      <c r="EA659" s="66"/>
      <c r="EB659" s="66"/>
      <c r="EC659" s="66"/>
      <c r="ED659" s="66"/>
      <c r="EE659" s="66"/>
      <c r="EF659" s="66"/>
      <c r="EG659" s="66"/>
      <c r="EH659" s="66"/>
      <c r="EI659" s="66"/>
      <c r="EJ659" s="66"/>
      <c r="EK659" s="66"/>
      <c r="EL659" s="66"/>
      <c r="EM659" s="66"/>
      <c r="EN659" s="66"/>
      <c r="EO659" s="66"/>
      <c r="EP659" s="66"/>
      <c r="EQ659" s="66"/>
      <c r="ER659" s="66"/>
      <c r="ES659" s="66"/>
      <c r="ET659" s="66"/>
      <c r="EU659" s="66"/>
      <c r="EV659" s="66"/>
      <c r="EW659" s="66"/>
      <c r="EX659" s="66"/>
      <c r="EY659" s="66"/>
      <c r="EZ659" s="66"/>
      <c r="FA659" s="66"/>
      <c r="FB659" s="66"/>
      <c r="FC659" s="66"/>
      <c r="FD659" s="66"/>
      <c r="FE659" s="66"/>
      <c r="FF659" s="66"/>
      <c r="FG659" s="66"/>
      <c r="FH659" s="66"/>
      <c r="FI659" s="66"/>
      <c r="FJ659" s="66"/>
      <c r="FK659" s="66"/>
      <c r="FL659" s="66"/>
      <c r="FM659" s="66"/>
      <c r="FN659" s="66"/>
      <c r="FO659" s="66"/>
      <c r="FP659" s="66"/>
      <c r="FQ659" s="66"/>
      <c r="FR659" s="66"/>
      <c r="FS659" s="66"/>
      <c r="FT659" s="66"/>
      <c r="FU659" s="66"/>
      <c r="FV659" s="66"/>
      <c r="FW659" s="66"/>
      <c r="FX659" s="66"/>
      <c r="FY659" s="66"/>
      <c r="FZ659" s="66"/>
      <c r="GA659" s="66"/>
      <c r="GB659" s="66"/>
      <c r="GC659" s="66"/>
      <c r="GD659" s="66"/>
      <c r="GE659" s="66"/>
      <c r="GF659" s="66"/>
      <c r="GG659" s="66"/>
      <c r="GH659" s="66"/>
      <c r="GI659" s="66"/>
      <c r="GJ659" s="66"/>
      <c r="GK659" s="66"/>
      <c r="GL659" s="66"/>
      <c r="GM659" s="66"/>
      <c r="GN659" s="66"/>
      <c r="GO659" s="66"/>
      <c r="GP659" s="66"/>
      <c r="GQ659" s="66"/>
      <c r="GR659" s="66"/>
      <c r="GS659" s="66"/>
      <c r="GT659" s="66"/>
      <c r="GU659" s="66"/>
      <c r="GV659" s="66"/>
      <c r="GW659" s="66"/>
      <c r="GX659" s="66"/>
      <c r="GY659" s="66"/>
      <c r="GZ659" s="66"/>
      <c r="HA659" s="66"/>
      <c r="HB659" s="66"/>
      <c r="HC659" s="66"/>
      <c r="HD659" s="66"/>
      <c r="HE659" s="66"/>
      <c r="HF659" s="66"/>
      <c r="HG659" s="66"/>
      <c r="HH659" s="66"/>
      <c r="HI659" s="66"/>
      <c r="HJ659" s="66"/>
      <c r="HK659" s="66"/>
      <c r="HL659" s="66"/>
      <c r="HM659" s="66"/>
      <c r="HN659" s="66"/>
      <c r="HO659" s="66"/>
      <c r="HP659" s="66"/>
      <c r="HQ659" s="66"/>
      <c r="HR659" s="66"/>
      <c r="HS659" s="66"/>
      <c r="HT659" s="66"/>
      <c r="HU659" s="66"/>
      <c r="HV659" s="66"/>
      <c r="HW659" s="66"/>
      <c r="HX659" s="66"/>
      <c r="HY659" s="66"/>
      <c r="HZ659" s="66"/>
      <c r="IA659" s="66"/>
      <c r="IB659" s="66"/>
      <c r="IC659" s="66"/>
      <c r="ID659" s="66"/>
      <c r="IE659" s="66"/>
      <c r="IF659" s="66"/>
      <c r="IG659" s="66"/>
      <c r="IH659" s="66"/>
      <c r="II659" s="66"/>
      <c r="IJ659" s="66"/>
      <c r="IK659" s="66"/>
      <c r="IL659" s="66"/>
      <c r="IM659" s="66"/>
      <c r="IN659" s="66"/>
      <c r="IO659" s="66"/>
      <c r="IP659" s="66"/>
      <c r="IQ659" s="66"/>
      <c r="IR659" s="66"/>
      <c r="IS659" s="66"/>
      <c r="IT659" s="66"/>
      <c r="IU659" s="66"/>
      <c r="IV659" s="66"/>
    </row>
    <row r="660" spans="1:256" s="26" customFormat="1" hidden="1">
      <c r="A660" s="43"/>
      <c r="B660" s="16"/>
      <c r="C660" s="16"/>
      <c r="D660" s="53"/>
      <c r="E660" s="40"/>
      <c r="F660" s="40"/>
      <c r="G660" s="40"/>
      <c r="H660" s="16"/>
      <c r="I660" s="16"/>
      <c r="J660" s="16"/>
      <c r="K660" s="46"/>
      <c r="L660" s="16"/>
      <c r="M660" s="16"/>
      <c r="N660" s="16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  <c r="BO660" s="64"/>
      <c r="BP660" s="64"/>
      <c r="BQ660" s="64"/>
      <c r="BR660" s="64"/>
      <c r="BS660" s="64"/>
      <c r="BT660" s="64"/>
      <c r="BU660" s="64"/>
      <c r="BV660" s="64"/>
      <c r="BW660" s="64"/>
      <c r="BX660" s="64"/>
      <c r="BY660" s="64"/>
      <c r="BZ660" s="64"/>
      <c r="CA660" s="64"/>
      <c r="CB660" s="64"/>
      <c r="CC660" s="64"/>
      <c r="CD660" s="64"/>
      <c r="CE660" s="64"/>
      <c r="CF660" s="64"/>
      <c r="CG660" s="64"/>
      <c r="CH660" s="64"/>
      <c r="CI660" s="64"/>
      <c r="CJ660" s="64"/>
      <c r="CK660" s="64"/>
      <c r="CL660" s="64"/>
      <c r="CM660" s="64"/>
      <c r="CN660" s="64"/>
      <c r="CO660" s="64"/>
      <c r="CP660" s="64"/>
      <c r="CQ660" s="64"/>
      <c r="CR660" s="64"/>
      <c r="CS660" s="64"/>
      <c r="CT660" s="64"/>
      <c r="CU660" s="64"/>
      <c r="CV660" s="64"/>
      <c r="CW660" s="64"/>
      <c r="CX660" s="64"/>
      <c r="CY660" s="64"/>
      <c r="CZ660" s="64"/>
      <c r="DA660" s="64"/>
      <c r="DB660" s="64"/>
      <c r="DC660" s="64"/>
      <c r="DD660" s="64"/>
      <c r="DE660" s="64"/>
      <c r="DF660" s="64"/>
      <c r="DG660" s="64"/>
      <c r="DH660" s="64"/>
      <c r="DI660" s="64"/>
      <c r="DJ660" s="64"/>
      <c r="DK660" s="64"/>
      <c r="DL660" s="64"/>
      <c r="DM660" s="64"/>
      <c r="DN660" s="64"/>
      <c r="DO660" s="64"/>
      <c r="DP660" s="64"/>
      <c r="DQ660" s="64"/>
      <c r="DR660" s="64"/>
      <c r="DS660" s="64"/>
      <c r="DT660" s="64"/>
      <c r="DU660" s="64"/>
      <c r="DV660" s="64"/>
      <c r="DW660" s="64"/>
      <c r="DX660" s="64"/>
      <c r="DY660" s="64"/>
      <c r="DZ660" s="64"/>
      <c r="EA660" s="64"/>
      <c r="EB660" s="64"/>
      <c r="EC660" s="64"/>
      <c r="ED660" s="64"/>
      <c r="EE660" s="64"/>
      <c r="EF660" s="64"/>
      <c r="EG660" s="64"/>
      <c r="EH660" s="64"/>
      <c r="EI660" s="64"/>
      <c r="EJ660" s="64"/>
      <c r="EK660" s="64"/>
      <c r="EL660" s="64"/>
      <c r="EM660" s="64"/>
      <c r="EN660" s="64"/>
      <c r="EO660" s="64"/>
      <c r="EP660" s="64"/>
      <c r="EQ660" s="64"/>
      <c r="ER660" s="64"/>
      <c r="ES660" s="64"/>
      <c r="ET660" s="64"/>
      <c r="EU660" s="64"/>
      <c r="EV660" s="64"/>
      <c r="EW660" s="64"/>
      <c r="EX660" s="64"/>
      <c r="EY660" s="64"/>
      <c r="EZ660" s="64"/>
      <c r="FA660" s="64"/>
      <c r="FB660" s="64"/>
      <c r="FC660" s="64"/>
      <c r="FD660" s="64"/>
      <c r="FE660" s="64"/>
      <c r="FF660" s="64"/>
      <c r="FG660" s="64"/>
      <c r="FH660" s="64"/>
      <c r="FI660" s="64"/>
      <c r="FJ660" s="64"/>
      <c r="FK660" s="64"/>
      <c r="FL660" s="64"/>
      <c r="FM660" s="64"/>
      <c r="FN660" s="64"/>
      <c r="FO660" s="64"/>
      <c r="FP660" s="64"/>
      <c r="FQ660" s="64"/>
      <c r="FR660" s="64"/>
      <c r="FS660" s="64"/>
      <c r="FT660" s="64"/>
      <c r="FU660" s="64"/>
      <c r="FV660" s="64"/>
      <c r="FW660" s="64"/>
      <c r="FX660" s="64"/>
      <c r="FY660" s="64"/>
      <c r="FZ660" s="64"/>
      <c r="GA660" s="64"/>
      <c r="GB660" s="64"/>
      <c r="GC660" s="64"/>
      <c r="GD660" s="64"/>
      <c r="GE660" s="64"/>
      <c r="GF660" s="64"/>
      <c r="GG660" s="64"/>
      <c r="GH660" s="64"/>
      <c r="GI660" s="64"/>
      <c r="GJ660" s="64"/>
      <c r="GK660" s="64"/>
      <c r="GL660" s="64"/>
      <c r="GM660" s="64"/>
      <c r="GN660" s="64"/>
      <c r="GO660" s="64"/>
      <c r="GP660" s="64"/>
      <c r="GQ660" s="64"/>
      <c r="GR660" s="64"/>
      <c r="GS660" s="64"/>
      <c r="GT660" s="64"/>
      <c r="GU660" s="64"/>
      <c r="GV660" s="64"/>
      <c r="GW660" s="64"/>
      <c r="GX660" s="64"/>
      <c r="GY660" s="64"/>
      <c r="GZ660" s="64"/>
      <c r="HA660" s="64"/>
      <c r="HB660" s="64"/>
      <c r="HC660" s="64"/>
      <c r="HD660" s="64"/>
      <c r="HE660" s="64"/>
      <c r="HF660" s="64"/>
      <c r="HG660" s="64"/>
      <c r="HH660" s="64"/>
      <c r="HI660" s="64"/>
      <c r="HJ660" s="64"/>
      <c r="HK660" s="64"/>
      <c r="HL660" s="64"/>
      <c r="HM660" s="64"/>
      <c r="HN660" s="64"/>
      <c r="HO660" s="64"/>
      <c r="HP660" s="64"/>
      <c r="HQ660" s="64"/>
      <c r="HR660" s="64"/>
      <c r="HS660" s="64"/>
      <c r="HT660" s="64"/>
      <c r="HU660" s="64"/>
      <c r="HV660" s="64"/>
      <c r="HW660" s="64"/>
      <c r="HX660" s="64"/>
      <c r="HY660" s="64"/>
      <c r="HZ660" s="64"/>
      <c r="IA660" s="64"/>
      <c r="IB660" s="64"/>
      <c r="IC660" s="64"/>
      <c r="ID660" s="64"/>
      <c r="IE660" s="64"/>
      <c r="IF660" s="64"/>
      <c r="IG660" s="64"/>
      <c r="IH660" s="64"/>
      <c r="II660" s="64"/>
      <c r="IJ660" s="64"/>
      <c r="IK660" s="64"/>
      <c r="IL660" s="64"/>
      <c r="IM660" s="64"/>
      <c r="IN660" s="64"/>
      <c r="IO660" s="64"/>
      <c r="IP660" s="64"/>
      <c r="IQ660" s="64"/>
      <c r="IR660" s="64"/>
      <c r="IS660" s="64"/>
      <c r="IT660" s="64"/>
      <c r="IU660" s="64"/>
      <c r="IV660" s="64"/>
    </row>
    <row r="661" spans="1:256" s="64" customFormat="1" hidden="1">
      <c r="A661" s="43"/>
      <c r="B661" s="16"/>
      <c r="C661" s="16"/>
      <c r="D661" s="53"/>
      <c r="E661" s="40"/>
      <c r="F661" s="40"/>
      <c r="G661" s="40"/>
      <c r="H661" s="16"/>
      <c r="I661" s="16"/>
      <c r="J661" s="16"/>
      <c r="K661" s="46"/>
      <c r="L661" s="16"/>
      <c r="M661" s="16"/>
      <c r="N661" s="1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  <c r="FJ661" s="26"/>
      <c r="FK661" s="26"/>
      <c r="FL661" s="26"/>
      <c r="FM661" s="26"/>
      <c r="FN661" s="26"/>
      <c r="FO661" s="26"/>
      <c r="FP661" s="26"/>
      <c r="FQ661" s="26"/>
      <c r="FR661" s="26"/>
      <c r="FS661" s="26"/>
      <c r="FT661" s="26"/>
      <c r="FU661" s="26"/>
      <c r="FV661" s="26"/>
      <c r="FW661" s="26"/>
      <c r="FX661" s="26"/>
      <c r="FY661" s="26"/>
      <c r="FZ661" s="26"/>
      <c r="GA661" s="26"/>
      <c r="GB661" s="26"/>
      <c r="GC661" s="26"/>
      <c r="GD661" s="26"/>
      <c r="GE661" s="26"/>
      <c r="GF661" s="26"/>
      <c r="GG661" s="26"/>
      <c r="GH661" s="26"/>
      <c r="GI661" s="26"/>
      <c r="GJ661" s="26"/>
      <c r="GK661" s="26"/>
      <c r="GL661" s="26"/>
      <c r="GM661" s="26"/>
      <c r="GN661" s="26"/>
      <c r="GO661" s="26"/>
      <c r="GP661" s="26"/>
      <c r="GQ661" s="26"/>
      <c r="GR661" s="26"/>
      <c r="GS661" s="26"/>
      <c r="GT661" s="26"/>
      <c r="GU661" s="26"/>
      <c r="GV661" s="26"/>
      <c r="GW661" s="26"/>
      <c r="GX661" s="26"/>
      <c r="GY661" s="26"/>
      <c r="GZ661" s="26"/>
      <c r="HA661" s="26"/>
      <c r="HB661" s="26"/>
      <c r="HC661" s="26"/>
      <c r="HD661" s="26"/>
      <c r="HE661" s="26"/>
      <c r="HF661" s="26"/>
      <c r="HG661" s="26"/>
      <c r="HH661" s="26"/>
      <c r="HI661" s="26"/>
      <c r="HJ661" s="26"/>
      <c r="HK661" s="26"/>
      <c r="HL661" s="26"/>
      <c r="HM661" s="26"/>
      <c r="HN661" s="26"/>
      <c r="HO661" s="26"/>
      <c r="HP661" s="26"/>
      <c r="HQ661" s="26"/>
      <c r="HR661" s="26"/>
      <c r="HS661" s="26"/>
      <c r="HT661" s="26"/>
      <c r="HU661" s="26"/>
      <c r="HV661" s="26"/>
      <c r="HW661" s="26"/>
      <c r="HX661" s="26"/>
      <c r="HY661" s="26"/>
      <c r="HZ661" s="26"/>
      <c r="IA661" s="26"/>
      <c r="IB661" s="26"/>
      <c r="IC661" s="26"/>
      <c r="ID661" s="26"/>
      <c r="IE661" s="26"/>
      <c r="IF661" s="26"/>
      <c r="IG661" s="26"/>
      <c r="IH661" s="26"/>
      <c r="II661" s="26"/>
      <c r="IJ661" s="26"/>
      <c r="IK661" s="26"/>
      <c r="IL661" s="26"/>
      <c r="IM661" s="26"/>
      <c r="IN661" s="26"/>
      <c r="IO661" s="26"/>
      <c r="IP661" s="26"/>
      <c r="IQ661" s="26"/>
      <c r="IR661" s="26"/>
      <c r="IS661" s="26"/>
      <c r="IT661" s="26"/>
      <c r="IU661" s="26"/>
      <c r="IV661" s="26"/>
    </row>
    <row r="662" spans="1:256" s="26" customFormat="1" hidden="1">
      <c r="A662" s="43"/>
      <c r="B662" s="16"/>
      <c r="C662" s="16"/>
      <c r="D662" s="53"/>
      <c r="E662" s="40"/>
      <c r="F662" s="40"/>
      <c r="G662" s="40"/>
      <c r="H662" s="16"/>
      <c r="I662" s="16"/>
      <c r="J662" s="16"/>
      <c r="K662" s="46"/>
      <c r="L662" s="16"/>
      <c r="M662" s="16"/>
      <c r="N662" s="16"/>
    </row>
    <row r="663" spans="1:256" s="26" customFormat="1" hidden="1">
      <c r="A663" s="43"/>
      <c r="B663" s="50"/>
      <c r="C663" s="50"/>
      <c r="D663" s="50"/>
      <c r="E663" s="40"/>
      <c r="F663" s="49"/>
      <c r="G663" s="50"/>
      <c r="H663" s="16"/>
      <c r="I663" s="16"/>
      <c r="J663" s="17"/>
      <c r="K663" s="50"/>
      <c r="L663" s="16"/>
      <c r="M663" s="16"/>
      <c r="N663" s="17"/>
    </row>
    <row r="664" spans="1:256" s="26" customFormat="1" hidden="1">
      <c r="A664" s="43"/>
      <c r="B664" s="50"/>
      <c r="C664" s="50"/>
      <c r="D664" s="50"/>
      <c r="E664" s="40"/>
      <c r="F664" s="49"/>
      <c r="G664" s="50"/>
      <c r="H664" s="16"/>
      <c r="I664" s="16"/>
      <c r="J664" s="17"/>
      <c r="K664" s="50"/>
      <c r="L664" s="16"/>
      <c r="M664" s="16"/>
      <c r="N664" s="17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  <c r="BO664" s="64"/>
      <c r="BP664" s="64"/>
      <c r="BQ664" s="64"/>
      <c r="BR664" s="64"/>
      <c r="BS664" s="64"/>
      <c r="BT664" s="64"/>
      <c r="BU664" s="64"/>
      <c r="BV664" s="64"/>
      <c r="BW664" s="64"/>
      <c r="BX664" s="64"/>
      <c r="BY664" s="64"/>
      <c r="BZ664" s="64"/>
      <c r="CA664" s="64"/>
      <c r="CB664" s="64"/>
      <c r="CC664" s="64"/>
      <c r="CD664" s="64"/>
      <c r="CE664" s="64"/>
      <c r="CF664" s="64"/>
      <c r="CG664" s="64"/>
      <c r="CH664" s="64"/>
      <c r="CI664" s="64"/>
      <c r="CJ664" s="64"/>
      <c r="CK664" s="64"/>
      <c r="CL664" s="64"/>
      <c r="CM664" s="64"/>
      <c r="CN664" s="64"/>
      <c r="CO664" s="64"/>
      <c r="CP664" s="64"/>
      <c r="CQ664" s="64"/>
      <c r="CR664" s="64"/>
      <c r="CS664" s="64"/>
      <c r="CT664" s="64"/>
      <c r="CU664" s="64"/>
      <c r="CV664" s="64"/>
      <c r="CW664" s="64"/>
      <c r="CX664" s="64"/>
      <c r="CY664" s="64"/>
      <c r="CZ664" s="64"/>
      <c r="DA664" s="64"/>
      <c r="DB664" s="64"/>
      <c r="DC664" s="64"/>
      <c r="DD664" s="64"/>
      <c r="DE664" s="64"/>
      <c r="DF664" s="64"/>
      <c r="DG664" s="64"/>
      <c r="DH664" s="64"/>
      <c r="DI664" s="64"/>
      <c r="DJ664" s="64"/>
      <c r="DK664" s="64"/>
      <c r="DL664" s="64"/>
      <c r="DM664" s="64"/>
      <c r="DN664" s="64"/>
      <c r="DO664" s="64"/>
      <c r="DP664" s="64"/>
      <c r="DQ664" s="64"/>
      <c r="DR664" s="64"/>
      <c r="DS664" s="64"/>
      <c r="DT664" s="64"/>
      <c r="DU664" s="64"/>
      <c r="DV664" s="64"/>
      <c r="DW664" s="64"/>
      <c r="DX664" s="64"/>
      <c r="DY664" s="64"/>
      <c r="DZ664" s="64"/>
      <c r="EA664" s="64"/>
      <c r="EB664" s="64"/>
      <c r="EC664" s="64"/>
      <c r="ED664" s="64"/>
      <c r="EE664" s="64"/>
      <c r="EF664" s="64"/>
      <c r="EG664" s="64"/>
      <c r="EH664" s="64"/>
      <c r="EI664" s="64"/>
      <c r="EJ664" s="64"/>
      <c r="EK664" s="64"/>
      <c r="EL664" s="64"/>
      <c r="EM664" s="64"/>
      <c r="EN664" s="64"/>
      <c r="EO664" s="64"/>
      <c r="EP664" s="64"/>
      <c r="EQ664" s="64"/>
      <c r="ER664" s="64"/>
      <c r="ES664" s="64"/>
      <c r="ET664" s="64"/>
      <c r="EU664" s="64"/>
      <c r="EV664" s="64"/>
      <c r="EW664" s="64"/>
      <c r="EX664" s="64"/>
      <c r="EY664" s="64"/>
      <c r="EZ664" s="64"/>
      <c r="FA664" s="64"/>
      <c r="FB664" s="64"/>
      <c r="FC664" s="64"/>
      <c r="FD664" s="64"/>
      <c r="FE664" s="64"/>
      <c r="FF664" s="64"/>
      <c r="FG664" s="64"/>
      <c r="FH664" s="64"/>
      <c r="FI664" s="64"/>
      <c r="FJ664" s="64"/>
      <c r="FK664" s="64"/>
      <c r="FL664" s="64"/>
      <c r="FM664" s="64"/>
      <c r="FN664" s="64"/>
      <c r="FO664" s="64"/>
      <c r="FP664" s="64"/>
      <c r="FQ664" s="64"/>
      <c r="FR664" s="64"/>
      <c r="FS664" s="64"/>
      <c r="FT664" s="64"/>
      <c r="FU664" s="64"/>
      <c r="FV664" s="64"/>
      <c r="FW664" s="64"/>
      <c r="FX664" s="64"/>
      <c r="FY664" s="64"/>
      <c r="FZ664" s="64"/>
      <c r="GA664" s="64"/>
      <c r="GB664" s="64"/>
      <c r="GC664" s="64"/>
      <c r="GD664" s="64"/>
      <c r="GE664" s="64"/>
      <c r="GF664" s="64"/>
      <c r="GG664" s="64"/>
      <c r="GH664" s="64"/>
      <c r="GI664" s="64"/>
      <c r="GJ664" s="64"/>
      <c r="GK664" s="64"/>
      <c r="GL664" s="64"/>
      <c r="GM664" s="64"/>
      <c r="GN664" s="64"/>
      <c r="GO664" s="64"/>
      <c r="GP664" s="64"/>
      <c r="GQ664" s="64"/>
      <c r="GR664" s="64"/>
      <c r="GS664" s="64"/>
      <c r="GT664" s="64"/>
      <c r="GU664" s="64"/>
      <c r="GV664" s="64"/>
      <c r="GW664" s="64"/>
      <c r="GX664" s="64"/>
      <c r="GY664" s="64"/>
      <c r="GZ664" s="64"/>
      <c r="HA664" s="64"/>
      <c r="HB664" s="64"/>
      <c r="HC664" s="64"/>
      <c r="HD664" s="64"/>
      <c r="HE664" s="64"/>
      <c r="HF664" s="64"/>
      <c r="HG664" s="64"/>
      <c r="HH664" s="64"/>
      <c r="HI664" s="64"/>
      <c r="HJ664" s="64"/>
      <c r="HK664" s="64"/>
      <c r="HL664" s="64"/>
      <c r="HM664" s="64"/>
      <c r="HN664" s="64"/>
      <c r="HO664" s="64"/>
      <c r="HP664" s="64"/>
      <c r="HQ664" s="64"/>
      <c r="HR664" s="64"/>
      <c r="HS664" s="64"/>
      <c r="HT664" s="64"/>
      <c r="HU664" s="64"/>
      <c r="HV664" s="64"/>
      <c r="HW664" s="64"/>
      <c r="HX664" s="64"/>
      <c r="HY664" s="64"/>
      <c r="HZ664" s="64"/>
      <c r="IA664" s="64"/>
      <c r="IB664" s="64"/>
      <c r="IC664" s="64"/>
      <c r="ID664" s="64"/>
      <c r="IE664" s="64"/>
      <c r="IF664" s="64"/>
      <c r="IG664" s="64"/>
      <c r="IH664" s="64"/>
      <c r="II664" s="64"/>
      <c r="IJ664" s="64"/>
      <c r="IK664" s="64"/>
      <c r="IL664" s="64"/>
      <c r="IM664" s="64"/>
      <c r="IN664" s="64"/>
      <c r="IO664" s="64"/>
      <c r="IP664" s="64"/>
      <c r="IQ664" s="64"/>
      <c r="IR664" s="64"/>
      <c r="IS664" s="64"/>
      <c r="IT664" s="64"/>
      <c r="IU664" s="64"/>
      <c r="IV664" s="64"/>
    </row>
    <row r="665" spans="1:256" s="26" customFormat="1" hidden="1">
      <c r="A665" s="43"/>
      <c r="B665" s="50"/>
      <c r="C665" s="50"/>
      <c r="D665" s="50"/>
      <c r="E665" s="40"/>
      <c r="F665" s="49"/>
      <c r="G665" s="50"/>
      <c r="H665" s="16"/>
      <c r="I665" s="16"/>
      <c r="J665" s="17"/>
      <c r="K665" s="50"/>
      <c r="L665" s="16"/>
      <c r="M665" s="16"/>
      <c r="N665" s="17"/>
    </row>
    <row r="666" spans="1:256" s="26" customFormat="1" hidden="1">
      <c r="A666" s="43"/>
      <c r="B666" s="50"/>
      <c r="C666" s="50"/>
      <c r="D666" s="50"/>
      <c r="E666" s="40"/>
      <c r="F666" s="49"/>
      <c r="G666" s="50"/>
      <c r="H666" s="16"/>
      <c r="I666" s="16"/>
      <c r="J666" s="17"/>
      <c r="K666" s="50"/>
      <c r="L666" s="16"/>
      <c r="M666" s="16"/>
      <c r="N666" s="17"/>
    </row>
    <row r="667" spans="1:256" s="64" customFormat="1">
      <c r="A667" s="58">
        <v>43336</v>
      </c>
      <c r="B667" s="71" t="s">
        <v>137</v>
      </c>
      <c r="C667" s="71" t="s">
        <v>82</v>
      </c>
      <c r="D667" s="71" t="s">
        <v>85</v>
      </c>
      <c r="E667" s="61">
        <v>30000</v>
      </c>
      <c r="F667" s="61"/>
      <c r="G667" s="71"/>
      <c r="H667" s="59"/>
      <c r="I667" s="73"/>
      <c r="J667" s="63" t="s">
        <v>226</v>
      </c>
      <c r="K667" s="71" t="s">
        <v>143</v>
      </c>
      <c r="L667" s="59"/>
      <c r="M667" s="59" t="s">
        <v>95</v>
      </c>
      <c r="N667" s="63" t="s">
        <v>101</v>
      </c>
    </row>
    <row r="668" spans="1:256" s="26" customFormat="1" hidden="1">
      <c r="A668" s="43"/>
      <c r="B668" s="50"/>
      <c r="C668" s="17"/>
      <c r="D668" s="50"/>
      <c r="E668" s="40"/>
      <c r="F668" s="49"/>
      <c r="G668" s="50"/>
      <c r="H668" s="16"/>
      <c r="I668" s="16"/>
      <c r="J668" s="17"/>
      <c r="K668" s="50"/>
      <c r="L668" s="16"/>
      <c r="M668" s="16"/>
      <c r="N668" s="17"/>
    </row>
    <row r="669" spans="1:256" s="26" customFormat="1" hidden="1">
      <c r="A669" s="43"/>
      <c r="B669" s="50"/>
      <c r="C669" s="16"/>
      <c r="D669" s="16"/>
      <c r="E669" s="40"/>
      <c r="F669" s="40"/>
      <c r="G669" s="54"/>
      <c r="H669" s="16"/>
      <c r="I669" s="16"/>
      <c r="J669" s="17"/>
      <c r="K669" s="50"/>
      <c r="L669" s="16"/>
      <c r="M669" s="16"/>
      <c r="N669" s="17"/>
    </row>
    <row r="670" spans="1:256" s="26" customFormat="1" hidden="1">
      <c r="A670" s="43"/>
      <c r="B670" s="50"/>
      <c r="C670" s="16"/>
      <c r="D670" s="16"/>
      <c r="E670" s="40"/>
      <c r="F670" s="40"/>
      <c r="G670" s="54"/>
      <c r="H670" s="16"/>
      <c r="I670" s="16"/>
      <c r="J670" s="17"/>
      <c r="K670" s="50"/>
      <c r="L670" s="16"/>
      <c r="M670" s="16"/>
      <c r="N670" s="17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  <c r="DG670" s="39"/>
      <c r="DH670" s="39"/>
      <c r="DI670" s="39"/>
      <c r="DJ670" s="39"/>
      <c r="DK670" s="39"/>
      <c r="DL670" s="39"/>
      <c r="DM670" s="39"/>
      <c r="DN670" s="39"/>
      <c r="DO670" s="39"/>
      <c r="DP670" s="39"/>
      <c r="DQ670" s="39"/>
      <c r="DR670" s="39"/>
      <c r="DS670" s="39"/>
      <c r="DT670" s="39"/>
      <c r="DU670" s="39"/>
      <c r="DV670" s="39"/>
      <c r="DW670" s="39"/>
      <c r="DX670" s="39"/>
      <c r="DY670" s="39"/>
      <c r="DZ670" s="39"/>
      <c r="EA670" s="39"/>
      <c r="EB670" s="39"/>
      <c r="EC670" s="39"/>
      <c r="ED670" s="39"/>
      <c r="EE670" s="39"/>
      <c r="EF670" s="39"/>
      <c r="EG670" s="39"/>
      <c r="EH670" s="39"/>
      <c r="EI670" s="39"/>
      <c r="EJ670" s="39"/>
      <c r="EK670" s="39"/>
      <c r="EL670" s="39"/>
      <c r="EM670" s="39"/>
      <c r="EN670" s="39"/>
      <c r="EO670" s="39"/>
      <c r="EP670" s="39"/>
      <c r="EQ670" s="39"/>
      <c r="ER670" s="39"/>
      <c r="ES670" s="39"/>
      <c r="ET670" s="39"/>
      <c r="EU670" s="39"/>
      <c r="EV670" s="39"/>
      <c r="EW670" s="39"/>
      <c r="EX670" s="39"/>
      <c r="EY670" s="39"/>
      <c r="EZ670" s="39"/>
      <c r="FA670" s="39"/>
      <c r="FB670" s="39"/>
      <c r="FC670" s="39"/>
      <c r="FD670" s="39"/>
      <c r="FE670" s="39"/>
      <c r="FF670" s="39"/>
      <c r="FG670" s="39"/>
      <c r="FH670" s="39"/>
      <c r="FI670" s="39"/>
      <c r="FJ670" s="39"/>
      <c r="FK670" s="39"/>
      <c r="FL670" s="39"/>
      <c r="FM670" s="39"/>
      <c r="FN670" s="39"/>
      <c r="FO670" s="39"/>
      <c r="FP670" s="39"/>
      <c r="FQ670" s="39"/>
      <c r="FR670" s="39"/>
      <c r="FS670" s="39"/>
      <c r="FT670" s="39"/>
      <c r="FU670" s="39"/>
      <c r="FV670" s="39"/>
      <c r="FW670" s="39"/>
      <c r="FX670" s="39"/>
      <c r="FY670" s="39"/>
      <c r="FZ670" s="39"/>
      <c r="GA670" s="39"/>
      <c r="GB670" s="39"/>
      <c r="GC670" s="39"/>
      <c r="GD670" s="39"/>
      <c r="GE670" s="39"/>
      <c r="GF670" s="39"/>
      <c r="GG670" s="39"/>
      <c r="GH670" s="39"/>
      <c r="GI670" s="39"/>
      <c r="GJ670" s="39"/>
      <c r="GK670" s="39"/>
      <c r="GL670" s="39"/>
      <c r="GM670" s="39"/>
      <c r="GN670" s="39"/>
      <c r="GO670" s="39"/>
      <c r="GP670" s="39"/>
      <c r="GQ670" s="39"/>
      <c r="GR670" s="39"/>
      <c r="GS670" s="39"/>
      <c r="GT670" s="39"/>
      <c r="GU670" s="39"/>
      <c r="GV670" s="39"/>
      <c r="GW670" s="39"/>
      <c r="GX670" s="39"/>
      <c r="GY670" s="39"/>
      <c r="GZ670" s="39"/>
      <c r="HA670" s="39"/>
      <c r="HB670" s="39"/>
      <c r="HC670" s="39"/>
      <c r="HD670" s="39"/>
      <c r="HE670" s="39"/>
      <c r="HF670" s="39"/>
      <c r="HG670" s="39"/>
      <c r="HH670" s="39"/>
      <c r="HI670" s="39"/>
      <c r="HJ670" s="39"/>
      <c r="HK670" s="39"/>
      <c r="HL670" s="39"/>
      <c r="HM670" s="39"/>
      <c r="HN670" s="39"/>
      <c r="HO670" s="39"/>
      <c r="HP670" s="39"/>
      <c r="HQ670" s="39"/>
      <c r="HR670" s="39"/>
      <c r="HS670" s="39"/>
      <c r="HT670" s="39"/>
      <c r="HU670" s="39"/>
      <c r="HV670" s="39"/>
      <c r="HW670" s="39"/>
      <c r="HX670" s="39"/>
      <c r="HY670" s="39"/>
      <c r="HZ670" s="39"/>
      <c r="IA670" s="39"/>
      <c r="IB670" s="39"/>
      <c r="IC670" s="39"/>
      <c r="ID670" s="39"/>
      <c r="IE670" s="39"/>
      <c r="IF670" s="39"/>
      <c r="IG670" s="39"/>
      <c r="IH670" s="39"/>
      <c r="II670" s="39"/>
      <c r="IJ670" s="39"/>
      <c r="IK670" s="39"/>
      <c r="IL670" s="39"/>
      <c r="IM670" s="39"/>
      <c r="IN670" s="39"/>
      <c r="IO670" s="39"/>
      <c r="IP670" s="39"/>
      <c r="IQ670" s="39"/>
      <c r="IR670" s="39"/>
      <c r="IS670" s="39"/>
      <c r="IT670" s="39"/>
      <c r="IU670" s="39"/>
      <c r="IV670" s="39"/>
    </row>
    <row r="671" spans="1:256" s="26" customFormat="1" hidden="1">
      <c r="A671" s="43"/>
      <c r="B671" s="50"/>
      <c r="C671" s="16"/>
      <c r="D671" s="16"/>
      <c r="E671" s="40"/>
      <c r="F671" s="40"/>
      <c r="G671" s="54"/>
      <c r="H671" s="16"/>
      <c r="I671" s="16"/>
      <c r="J671" s="17"/>
      <c r="K671" s="50"/>
      <c r="L671" s="16"/>
      <c r="M671" s="16"/>
      <c r="N671" s="17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  <c r="CT671" s="39"/>
      <c r="CU671" s="39"/>
      <c r="CV671" s="39"/>
      <c r="CW671" s="39"/>
      <c r="CX671" s="39"/>
      <c r="CY671" s="39"/>
      <c r="CZ671" s="39"/>
      <c r="DA671" s="39"/>
      <c r="DB671" s="39"/>
      <c r="DC671" s="39"/>
      <c r="DD671" s="39"/>
      <c r="DE671" s="39"/>
      <c r="DF671" s="39"/>
      <c r="DG671" s="39"/>
      <c r="DH671" s="39"/>
      <c r="DI671" s="39"/>
      <c r="DJ671" s="39"/>
      <c r="DK671" s="39"/>
      <c r="DL671" s="39"/>
      <c r="DM671" s="39"/>
      <c r="DN671" s="39"/>
      <c r="DO671" s="39"/>
      <c r="DP671" s="39"/>
      <c r="DQ671" s="39"/>
      <c r="DR671" s="39"/>
      <c r="DS671" s="39"/>
      <c r="DT671" s="39"/>
      <c r="DU671" s="39"/>
      <c r="DV671" s="39"/>
      <c r="DW671" s="39"/>
      <c r="DX671" s="39"/>
      <c r="DY671" s="39"/>
      <c r="DZ671" s="39"/>
      <c r="EA671" s="39"/>
      <c r="EB671" s="39"/>
      <c r="EC671" s="39"/>
      <c r="ED671" s="39"/>
      <c r="EE671" s="39"/>
      <c r="EF671" s="39"/>
      <c r="EG671" s="39"/>
      <c r="EH671" s="39"/>
      <c r="EI671" s="39"/>
      <c r="EJ671" s="39"/>
      <c r="EK671" s="39"/>
      <c r="EL671" s="39"/>
      <c r="EM671" s="39"/>
      <c r="EN671" s="39"/>
      <c r="EO671" s="39"/>
      <c r="EP671" s="39"/>
      <c r="EQ671" s="39"/>
      <c r="ER671" s="39"/>
      <c r="ES671" s="39"/>
      <c r="ET671" s="39"/>
      <c r="EU671" s="39"/>
      <c r="EV671" s="39"/>
      <c r="EW671" s="39"/>
      <c r="EX671" s="39"/>
      <c r="EY671" s="39"/>
      <c r="EZ671" s="39"/>
      <c r="FA671" s="39"/>
      <c r="FB671" s="39"/>
      <c r="FC671" s="39"/>
      <c r="FD671" s="39"/>
      <c r="FE671" s="39"/>
      <c r="FF671" s="39"/>
      <c r="FG671" s="39"/>
      <c r="FH671" s="39"/>
      <c r="FI671" s="39"/>
      <c r="FJ671" s="39"/>
      <c r="FK671" s="39"/>
      <c r="FL671" s="39"/>
      <c r="FM671" s="39"/>
      <c r="FN671" s="39"/>
      <c r="FO671" s="39"/>
      <c r="FP671" s="39"/>
      <c r="FQ671" s="39"/>
      <c r="FR671" s="39"/>
      <c r="FS671" s="39"/>
      <c r="FT671" s="39"/>
      <c r="FU671" s="39"/>
      <c r="FV671" s="39"/>
      <c r="FW671" s="39"/>
      <c r="FX671" s="39"/>
      <c r="FY671" s="39"/>
      <c r="FZ671" s="39"/>
      <c r="GA671" s="39"/>
      <c r="GB671" s="39"/>
      <c r="GC671" s="39"/>
      <c r="GD671" s="39"/>
      <c r="GE671" s="39"/>
      <c r="GF671" s="39"/>
      <c r="GG671" s="39"/>
      <c r="GH671" s="39"/>
      <c r="GI671" s="39"/>
      <c r="GJ671" s="39"/>
      <c r="GK671" s="39"/>
      <c r="GL671" s="39"/>
      <c r="GM671" s="39"/>
      <c r="GN671" s="39"/>
      <c r="GO671" s="39"/>
      <c r="GP671" s="39"/>
      <c r="GQ671" s="39"/>
      <c r="GR671" s="39"/>
      <c r="GS671" s="39"/>
      <c r="GT671" s="39"/>
      <c r="GU671" s="39"/>
      <c r="GV671" s="39"/>
      <c r="GW671" s="39"/>
      <c r="GX671" s="39"/>
      <c r="GY671" s="39"/>
      <c r="GZ671" s="39"/>
      <c r="HA671" s="39"/>
      <c r="HB671" s="39"/>
      <c r="HC671" s="39"/>
      <c r="HD671" s="39"/>
      <c r="HE671" s="39"/>
      <c r="HF671" s="39"/>
      <c r="HG671" s="39"/>
      <c r="HH671" s="39"/>
      <c r="HI671" s="39"/>
      <c r="HJ671" s="39"/>
      <c r="HK671" s="39"/>
      <c r="HL671" s="39"/>
      <c r="HM671" s="39"/>
      <c r="HN671" s="39"/>
      <c r="HO671" s="39"/>
      <c r="HP671" s="39"/>
      <c r="HQ671" s="39"/>
      <c r="HR671" s="39"/>
      <c r="HS671" s="39"/>
      <c r="HT671" s="39"/>
      <c r="HU671" s="39"/>
      <c r="HV671" s="39"/>
      <c r="HW671" s="39"/>
      <c r="HX671" s="39"/>
      <c r="HY671" s="39"/>
      <c r="HZ671" s="39"/>
      <c r="IA671" s="39"/>
      <c r="IB671" s="39"/>
      <c r="IC671" s="39"/>
      <c r="ID671" s="39"/>
      <c r="IE671" s="39"/>
      <c r="IF671" s="39"/>
      <c r="IG671" s="39"/>
      <c r="IH671" s="39"/>
      <c r="II671" s="39"/>
      <c r="IJ671" s="39"/>
      <c r="IK671" s="39"/>
      <c r="IL671" s="39"/>
      <c r="IM671" s="39"/>
      <c r="IN671" s="39"/>
      <c r="IO671" s="39"/>
      <c r="IP671" s="39"/>
      <c r="IQ671" s="39"/>
      <c r="IR671" s="39"/>
      <c r="IS671" s="39"/>
      <c r="IT671" s="39"/>
      <c r="IU671" s="39"/>
      <c r="IV671" s="39"/>
    </row>
    <row r="672" spans="1:256" s="26" customFormat="1" hidden="1">
      <c r="A672" s="43"/>
      <c r="B672" s="16"/>
      <c r="C672" s="16"/>
      <c r="D672" s="16"/>
      <c r="E672" s="40"/>
      <c r="F672" s="40"/>
      <c r="G672" s="40"/>
      <c r="H672" s="16"/>
      <c r="I672" s="16"/>
      <c r="J672" s="16"/>
      <c r="K672" s="16"/>
      <c r="L672" s="16"/>
      <c r="M672" s="16"/>
      <c r="N672" s="16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  <c r="CY672" s="39"/>
      <c r="CZ672" s="39"/>
      <c r="DA672" s="39"/>
      <c r="DB672" s="39"/>
      <c r="DC672" s="39"/>
      <c r="DD672" s="39"/>
      <c r="DE672" s="39"/>
      <c r="DF672" s="39"/>
      <c r="DG672" s="39"/>
      <c r="DH672" s="39"/>
      <c r="DI672" s="39"/>
      <c r="DJ672" s="39"/>
      <c r="DK672" s="39"/>
      <c r="DL672" s="39"/>
      <c r="DM672" s="39"/>
      <c r="DN672" s="39"/>
      <c r="DO672" s="39"/>
      <c r="DP672" s="39"/>
      <c r="DQ672" s="39"/>
      <c r="DR672" s="39"/>
      <c r="DS672" s="39"/>
      <c r="DT672" s="39"/>
      <c r="DU672" s="39"/>
      <c r="DV672" s="39"/>
      <c r="DW672" s="39"/>
      <c r="DX672" s="39"/>
      <c r="DY672" s="39"/>
      <c r="DZ672" s="39"/>
      <c r="EA672" s="39"/>
      <c r="EB672" s="39"/>
      <c r="EC672" s="39"/>
      <c r="ED672" s="39"/>
      <c r="EE672" s="39"/>
      <c r="EF672" s="39"/>
      <c r="EG672" s="39"/>
      <c r="EH672" s="39"/>
      <c r="EI672" s="39"/>
      <c r="EJ672" s="39"/>
      <c r="EK672" s="39"/>
      <c r="EL672" s="39"/>
      <c r="EM672" s="39"/>
      <c r="EN672" s="39"/>
      <c r="EO672" s="39"/>
      <c r="EP672" s="39"/>
      <c r="EQ672" s="39"/>
      <c r="ER672" s="39"/>
      <c r="ES672" s="39"/>
      <c r="ET672" s="39"/>
      <c r="EU672" s="39"/>
      <c r="EV672" s="39"/>
      <c r="EW672" s="39"/>
      <c r="EX672" s="39"/>
      <c r="EY672" s="39"/>
      <c r="EZ672" s="39"/>
      <c r="FA672" s="39"/>
      <c r="FB672" s="39"/>
      <c r="FC672" s="39"/>
      <c r="FD672" s="39"/>
      <c r="FE672" s="39"/>
      <c r="FF672" s="39"/>
      <c r="FG672" s="39"/>
      <c r="FH672" s="39"/>
      <c r="FI672" s="39"/>
      <c r="FJ672" s="39"/>
      <c r="FK672" s="39"/>
      <c r="FL672" s="39"/>
      <c r="FM672" s="39"/>
      <c r="FN672" s="39"/>
      <c r="FO672" s="39"/>
      <c r="FP672" s="39"/>
      <c r="FQ672" s="39"/>
      <c r="FR672" s="39"/>
      <c r="FS672" s="39"/>
      <c r="FT672" s="39"/>
      <c r="FU672" s="39"/>
      <c r="FV672" s="39"/>
      <c r="FW672" s="39"/>
      <c r="FX672" s="39"/>
      <c r="FY672" s="39"/>
      <c r="FZ672" s="39"/>
      <c r="GA672" s="39"/>
      <c r="GB672" s="39"/>
      <c r="GC672" s="39"/>
      <c r="GD672" s="39"/>
      <c r="GE672" s="39"/>
      <c r="GF672" s="39"/>
      <c r="GG672" s="39"/>
      <c r="GH672" s="39"/>
      <c r="GI672" s="39"/>
      <c r="GJ672" s="39"/>
      <c r="GK672" s="39"/>
      <c r="GL672" s="39"/>
      <c r="GM672" s="39"/>
      <c r="GN672" s="39"/>
      <c r="GO672" s="39"/>
      <c r="GP672" s="39"/>
      <c r="GQ672" s="39"/>
      <c r="GR672" s="39"/>
      <c r="GS672" s="39"/>
      <c r="GT672" s="39"/>
      <c r="GU672" s="39"/>
      <c r="GV672" s="39"/>
      <c r="GW672" s="39"/>
      <c r="GX672" s="39"/>
      <c r="GY672" s="39"/>
      <c r="GZ672" s="39"/>
      <c r="HA672" s="39"/>
      <c r="HB672" s="39"/>
      <c r="HC672" s="39"/>
      <c r="HD672" s="39"/>
      <c r="HE672" s="39"/>
      <c r="HF672" s="39"/>
      <c r="HG672" s="39"/>
      <c r="HH672" s="39"/>
      <c r="HI672" s="39"/>
      <c r="HJ672" s="39"/>
      <c r="HK672" s="39"/>
      <c r="HL672" s="39"/>
      <c r="HM672" s="39"/>
      <c r="HN672" s="39"/>
      <c r="HO672" s="39"/>
      <c r="HP672" s="39"/>
      <c r="HQ672" s="39"/>
      <c r="HR672" s="39"/>
      <c r="HS672" s="39"/>
      <c r="HT672" s="39"/>
      <c r="HU672" s="39"/>
      <c r="HV672" s="39"/>
      <c r="HW672" s="39"/>
      <c r="HX672" s="39"/>
      <c r="HY672" s="39"/>
      <c r="HZ672" s="39"/>
      <c r="IA672" s="39"/>
      <c r="IB672" s="39"/>
      <c r="IC672" s="39"/>
      <c r="ID672" s="39"/>
      <c r="IE672" s="39"/>
      <c r="IF672" s="39"/>
      <c r="IG672" s="39"/>
      <c r="IH672" s="39"/>
      <c r="II672" s="39"/>
      <c r="IJ672" s="39"/>
      <c r="IK672" s="39"/>
      <c r="IL672" s="39"/>
      <c r="IM672" s="39"/>
      <c r="IN672" s="39"/>
      <c r="IO672" s="39"/>
      <c r="IP672" s="39"/>
      <c r="IQ672" s="39"/>
      <c r="IR672" s="39"/>
      <c r="IS672" s="39"/>
      <c r="IT672" s="39"/>
      <c r="IU672" s="39"/>
      <c r="IV672" s="39"/>
    </row>
    <row r="673" spans="1:256" s="26" customFormat="1" hidden="1">
      <c r="A673" s="43"/>
      <c r="B673" s="16"/>
      <c r="C673" s="16"/>
      <c r="D673" s="16"/>
      <c r="E673" s="40"/>
      <c r="F673" s="40"/>
      <c r="G673" s="40"/>
      <c r="H673" s="16"/>
      <c r="I673" s="16"/>
      <c r="J673" s="16"/>
      <c r="K673" s="16"/>
      <c r="L673" s="16"/>
      <c r="M673" s="16"/>
      <c r="N673" s="16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  <c r="CR673" s="39"/>
      <c r="CS673" s="39"/>
      <c r="CT673" s="39"/>
      <c r="CU673" s="39"/>
      <c r="CV673" s="39"/>
      <c r="CW673" s="39"/>
      <c r="CX673" s="39"/>
      <c r="CY673" s="39"/>
      <c r="CZ673" s="39"/>
      <c r="DA673" s="39"/>
      <c r="DB673" s="39"/>
      <c r="DC673" s="39"/>
      <c r="DD673" s="39"/>
      <c r="DE673" s="39"/>
      <c r="DF673" s="39"/>
      <c r="DG673" s="39"/>
      <c r="DH673" s="39"/>
      <c r="DI673" s="39"/>
      <c r="DJ673" s="39"/>
      <c r="DK673" s="39"/>
      <c r="DL673" s="39"/>
      <c r="DM673" s="39"/>
      <c r="DN673" s="39"/>
      <c r="DO673" s="39"/>
      <c r="DP673" s="39"/>
      <c r="DQ673" s="39"/>
      <c r="DR673" s="39"/>
      <c r="DS673" s="39"/>
      <c r="DT673" s="39"/>
      <c r="DU673" s="39"/>
      <c r="DV673" s="39"/>
      <c r="DW673" s="39"/>
      <c r="DX673" s="39"/>
      <c r="DY673" s="39"/>
      <c r="DZ673" s="39"/>
      <c r="EA673" s="39"/>
      <c r="EB673" s="39"/>
      <c r="EC673" s="39"/>
      <c r="ED673" s="39"/>
      <c r="EE673" s="39"/>
      <c r="EF673" s="39"/>
      <c r="EG673" s="39"/>
      <c r="EH673" s="39"/>
      <c r="EI673" s="39"/>
      <c r="EJ673" s="39"/>
      <c r="EK673" s="39"/>
      <c r="EL673" s="39"/>
      <c r="EM673" s="39"/>
      <c r="EN673" s="39"/>
      <c r="EO673" s="39"/>
      <c r="EP673" s="39"/>
      <c r="EQ673" s="39"/>
      <c r="ER673" s="39"/>
      <c r="ES673" s="39"/>
      <c r="ET673" s="39"/>
      <c r="EU673" s="39"/>
      <c r="EV673" s="39"/>
      <c r="EW673" s="39"/>
      <c r="EX673" s="39"/>
      <c r="EY673" s="39"/>
      <c r="EZ673" s="39"/>
      <c r="FA673" s="39"/>
      <c r="FB673" s="39"/>
      <c r="FC673" s="39"/>
      <c r="FD673" s="39"/>
      <c r="FE673" s="39"/>
      <c r="FF673" s="39"/>
      <c r="FG673" s="39"/>
      <c r="FH673" s="39"/>
      <c r="FI673" s="39"/>
      <c r="FJ673" s="39"/>
      <c r="FK673" s="39"/>
      <c r="FL673" s="39"/>
      <c r="FM673" s="39"/>
      <c r="FN673" s="39"/>
      <c r="FO673" s="39"/>
      <c r="FP673" s="39"/>
      <c r="FQ673" s="39"/>
      <c r="FR673" s="39"/>
      <c r="FS673" s="39"/>
      <c r="FT673" s="39"/>
      <c r="FU673" s="39"/>
      <c r="FV673" s="39"/>
      <c r="FW673" s="39"/>
      <c r="FX673" s="39"/>
      <c r="FY673" s="39"/>
      <c r="FZ673" s="39"/>
      <c r="GA673" s="39"/>
      <c r="GB673" s="39"/>
      <c r="GC673" s="39"/>
      <c r="GD673" s="39"/>
      <c r="GE673" s="39"/>
      <c r="GF673" s="39"/>
      <c r="GG673" s="39"/>
      <c r="GH673" s="39"/>
      <c r="GI673" s="39"/>
      <c r="GJ673" s="39"/>
      <c r="GK673" s="39"/>
      <c r="GL673" s="39"/>
      <c r="GM673" s="39"/>
      <c r="GN673" s="39"/>
      <c r="GO673" s="39"/>
      <c r="GP673" s="39"/>
      <c r="GQ673" s="39"/>
      <c r="GR673" s="39"/>
      <c r="GS673" s="39"/>
      <c r="GT673" s="39"/>
      <c r="GU673" s="39"/>
      <c r="GV673" s="39"/>
      <c r="GW673" s="39"/>
      <c r="GX673" s="39"/>
      <c r="GY673" s="39"/>
      <c r="GZ673" s="39"/>
      <c r="HA673" s="39"/>
      <c r="HB673" s="39"/>
      <c r="HC673" s="39"/>
      <c r="HD673" s="39"/>
      <c r="HE673" s="39"/>
      <c r="HF673" s="39"/>
      <c r="HG673" s="39"/>
      <c r="HH673" s="39"/>
      <c r="HI673" s="39"/>
      <c r="HJ673" s="39"/>
      <c r="HK673" s="39"/>
      <c r="HL673" s="39"/>
      <c r="HM673" s="39"/>
      <c r="HN673" s="39"/>
      <c r="HO673" s="39"/>
      <c r="HP673" s="39"/>
      <c r="HQ673" s="39"/>
      <c r="HR673" s="39"/>
      <c r="HS673" s="39"/>
      <c r="HT673" s="39"/>
      <c r="HU673" s="39"/>
      <c r="HV673" s="39"/>
      <c r="HW673" s="39"/>
      <c r="HX673" s="39"/>
      <c r="HY673" s="39"/>
      <c r="HZ673" s="39"/>
      <c r="IA673" s="39"/>
      <c r="IB673" s="39"/>
      <c r="IC673" s="39"/>
      <c r="ID673" s="39"/>
      <c r="IE673" s="39"/>
      <c r="IF673" s="39"/>
      <c r="IG673" s="39"/>
      <c r="IH673" s="39"/>
      <c r="II673" s="39"/>
      <c r="IJ673" s="39"/>
      <c r="IK673" s="39"/>
      <c r="IL673" s="39"/>
      <c r="IM673" s="39"/>
      <c r="IN673" s="39"/>
      <c r="IO673" s="39"/>
      <c r="IP673" s="39"/>
      <c r="IQ673" s="39"/>
      <c r="IR673" s="39"/>
      <c r="IS673" s="39"/>
      <c r="IT673" s="39"/>
      <c r="IU673" s="39"/>
      <c r="IV673" s="39"/>
    </row>
    <row r="674" spans="1:256" s="26" customFormat="1" hidden="1">
      <c r="A674" s="43"/>
      <c r="B674" s="16"/>
      <c r="C674" s="16"/>
      <c r="D674" s="16"/>
      <c r="E674" s="40"/>
      <c r="F674" s="40"/>
      <c r="G674" s="40"/>
      <c r="H674" s="16"/>
      <c r="I674" s="16"/>
      <c r="J674" s="16"/>
      <c r="K674" s="16"/>
      <c r="L674" s="16"/>
      <c r="M674" s="16"/>
      <c r="N674" s="16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  <c r="CT674" s="39"/>
      <c r="CU674" s="39"/>
      <c r="CV674" s="39"/>
      <c r="CW674" s="39"/>
      <c r="CX674" s="39"/>
      <c r="CY674" s="39"/>
      <c r="CZ674" s="39"/>
      <c r="DA674" s="39"/>
      <c r="DB674" s="39"/>
      <c r="DC674" s="39"/>
      <c r="DD674" s="39"/>
      <c r="DE674" s="39"/>
      <c r="DF674" s="39"/>
      <c r="DG674" s="39"/>
      <c r="DH674" s="39"/>
      <c r="DI674" s="39"/>
      <c r="DJ674" s="39"/>
      <c r="DK674" s="39"/>
      <c r="DL674" s="39"/>
      <c r="DM674" s="39"/>
      <c r="DN674" s="39"/>
      <c r="DO674" s="39"/>
      <c r="DP674" s="39"/>
      <c r="DQ674" s="39"/>
      <c r="DR674" s="39"/>
      <c r="DS674" s="39"/>
      <c r="DT674" s="39"/>
      <c r="DU674" s="39"/>
      <c r="DV674" s="39"/>
      <c r="DW674" s="39"/>
      <c r="DX674" s="39"/>
      <c r="DY674" s="39"/>
      <c r="DZ674" s="39"/>
      <c r="EA674" s="39"/>
      <c r="EB674" s="39"/>
      <c r="EC674" s="39"/>
      <c r="ED674" s="39"/>
      <c r="EE674" s="39"/>
      <c r="EF674" s="39"/>
      <c r="EG674" s="39"/>
      <c r="EH674" s="39"/>
      <c r="EI674" s="39"/>
      <c r="EJ674" s="39"/>
      <c r="EK674" s="39"/>
      <c r="EL674" s="39"/>
      <c r="EM674" s="39"/>
      <c r="EN674" s="39"/>
      <c r="EO674" s="39"/>
      <c r="EP674" s="39"/>
      <c r="EQ674" s="39"/>
      <c r="ER674" s="39"/>
      <c r="ES674" s="39"/>
      <c r="ET674" s="39"/>
      <c r="EU674" s="39"/>
      <c r="EV674" s="39"/>
      <c r="EW674" s="39"/>
      <c r="EX674" s="39"/>
      <c r="EY674" s="39"/>
      <c r="EZ674" s="39"/>
      <c r="FA674" s="39"/>
      <c r="FB674" s="39"/>
      <c r="FC674" s="39"/>
      <c r="FD674" s="39"/>
      <c r="FE674" s="39"/>
      <c r="FF674" s="39"/>
      <c r="FG674" s="39"/>
      <c r="FH674" s="39"/>
      <c r="FI674" s="39"/>
      <c r="FJ674" s="39"/>
      <c r="FK674" s="39"/>
      <c r="FL674" s="39"/>
      <c r="FM674" s="39"/>
      <c r="FN674" s="39"/>
      <c r="FO674" s="39"/>
      <c r="FP674" s="39"/>
      <c r="FQ674" s="39"/>
      <c r="FR674" s="39"/>
      <c r="FS674" s="39"/>
      <c r="FT674" s="39"/>
      <c r="FU674" s="39"/>
      <c r="FV674" s="39"/>
      <c r="FW674" s="39"/>
      <c r="FX674" s="39"/>
      <c r="FY674" s="39"/>
      <c r="FZ674" s="39"/>
      <c r="GA674" s="39"/>
      <c r="GB674" s="39"/>
      <c r="GC674" s="39"/>
      <c r="GD674" s="39"/>
      <c r="GE674" s="39"/>
      <c r="GF674" s="39"/>
      <c r="GG674" s="39"/>
      <c r="GH674" s="39"/>
      <c r="GI674" s="39"/>
      <c r="GJ674" s="39"/>
      <c r="GK674" s="39"/>
      <c r="GL674" s="39"/>
      <c r="GM674" s="39"/>
      <c r="GN674" s="39"/>
      <c r="GO674" s="39"/>
      <c r="GP674" s="39"/>
      <c r="GQ674" s="39"/>
      <c r="GR674" s="39"/>
      <c r="GS674" s="39"/>
      <c r="GT674" s="39"/>
      <c r="GU674" s="39"/>
      <c r="GV674" s="39"/>
      <c r="GW674" s="39"/>
      <c r="GX674" s="39"/>
      <c r="GY674" s="39"/>
      <c r="GZ674" s="39"/>
      <c r="HA674" s="39"/>
      <c r="HB674" s="39"/>
      <c r="HC674" s="39"/>
      <c r="HD674" s="39"/>
      <c r="HE674" s="39"/>
      <c r="HF674" s="39"/>
      <c r="HG674" s="39"/>
      <c r="HH674" s="39"/>
      <c r="HI674" s="39"/>
      <c r="HJ674" s="39"/>
      <c r="HK674" s="39"/>
      <c r="HL674" s="39"/>
      <c r="HM674" s="39"/>
      <c r="HN674" s="39"/>
      <c r="HO674" s="39"/>
      <c r="HP674" s="39"/>
      <c r="HQ674" s="39"/>
      <c r="HR674" s="39"/>
      <c r="HS674" s="39"/>
      <c r="HT674" s="39"/>
      <c r="HU674" s="39"/>
      <c r="HV674" s="39"/>
      <c r="HW674" s="39"/>
      <c r="HX674" s="39"/>
      <c r="HY674" s="39"/>
      <c r="HZ674" s="39"/>
      <c r="IA674" s="39"/>
      <c r="IB674" s="39"/>
      <c r="IC674" s="39"/>
      <c r="ID674" s="39"/>
      <c r="IE674" s="39"/>
      <c r="IF674" s="39"/>
      <c r="IG674" s="39"/>
      <c r="IH674" s="39"/>
      <c r="II674" s="39"/>
      <c r="IJ674" s="39"/>
      <c r="IK674" s="39"/>
      <c r="IL674" s="39"/>
      <c r="IM674" s="39"/>
      <c r="IN674" s="39"/>
      <c r="IO674" s="39"/>
      <c r="IP674" s="39"/>
      <c r="IQ674" s="39"/>
      <c r="IR674" s="39"/>
      <c r="IS674" s="39"/>
      <c r="IT674" s="39"/>
      <c r="IU674" s="39"/>
      <c r="IV674" s="39"/>
    </row>
    <row r="675" spans="1:256" s="26" customFormat="1" hidden="1">
      <c r="A675" s="43"/>
      <c r="B675" s="16"/>
      <c r="C675" s="16"/>
      <c r="D675" s="16"/>
      <c r="E675" s="40"/>
      <c r="F675" s="40"/>
      <c r="G675" s="40"/>
      <c r="H675" s="16"/>
      <c r="I675" s="16"/>
      <c r="J675" s="16"/>
      <c r="K675" s="16"/>
      <c r="L675" s="16"/>
      <c r="M675" s="16"/>
      <c r="N675" s="16"/>
    </row>
    <row r="676" spans="1:256" s="26" customFormat="1" hidden="1">
      <c r="A676" s="43"/>
      <c r="B676" s="16"/>
      <c r="C676" s="17"/>
      <c r="D676" s="16"/>
      <c r="E676" s="40"/>
      <c r="F676" s="40"/>
      <c r="G676" s="40"/>
      <c r="H676" s="16"/>
      <c r="I676" s="16"/>
      <c r="J676" s="16"/>
      <c r="K676" s="16"/>
      <c r="L676" s="16"/>
      <c r="M676" s="16"/>
      <c r="N676" s="16"/>
    </row>
    <row r="677" spans="1:256" s="26" customFormat="1" hidden="1">
      <c r="A677" s="43"/>
      <c r="B677" s="16"/>
      <c r="C677" s="17"/>
      <c r="D677" s="16"/>
      <c r="E677" s="40"/>
      <c r="F677" s="40"/>
      <c r="G677" s="40"/>
      <c r="H677" s="16"/>
      <c r="I677" s="16"/>
      <c r="J677" s="16"/>
      <c r="K677" s="16"/>
      <c r="L677" s="16"/>
      <c r="M677" s="16"/>
      <c r="N677" s="16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  <c r="BO677" s="64"/>
      <c r="BP677" s="64"/>
      <c r="BQ677" s="64"/>
      <c r="BR677" s="64"/>
      <c r="BS677" s="64"/>
      <c r="BT677" s="64"/>
      <c r="BU677" s="64"/>
      <c r="BV677" s="64"/>
      <c r="BW677" s="64"/>
      <c r="BX677" s="64"/>
      <c r="BY677" s="64"/>
      <c r="BZ677" s="64"/>
      <c r="CA677" s="64"/>
      <c r="CB677" s="64"/>
      <c r="CC677" s="64"/>
      <c r="CD677" s="64"/>
      <c r="CE677" s="64"/>
      <c r="CF677" s="64"/>
      <c r="CG677" s="64"/>
      <c r="CH677" s="64"/>
      <c r="CI677" s="64"/>
      <c r="CJ677" s="64"/>
      <c r="CK677" s="64"/>
      <c r="CL677" s="64"/>
      <c r="CM677" s="64"/>
      <c r="CN677" s="64"/>
      <c r="CO677" s="64"/>
      <c r="CP677" s="64"/>
      <c r="CQ677" s="64"/>
      <c r="CR677" s="64"/>
      <c r="CS677" s="64"/>
      <c r="CT677" s="64"/>
      <c r="CU677" s="64"/>
      <c r="CV677" s="64"/>
      <c r="CW677" s="64"/>
      <c r="CX677" s="64"/>
      <c r="CY677" s="64"/>
      <c r="CZ677" s="64"/>
      <c r="DA677" s="64"/>
      <c r="DB677" s="64"/>
      <c r="DC677" s="64"/>
      <c r="DD677" s="64"/>
      <c r="DE677" s="64"/>
      <c r="DF677" s="64"/>
      <c r="DG677" s="64"/>
      <c r="DH677" s="64"/>
      <c r="DI677" s="64"/>
      <c r="DJ677" s="64"/>
      <c r="DK677" s="64"/>
      <c r="DL677" s="64"/>
      <c r="DM677" s="64"/>
      <c r="DN677" s="64"/>
      <c r="DO677" s="64"/>
      <c r="DP677" s="64"/>
      <c r="DQ677" s="64"/>
      <c r="DR677" s="64"/>
      <c r="DS677" s="64"/>
      <c r="DT677" s="64"/>
      <c r="DU677" s="64"/>
      <c r="DV677" s="64"/>
      <c r="DW677" s="64"/>
      <c r="DX677" s="64"/>
      <c r="DY677" s="64"/>
      <c r="DZ677" s="64"/>
      <c r="EA677" s="64"/>
      <c r="EB677" s="64"/>
      <c r="EC677" s="64"/>
      <c r="ED677" s="64"/>
      <c r="EE677" s="64"/>
      <c r="EF677" s="64"/>
      <c r="EG677" s="64"/>
      <c r="EH677" s="64"/>
      <c r="EI677" s="64"/>
      <c r="EJ677" s="64"/>
      <c r="EK677" s="64"/>
      <c r="EL677" s="64"/>
      <c r="EM677" s="64"/>
      <c r="EN677" s="64"/>
      <c r="EO677" s="64"/>
      <c r="EP677" s="64"/>
      <c r="EQ677" s="64"/>
      <c r="ER677" s="64"/>
      <c r="ES677" s="64"/>
      <c r="ET677" s="64"/>
      <c r="EU677" s="64"/>
      <c r="EV677" s="64"/>
      <c r="EW677" s="64"/>
      <c r="EX677" s="64"/>
      <c r="EY677" s="64"/>
      <c r="EZ677" s="64"/>
      <c r="FA677" s="64"/>
      <c r="FB677" s="64"/>
      <c r="FC677" s="64"/>
      <c r="FD677" s="64"/>
      <c r="FE677" s="64"/>
      <c r="FF677" s="64"/>
      <c r="FG677" s="64"/>
      <c r="FH677" s="64"/>
      <c r="FI677" s="64"/>
      <c r="FJ677" s="64"/>
      <c r="FK677" s="64"/>
      <c r="FL677" s="64"/>
      <c r="FM677" s="64"/>
      <c r="FN677" s="64"/>
      <c r="FO677" s="64"/>
      <c r="FP677" s="64"/>
      <c r="FQ677" s="64"/>
      <c r="FR677" s="64"/>
      <c r="FS677" s="64"/>
      <c r="FT677" s="64"/>
      <c r="FU677" s="64"/>
      <c r="FV677" s="64"/>
      <c r="FW677" s="64"/>
      <c r="FX677" s="64"/>
      <c r="FY677" s="64"/>
      <c r="FZ677" s="64"/>
      <c r="GA677" s="64"/>
      <c r="GB677" s="64"/>
      <c r="GC677" s="64"/>
      <c r="GD677" s="64"/>
      <c r="GE677" s="64"/>
      <c r="GF677" s="64"/>
      <c r="GG677" s="64"/>
      <c r="GH677" s="64"/>
      <c r="GI677" s="64"/>
      <c r="GJ677" s="64"/>
      <c r="GK677" s="64"/>
      <c r="GL677" s="64"/>
      <c r="GM677" s="64"/>
      <c r="GN677" s="64"/>
      <c r="GO677" s="64"/>
      <c r="GP677" s="64"/>
      <c r="GQ677" s="64"/>
      <c r="GR677" s="64"/>
      <c r="GS677" s="64"/>
      <c r="GT677" s="64"/>
      <c r="GU677" s="64"/>
      <c r="GV677" s="64"/>
      <c r="GW677" s="64"/>
      <c r="GX677" s="64"/>
      <c r="GY677" s="64"/>
      <c r="GZ677" s="64"/>
      <c r="HA677" s="64"/>
      <c r="HB677" s="64"/>
      <c r="HC677" s="64"/>
      <c r="HD677" s="64"/>
      <c r="HE677" s="64"/>
      <c r="HF677" s="64"/>
      <c r="HG677" s="64"/>
      <c r="HH677" s="64"/>
      <c r="HI677" s="64"/>
      <c r="HJ677" s="64"/>
      <c r="HK677" s="64"/>
      <c r="HL677" s="64"/>
      <c r="HM677" s="64"/>
      <c r="HN677" s="64"/>
      <c r="HO677" s="64"/>
      <c r="HP677" s="64"/>
      <c r="HQ677" s="64"/>
      <c r="HR677" s="64"/>
      <c r="HS677" s="64"/>
      <c r="HT677" s="64"/>
      <c r="HU677" s="64"/>
      <c r="HV677" s="64"/>
      <c r="HW677" s="64"/>
      <c r="HX677" s="64"/>
      <c r="HY677" s="64"/>
      <c r="HZ677" s="64"/>
      <c r="IA677" s="64"/>
      <c r="IB677" s="64"/>
      <c r="IC677" s="64"/>
      <c r="ID677" s="64"/>
      <c r="IE677" s="64"/>
      <c r="IF677" s="64"/>
      <c r="IG677" s="64"/>
      <c r="IH677" s="64"/>
      <c r="II677" s="64"/>
      <c r="IJ677" s="64"/>
      <c r="IK677" s="64"/>
      <c r="IL677" s="64"/>
      <c r="IM677" s="64"/>
      <c r="IN677" s="64"/>
      <c r="IO677" s="64"/>
      <c r="IP677" s="64"/>
      <c r="IQ677" s="64"/>
      <c r="IR677" s="64"/>
      <c r="IS677" s="64"/>
      <c r="IT677" s="64"/>
      <c r="IU677" s="64"/>
      <c r="IV677" s="64"/>
    </row>
    <row r="678" spans="1:256" s="26" customFormat="1" hidden="1">
      <c r="A678" s="43"/>
      <c r="B678" s="16"/>
      <c r="C678" s="16"/>
      <c r="D678" s="16"/>
      <c r="E678" s="40"/>
      <c r="F678" s="40"/>
      <c r="G678" s="40"/>
      <c r="H678" s="16"/>
      <c r="I678" s="16"/>
      <c r="J678" s="16"/>
      <c r="K678" s="16"/>
      <c r="L678" s="16"/>
      <c r="M678" s="16"/>
      <c r="N678" s="16"/>
    </row>
    <row r="679" spans="1:256" s="26" customFormat="1" hidden="1">
      <c r="A679" s="43"/>
      <c r="B679" s="16"/>
      <c r="C679" s="16"/>
      <c r="D679" s="16"/>
      <c r="E679" s="40"/>
      <c r="F679" s="40"/>
      <c r="G679" s="40"/>
      <c r="H679" s="16"/>
      <c r="I679" s="16"/>
      <c r="J679" s="16"/>
      <c r="K679" s="16"/>
      <c r="L679" s="16"/>
      <c r="M679" s="16"/>
      <c r="N679" s="16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  <c r="BO679" s="64"/>
      <c r="BP679" s="64"/>
      <c r="BQ679" s="64"/>
      <c r="BR679" s="64"/>
      <c r="BS679" s="64"/>
      <c r="BT679" s="64"/>
      <c r="BU679" s="64"/>
      <c r="BV679" s="64"/>
      <c r="BW679" s="64"/>
      <c r="BX679" s="64"/>
      <c r="BY679" s="64"/>
      <c r="BZ679" s="64"/>
      <c r="CA679" s="64"/>
      <c r="CB679" s="64"/>
      <c r="CC679" s="64"/>
      <c r="CD679" s="64"/>
      <c r="CE679" s="64"/>
      <c r="CF679" s="64"/>
      <c r="CG679" s="64"/>
      <c r="CH679" s="64"/>
      <c r="CI679" s="64"/>
      <c r="CJ679" s="64"/>
      <c r="CK679" s="64"/>
      <c r="CL679" s="64"/>
      <c r="CM679" s="64"/>
      <c r="CN679" s="64"/>
      <c r="CO679" s="64"/>
      <c r="CP679" s="64"/>
      <c r="CQ679" s="64"/>
      <c r="CR679" s="64"/>
      <c r="CS679" s="64"/>
      <c r="CT679" s="64"/>
      <c r="CU679" s="64"/>
      <c r="CV679" s="64"/>
      <c r="CW679" s="64"/>
      <c r="CX679" s="64"/>
      <c r="CY679" s="64"/>
      <c r="CZ679" s="64"/>
      <c r="DA679" s="64"/>
      <c r="DB679" s="64"/>
      <c r="DC679" s="64"/>
      <c r="DD679" s="64"/>
      <c r="DE679" s="64"/>
      <c r="DF679" s="64"/>
      <c r="DG679" s="64"/>
      <c r="DH679" s="64"/>
      <c r="DI679" s="64"/>
      <c r="DJ679" s="64"/>
      <c r="DK679" s="64"/>
      <c r="DL679" s="64"/>
      <c r="DM679" s="64"/>
      <c r="DN679" s="64"/>
      <c r="DO679" s="64"/>
      <c r="DP679" s="64"/>
      <c r="DQ679" s="64"/>
      <c r="DR679" s="64"/>
      <c r="DS679" s="64"/>
      <c r="DT679" s="64"/>
      <c r="DU679" s="64"/>
      <c r="DV679" s="64"/>
      <c r="DW679" s="64"/>
      <c r="DX679" s="64"/>
      <c r="DY679" s="64"/>
      <c r="DZ679" s="64"/>
      <c r="EA679" s="64"/>
      <c r="EB679" s="64"/>
      <c r="EC679" s="64"/>
      <c r="ED679" s="64"/>
      <c r="EE679" s="64"/>
      <c r="EF679" s="64"/>
      <c r="EG679" s="64"/>
      <c r="EH679" s="64"/>
      <c r="EI679" s="64"/>
      <c r="EJ679" s="64"/>
      <c r="EK679" s="64"/>
      <c r="EL679" s="64"/>
      <c r="EM679" s="64"/>
      <c r="EN679" s="64"/>
      <c r="EO679" s="64"/>
      <c r="EP679" s="64"/>
      <c r="EQ679" s="64"/>
      <c r="ER679" s="64"/>
      <c r="ES679" s="64"/>
      <c r="ET679" s="64"/>
      <c r="EU679" s="64"/>
      <c r="EV679" s="64"/>
      <c r="EW679" s="64"/>
      <c r="EX679" s="64"/>
      <c r="EY679" s="64"/>
      <c r="EZ679" s="64"/>
      <c r="FA679" s="64"/>
      <c r="FB679" s="64"/>
      <c r="FC679" s="64"/>
      <c r="FD679" s="64"/>
      <c r="FE679" s="64"/>
      <c r="FF679" s="64"/>
      <c r="FG679" s="64"/>
      <c r="FH679" s="64"/>
      <c r="FI679" s="64"/>
      <c r="FJ679" s="64"/>
      <c r="FK679" s="64"/>
      <c r="FL679" s="64"/>
      <c r="FM679" s="64"/>
      <c r="FN679" s="64"/>
      <c r="FO679" s="64"/>
      <c r="FP679" s="64"/>
      <c r="FQ679" s="64"/>
      <c r="FR679" s="64"/>
      <c r="FS679" s="64"/>
      <c r="FT679" s="64"/>
      <c r="FU679" s="64"/>
      <c r="FV679" s="64"/>
      <c r="FW679" s="64"/>
      <c r="FX679" s="64"/>
      <c r="FY679" s="64"/>
      <c r="FZ679" s="64"/>
      <c r="GA679" s="64"/>
      <c r="GB679" s="64"/>
      <c r="GC679" s="64"/>
      <c r="GD679" s="64"/>
      <c r="GE679" s="64"/>
      <c r="GF679" s="64"/>
      <c r="GG679" s="64"/>
      <c r="GH679" s="64"/>
      <c r="GI679" s="64"/>
      <c r="GJ679" s="64"/>
      <c r="GK679" s="64"/>
      <c r="GL679" s="64"/>
      <c r="GM679" s="64"/>
      <c r="GN679" s="64"/>
      <c r="GO679" s="64"/>
      <c r="GP679" s="64"/>
      <c r="GQ679" s="64"/>
      <c r="GR679" s="64"/>
      <c r="GS679" s="64"/>
      <c r="GT679" s="64"/>
      <c r="GU679" s="64"/>
      <c r="GV679" s="64"/>
      <c r="GW679" s="64"/>
      <c r="GX679" s="64"/>
      <c r="GY679" s="64"/>
      <c r="GZ679" s="64"/>
      <c r="HA679" s="64"/>
      <c r="HB679" s="64"/>
      <c r="HC679" s="64"/>
      <c r="HD679" s="64"/>
      <c r="HE679" s="64"/>
      <c r="HF679" s="64"/>
      <c r="HG679" s="64"/>
      <c r="HH679" s="64"/>
      <c r="HI679" s="64"/>
      <c r="HJ679" s="64"/>
      <c r="HK679" s="64"/>
      <c r="HL679" s="64"/>
      <c r="HM679" s="64"/>
      <c r="HN679" s="64"/>
      <c r="HO679" s="64"/>
      <c r="HP679" s="64"/>
      <c r="HQ679" s="64"/>
      <c r="HR679" s="64"/>
      <c r="HS679" s="64"/>
      <c r="HT679" s="64"/>
      <c r="HU679" s="64"/>
      <c r="HV679" s="64"/>
      <c r="HW679" s="64"/>
      <c r="HX679" s="64"/>
      <c r="HY679" s="64"/>
      <c r="HZ679" s="64"/>
      <c r="IA679" s="64"/>
      <c r="IB679" s="64"/>
      <c r="IC679" s="64"/>
      <c r="ID679" s="64"/>
      <c r="IE679" s="64"/>
      <c r="IF679" s="64"/>
      <c r="IG679" s="64"/>
      <c r="IH679" s="64"/>
      <c r="II679" s="64"/>
      <c r="IJ679" s="64"/>
      <c r="IK679" s="64"/>
      <c r="IL679" s="64"/>
      <c r="IM679" s="64"/>
      <c r="IN679" s="64"/>
      <c r="IO679" s="64"/>
      <c r="IP679" s="64"/>
      <c r="IQ679" s="64"/>
      <c r="IR679" s="64"/>
      <c r="IS679" s="64"/>
      <c r="IT679" s="64"/>
      <c r="IU679" s="64"/>
      <c r="IV679" s="64"/>
    </row>
    <row r="680" spans="1:256" s="64" customFormat="1" hidden="1">
      <c r="A680" s="43"/>
      <c r="B680" s="16"/>
      <c r="C680" s="16"/>
      <c r="D680" s="16"/>
      <c r="E680" s="40"/>
      <c r="F680" s="40"/>
      <c r="G680" s="40"/>
      <c r="H680" s="16"/>
      <c r="I680" s="16"/>
      <c r="J680" s="16"/>
      <c r="K680" s="16"/>
      <c r="L680" s="16"/>
      <c r="M680" s="16"/>
      <c r="N680" s="1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  <c r="FJ680" s="26"/>
      <c r="FK680" s="26"/>
      <c r="FL680" s="26"/>
      <c r="FM680" s="26"/>
      <c r="FN680" s="26"/>
      <c r="FO680" s="26"/>
      <c r="FP680" s="26"/>
      <c r="FQ680" s="26"/>
      <c r="FR680" s="26"/>
      <c r="FS680" s="26"/>
      <c r="FT680" s="26"/>
      <c r="FU680" s="26"/>
      <c r="FV680" s="26"/>
      <c r="FW680" s="26"/>
      <c r="FX680" s="26"/>
      <c r="FY680" s="26"/>
      <c r="FZ680" s="26"/>
      <c r="GA680" s="26"/>
      <c r="GB680" s="26"/>
      <c r="GC680" s="26"/>
      <c r="GD680" s="26"/>
      <c r="GE680" s="26"/>
      <c r="GF680" s="26"/>
      <c r="GG680" s="26"/>
      <c r="GH680" s="26"/>
      <c r="GI680" s="26"/>
      <c r="GJ680" s="26"/>
      <c r="GK680" s="26"/>
      <c r="GL680" s="26"/>
      <c r="GM680" s="26"/>
      <c r="GN680" s="26"/>
      <c r="GO680" s="26"/>
      <c r="GP680" s="26"/>
      <c r="GQ680" s="26"/>
      <c r="GR680" s="26"/>
      <c r="GS680" s="26"/>
      <c r="GT680" s="26"/>
      <c r="GU680" s="26"/>
      <c r="GV680" s="26"/>
      <c r="GW680" s="26"/>
      <c r="GX680" s="26"/>
      <c r="GY680" s="26"/>
      <c r="GZ680" s="26"/>
      <c r="HA680" s="26"/>
      <c r="HB680" s="26"/>
      <c r="HC680" s="26"/>
      <c r="HD680" s="26"/>
      <c r="HE680" s="26"/>
      <c r="HF680" s="26"/>
      <c r="HG680" s="26"/>
      <c r="HH680" s="26"/>
      <c r="HI680" s="26"/>
      <c r="HJ680" s="26"/>
      <c r="HK680" s="26"/>
      <c r="HL680" s="26"/>
      <c r="HM680" s="26"/>
      <c r="HN680" s="26"/>
      <c r="HO680" s="26"/>
      <c r="HP680" s="26"/>
      <c r="HQ680" s="26"/>
      <c r="HR680" s="26"/>
      <c r="HS680" s="26"/>
      <c r="HT680" s="26"/>
      <c r="HU680" s="26"/>
      <c r="HV680" s="26"/>
      <c r="HW680" s="26"/>
      <c r="HX680" s="26"/>
      <c r="HY680" s="26"/>
      <c r="HZ680" s="26"/>
      <c r="IA680" s="26"/>
      <c r="IB680" s="26"/>
      <c r="IC680" s="26"/>
      <c r="ID680" s="26"/>
      <c r="IE680" s="26"/>
      <c r="IF680" s="26"/>
      <c r="IG680" s="26"/>
      <c r="IH680" s="26"/>
      <c r="II680" s="26"/>
      <c r="IJ680" s="26"/>
      <c r="IK680" s="26"/>
      <c r="IL680" s="26"/>
      <c r="IM680" s="26"/>
      <c r="IN680" s="26"/>
      <c r="IO680" s="26"/>
      <c r="IP680" s="26"/>
      <c r="IQ680" s="26"/>
      <c r="IR680" s="26"/>
      <c r="IS680" s="26"/>
      <c r="IT680" s="26"/>
      <c r="IU680" s="26"/>
      <c r="IV680" s="26"/>
    </row>
    <row r="681" spans="1:256" s="26" customFormat="1" hidden="1">
      <c r="A681" s="43"/>
      <c r="B681" s="16"/>
      <c r="C681" s="16"/>
      <c r="D681" s="16"/>
      <c r="E681" s="40"/>
      <c r="F681" s="40"/>
      <c r="G681" s="40"/>
      <c r="H681" s="16"/>
      <c r="I681" s="16"/>
      <c r="J681" s="16"/>
      <c r="K681" s="16"/>
      <c r="L681" s="16"/>
      <c r="M681" s="16"/>
      <c r="N681" s="16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  <c r="GH681" s="32"/>
      <c r="GI681" s="32"/>
      <c r="GJ681" s="32"/>
      <c r="GK681" s="32"/>
      <c r="GL681" s="32"/>
      <c r="GM681" s="32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  <c r="IC681" s="32"/>
      <c r="ID681" s="32"/>
      <c r="IE681" s="32"/>
      <c r="IF681" s="32"/>
      <c r="IG681" s="32"/>
      <c r="IH681" s="32"/>
      <c r="II681" s="32"/>
      <c r="IJ681" s="32"/>
      <c r="IK681" s="32"/>
      <c r="IL681" s="32"/>
      <c r="IM681" s="32"/>
      <c r="IN681" s="32"/>
      <c r="IO681" s="32"/>
      <c r="IP681" s="32"/>
      <c r="IQ681" s="32"/>
      <c r="IR681" s="32"/>
      <c r="IS681" s="32"/>
      <c r="IT681" s="32"/>
      <c r="IU681" s="32"/>
      <c r="IV681" s="32"/>
    </row>
    <row r="682" spans="1:256" s="26" customFormat="1" hidden="1">
      <c r="A682" s="43"/>
      <c r="B682" s="16"/>
      <c r="C682" s="16"/>
      <c r="D682" s="16"/>
      <c r="E682" s="40"/>
      <c r="F682" s="40"/>
      <c r="G682" s="40"/>
      <c r="H682" s="16"/>
      <c r="I682" s="16"/>
      <c r="J682" s="16"/>
      <c r="K682" s="16"/>
      <c r="L682" s="16"/>
      <c r="M682" s="16"/>
      <c r="N682" s="16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  <c r="GH682" s="32"/>
      <c r="GI682" s="32"/>
      <c r="GJ682" s="32"/>
      <c r="GK682" s="32"/>
      <c r="GL682" s="32"/>
      <c r="GM682" s="32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  <c r="IC682" s="32"/>
      <c r="ID682" s="32"/>
      <c r="IE682" s="32"/>
      <c r="IF682" s="32"/>
      <c r="IG682" s="32"/>
      <c r="IH682" s="32"/>
      <c r="II682" s="32"/>
      <c r="IJ682" s="32"/>
      <c r="IK682" s="32"/>
      <c r="IL682" s="32"/>
      <c r="IM682" s="32"/>
      <c r="IN682" s="32"/>
      <c r="IO682" s="32"/>
      <c r="IP682" s="32"/>
      <c r="IQ682" s="32"/>
      <c r="IR682" s="32"/>
      <c r="IS682" s="32"/>
      <c r="IT682" s="32"/>
      <c r="IU682" s="32"/>
      <c r="IV682" s="32"/>
    </row>
    <row r="683" spans="1:256" s="26" customFormat="1" hidden="1">
      <c r="A683" s="43"/>
      <c r="B683" s="17"/>
      <c r="C683" s="16"/>
      <c r="D683" s="17"/>
      <c r="E683" s="40"/>
      <c r="F683" s="40"/>
      <c r="G683" s="54"/>
      <c r="H683" s="16"/>
      <c r="I683" s="16"/>
      <c r="J683" s="17"/>
      <c r="K683" s="17"/>
      <c r="L683" s="16"/>
      <c r="M683" s="16"/>
      <c r="N683" s="17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  <c r="GH683" s="32"/>
      <c r="GI683" s="32"/>
      <c r="GJ683" s="32"/>
      <c r="GK683" s="32"/>
      <c r="GL683" s="32"/>
      <c r="GM683" s="32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  <c r="IC683" s="32"/>
      <c r="ID683" s="32"/>
      <c r="IE683" s="32"/>
      <c r="IF683" s="32"/>
      <c r="IG683" s="32"/>
      <c r="IH683" s="32"/>
      <c r="II683" s="32"/>
      <c r="IJ683" s="32"/>
      <c r="IK683" s="32"/>
      <c r="IL683" s="32"/>
      <c r="IM683" s="32"/>
      <c r="IN683" s="32"/>
      <c r="IO683" s="32"/>
      <c r="IP683" s="32"/>
      <c r="IQ683" s="32"/>
      <c r="IR683" s="32"/>
      <c r="IS683" s="32"/>
      <c r="IT683" s="32"/>
      <c r="IU683" s="32"/>
      <c r="IV683" s="32"/>
    </row>
    <row r="684" spans="1:256" s="26" customFormat="1" hidden="1">
      <c r="A684" s="43"/>
      <c r="B684" s="17"/>
      <c r="C684" s="16"/>
      <c r="D684" s="17"/>
      <c r="E684" s="40"/>
      <c r="F684" s="40"/>
      <c r="G684" s="54"/>
      <c r="H684" s="16"/>
      <c r="I684" s="16"/>
      <c r="J684" s="17"/>
      <c r="K684" s="17"/>
      <c r="L684" s="16"/>
      <c r="M684" s="16"/>
      <c r="N684" s="17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/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/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2"/>
      <c r="FK684" s="32"/>
      <c r="FL684" s="32"/>
      <c r="FM684" s="32"/>
      <c r="FN684" s="32"/>
      <c r="FO684" s="32"/>
      <c r="FP684" s="32"/>
      <c r="FQ684" s="32"/>
      <c r="FR684" s="32"/>
      <c r="FS684" s="32"/>
      <c r="FT684" s="32"/>
      <c r="FU684" s="32"/>
      <c r="FV684" s="32"/>
      <c r="FW684" s="32"/>
      <c r="FX684" s="32"/>
      <c r="FY684" s="32"/>
      <c r="FZ684" s="32"/>
      <c r="GA684" s="32"/>
      <c r="GB684" s="32"/>
      <c r="GC684" s="32"/>
      <c r="GD684" s="32"/>
      <c r="GE684" s="32"/>
      <c r="GF684" s="32"/>
      <c r="GG684" s="32"/>
      <c r="GH684" s="32"/>
      <c r="GI684" s="32"/>
      <c r="GJ684" s="32"/>
      <c r="GK684" s="32"/>
      <c r="GL684" s="32"/>
      <c r="GM684" s="32"/>
      <c r="GN684" s="32"/>
      <c r="GO684" s="32"/>
      <c r="GP684" s="32"/>
      <c r="GQ684" s="32"/>
      <c r="GR684" s="32"/>
      <c r="GS684" s="32"/>
      <c r="GT684" s="32"/>
      <c r="GU684" s="32"/>
      <c r="GV684" s="32"/>
      <c r="GW684" s="32"/>
      <c r="GX684" s="32"/>
      <c r="GY684" s="32"/>
      <c r="GZ684" s="32"/>
      <c r="HA684" s="32"/>
      <c r="HB684" s="32"/>
      <c r="HC684" s="32"/>
      <c r="HD684" s="32"/>
      <c r="HE684" s="32"/>
      <c r="HF684" s="32"/>
      <c r="HG684" s="32"/>
      <c r="HH684" s="32"/>
      <c r="HI684" s="32"/>
      <c r="HJ684" s="32"/>
      <c r="HK684" s="32"/>
      <c r="HL684" s="32"/>
      <c r="HM684" s="32"/>
      <c r="HN684" s="32"/>
      <c r="HO684" s="32"/>
      <c r="HP684" s="32"/>
      <c r="HQ684" s="32"/>
      <c r="HR684" s="32"/>
      <c r="HS684" s="32"/>
      <c r="HT684" s="32"/>
      <c r="HU684" s="32"/>
      <c r="HV684" s="32"/>
      <c r="HW684" s="32"/>
      <c r="HX684" s="32"/>
      <c r="HY684" s="32"/>
      <c r="HZ684" s="32"/>
      <c r="IA684" s="32"/>
      <c r="IB684" s="32"/>
      <c r="IC684" s="32"/>
      <c r="ID684" s="32"/>
      <c r="IE684" s="32"/>
      <c r="IF684" s="32"/>
      <c r="IG684" s="32"/>
      <c r="IH684" s="32"/>
      <c r="II684" s="32"/>
      <c r="IJ684" s="32"/>
      <c r="IK684" s="32"/>
      <c r="IL684" s="32"/>
      <c r="IM684" s="32"/>
      <c r="IN684" s="32"/>
      <c r="IO684" s="32"/>
      <c r="IP684" s="32"/>
      <c r="IQ684" s="32"/>
      <c r="IR684" s="32"/>
      <c r="IS684" s="32"/>
      <c r="IT684" s="32"/>
      <c r="IU684" s="32"/>
      <c r="IV684" s="32"/>
    </row>
    <row r="685" spans="1:256" s="26" customFormat="1" hidden="1">
      <c r="A685" s="43"/>
      <c r="B685" s="17"/>
      <c r="C685" s="16"/>
      <c r="D685" s="17"/>
      <c r="E685" s="40"/>
      <c r="F685" s="40"/>
      <c r="G685" s="54"/>
      <c r="H685" s="16"/>
      <c r="I685" s="16"/>
      <c r="J685" s="17"/>
      <c r="K685" s="17"/>
      <c r="L685" s="16"/>
      <c r="M685" s="16"/>
      <c r="N685" s="17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32"/>
      <c r="IB685" s="32"/>
      <c r="IC685" s="32"/>
      <c r="ID685" s="32"/>
      <c r="IE685" s="32"/>
      <c r="IF685" s="32"/>
      <c r="IG685" s="32"/>
      <c r="IH685" s="32"/>
      <c r="II685" s="32"/>
      <c r="IJ685" s="32"/>
      <c r="IK685" s="32"/>
      <c r="IL685" s="32"/>
      <c r="IM685" s="32"/>
      <c r="IN685" s="32"/>
      <c r="IO685" s="32"/>
      <c r="IP685" s="32"/>
      <c r="IQ685" s="32"/>
      <c r="IR685" s="32"/>
      <c r="IS685" s="32"/>
      <c r="IT685" s="32"/>
      <c r="IU685" s="32"/>
      <c r="IV685" s="32"/>
    </row>
    <row r="686" spans="1:256" s="26" customFormat="1" hidden="1">
      <c r="A686" s="43"/>
      <c r="B686" s="17"/>
      <c r="C686" s="16"/>
      <c r="D686" s="17"/>
      <c r="E686" s="40"/>
      <c r="F686" s="40"/>
      <c r="G686" s="40"/>
      <c r="H686" s="16"/>
      <c r="I686" s="16"/>
      <c r="J686" s="17"/>
      <c r="K686" s="16"/>
      <c r="L686" s="16"/>
      <c r="M686" s="16"/>
      <c r="N686" s="16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  <c r="DU686" s="32"/>
      <c r="DV686" s="32"/>
      <c r="DW686" s="32"/>
      <c r="DX686" s="32"/>
      <c r="DY686" s="32"/>
      <c r="DZ686" s="32"/>
      <c r="EA686" s="32"/>
      <c r="EB686" s="32"/>
      <c r="EC686" s="32"/>
      <c r="ED686" s="32"/>
      <c r="EE686" s="32"/>
      <c r="EF686" s="32"/>
      <c r="EG686" s="32"/>
      <c r="EH686" s="32"/>
      <c r="EI686" s="32"/>
      <c r="EJ686" s="32"/>
      <c r="EK686" s="32"/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32"/>
      <c r="EX686" s="32"/>
      <c r="EY686" s="32"/>
      <c r="EZ686" s="32"/>
      <c r="FA686" s="32"/>
      <c r="FB686" s="32"/>
      <c r="FC686" s="32"/>
      <c r="FD686" s="32"/>
      <c r="FE686" s="32"/>
      <c r="FF686" s="32"/>
      <c r="FG686" s="32"/>
      <c r="FH686" s="32"/>
      <c r="FI686" s="32"/>
      <c r="FJ686" s="32"/>
      <c r="FK686" s="32"/>
      <c r="FL686" s="32"/>
      <c r="FM686" s="32"/>
      <c r="FN686" s="32"/>
      <c r="FO686" s="32"/>
      <c r="FP686" s="32"/>
      <c r="FQ686" s="32"/>
      <c r="FR686" s="32"/>
      <c r="FS686" s="32"/>
      <c r="FT686" s="32"/>
      <c r="FU686" s="32"/>
      <c r="FV686" s="32"/>
      <c r="FW686" s="32"/>
      <c r="FX686" s="32"/>
      <c r="FY686" s="32"/>
      <c r="FZ686" s="32"/>
      <c r="GA686" s="32"/>
      <c r="GB686" s="32"/>
      <c r="GC686" s="32"/>
      <c r="GD686" s="32"/>
      <c r="GE686" s="32"/>
      <c r="GF686" s="32"/>
      <c r="GG686" s="32"/>
      <c r="GH686" s="32"/>
      <c r="GI686" s="32"/>
      <c r="GJ686" s="32"/>
      <c r="GK686" s="32"/>
      <c r="GL686" s="32"/>
      <c r="GM686" s="32"/>
      <c r="GN686" s="32"/>
      <c r="GO686" s="32"/>
      <c r="GP686" s="32"/>
      <c r="GQ686" s="32"/>
      <c r="GR686" s="32"/>
      <c r="GS686" s="32"/>
      <c r="GT686" s="32"/>
      <c r="GU686" s="32"/>
      <c r="GV686" s="32"/>
      <c r="GW686" s="32"/>
      <c r="GX686" s="32"/>
      <c r="GY686" s="32"/>
      <c r="GZ686" s="32"/>
      <c r="HA686" s="32"/>
      <c r="HB686" s="32"/>
      <c r="HC686" s="32"/>
      <c r="HD686" s="32"/>
      <c r="HE686" s="32"/>
      <c r="HF686" s="32"/>
      <c r="HG686" s="32"/>
      <c r="HH686" s="32"/>
      <c r="HI686" s="32"/>
      <c r="HJ686" s="32"/>
      <c r="HK686" s="32"/>
      <c r="HL686" s="32"/>
      <c r="HM686" s="32"/>
      <c r="HN686" s="32"/>
      <c r="HO686" s="32"/>
      <c r="HP686" s="32"/>
      <c r="HQ686" s="32"/>
      <c r="HR686" s="32"/>
      <c r="HS686" s="32"/>
      <c r="HT686" s="32"/>
      <c r="HU686" s="32"/>
      <c r="HV686" s="32"/>
      <c r="HW686" s="32"/>
      <c r="HX686" s="32"/>
      <c r="HY686" s="32"/>
      <c r="HZ686" s="32"/>
      <c r="IA686" s="32"/>
      <c r="IB686" s="32"/>
      <c r="IC686" s="32"/>
      <c r="ID686" s="32"/>
      <c r="IE686" s="32"/>
      <c r="IF686" s="32"/>
      <c r="IG686" s="32"/>
      <c r="IH686" s="32"/>
      <c r="II686" s="32"/>
      <c r="IJ686" s="32"/>
      <c r="IK686" s="32"/>
      <c r="IL686" s="32"/>
      <c r="IM686" s="32"/>
      <c r="IN686" s="32"/>
      <c r="IO686" s="32"/>
      <c r="IP686" s="32"/>
      <c r="IQ686" s="32"/>
      <c r="IR686" s="32"/>
      <c r="IS686" s="32"/>
      <c r="IT686" s="32"/>
      <c r="IU686" s="32"/>
      <c r="IV686" s="32"/>
    </row>
    <row r="687" spans="1:256" s="26" customFormat="1" hidden="1">
      <c r="A687" s="43"/>
      <c r="B687" s="17"/>
      <c r="C687" s="16"/>
      <c r="D687" s="17"/>
      <c r="E687" s="40"/>
      <c r="F687" s="40"/>
      <c r="G687" s="40"/>
      <c r="H687" s="16"/>
      <c r="I687" s="16"/>
      <c r="J687" s="17"/>
      <c r="K687" s="16"/>
      <c r="L687" s="16"/>
      <c r="M687" s="16"/>
      <c r="N687" s="16"/>
    </row>
    <row r="688" spans="1:256" s="26" customFormat="1" hidden="1">
      <c r="A688" s="43"/>
      <c r="B688" s="17"/>
      <c r="C688" s="16"/>
      <c r="D688" s="17"/>
      <c r="E688" s="40"/>
      <c r="F688" s="40"/>
      <c r="G688" s="40"/>
      <c r="H688" s="16"/>
      <c r="I688" s="16"/>
      <c r="J688" s="17"/>
      <c r="K688" s="16"/>
      <c r="L688" s="16"/>
      <c r="M688" s="16"/>
      <c r="N688" s="16"/>
    </row>
    <row r="689" spans="1:256" s="26" customFormat="1" hidden="1">
      <c r="A689" s="43"/>
      <c r="B689" s="17"/>
      <c r="C689" s="16"/>
      <c r="D689" s="17"/>
      <c r="E689" s="40"/>
      <c r="F689" s="40"/>
      <c r="G689" s="40"/>
      <c r="H689" s="16"/>
      <c r="I689" s="16"/>
      <c r="J689" s="17"/>
      <c r="K689" s="16"/>
      <c r="L689" s="16"/>
      <c r="M689" s="16"/>
      <c r="N689" s="16"/>
    </row>
    <row r="690" spans="1:256" s="26" customFormat="1" hidden="1">
      <c r="A690" s="43"/>
      <c r="B690" s="16"/>
      <c r="C690" s="16"/>
      <c r="D690" s="16"/>
      <c r="E690" s="40"/>
      <c r="F690" s="40"/>
      <c r="G690" s="40"/>
      <c r="H690" s="16"/>
      <c r="I690" s="16"/>
      <c r="J690" s="16"/>
      <c r="K690" s="16"/>
      <c r="L690" s="16"/>
      <c r="M690" s="16"/>
      <c r="N690" s="16"/>
    </row>
    <row r="691" spans="1:256" s="64" customFormat="1">
      <c r="A691" s="58">
        <v>43337</v>
      </c>
      <c r="B691" s="59" t="s">
        <v>137</v>
      </c>
      <c r="C691" s="59" t="s">
        <v>82</v>
      </c>
      <c r="D691" s="59" t="s">
        <v>85</v>
      </c>
      <c r="E691" s="61">
        <v>50000</v>
      </c>
      <c r="F691" s="61"/>
      <c r="G691" s="61"/>
      <c r="H691" s="59"/>
      <c r="I691" s="73"/>
      <c r="J691" s="59" t="s">
        <v>245</v>
      </c>
      <c r="K691" s="59" t="s">
        <v>292</v>
      </c>
      <c r="L691" s="59"/>
      <c r="M691" s="59" t="s">
        <v>95</v>
      </c>
      <c r="N691" s="63" t="s">
        <v>101</v>
      </c>
    </row>
    <row r="692" spans="1:256" s="64" customFormat="1" hidden="1">
      <c r="A692" s="43"/>
      <c r="B692" s="16"/>
      <c r="C692" s="16"/>
      <c r="D692" s="16"/>
      <c r="E692" s="40"/>
      <c r="F692" s="40"/>
      <c r="G692" s="40"/>
      <c r="H692" s="16"/>
      <c r="I692" s="16"/>
      <c r="J692" s="16"/>
      <c r="K692" s="16"/>
      <c r="L692" s="16"/>
      <c r="M692" s="16"/>
      <c r="N692" s="1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  <c r="FJ692" s="26"/>
      <c r="FK692" s="26"/>
      <c r="FL692" s="26"/>
      <c r="FM692" s="26"/>
      <c r="FN692" s="26"/>
      <c r="FO692" s="26"/>
      <c r="FP692" s="26"/>
      <c r="FQ692" s="26"/>
      <c r="FR692" s="26"/>
      <c r="FS692" s="26"/>
      <c r="FT692" s="26"/>
      <c r="FU692" s="26"/>
      <c r="FV692" s="26"/>
      <c r="FW692" s="26"/>
      <c r="FX692" s="26"/>
      <c r="FY692" s="26"/>
      <c r="FZ692" s="26"/>
      <c r="GA692" s="26"/>
      <c r="GB692" s="26"/>
      <c r="GC692" s="26"/>
      <c r="GD692" s="26"/>
      <c r="GE692" s="26"/>
      <c r="GF692" s="26"/>
      <c r="GG692" s="26"/>
      <c r="GH692" s="26"/>
      <c r="GI692" s="26"/>
      <c r="GJ692" s="26"/>
      <c r="GK692" s="26"/>
      <c r="GL692" s="26"/>
      <c r="GM692" s="26"/>
      <c r="GN692" s="26"/>
      <c r="GO692" s="26"/>
      <c r="GP692" s="26"/>
      <c r="GQ692" s="26"/>
      <c r="GR692" s="26"/>
      <c r="GS692" s="26"/>
      <c r="GT692" s="26"/>
      <c r="GU692" s="26"/>
      <c r="GV692" s="26"/>
      <c r="GW692" s="26"/>
      <c r="GX692" s="26"/>
      <c r="GY692" s="26"/>
      <c r="GZ692" s="26"/>
      <c r="HA692" s="26"/>
      <c r="HB692" s="26"/>
      <c r="HC692" s="26"/>
      <c r="HD692" s="26"/>
      <c r="HE692" s="26"/>
      <c r="HF692" s="26"/>
      <c r="HG692" s="26"/>
      <c r="HH692" s="26"/>
      <c r="HI692" s="26"/>
      <c r="HJ692" s="26"/>
      <c r="HK692" s="26"/>
      <c r="HL692" s="26"/>
      <c r="HM692" s="26"/>
      <c r="HN692" s="26"/>
      <c r="HO692" s="26"/>
      <c r="HP692" s="26"/>
      <c r="HQ692" s="26"/>
      <c r="HR692" s="26"/>
      <c r="HS692" s="26"/>
      <c r="HT692" s="26"/>
      <c r="HU692" s="26"/>
      <c r="HV692" s="26"/>
      <c r="HW692" s="26"/>
      <c r="HX692" s="26"/>
      <c r="HY692" s="26"/>
      <c r="HZ692" s="26"/>
      <c r="IA692" s="26"/>
      <c r="IB692" s="26"/>
      <c r="IC692" s="26"/>
      <c r="ID692" s="26"/>
      <c r="IE692" s="26"/>
      <c r="IF692" s="26"/>
      <c r="IG692" s="26"/>
      <c r="IH692" s="26"/>
      <c r="II692" s="26"/>
      <c r="IJ692" s="26"/>
      <c r="IK692" s="26"/>
      <c r="IL692" s="26"/>
      <c r="IM692" s="26"/>
      <c r="IN692" s="26"/>
      <c r="IO692" s="26"/>
      <c r="IP692" s="26"/>
      <c r="IQ692" s="26"/>
      <c r="IR692" s="26"/>
      <c r="IS692" s="26"/>
      <c r="IT692" s="26"/>
      <c r="IU692" s="26"/>
      <c r="IV692" s="26"/>
    </row>
    <row r="693" spans="1:256" s="26" customFormat="1" hidden="1">
      <c r="A693" s="43"/>
      <c r="B693" s="16"/>
      <c r="C693" s="16"/>
      <c r="D693" s="16"/>
      <c r="E693" s="40"/>
      <c r="F693" s="40"/>
      <c r="G693" s="40"/>
      <c r="H693" s="16"/>
      <c r="I693" s="16"/>
      <c r="J693" s="16"/>
      <c r="K693" s="16"/>
      <c r="L693" s="16"/>
      <c r="M693" s="16"/>
      <c r="N693" s="16"/>
    </row>
    <row r="694" spans="1:256" s="26" customFormat="1" hidden="1">
      <c r="A694" s="43"/>
      <c r="B694" s="16"/>
      <c r="C694" s="16"/>
      <c r="D694" s="16"/>
      <c r="E694" s="40"/>
      <c r="F694" s="40"/>
      <c r="G694" s="40"/>
      <c r="H694" s="16"/>
      <c r="I694" s="16"/>
      <c r="J694" s="16"/>
      <c r="K694" s="16"/>
      <c r="L694" s="16"/>
      <c r="M694" s="16"/>
      <c r="N694" s="16"/>
    </row>
    <row r="695" spans="1:256" s="26" customFormat="1" hidden="1">
      <c r="A695" s="43"/>
      <c r="B695" s="16"/>
      <c r="C695" s="16"/>
      <c r="D695" s="53"/>
      <c r="E695" s="40"/>
      <c r="F695" s="40"/>
      <c r="G695" s="40"/>
      <c r="H695" s="16"/>
      <c r="I695" s="16"/>
      <c r="J695" s="16"/>
      <c r="K695" s="46"/>
      <c r="L695" s="16"/>
      <c r="M695" s="16"/>
      <c r="N695" s="16"/>
    </row>
    <row r="696" spans="1:256" s="26" customFormat="1" hidden="1">
      <c r="A696" s="43"/>
      <c r="B696" s="16"/>
      <c r="C696" s="16"/>
      <c r="D696" s="53"/>
      <c r="E696" s="40"/>
      <c r="F696" s="40"/>
      <c r="G696" s="40"/>
      <c r="H696" s="16"/>
      <c r="I696" s="16"/>
      <c r="J696" s="16"/>
      <c r="K696" s="46"/>
      <c r="L696" s="16"/>
      <c r="M696" s="16"/>
      <c r="N696" s="16"/>
    </row>
    <row r="697" spans="1:256" s="26" customFormat="1" hidden="1">
      <c r="A697" s="43"/>
      <c r="B697" s="16"/>
      <c r="C697" s="16"/>
      <c r="D697" s="53"/>
      <c r="E697" s="40"/>
      <c r="F697" s="40"/>
      <c r="G697" s="40"/>
      <c r="H697" s="16"/>
      <c r="I697" s="16"/>
      <c r="J697" s="16"/>
      <c r="K697" s="46"/>
      <c r="L697" s="16"/>
      <c r="M697" s="16"/>
      <c r="N697" s="16"/>
    </row>
    <row r="698" spans="1:256" s="26" customFormat="1" hidden="1">
      <c r="A698" s="43"/>
      <c r="B698" s="50"/>
      <c r="C698" s="50"/>
      <c r="D698" s="50"/>
      <c r="E698" s="40"/>
      <c r="F698" s="49"/>
      <c r="G698" s="50"/>
      <c r="H698" s="16"/>
      <c r="I698" s="16"/>
      <c r="J698" s="17"/>
      <c r="K698" s="50"/>
      <c r="L698" s="16"/>
      <c r="M698" s="16"/>
      <c r="N698" s="17"/>
    </row>
    <row r="699" spans="1:256" s="26" customFormat="1" hidden="1">
      <c r="A699" s="43"/>
      <c r="B699" s="50"/>
      <c r="C699" s="50"/>
      <c r="D699" s="50"/>
      <c r="E699" s="40"/>
      <c r="F699" s="49"/>
      <c r="G699" s="50"/>
      <c r="H699" s="16"/>
      <c r="I699" s="16"/>
      <c r="J699" s="17"/>
      <c r="K699" s="50"/>
      <c r="L699" s="16"/>
      <c r="M699" s="16"/>
      <c r="N699" s="17"/>
    </row>
    <row r="700" spans="1:256" s="26" customFormat="1" hidden="1">
      <c r="A700" s="43"/>
      <c r="B700" s="17"/>
      <c r="C700" s="16"/>
      <c r="D700" s="17"/>
      <c r="E700" s="40"/>
      <c r="F700" s="40"/>
      <c r="G700" s="40"/>
      <c r="H700" s="16"/>
      <c r="I700" s="16"/>
      <c r="J700" s="17"/>
      <c r="K700" s="16"/>
      <c r="L700" s="16"/>
      <c r="M700" s="16"/>
      <c r="N700" s="16"/>
    </row>
    <row r="701" spans="1:256" s="26" customFormat="1" hidden="1">
      <c r="A701" s="43"/>
      <c r="B701" s="17"/>
      <c r="C701" s="16"/>
      <c r="D701" s="17"/>
      <c r="E701" s="40"/>
      <c r="F701" s="40"/>
      <c r="G701" s="40"/>
      <c r="H701" s="16"/>
      <c r="I701" s="16"/>
      <c r="J701" s="17"/>
      <c r="K701" s="16"/>
      <c r="L701" s="16"/>
      <c r="M701" s="16"/>
      <c r="N701" s="16"/>
    </row>
    <row r="702" spans="1:256" s="26" customFormat="1" hidden="1">
      <c r="A702" s="43"/>
      <c r="B702" s="16"/>
      <c r="C702" s="16"/>
      <c r="D702" s="16"/>
      <c r="E702" s="40"/>
      <c r="F702" s="40"/>
      <c r="G702" s="40"/>
      <c r="H702" s="16"/>
      <c r="I702" s="16"/>
      <c r="J702" s="16"/>
      <c r="K702" s="16"/>
      <c r="L702" s="16"/>
      <c r="M702" s="16"/>
      <c r="N702" s="16"/>
    </row>
    <row r="703" spans="1:256" s="26" customFormat="1" hidden="1">
      <c r="A703" s="43"/>
      <c r="B703" s="16"/>
      <c r="C703" s="16"/>
      <c r="D703" s="16"/>
      <c r="E703" s="40"/>
      <c r="F703" s="40"/>
      <c r="G703" s="40"/>
      <c r="H703" s="16"/>
      <c r="I703" s="16"/>
      <c r="J703" s="16"/>
      <c r="K703" s="16"/>
      <c r="L703" s="16"/>
      <c r="M703" s="16"/>
      <c r="N703" s="16"/>
    </row>
    <row r="704" spans="1:256" s="26" customFormat="1" hidden="1">
      <c r="A704" s="43"/>
      <c r="B704" s="16"/>
      <c r="C704" s="16"/>
      <c r="D704" s="53"/>
      <c r="E704" s="40"/>
      <c r="F704" s="40"/>
      <c r="G704" s="40"/>
      <c r="H704" s="16"/>
      <c r="I704" s="16"/>
      <c r="J704" s="16"/>
      <c r="K704" s="46"/>
      <c r="L704" s="16"/>
      <c r="M704" s="16"/>
      <c r="N704" s="16"/>
    </row>
    <row r="705" spans="1:256" s="26" customFormat="1" hidden="1">
      <c r="A705" s="43"/>
      <c r="B705" s="16"/>
      <c r="C705" s="16"/>
      <c r="D705" s="53"/>
      <c r="E705" s="40"/>
      <c r="F705" s="40"/>
      <c r="G705" s="40"/>
      <c r="H705" s="16"/>
      <c r="I705" s="16"/>
      <c r="J705" s="16"/>
      <c r="K705" s="46"/>
      <c r="L705" s="16"/>
      <c r="M705" s="16"/>
      <c r="N705" s="16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  <c r="CY705" s="39"/>
      <c r="CZ705" s="39"/>
      <c r="DA705" s="39"/>
      <c r="DB705" s="39"/>
      <c r="DC705" s="39"/>
      <c r="DD705" s="39"/>
      <c r="DE705" s="39"/>
      <c r="DF705" s="39"/>
      <c r="DG705" s="39"/>
      <c r="DH705" s="39"/>
      <c r="DI705" s="39"/>
      <c r="DJ705" s="39"/>
      <c r="DK705" s="39"/>
      <c r="DL705" s="39"/>
      <c r="DM705" s="39"/>
      <c r="DN705" s="39"/>
      <c r="DO705" s="39"/>
      <c r="DP705" s="39"/>
      <c r="DQ705" s="39"/>
      <c r="DR705" s="39"/>
      <c r="DS705" s="39"/>
      <c r="DT705" s="39"/>
      <c r="DU705" s="39"/>
      <c r="DV705" s="39"/>
      <c r="DW705" s="39"/>
      <c r="DX705" s="39"/>
      <c r="DY705" s="39"/>
      <c r="DZ705" s="39"/>
      <c r="EA705" s="39"/>
      <c r="EB705" s="39"/>
      <c r="EC705" s="39"/>
      <c r="ED705" s="39"/>
      <c r="EE705" s="39"/>
      <c r="EF705" s="39"/>
      <c r="EG705" s="39"/>
      <c r="EH705" s="39"/>
      <c r="EI705" s="39"/>
      <c r="EJ705" s="39"/>
      <c r="EK705" s="39"/>
      <c r="EL705" s="39"/>
      <c r="EM705" s="39"/>
      <c r="EN705" s="39"/>
      <c r="EO705" s="39"/>
      <c r="EP705" s="39"/>
      <c r="EQ705" s="39"/>
      <c r="ER705" s="39"/>
      <c r="ES705" s="39"/>
      <c r="ET705" s="39"/>
      <c r="EU705" s="39"/>
      <c r="EV705" s="39"/>
      <c r="EW705" s="39"/>
      <c r="EX705" s="39"/>
      <c r="EY705" s="39"/>
      <c r="EZ705" s="39"/>
      <c r="FA705" s="39"/>
      <c r="FB705" s="39"/>
      <c r="FC705" s="39"/>
      <c r="FD705" s="39"/>
      <c r="FE705" s="39"/>
      <c r="FF705" s="39"/>
      <c r="FG705" s="39"/>
      <c r="FH705" s="39"/>
      <c r="FI705" s="39"/>
      <c r="FJ705" s="39"/>
      <c r="FK705" s="39"/>
      <c r="FL705" s="39"/>
      <c r="FM705" s="39"/>
      <c r="FN705" s="39"/>
      <c r="FO705" s="39"/>
      <c r="FP705" s="39"/>
      <c r="FQ705" s="39"/>
      <c r="FR705" s="39"/>
      <c r="FS705" s="39"/>
      <c r="FT705" s="39"/>
      <c r="FU705" s="39"/>
      <c r="FV705" s="39"/>
      <c r="FW705" s="39"/>
      <c r="FX705" s="39"/>
      <c r="FY705" s="39"/>
      <c r="FZ705" s="39"/>
      <c r="GA705" s="39"/>
      <c r="GB705" s="39"/>
      <c r="GC705" s="39"/>
      <c r="GD705" s="39"/>
      <c r="GE705" s="39"/>
      <c r="GF705" s="39"/>
      <c r="GG705" s="39"/>
      <c r="GH705" s="39"/>
      <c r="GI705" s="39"/>
      <c r="GJ705" s="39"/>
      <c r="GK705" s="39"/>
      <c r="GL705" s="39"/>
      <c r="GM705" s="39"/>
      <c r="GN705" s="39"/>
      <c r="GO705" s="39"/>
      <c r="GP705" s="39"/>
      <c r="GQ705" s="39"/>
      <c r="GR705" s="39"/>
      <c r="GS705" s="39"/>
      <c r="GT705" s="39"/>
      <c r="GU705" s="39"/>
      <c r="GV705" s="39"/>
      <c r="GW705" s="39"/>
      <c r="GX705" s="39"/>
      <c r="GY705" s="39"/>
      <c r="GZ705" s="39"/>
      <c r="HA705" s="39"/>
      <c r="HB705" s="39"/>
      <c r="HC705" s="39"/>
      <c r="HD705" s="39"/>
      <c r="HE705" s="39"/>
      <c r="HF705" s="39"/>
      <c r="HG705" s="39"/>
      <c r="HH705" s="39"/>
      <c r="HI705" s="39"/>
      <c r="HJ705" s="39"/>
      <c r="HK705" s="39"/>
      <c r="HL705" s="39"/>
      <c r="HM705" s="39"/>
      <c r="HN705" s="39"/>
      <c r="HO705" s="39"/>
      <c r="HP705" s="39"/>
      <c r="HQ705" s="39"/>
      <c r="HR705" s="39"/>
      <c r="HS705" s="39"/>
      <c r="HT705" s="39"/>
      <c r="HU705" s="39"/>
      <c r="HV705" s="39"/>
      <c r="HW705" s="39"/>
      <c r="HX705" s="39"/>
      <c r="HY705" s="39"/>
      <c r="HZ705" s="39"/>
      <c r="IA705" s="39"/>
      <c r="IB705" s="39"/>
      <c r="IC705" s="39"/>
      <c r="ID705" s="39"/>
      <c r="IE705" s="39"/>
      <c r="IF705" s="39"/>
      <c r="IG705" s="39"/>
      <c r="IH705" s="39"/>
      <c r="II705" s="39"/>
      <c r="IJ705" s="39"/>
      <c r="IK705" s="39"/>
      <c r="IL705" s="39"/>
      <c r="IM705" s="39"/>
      <c r="IN705" s="39"/>
      <c r="IO705" s="39"/>
      <c r="IP705" s="39"/>
      <c r="IQ705" s="39"/>
      <c r="IR705" s="39"/>
      <c r="IS705" s="39"/>
      <c r="IT705" s="39"/>
      <c r="IU705" s="39"/>
      <c r="IV705" s="39"/>
    </row>
    <row r="706" spans="1:256" s="26" customFormat="1" hidden="1">
      <c r="A706" s="43"/>
      <c r="B706" s="16"/>
      <c r="C706" s="16"/>
      <c r="D706" s="53"/>
      <c r="E706" s="40"/>
      <c r="F706" s="40"/>
      <c r="G706" s="40"/>
      <c r="H706" s="16"/>
      <c r="I706" s="16"/>
      <c r="J706" s="16"/>
      <c r="K706" s="46"/>
      <c r="L706" s="16"/>
      <c r="M706" s="16"/>
      <c r="N706" s="16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  <c r="CT706" s="39"/>
      <c r="CU706" s="39"/>
      <c r="CV706" s="39"/>
      <c r="CW706" s="39"/>
      <c r="CX706" s="39"/>
      <c r="CY706" s="39"/>
      <c r="CZ706" s="39"/>
      <c r="DA706" s="39"/>
      <c r="DB706" s="39"/>
      <c r="DC706" s="39"/>
      <c r="DD706" s="39"/>
      <c r="DE706" s="39"/>
      <c r="DF706" s="39"/>
      <c r="DG706" s="39"/>
      <c r="DH706" s="39"/>
      <c r="DI706" s="39"/>
      <c r="DJ706" s="39"/>
      <c r="DK706" s="39"/>
      <c r="DL706" s="39"/>
      <c r="DM706" s="39"/>
      <c r="DN706" s="39"/>
      <c r="DO706" s="39"/>
      <c r="DP706" s="39"/>
      <c r="DQ706" s="39"/>
      <c r="DR706" s="39"/>
      <c r="DS706" s="39"/>
      <c r="DT706" s="39"/>
      <c r="DU706" s="39"/>
      <c r="DV706" s="39"/>
      <c r="DW706" s="39"/>
      <c r="DX706" s="39"/>
      <c r="DY706" s="39"/>
      <c r="DZ706" s="39"/>
      <c r="EA706" s="39"/>
      <c r="EB706" s="39"/>
      <c r="EC706" s="39"/>
      <c r="ED706" s="39"/>
      <c r="EE706" s="39"/>
      <c r="EF706" s="39"/>
      <c r="EG706" s="39"/>
      <c r="EH706" s="39"/>
      <c r="EI706" s="39"/>
      <c r="EJ706" s="39"/>
      <c r="EK706" s="39"/>
      <c r="EL706" s="39"/>
      <c r="EM706" s="39"/>
      <c r="EN706" s="39"/>
      <c r="EO706" s="39"/>
      <c r="EP706" s="39"/>
      <c r="EQ706" s="39"/>
      <c r="ER706" s="39"/>
      <c r="ES706" s="39"/>
      <c r="ET706" s="39"/>
      <c r="EU706" s="39"/>
      <c r="EV706" s="39"/>
      <c r="EW706" s="39"/>
      <c r="EX706" s="39"/>
      <c r="EY706" s="39"/>
      <c r="EZ706" s="39"/>
      <c r="FA706" s="39"/>
      <c r="FB706" s="39"/>
      <c r="FC706" s="39"/>
      <c r="FD706" s="39"/>
      <c r="FE706" s="39"/>
      <c r="FF706" s="39"/>
      <c r="FG706" s="39"/>
      <c r="FH706" s="39"/>
      <c r="FI706" s="39"/>
      <c r="FJ706" s="39"/>
      <c r="FK706" s="39"/>
      <c r="FL706" s="39"/>
      <c r="FM706" s="39"/>
      <c r="FN706" s="39"/>
      <c r="FO706" s="39"/>
      <c r="FP706" s="39"/>
      <c r="FQ706" s="39"/>
      <c r="FR706" s="39"/>
      <c r="FS706" s="39"/>
      <c r="FT706" s="39"/>
      <c r="FU706" s="39"/>
      <c r="FV706" s="39"/>
      <c r="FW706" s="39"/>
      <c r="FX706" s="39"/>
      <c r="FY706" s="39"/>
      <c r="FZ706" s="39"/>
      <c r="GA706" s="39"/>
      <c r="GB706" s="39"/>
      <c r="GC706" s="39"/>
      <c r="GD706" s="39"/>
      <c r="GE706" s="39"/>
      <c r="GF706" s="39"/>
      <c r="GG706" s="39"/>
      <c r="GH706" s="39"/>
      <c r="GI706" s="39"/>
      <c r="GJ706" s="39"/>
      <c r="GK706" s="39"/>
      <c r="GL706" s="39"/>
      <c r="GM706" s="39"/>
      <c r="GN706" s="39"/>
      <c r="GO706" s="39"/>
      <c r="GP706" s="39"/>
      <c r="GQ706" s="39"/>
      <c r="GR706" s="39"/>
      <c r="GS706" s="39"/>
      <c r="GT706" s="39"/>
      <c r="GU706" s="39"/>
      <c r="GV706" s="39"/>
      <c r="GW706" s="39"/>
      <c r="GX706" s="39"/>
      <c r="GY706" s="39"/>
      <c r="GZ706" s="39"/>
      <c r="HA706" s="39"/>
      <c r="HB706" s="39"/>
      <c r="HC706" s="39"/>
      <c r="HD706" s="39"/>
      <c r="HE706" s="39"/>
      <c r="HF706" s="39"/>
      <c r="HG706" s="39"/>
      <c r="HH706" s="39"/>
      <c r="HI706" s="39"/>
      <c r="HJ706" s="39"/>
      <c r="HK706" s="39"/>
      <c r="HL706" s="39"/>
      <c r="HM706" s="39"/>
      <c r="HN706" s="39"/>
      <c r="HO706" s="39"/>
      <c r="HP706" s="39"/>
      <c r="HQ706" s="39"/>
      <c r="HR706" s="39"/>
      <c r="HS706" s="39"/>
      <c r="HT706" s="39"/>
      <c r="HU706" s="39"/>
      <c r="HV706" s="39"/>
      <c r="HW706" s="39"/>
      <c r="HX706" s="39"/>
      <c r="HY706" s="39"/>
      <c r="HZ706" s="39"/>
      <c r="IA706" s="39"/>
      <c r="IB706" s="39"/>
      <c r="IC706" s="39"/>
      <c r="ID706" s="39"/>
      <c r="IE706" s="39"/>
      <c r="IF706" s="39"/>
      <c r="IG706" s="39"/>
      <c r="IH706" s="39"/>
      <c r="II706" s="39"/>
      <c r="IJ706" s="39"/>
      <c r="IK706" s="39"/>
      <c r="IL706" s="39"/>
      <c r="IM706" s="39"/>
      <c r="IN706" s="39"/>
      <c r="IO706" s="39"/>
      <c r="IP706" s="39"/>
      <c r="IQ706" s="39"/>
      <c r="IR706" s="39"/>
      <c r="IS706" s="39"/>
      <c r="IT706" s="39"/>
      <c r="IU706" s="39"/>
      <c r="IV706" s="39"/>
    </row>
    <row r="707" spans="1:256" s="26" customFormat="1" hidden="1">
      <c r="A707" s="43"/>
      <c r="B707" s="16"/>
      <c r="C707" s="16"/>
      <c r="D707" s="53"/>
      <c r="E707" s="40"/>
      <c r="F707" s="40"/>
      <c r="G707" s="40"/>
      <c r="H707" s="16"/>
      <c r="I707" s="16"/>
      <c r="J707" s="16"/>
      <c r="K707" s="46"/>
      <c r="L707" s="16"/>
      <c r="M707" s="16"/>
      <c r="N707" s="16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  <c r="DG707" s="39"/>
      <c r="DH707" s="39"/>
      <c r="DI707" s="39"/>
      <c r="DJ707" s="39"/>
      <c r="DK707" s="39"/>
      <c r="DL707" s="39"/>
      <c r="DM707" s="39"/>
      <c r="DN707" s="39"/>
      <c r="DO707" s="39"/>
      <c r="DP707" s="39"/>
      <c r="DQ707" s="39"/>
      <c r="DR707" s="39"/>
      <c r="DS707" s="39"/>
      <c r="DT707" s="39"/>
      <c r="DU707" s="39"/>
      <c r="DV707" s="39"/>
      <c r="DW707" s="39"/>
      <c r="DX707" s="39"/>
      <c r="DY707" s="39"/>
      <c r="DZ707" s="39"/>
      <c r="EA707" s="39"/>
      <c r="EB707" s="39"/>
      <c r="EC707" s="39"/>
      <c r="ED707" s="39"/>
      <c r="EE707" s="39"/>
      <c r="EF707" s="39"/>
      <c r="EG707" s="39"/>
      <c r="EH707" s="39"/>
      <c r="EI707" s="39"/>
      <c r="EJ707" s="39"/>
      <c r="EK707" s="39"/>
      <c r="EL707" s="39"/>
      <c r="EM707" s="39"/>
      <c r="EN707" s="39"/>
      <c r="EO707" s="39"/>
      <c r="EP707" s="39"/>
      <c r="EQ707" s="39"/>
      <c r="ER707" s="39"/>
      <c r="ES707" s="39"/>
      <c r="ET707" s="39"/>
      <c r="EU707" s="39"/>
      <c r="EV707" s="39"/>
      <c r="EW707" s="39"/>
      <c r="EX707" s="39"/>
      <c r="EY707" s="39"/>
      <c r="EZ707" s="39"/>
      <c r="FA707" s="39"/>
      <c r="FB707" s="39"/>
      <c r="FC707" s="39"/>
      <c r="FD707" s="39"/>
      <c r="FE707" s="39"/>
      <c r="FF707" s="39"/>
      <c r="FG707" s="39"/>
      <c r="FH707" s="39"/>
      <c r="FI707" s="39"/>
      <c r="FJ707" s="39"/>
      <c r="FK707" s="39"/>
      <c r="FL707" s="39"/>
      <c r="FM707" s="39"/>
      <c r="FN707" s="39"/>
      <c r="FO707" s="39"/>
      <c r="FP707" s="39"/>
      <c r="FQ707" s="39"/>
      <c r="FR707" s="39"/>
      <c r="FS707" s="39"/>
      <c r="FT707" s="39"/>
      <c r="FU707" s="39"/>
      <c r="FV707" s="39"/>
      <c r="FW707" s="39"/>
      <c r="FX707" s="39"/>
      <c r="FY707" s="39"/>
      <c r="FZ707" s="39"/>
      <c r="GA707" s="39"/>
      <c r="GB707" s="39"/>
      <c r="GC707" s="39"/>
      <c r="GD707" s="39"/>
      <c r="GE707" s="39"/>
      <c r="GF707" s="39"/>
      <c r="GG707" s="39"/>
      <c r="GH707" s="39"/>
      <c r="GI707" s="39"/>
      <c r="GJ707" s="39"/>
      <c r="GK707" s="39"/>
      <c r="GL707" s="39"/>
      <c r="GM707" s="39"/>
      <c r="GN707" s="39"/>
      <c r="GO707" s="39"/>
      <c r="GP707" s="39"/>
      <c r="GQ707" s="39"/>
      <c r="GR707" s="39"/>
      <c r="GS707" s="39"/>
      <c r="GT707" s="39"/>
      <c r="GU707" s="39"/>
      <c r="GV707" s="39"/>
      <c r="GW707" s="39"/>
      <c r="GX707" s="39"/>
      <c r="GY707" s="39"/>
      <c r="GZ707" s="39"/>
      <c r="HA707" s="39"/>
      <c r="HB707" s="39"/>
      <c r="HC707" s="39"/>
      <c r="HD707" s="39"/>
      <c r="HE707" s="39"/>
      <c r="HF707" s="39"/>
      <c r="HG707" s="39"/>
      <c r="HH707" s="39"/>
      <c r="HI707" s="39"/>
      <c r="HJ707" s="39"/>
      <c r="HK707" s="39"/>
      <c r="HL707" s="39"/>
      <c r="HM707" s="39"/>
      <c r="HN707" s="39"/>
      <c r="HO707" s="39"/>
      <c r="HP707" s="39"/>
      <c r="HQ707" s="39"/>
      <c r="HR707" s="39"/>
      <c r="HS707" s="39"/>
      <c r="HT707" s="39"/>
      <c r="HU707" s="39"/>
      <c r="HV707" s="39"/>
      <c r="HW707" s="39"/>
      <c r="HX707" s="39"/>
      <c r="HY707" s="39"/>
      <c r="HZ707" s="39"/>
      <c r="IA707" s="39"/>
      <c r="IB707" s="39"/>
      <c r="IC707" s="39"/>
      <c r="ID707" s="39"/>
      <c r="IE707" s="39"/>
      <c r="IF707" s="39"/>
      <c r="IG707" s="39"/>
      <c r="IH707" s="39"/>
      <c r="II707" s="39"/>
      <c r="IJ707" s="39"/>
      <c r="IK707" s="39"/>
      <c r="IL707" s="39"/>
      <c r="IM707" s="39"/>
      <c r="IN707" s="39"/>
      <c r="IO707" s="39"/>
      <c r="IP707" s="39"/>
      <c r="IQ707" s="39"/>
      <c r="IR707" s="39"/>
      <c r="IS707" s="39"/>
      <c r="IT707" s="39"/>
      <c r="IU707" s="39"/>
      <c r="IV707" s="39"/>
    </row>
    <row r="708" spans="1:256" s="64" customFormat="1">
      <c r="A708" s="58">
        <v>43339</v>
      </c>
      <c r="B708" s="59" t="s">
        <v>137</v>
      </c>
      <c r="C708" s="59" t="s">
        <v>82</v>
      </c>
      <c r="D708" s="59" t="s">
        <v>85</v>
      </c>
      <c r="E708" s="61">
        <v>10000</v>
      </c>
      <c r="F708" s="61"/>
      <c r="G708" s="73"/>
      <c r="H708" s="59"/>
      <c r="I708" s="73"/>
      <c r="J708" s="59" t="s">
        <v>138</v>
      </c>
      <c r="K708" s="59" t="s">
        <v>143</v>
      </c>
      <c r="L708" s="59"/>
      <c r="M708" s="59" t="s">
        <v>95</v>
      </c>
      <c r="N708" s="63" t="s">
        <v>101</v>
      </c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  <c r="AT708" s="77"/>
      <c r="AU708" s="77"/>
      <c r="AV708" s="77"/>
      <c r="AW708" s="77"/>
      <c r="AX708" s="77"/>
      <c r="AY708" s="77"/>
      <c r="AZ708" s="77"/>
      <c r="BA708" s="77"/>
      <c r="BB708" s="77"/>
      <c r="BC708" s="77"/>
      <c r="BD708" s="77"/>
      <c r="BE708" s="77"/>
      <c r="BF708" s="77"/>
      <c r="BG708" s="77"/>
      <c r="BH708" s="77"/>
      <c r="BI708" s="77"/>
      <c r="BJ708" s="77"/>
      <c r="BK708" s="77"/>
      <c r="BL708" s="77"/>
      <c r="BM708" s="77"/>
      <c r="BN708" s="77"/>
      <c r="BO708" s="77"/>
      <c r="BP708" s="77"/>
      <c r="BQ708" s="77"/>
      <c r="BR708" s="77"/>
      <c r="BS708" s="77"/>
      <c r="BT708" s="77"/>
      <c r="BU708" s="77"/>
      <c r="BV708" s="77"/>
      <c r="BW708" s="77"/>
      <c r="BX708" s="77"/>
      <c r="BY708" s="77"/>
      <c r="BZ708" s="77"/>
      <c r="CA708" s="77"/>
      <c r="CB708" s="77"/>
      <c r="CC708" s="77"/>
      <c r="CD708" s="77"/>
      <c r="CE708" s="77"/>
      <c r="CF708" s="77"/>
      <c r="CG708" s="77"/>
      <c r="CH708" s="77"/>
      <c r="CI708" s="77"/>
      <c r="CJ708" s="77"/>
      <c r="CK708" s="77"/>
      <c r="CL708" s="77"/>
      <c r="CM708" s="77"/>
      <c r="CN708" s="77"/>
      <c r="CO708" s="77"/>
      <c r="CP708" s="77"/>
      <c r="CQ708" s="77"/>
      <c r="CR708" s="77"/>
      <c r="CS708" s="77"/>
      <c r="CT708" s="77"/>
      <c r="CU708" s="77"/>
      <c r="CV708" s="77"/>
      <c r="CW708" s="77"/>
      <c r="CX708" s="77"/>
      <c r="CY708" s="77"/>
      <c r="CZ708" s="77"/>
      <c r="DA708" s="77"/>
      <c r="DB708" s="77"/>
      <c r="DC708" s="77"/>
      <c r="DD708" s="77"/>
      <c r="DE708" s="77"/>
      <c r="DF708" s="77"/>
      <c r="DG708" s="77"/>
      <c r="DH708" s="77"/>
      <c r="DI708" s="77"/>
      <c r="DJ708" s="77"/>
      <c r="DK708" s="77"/>
      <c r="DL708" s="77"/>
      <c r="DM708" s="77"/>
      <c r="DN708" s="77"/>
      <c r="DO708" s="77"/>
      <c r="DP708" s="77"/>
      <c r="DQ708" s="77"/>
      <c r="DR708" s="77"/>
      <c r="DS708" s="77"/>
      <c r="DT708" s="77"/>
      <c r="DU708" s="77"/>
      <c r="DV708" s="77"/>
      <c r="DW708" s="77"/>
      <c r="DX708" s="77"/>
      <c r="DY708" s="77"/>
      <c r="DZ708" s="77"/>
      <c r="EA708" s="77"/>
      <c r="EB708" s="77"/>
      <c r="EC708" s="77"/>
      <c r="ED708" s="77"/>
      <c r="EE708" s="77"/>
      <c r="EF708" s="77"/>
      <c r="EG708" s="77"/>
      <c r="EH708" s="77"/>
      <c r="EI708" s="77"/>
      <c r="EJ708" s="77"/>
      <c r="EK708" s="77"/>
      <c r="EL708" s="77"/>
      <c r="EM708" s="77"/>
      <c r="EN708" s="77"/>
      <c r="EO708" s="77"/>
      <c r="EP708" s="77"/>
      <c r="EQ708" s="77"/>
      <c r="ER708" s="77"/>
      <c r="ES708" s="77"/>
      <c r="ET708" s="77"/>
      <c r="EU708" s="77"/>
      <c r="EV708" s="77"/>
      <c r="EW708" s="77"/>
      <c r="EX708" s="77"/>
      <c r="EY708" s="77"/>
      <c r="EZ708" s="77"/>
      <c r="FA708" s="77"/>
      <c r="FB708" s="77"/>
      <c r="FC708" s="77"/>
      <c r="FD708" s="77"/>
      <c r="FE708" s="77"/>
      <c r="FF708" s="77"/>
      <c r="FG708" s="77"/>
      <c r="FH708" s="77"/>
      <c r="FI708" s="77"/>
      <c r="FJ708" s="77"/>
      <c r="FK708" s="77"/>
      <c r="FL708" s="77"/>
      <c r="FM708" s="77"/>
      <c r="FN708" s="77"/>
      <c r="FO708" s="77"/>
      <c r="FP708" s="77"/>
      <c r="FQ708" s="77"/>
      <c r="FR708" s="77"/>
      <c r="FS708" s="77"/>
      <c r="FT708" s="77"/>
      <c r="FU708" s="77"/>
      <c r="FV708" s="77"/>
      <c r="FW708" s="77"/>
      <c r="FX708" s="77"/>
      <c r="FY708" s="77"/>
      <c r="FZ708" s="77"/>
      <c r="GA708" s="77"/>
      <c r="GB708" s="77"/>
      <c r="GC708" s="77"/>
      <c r="GD708" s="77"/>
      <c r="GE708" s="77"/>
      <c r="GF708" s="77"/>
      <c r="GG708" s="77"/>
      <c r="GH708" s="77"/>
      <c r="GI708" s="77"/>
      <c r="GJ708" s="77"/>
      <c r="GK708" s="77"/>
      <c r="GL708" s="77"/>
      <c r="GM708" s="77"/>
      <c r="GN708" s="77"/>
      <c r="GO708" s="77"/>
      <c r="GP708" s="77"/>
      <c r="GQ708" s="77"/>
      <c r="GR708" s="77"/>
      <c r="GS708" s="77"/>
      <c r="GT708" s="77"/>
      <c r="GU708" s="77"/>
      <c r="GV708" s="77"/>
      <c r="GW708" s="77"/>
      <c r="GX708" s="77"/>
      <c r="GY708" s="77"/>
      <c r="GZ708" s="77"/>
      <c r="HA708" s="77"/>
      <c r="HB708" s="77"/>
      <c r="HC708" s="77"/>
      <c r="HD708" s="77"/>
      <c r="HE708" s="77"/>
      <c r="HF708" s="77"/>
      <c r="HG708" s="77"/>
      <c r="HH708" s="77"/>
      <c r="HI708" s="77"/>
      <c r="HJ708" s="77"/>
      <c r="HK708" s="77"/>
      <c r="HL708" s="77"/>
      <c r="HM708" s="77"/>
      <c r="HN708" s="77"/>
      <c r="HO708" s="77"/>
      <c r="HP708" s="77"/>
      <c r="HQ708" s="77"/>
      <c r="HR708" s="77"/>
      <c r="HS708" s="77"/>
      <c r="HT708" s="77"/>
      <c r="HU708" s="77"/>
      <c r="HV708" s="77"/>
      <c r="HW708" s="77"/>
      <c r="HX708" s="77"/>
      <c r="HY708" s="77"/>
      <c r="HZ708" s="77"/>
      <c r="IA708" s="77"/>
      <c r="IB708" s="77"/>
      <c r="IC708" s="77"/>
      <c r="ID708" s="77"/>
      <c r="IE708" s="77"/>
      <c r="IF708" s="77"/>
      <c r="IG708" s="77"/>
      <c r="IH708" s="77"/>
      <c r="II708" s="77"/>
      <c r="IJ708" s="77"/>
      <c r="IK708" s="77"/>
      <c r="IL708" s="77"/>
      <c r="IM708" s="77"/>
      <c r="IN708" s="77"/>
      <c r="IO708" s="77"/>
      <c r="IP708" s="77"/>
      <c r="IQ708" s="77"/>
      <c r="IR708" s="77"/>
      <c r="IS708" s="77"/>
      <c r="IT708" s="77"/>
      <c r="IU708" s="77"/>
      <c r="IV708" s="77"/>
    </row>
    <row r="709" spans="1:256" s="26" customFormat="1" hidden="1">
      <c r="A709" s="43"/>
      <c r="B709" s="17"/>
      <c r="C709" s="16"/>
      <c r="D709" s="17"/>
      <c r="E709" s="40"/>
      <c r="F709" s="40"/>
      <c r="G709" s="40"/>
      <c r="H709" s="16"/>
      <c r="I709" s="16"/>
      <c r="J709" s="17"/>
      <c r="K709" s="16"/>
      <c r="L709" s="16"/>
      <c r="M709" s="16"/>
      <c r="N709" s="16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  <c r="CY709" s="39"/>
      <c r="CZ709" s="39"/>
      <c r="DA709" s="39"/>
      <c r="DB709" s="39"/>
      <c r="DC709" s="39"/>
      <c r="DD709" s="39"/>
      <c r="DE709" s="39"/>
      <c r="DF709" s="39"/>
      <c r="DG709" s="39"/>
      <c r="DH709" s="39"/>
      <c r="DI709" s="39"/>
      <c r="DJ709" s="39"/>
      <c r="DK709" s="39"/>
      <c r="DL709" s="39"/>
      <c r="DM709" s="39"/>
      <c r="DN709" s="39"/>
      <c r="DO709" s="39"/>
      <c r="DP709" s="39"/>
      <c r="DQ709" s="39"/>
      <c r="DR709" s="39"/>
      <c r="DS709" s="39"/>
      <c r="DT709" s="39"/>
      <c r="DU709" s="39"/>
      <c r="DV709" s="39"/>
      <c r="DW709" s="39"/>
      <c r="DX709" s="39"/>
      <c r="DY709" s="39"/>
      <c r="DZ709" s="39"/>
      <c r="EA709" s="39"/>
      <c r="EB709" s="39"/>
      <c r="EC709" s="39"/>
      <c r="ED709" s="39"/>
      <c r="EE709" s="39"/>
      <c r="EF709" s="39"/>
      <c r="EG709" s="39"/>
      <c r="EH709" s="39"/>
      <c r="EI709" s="39"/>
      <c r="EJ709" s="39"/>
      <c r="EK709" s="39"/>
      <c r="EL709" s="39"/>
      <c r="EM709" s="39"/>
      <c r="EN709" s="39"/>
      <c r="EO709" s="39"/>
      <c r="EP709" s="39"/>
      <c r="EQ709" s="39"/>
      <c r="ER709" s="39"/>
      <c r="ES709" s="39"/>
      <c r="ET709" s="39"/>
      <c r="EU709" s="39"/>
      <c r="EV709" s="39"/>
      <c r="EW709" s="39"/>
      <c r="EX709" s="39"/>
      <c r="EY709" s="39"/>
      <c r="EZ709" s="39"/>
      <c r="FA709" s="39"/>
      <c r="FB709" s="39"/>
      <c r="FC709" s="39"/>
      <c r="FD709" s="39"/>
      <c r="FE709" s="39"/>
      <c r="FF709" s="39"/>
      <c r="FG709" s="39"/>
      <c r="FH709" s="39"/>
      <c r="FI709" s="39"/>
      <c r="FJ709" s="39"/>
      <c r="FK709" s="39"/>
      <c r="FL709" s="39"/>
      <c r="FM709" s="39"/>
      <c r="FN709" s="39"/>
      <c r="FO709" s="39"/>
      <c r="FP709" s="39"/>
      <c r="FQ709" s="39"/>
      <c r="FR709" s="39"/>
      <c r="FS709" s="39"/>
      <c r="FT709" s="39"/>
      <c r="FU709" s="39"/>
      <c r="FV709" s="39"/>
      <c r="FW709" s="39"/>
      <c r="FX709" s="39"/>
      <c r="FY709" s="39"/>
      <c r="FZ709" s="39"/>
      <c r="GA709" s="39"/>
      <c r="GB709" s="39"/>
      <c r="GC709" s="39"/>
      <c r="GD709" s="39"/>
      <c r="GE709" s="39"/>
      <c r="GF709" s="39"/>
      <c r="GG709" s="39"/>
      <c r="GH709" s="39"/>
      <c r="GI709" s="39"/>
      <c r="GJ709" s="39"/>
      <c r="GK709" s="39"/>
      <c r="GL709" s="39"/>
      <c r="GM709" s="39"/>
      <c r="GN709" s="39"/>
      <c r="GO709" s="39"/>
      <c r="GP709" s="39"/>
      <c r="GQ709" s="39"/>
      <c r="GR709" s="39"/>
      <c r="GS709" s="39"/>
      <c r="GT709" s="39"/>
      <c r="GU709" s="39"/>
      <c r="GV709" s="39"/>
      <c r="GW709" s="39"/>
      <c r="GX709" s="39"/>
      <c r="GY709" s="39"/>
      <c r="GZ709" s="39"/>
      <c r="HA709" s="39"/>
      <c r="HB709" s="39"/>
      <c r="HC709" s="39"/>
      <c r="HD709" s="39"/>
      <c r="HE709" s="39"/>
      <c r="HF709" s="39"/>
      <c r="HG709" s="39"/>
      <c r="HH709" s="39"/>
      <c r="HI709" s="39"/>
      <c r="HJ709" s="39"/>
      <c r="HK709" s="39"/>
      <c r="HL709" s="39"/>
      <c r="HM709" s="39"/>
      <c r="HN709" s="39"/>
      <c r="HO709" s="39"/>
      <c r="HP709" s="39"/>
      <c r="HQ709" s="39"/>
      <c r="HR709" s="39"/>
      <c r="HS709" s="39"/>
      <c r="HT709" s="39"/>
      <c r="HU709" s="39"/>
      <c r="HV709" s="39"/>
      <c r="HW709" s="39"/>
      <c r="HX709" s="39"/>
      <c r="HY709" s="39"/>
      <c r="HZ709" s="39"/>
      <c r="IA709" s="39"/>
      <c r="IB709" s="39"/>
      <c r="IC709" s="39"/>
      <c r="ID709" s="39"/>
      <c r="IE709" s="39"/>
      <c r="IF709" s="39"/>
      <c r="IG709" s="39"/>
      <c r="IH709" s="39"/>
      <c r="II709" s="39"/>
      <c r="IJ709" s="39"/>
      <c r="IK709" s="39"/>
      <c r="IL709" s="39"/>
      <c r="IM709" s="39"/>
      <c r="IN709" s="39"/>
      <c r="IO709" s="39"/>
      <c r="IP709" s="39"/>
      <c r="IQ709" s="39"/>
      <c r="IR709" s="39"/>
      <c r="IS709" s="39"/>
      <c r="IT709" s="39"/>
      <c r="IU709" s="39"/>
      <c r="IV709" s="39"/>
    </row>
    <row r="710" spans="1:256" s="26" customFormat="1" hidden="1">
      <c r="A710" s="43"/>
      <c r="B710" s="17"/>
      <c r="C710" s="16"/>
      <c r="D710" s="17"/>
      <c r="E710" s="40"/>
      <c r="F710" s="40"/>
      <c r="G710" s="40"/>
      <c r="H710" s="16"/>
      <c r="I710" s="16"/>
      <c r="J710" s="17"/>
      <c r="K710" s="16"/>
      <c r="L710" s="16"/>
      <c r="M710" s="16"/>
      <c r="N710" s="16"/>
    </row>
    <row r="711" spans="1:256" s="26" customFormat="1" hidden="1">
      <c r="A711" s="43"/>
      <c r="B711" s="17"/>
      <c r="C711" s="16"/>
      <c r="D711" s="17"/>
      <c r="E711" s="40"/>
      <c r="F711" s="40"/>
      <c r="G711" s="40"/>
      <c r="H711" s="16"/>
      <c r="I711" s="16"/>
      <c r="J711" s="17"/>
      <c r="K711" s="16"/>
      <c r="L711" s="16"/>
      <c r="M711" s="16"/>
      <c r="N711" s="16"/>
    </row>
    <row r="712" spans="1:256" s="26" customFormat="1" hidden="1">
      <c r="A712" s="43"/>
      <c r="B712" s="17"/>
      <c r="C712" s="16"/>
      <c r="D712" s="17"/>
      <c r="E712" s="40"/>
      <c r="F712" s="40"/>
      <c r="G712" s="40"/>
      <c r="H712" s="16"/>
      <c r="I712" s="16"/>
      <c r="J712" s="17"/>
      <c r="K712" s="16"/>
      <c r="L712" s="16"/>
      <c r="M712" s="16"/>
      <c r="N712" s="16"/>
    </row>
    <row r="713" spans="1:256" s="64" customFormat="1" hidden="1">
      <c r="A713" s="43"/>
      <c r="B713" s="17"/>
      <c r="C713" s="16"/>
      <c r="D713" s="17"/>
      <c r="E713" s="40"/>
      <c r="F713" s="40"/>
      <c r="G713" s="40"/>
      <c r="H713" s="16"/>
      <c r="I713" s="16"/>
      <c r="J713" s="17"/>
      <c r="K713" s="16"/>
      <c r="L713" s="16"/>
      <c r="M713" s="16"/>
      <c r="N713" s="1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  <c r="FJ713" s="26"/>
      <c r="FK713" s="26"/>
      <c r="FL713" s="26"/>
      <c r="FM713" s="26"/>
      <c r="FN713" s="26"/>
      <c r="FO713" s="26"/>
      <c r="FP713" s="26"/>
      <c r="FQ713" s="26"/>
      <c r="FR713" s="26"/>
      <c r="FS713" s="26"/>
      <c r="FT713" s="26"/>
      <c r="FU713" s="26"/>
      <c r="FV713" s="26"/>
      <c r="FW713" s="26"/>
      <c r="FX713" s="26"/>
      <c r="FY713" s="26"/>
      <c r="FZ713" s="26"/>
      <c r="GA713" s="26"/>
      <c r="GB713" s="26"/>
      <c r="GC713" s="26"/>
      <c r="GD713" s="26"/>
      <c r="GE713" s="26"/>
      <c r="GF713" s="26"/>
      <c r="GG713" s="26"/>
      <c r="GH713" s="26"/>
      <c r="GI713" s="26"/>
      <c r="GJ713" s="26"/>
      <c r="GK713" s="26"/>
      <c r="GL713" s="26"/>
      <c r="GM713" s="26"/>
      <c r="GN713" s="26"/>
      <c r="GO713" s="26"/>
      <c r="GP713" s="26"/>
      <c r="GQ713" s="26"/>
      <c r="GR713" s="26"/>
      <c r="GS713" s="26"/>
      <c r="GT713" s="26"/>
      <c r="GU713" s="26"/>
      <c r="GV713" s="26"/>
      <c r="GW713" s="26"/>
      <c r="GX713" s="26"/>
      <c r="GY713" s="26"/>
      <c r="GZ713" s="26"/>
      <c r="HA713" s="26"/>
      <c r="HB713" s="26"/>
      <c r="HC713" s="26"/>
      <c r="HD713" s="26"/>
      <c r="HE713" s="26"/>
      <c r="HF713" s="26"/>
      <c r="HG713" s="26"/>
      <c r="HH713" s="26"/>
      <c r="HI713" s="26"/>
      <c r="HJ713" s="26"/>
      <c r="HK713" s="26"/>
      <c r="HL713" s="26"/>
      <c r="HM713" s="26"/>
      <c r="HN713" s="26"/>
      <c r="HO713" s="26"/>
      <c r="HP713" s="26"/>
      <c r="HQ713" s="26"/>
      <c r="HR713" s="26"/>
      <c r="HS713" s="26"/>
      <c r="HT713" s="26"/>
      <c r="HU713" s="26"/>
      <c r="HV713" s="26"/>
      <c r="HW713" s="26"/>
      <c r="HX713" s="26"/>
      <c r="HY713" s="26"/>
      <c r="HZ713" s="26"/>
      <c r="IA713" s="26"/>
      <c r="IB713" s="26"/>
      <c r="IC713" s="26"/>
      <c r="ID713" s="26"/>
      <c r="IE713" s="26"/>
      <c r="IF713" s="26"/>
      <c r="IG713" s="26"/>
      <c r="IH713" s="26"/>
      <c r="II713" s="26"/>
      <c r="IJ713" s="26"/>
      <c r="IK713" s="26"/>
      <c r="IL713" s="26"/>
      <c r="IM713" s="26"/>
      <c r="IN713" s="26"/>
      <c r="IO713" s="26"/>
      <c r="IP713" s="26"/>
      <c r="IQ713" s="26"/>
      <c r="IR713" s="26"/>
      <c r="IS713" s="26"/>
      <c r="IT713" s="26"/>
      <c r="IU713" s="26"/>
      <c r="IV713" s="26"/>
    </row>
    <row r="714" spans="1:256" s="26" customFormat="1" hidden="1">
      <c r="A714" s="43"/>
      <c r="B714" s="17"/>
      <c r="C714" s="16"/>
      <c r="D714" s="17"/>
      <c r="E714" s="40"/>
      <c r="F714" s="40"/>
      <c r="G714" s="40"/>
      <c r="H714" s="16"/>
      <c r="I714" s="16"/>
      <c r="J714" s="17"/>
      <c r="K714" s="16"/>
      <c r="L714" s="16"/>
      <c r="M714" s="16"/>
      <c r="N714" s="16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2"/>
      <c r="CJ714" s="32"/>
      <c r="CK714" s="32"/>
      <c r="CL714" s="32"/>
      <c r="CM714" s="32"/>
      <c r="CN714" s="32"/>
      <c r="CO714" s="32"/>
      <c r="CP714" s="32"/>
      <c r="CQ714" s="32"/>
      <c r="CR714" s="32"/>
      <c r="CS714" s="32"/>
      <c r="CT714" s="32"/>
      <c r="CU714" s="32"/>
      <c r="CV714" s="32"/>
      <c r="CW714" s="32"/>
      <c r="CX714" s="32"/>
      <c r="CY714" s="32"/>
      <c r="CZ714" s="32"/>
      <c r="DA714" s="32"/>
      <c r="DB714" s="32"/>
      <c r="DC714" s="32"/>
      <c r="DD714" s="32"/>
      <c r="DE714" s="32"/>
      <c r="DF714" s="32"/>
      <c r="DG714" s="32"/>
      <c r="DH714" s="32"/>
      <c r="DI714" s="32"/>
      <c r="DJ714" s="32"/>
      <c r="DK714" s="32"/>
      <c r="DL714" s="32"/>
      <c r="DM714" s="32"/>
      <c r="DN714" s="32"/>
      <c r="DO714" s="32"/>
      <c r="DP714" s="32"/>
      <c r="DQ714" s="32"/>
      <c r="DR714" s="32"/>
      <c r="DS714" s="32"/>
      <c r="DT714" s="32"/>
      <c r="DU714" s="32"/>
      <c r="DV714" s="32"/>
      <c r="DW714" s="32"/>
      <c r="DX714" s="32"/>
      <c r="DY714" s="32"/>
      <c r="DZ714" s="32"/>
      <c r="EA714" s="32"/>
      <c r="EB714" s="32"/>
      <c r="EC714" s="32"/>
      <c r="ED714" s="32"/>
      <c r="EE714" s="32"/>
      <c r="EF714" s="32"/>
      <c r="EG714" s="32"/>
      <c r="EH714" s="32"/>
      <c r="EI714" s="32"/>
      <c r="EJ714" s="32"/>
      <c r="EK714" s="32"/>
      <c r="EL714" s="32"/>
      <c r="EM714" s="32"/>
      <c r="EN714" s="32"/>
      <c r="EO714" s="32"/>
      <c r="EP714" s="32"/>
      <c r="EQ714" s="32"/>
      <c r="ER714" s="32"/>
      <c r="ES714" s="32"/>
      <c r="ET714" s="32"/>
      <c r="EU714" s="32"/>
      <c r="EV714" s="32"/>
      <c r="EW714" s="32"/>
      <c r="EX714" s="32"/>
      <c r="EY714" s="32"/>
      <c r="EZ714" s="32"/>
      <c r="FA714" s="32"/>
      <c r="FB714" s="32"/>
      <c r="FC714" s="32"/>
      <c r="FD714" s="32"/>
      <c r="FE714" s="32"/>
      <c r="FF714" s="32"/>
      <c r="FG714" s="32"/>
      <c r="FH714" s="32"/>
      <c r="FI714" s="32"/>
      <c r="FJ714" s="32"/>
      <c r="FK714" s="32"/>
      <c r="FL714" s="32"/>
      <c r="FM714" s="32"/>
      <c r="FN714" s="32"/>
      <c r="FO714" s="32"/>
      <c r="FP714" s="32"/>
      <c r="FQ714" s="32"/>
      <c r="FR714" s="32"/>
      <c r="FS714" s="32"/>
      <c r="FT714" s="32"/>
      <c r="FU714" s="32"/>
      <c r="FV714" s="32"/>
      <c r="FW714" s="32"/>
      <c r="FX714" s="32"/>
      <c r="FY714" s="32"/>
      <c r="FZ714" s="32"/>
      <c r="GA714" s="32"/>
      <c r="GB714" s="32"/>
      <c r="GC714" s="32"/>
      <c r="GD714" s="32"/>
      <c r="GE714" s="32"/>
      <c r="GF714" s="32"/>
      <c r="GG714" s="32"/>
      <c r="GH714" s="32"/>
      <c r="GI714" s="32"/>
      <c r="GJ714" s="32"/>
      <c r="GK714" s="32"/>
      <c r="GL714" s="32"/>
      <c r="GM714" s="32"/>
      <c r="GN714" s="32"/>
      <c r="GO714" s="32"/>
      <c r="GP714" s="32"/>
      <c r="GQ714" s="32"/>
      <c r="GR714" s="32"/>
      <c r="GS714" s="32"/>
      <c r="GT714" s="32"/>
      <c r="GU714" s="32"/>
      <c r="GV714" s="32"/>
      <c r="GW714" s="32"/>
      <c r="GX714" s="32"/>
      <c r="GY714" s="32"/>
      <c r="GZ714" s="32"/>
      <c r="HA714" s="32"/>
      <c r="HB714" s="32"/>
      <c r="HC714" s="32"/>
      <c r="HD714" s="32"/>
      <c r="HE714" s="32"/>
      <c r="HF714" s="32"/>
      <c r="HG714" s="32"/>
      <c r="HH714" s="32"/>
      <c r="HI714" s="32"/>
      <c r="HJ714" s="32"/>
      <c r="HK714" s="32"/>
      <c r="HL714" s="32"/>
      <c r="HM714" s="32"/>
      <c r="HN714" s="32"/>
      <c r="HO714" s="32"/>
      <c r="HP714" s="32"/>
      <c r="HQ714" s="32"/>
      <c r="HR714" s="32"/>
      <c r="HS714" s="32"/>
      <c r="HT714" s="32"/>
      <c r="HU714" s="32"/>
      <c r="HV714" s="32"/>
      <c r="HW714" s="32"/>
      <c r="HX714" s="32"/>
      <c r="HY714" s="32"/>
      <c r="HZ714" s="32"/>
      <c r="IA714" s="32"/>
      <c r="IB714" s="32"/>
      <c r="IC714" s="32"/>
      <c r="ID714" s="32"/>
      <c r="IE714" s="32"/>
      <c r="IF714" s="32"/>
      <c r="IG714" s="32"/>
      <c r="IH714" s="32"/>
      <c r="II714" s="32"/>
      <c r="IJ714" s="32"/>
      <c r="IK714" s="32"/>
      <c r="IL714" s="32"/>
      <c r="IM714" s="32"/>
      <c r="IN714" s="32"/>
      <c r="IO714" s="32"/>
      <c r="IP714" s="32"/>
      <c r="IQ714" s="32"/>
      <c r="IR714" s="32"/>
      <c r="IS714" s="32"/>
      <c r="IT714" s="32"/>
      <c r="IU714" s="32"/>
      <c r="IV714" s="32"/>
    </row>
    <row r="715" spans="1:256" s="26" customFormat="1" hidden="1">
      <c r="A715" s="43"/>
      <c r="B715" s="17"/>
      <c r="C715" s="16"/>
      <c r="D715" s="17"/>
      <c r="E715" s="40"/>
      <c r="F715" s="40"/>
      <c r="G715" s="40"/>
      <c r="H715" s="16"/>
      <c r="I715" s="16"/>
      <c r="J715" s="17"/>
      <c r="K715" s="16"/>
      <c r="L715" s="16"/>
      <c r="M715" s="16"/>
      <c r="N715" s="16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/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/>
      <c r="EY715" s="32"/>
      <c r="EZ715" s="32"/>
      <c r="FA715" s="32"/>
      <c r="FB715" s="32"/>
      <c r="FC715" s="32"/>
      <c r="FD715" s="32"/>
      <c r="FE715" s="32"/>
      <c r="FF715" s="32"/>
      <c r="FG715" s="32"/>
      <c r="FH715" s="32"/>
      <c r="FI715" s="32"/>
      <c r="FJ715" s="32"/>
      <c r="FK715" s="32"/>
      <c r="FL715" s="32"/>
      <c r="FM715" s="32"/>
      <c r="FN715" s="32"/>
      <c r="FO715" s="32"/>
      <c r="FP715" s="32"/>
      <c r="FQ715" s="32"/>
      <c r="FR715" s="32"/>
      <c r="FS715" s="32"/>
      <c r="FT715" s="32"/>
      <c r="FU715" s="32"/>
      <c r="FV715" s="32"/>
      <c r="FW715" s="32"/>
      <c r="FX715" s="32"/>
      <c r="FY715" s="32"/>
      <c r="FZ715" s="32"/>
      <c r="GA715" s="32"/>
      <c r="GB715" s="32"/>
      <c r="GC715" s="32"/>
      <c r="GD715" s="32"/>
      <c r="GE715" s="32"/>
      <c r="GF715" s="32"/>
      <c r="GG715" s="32"/>
      <c r="GH715" s="32"/>
      <c r="GI715" s="32"/>
      <c r="GJ715" s="32"/>
      <c r="GK715" s="32"/>
      <c r="GL715" s="32"/>
      <c r="GM715" s="32"/>
      <c r="GN715" s="32"/>
      <c r="GO715" s="32"/>
      <c r="GP715" s="32"/>
      <c r="GQ715" s="32"/>
      <c r="GR715" s="32"/>
      <c r="GS715" s="32"/>
      <c r="GT715" s="32"/>
      <c r="GU715" s="32"/>
      <c r="GV715" s="32"/>
      <c r="GW715" s="32"/>
      <c r="GX715" s="32"/>
      <c r="GY715" s="32"/>
      <c r="GZ715" s="32"/>
      <c r="HA715" s="32"/>
      <c r="HB715" s="32"/>
      <c r="HC715" s="32"/>
      <c r="HD715" s="32"/>
      <c r="HE715" s="32"/>
      <c r="HF715" s="32"/>
      <c r="HG715" s="32"/>
      <c r="HH715" s="32"/>
      <c r="HI715" s="32"/>
      <c r="HJ715" s="32"/>
      <c r="HK715" s="32"/>
      <c r="HL715" s="32"/>
      <c r="HM715" s="32"/>
      <c r="HN715" s="32"/>
      <c r="HO715" s="32"/>
      <c r="HP715" s="32"/>
      <c r="HQ715" s="32"/>
      <c r="HR715" s="32"/>
      <c r="HS715" s="32"/>
      <c r="HT715" s="32"/>
      <c r="HU715" s="32"/>
      <c r="HV715" s="32"/>
      <c r="HW715" s="32"/>
      <c r="HX715" s="32"/>
      <c r="HY715" s="32"/>
      <c r="HZ715" s="32"/>
      <c r="IA715" s="32"/>
      <c r="IB715" s="32"/>
      <c r="IC715" s="32"/>
      <c r="ID715" s="32"/>
      <c r="IE715" s="32"/>
      <c r="IF715" s="32"/>
      <c r="IG715" s="32"/>
      <c r="IH715" s="32"/>
      <c r="II715" s="32"/>
      <c r="IJ715" s="32"/>
      <c r="IK715" s="32"/>
      <c r="IL715" s="32"/>
      <c r="IM715" s="32"/>
      <c r="IN715" s="32"/>
      <c r="IO715" s="32"/>
      <c r="IP715" s="32"/>
      <c r="IQ715" s="32"/>
      <c r="IR715" s="32"/>
      <c r="IS715" s="32"/>
      <c r="IT715" s="32"/>
      <c r="IU715" s="32"/>
      <c r="IV715" s="32"/>
    </row>
    <row r="716" spans="1:256" s="26" customFormat="1" hidden="1">
      <c r="A716" s="43"/>
      <c r="B716" s="17"/>
      <c r="C716" s="16"/>
      <c r="D716" s="17"/>
      <c r="E716" s="40"/>
      <c r="F716" s="40"/>
      <c r="G716" s="40"/>
      <c r="H716" s="16"/>
      <c r="I716" s="16"/>
      <c r="J716" s="17"/>
      <c r="K716" s="16"/>
      <c r="L716" s="16"/>
      <c r="M716" s="16"/>
      <c r="N716" s="16"/>
    </row>
    <row r="717" spans="1:256" s="26" customFormat="1" hidden="1">
      <c r="A717" s="43"/>
      <c r="B717" s="17"/>
      <c r="C717" s="16"/>
      <c r="D717" s="17"/>
      <c r="E717" s="40"/>
      <c r="F717" s="40"/>
      <c r="G717" s="40"/>
      <c r="H717" s="16"/>
      <c r="I717" s="16"/>
      <c r="J717" s="17"/>
      <c r="K717" s="16"/>
      <c r="L717" s="16"/>
      <c r="M717" s="16"/>
      <c r="N717" s="16"/>
    </row>
    <row r="718" spans="1:256" s="26" customFormat="1" hidden="1">
      <c r="A718" s="43"/>
      <c r="B718" s="17"/>
      <c r="C718" s="16"/>
      <c r="D718" s="17"/>
      <c r="E718" s="40"/>
      <c r="F718" s="40"/>
      <c r="G718" s="40"/>
      <c r="H718" s="16"/>
      <c r="I718" s="16"/>
      <c r="J718" s="17"/>
      <c r="K718" s="16"/>
      <c r="L718" s="16"/>
      <c r="M718" s="16"/>
      <c r="N718" s="16"/>
    </row>
    <row r="719" spans="1:256" s="64" customFormat="1">
      <c r="A719" s="58">
        <v>43339</v>
      </c>
      <c r="B719" s="59" t="s">
        <v>260</v>
      </c>
      <c r="C719" s="59" t="s">
        <v>82</v>
      </c>
      <c r="D719" s="59" t="s">
        <v>84</v>
      </c>
      <c r="E719" s="61"/>
      <c r="F719" s="61">
        <v>150000</v>
      </c>
      <c r="G719" s="65"/>
      <c r="H719" s="59"/>
      <c r="I719" s="73"/>
      <c r="J719" s="59" t="s">
        <v>137</v>
      </c>
      <c r="K719" s="59" t="s">
        <v>276</v>
      </c>
      <c r="L719" s="59"/>
      <c r="M719" s="59" t="s">
        <v>95</v>
      </c>
      <c r="N719" s="63" t="s">
        <v>101</v>
      </c>
    </row>
    <row r="720" spans="1:256" s="26" customFormat="1" hidden="1">
      <c r="A720" s="43"/>
      <c r="B720" s="16"/>
      <c r="C720" s="16"/>
      <c r="D720" s="16"/>
      <c r="E720" s="40"/>
      <c r="F720" s="40"/>
      <c r="G720" s="52"/>
      <c r="H720" s="16"/>
      <c r="I720" s="16"/>
      <c r="J720" s="16"/>
      <c r="K720" s="16"/>
      <c r="L720" s="16"/>
      <c r="M720" s="16"/>
      <c r="N720" s="17"/>
    </row>
    <row r="721" spans="1:256" s="26" customFormat="1" hidden="1">
      <c r="A721" s="43"/>
      <c r="B721" s="16"/>
      <c r="C721" s="16"/>
      <c r="D721" s="16"/>
      <c r="E721" s="40"/>
      <c r="F721" s="40"/>
      <c r="G721" s="52"/>
      <c r="H721" s="16"/>
      <c r="I721" s="16"/>
      <c r="J721" s="16"/>
      <c r="K721" s="16"/>
      <c r="L721" s="16"/>
      <c r="M721" s="16"/>
      <c r="N721" s="17"/>
    </row>
    <row r="722" spans="1:256" s="64" customFormat="1">
      <c r="A722" s="58">
        <v>43339</v>
      </c>
      <c r="B722" s="59" t="s">
        <v>256</v>
      </c>
      <c r="C722" s="59" t="s">
        <v>82</v>
      </c>
      <c r="D722" s="59" t="s">
        <v>89</v>
      </c>
      <c r="E722" s="61"/>
      <c r="F722" s="61">
        <v>20000</v>
      </c>
      <c r="G722" s="65"/>
      <c r="H722" s="59"/>
      <c r="I722" s="73"/>
      <c r="J722" s="59" t="s">
        <v>137</v>
      </c>
      <c r="K722" s="59">
        <v>2</v>
      </c>
      <c r="L722" s="59"/>
      <c r="M722" s="59" t="s">
        <v>95</v>
      </c>
      <c r="N722" s="63" t="s">
        <v>101</v>
      </c>
    </row>
    <row r="723" spans="1:256" s="64" customFormat="1">
      <c r="A723" s="58">
        <v>43339</v>
      </c>
      <c r="B723" s="59" t="s">
        <v>138</v>
      </c>
      <c r="C723" s="59" t="s">
        <v>82</v>
      </c>
      <c r="D723" s="59" t="s">
        <v>85</v>
      </c>
      <c r="E723" s="61"/>
      <c r="F723" s="61">
        <v>10000</v>
      </c>
      <c r="G723" s="65"/>
      <c r="H723" s="59"/>
      <c r="I723" s="73"/>
      <c r="J723" s="59" t="s">
        <v>137</v>
      </c>
      <c r="K723" s="59">
        <v>3</v>
      </c>
      <c r="L723" s="59"/>
      <c r="M723" s="59" t="s">
        <v>95</v>
      </c>
      <c r="N723" s="63" t="s">
        <v>101</v>
      </c>
    </row>
    <row r="724" spans="1:256" s="64" customFormat="1">
      <c r="A724" s="58">
        <v>43339</v>
      </c>
      <c r="B724" s="59" t="s">
        <v>226</v>
      </c>
      <c r="C724" s="59" t="s">
        <v>82</v>
      </c>
      <c r="D724" s="59" t="s">
        <v>85</v>
      </c>
      <c r="E724" s="61"/>
      <c r="F724" s="61">
        <v>40000</v>
      </c>
      <c r="G724" s="65"/>
      <c r="H724" s="59"/>
      <c r="I724" s="73"/>
      <c r="J724" s="59" t="s">
        <v>137</v>
      </c>
      <c r="K724" s="59">
        <v>4</v>
      </c>
      <c r="L724" s="59"/>
      <c r="M724" s="59" t="s">
        <v>95</v>
      </c>
      <c r="N724" s="63" t="s">
        <v>101</v>
      </c>
    </row>
    <row r="725" spans="1:256" s="64" customFormat="1">
      <c r="A725" s="58">
        <v>43339</v>
      </c>
      <c r="B725" s="59" t="s">
        <v>527</v>
      </c>
      <c r="C725" s="59" t="s">
        <v>82</v>
      </c>
      <c r="D725" s="59" t="s">
        <v>85</v>
      </c>
      <c r="E725" s="61"/>
      <c r="F725" s="61">
        <v>20000</v>
      </c>
      <c r="G725" s="65"/>
      <c r="H725" s="59"/>
      <c r="I725" s="73"/>
      <c r="J725" s="59" t="s">
        <v>137</v>
      </c>
      <c r="K725" s="59">
        <v>5</v>
      </c>
      <c r="L725" s="59"/>
      <c r="M725" s="59" t="s">
        <v>95</v>
      </c>
      <c r="N725" s="63" t="s">
        <v>101</v>
      </c>
    </row>
    <row r="726" spans="1:256" s="26" customFormat="1" hidden="1">
      <c r="A726" s="43"/>
      <c r="B726" s="17"/>
      <c r="C726" s="17"/>
      <c r="D726" s="17"/>
      <c r="E726" s="42"/>
      <c r="F726" s="42"/>
      <c r="G726" s="41"/>
      <c r="H726" s="16"/>
      <c r="I726" s="16"/>
      <c r="J726" s="17"/>
      <c r="K726" s="16"/>
      <c r="L726" s="16"/>
      <c r="M726" s="16"/>
      <c r="N726" s="16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  <c r="BO726" s="64"/>
      <c r="BP726" s="64"/>
      <c r="BQ726" s="64"/>
      <c r="BR726" s="64"/>
      <c r="BS726" s="64"/>
      <c r="BT726" s="64"/>
      <c r="BU726" s="64"/>
      <c r="BV726" s="64"/>
      <c r="BW726" s="64"/>
      <c r="BX726" s="64"/>
      <c r="BY726" s="64"/>
      <c r="BZ726" s="64"/>
      <c r="CA726" s="64"/>
      <c r="CB726" s="64"/>
      <c r="CC726" s="64"/>
      <c r="CD726" s="64"/>
      <c r="CE726" s="64"/>
      <c r="CF726" s="64"/>
      <c r="CG726" s="64"/>
      <c r="CH726" s="64"/>
      <c r="CI726" s="64"/>
      <c r="CJ726" s="64"/>
      <c r="CK726" s="64"/>
      <c r="CL726" s="64"/>
      <c r="CM726" s="64"/>
      <c r="CN726" s="64"/>
      <c r="CO726" s="64"/>
      <c r="CP726" s="64"/>
      <c r="CQ726" s="64"/>
      <c r="CR726" s="64"/>
      <c r="CS726" s="64"/>
      <c r="CT726" s="64"/>
      <c r="CU726" s="64"/>
      <c r="CV726" s="64"/>
      <c r="CW726" s="64"/>
      <c r="CX726" s="64"/>
      <c r="CY726" s="64"/>
      <c r="CZ726" s="64"/>
      <c r="DA726" s="64"/>
      <c r="DB726" s="64"/>
      <c r="DC726" s="64"/>
      <c r="DD726" s="64"/>
      <c r="DE726" s="64"/>
      <c r="DF726" s="64"/>
      <c r="DG726" s="64"/>
      <c r="DH726" s="64"/>
      <c r="DI726" s="64"/>
      <c r="DJ726" s="64"/>
      <c r="DK726" s="64"/>
      <c r="DL726" s="64"/>
      <c r="DM726" s="64"/>
      <c r="DN726" s="64"/>
      <c r="DO726" s="64"/>
      <c r="DP726" s="64"/>
      <c r="DQ726" s="64"/>
      <c r="DR726" s="64"/>
      <c r="DS726" s="64"/>
      <c r="DT726" s="64"/>
      <c r="DU726" s="64"/>
      <c r="DV726" s="64"/>
      <c r="DW726" s="64"/>
      <c r="DX726" s="64"/>
      <c r="DY726" s="64"/>
      <c r="DZ726" s="64"/>
      <c r="EA726" s="64"/>
      <c r="EB726" s="64"/>
      <c r="EC726" s="64"/>
      <c r="ED726" s="64"/>
      <c r="EE726" s="64"/>
      <c r="EF726" s="64"/>
      <c r="EG726" s="64"/>
      <c r="EH726" s="64"/>
      <c r="EI726" s="64"/>
      <c r="EJ726" s="64"/>
      <c r="EK726" s="64"/>
      <c r="EL726" s="64"/>
      <c r="EM726" s="64"/>
      <c r="EN726" s="64"/>
      <c r="EO726" s="64"/>
      <c r="EP726" s="64"/>
      <c r="EQ726" s="64"/>
      <c r="ER726" s="64"/>
      <c r="ES726" s="64"/>
      <c r="ET726" s="64"/>
      <c r="EU726" s="64"/>
      <c r="EV726" s="64"/>
      <c r="EW726" s="64"/>
      <c r="EX726" s="64"/>
      <c r="EY726" s="64"/>
      <c r="EZ726" s="64"/>
      <c r="FA726" s="64"/>
      <c r="FB726" s="64"/>
      <c r="FC726" s="64"/>
      <c r="FD726" s="64"/>
      <c r="FE726" s="64"/>
      <c r="FF726" s="64"/>
      <c r="FG726" s="64"/>
      <c r="FH726" s="64"/>
      <c r="FI726" s="64"/>
      <c r="FJ726" s="64"/>
      <c r="FK726" s="64"/>
      <c r="FL726" s="64"/>
      <c r="FM726" s="64"/>
      <c r="FN726" s="64"/>
      <c r="FO726" s="64"/>
      <c r="FP726" s="64"/>
      <c r="FQ726" s="64"/>
      <c r="FR726" s="64"/>
      <c r="FS726" s="64"/>
      <c r="FT726" s="64"/>
      <c r="FU726" s="64"/>
      <c r="FV726" s="64"/>
      <c r="FW726" s="64"/>
      <c r="FX726" s="64"/>
      <c r="FY726" s="64"/>
      <c r="FZ726" s="64"/>
      <c r="GA726" s="64"/>
      <c r="GB726" s="64"/>
      <c r="GC726" s="64"/>
      <c r="GD726" s="64"/>
      <c r="GE726" s="64"/>
      <c r="GF726" s="64"/>
      <c r="GG726" s="64"/>
      <c r="GH726" s="64"/>
      <c r="GI726" s="64"/>
      <c r="GJ726" s="64"/>
      <c r="GK726" s="64"/>
      <c r="GL726" s="64"/>
      <c r="GM726" s="64"/>
      <c r="GN726" s="64"/>
      <c r="GO726" s="64"/>
      <c r="GP726" s="64"/>
      <c r="GQ726" s="64"/>
      <c r="GR726" s="64"/>
      <c r="GS726" s="64"/>
      <c r="GT726" s="64"/>
      <c r="GU726" s="64"/>
      <c r="GV726" s="64"/>
      <c r="GW726" s="64"/>
      <c r="GX726" s="64"/>
      <c r="GY726" s="64"/>
      <c r="GZ726" s="64"/>
      <c r="HA726" s="64"/>
      <c r="HB726" s="64"/>
      <c r="HC726" s="64"/>
      <c r="HD726" s="64"/>
      <c r="HE726" s="64"/>
      <c r="HF726" s="64"/>
      <c r="HG726" s="64"/>
      <c r="HH726" s="64"/>
      <c r="HI726" s="64"/>
      <c r="HJ726" s="64"/>
      <c r="HK726" s="64"/>
      <c r="HL726" s="64"/>
      <c r="HM726" s="64"/>
      <c r="HN726" s="64"/>
      <c r="HO726" s="64"/>
      <c r="HP726" s="64"/>
      <c r="HQ726" s="64"/>
      <c r="HR726" s="64"/>
      <c r="HS726" s="64"/>
      <c r="HT726" s="64"/>
      <c r="HU726" s="64"/>
      <c r="HV726" s="64"/>
      <c r="HW726" s="64"/>
      <c r="HX726" s="64"/>
      <c r="HY726" s="64"/>
      <c r="HZ726" s="64"/>
      <c r="IA726" s="64"/>
      <c r="IB726" s="64"/>
      <c r="IC726" s="64"/>
      <c r="ID726" s="64"/>
      <c r="IE726" s="64"/>
      <c r="IF726" s="64"/>
      <c r="IG726" s="64"/>
      <c r="IH726" s="64"/>
      <c r="II726" s="64"/>
      <c r="IJ726" s="64"/>
      <c r="IK726" s="64"/>
      <c r="IL726" s="64"/>
      <c r="IM726" s="64"/>
      <c r="IN726" s="64"/>
      <c r="IO726" s="64"/>
      <c r="IP726" s="64"/>
      <c r="IQ726" s="64"/>
      <c r="IR726" s="64"/>
      <c r="IS726" s="64"/>
      <c r="IT726" s="64"/>
      <c r="IU726" s="64"/>
      <c r="IV726" s="64"/>
    </row>
    <row r="727" spans="1:256" s="26" customFormat="1" hidden="1">
      <c r="A727" s="43"/>
      <c r="B727" s="17"/>
      <c r="C727" s="17"/>
      <c r="D727" s="17"/>
      <c r="E727" s="42"/>
      <c r="F727" s="42"/>
      <c r="G727" s="41"/>
      <c r="H727" s="16"/>
      <c r="I727" s="16"/>
      <c r="J727" s="17"/>
      <c r="K727" s="16"/>
      <c r="L727" s="16"/>
      <c r="M727" s="16"/>
      <c r="N727" s="16"/>
    </row>
    <row r="728" spans="1:256" s="26" customFormat="1" hidden="1">
      <c r="A728" s="43"/>
      <c r="B728" s="16"/>
      <c r="C728" s="16"/>
      <c r="D728" s="16"/>
      <c r="E728" s="40"/>
      <c r="F728" s="40"/>
      <c r="G728" s="40"/>
      <c r="H728" s="16"/>
      <c r="I728" s="16"/>
      <c r="J728" s="16"/>
      <c r="K728" s="16"/>
      <c r="L728" s="16"/>
      <c r="M728" s="16"/>
      <c r="N728" s="16"/>
    </row>
    <row r="729" spans="1:256" s="26" customFormat="1" hidden="1">
      <c r="A729" s="43"/>
      <c r="B729" s="16"/>
      <c r="C729" s="16"/>
      <c r="D729" s="16"/>
      <c r="E729" s="40"/>
      <c r="F729" s="40"/>
      <c r="G729" s="40"/>
      <c r="H729" s="16"/>
      <c r="I729" s="16"/>
      <c r="J729" s="16"/>
      <c r="K729" s="16"/>
      <c r="L729" s="16"/>
      <c r="M729" s="16"/>
      <c r="N729" s="16"/>
    </row>
    <row r="730" spans="1:256" s="26" customFormat="1" hidden="1">
      <c r="A730" s="43"/>
      <c r="B730" s="16"/>
      <c r="C730" s="16"/>
      <c r="D730" s="16"/>
      <c r="E730" s="40"/>
      <c r="F730" s="40"/>
      <c r="G730" s="40"/>
      <c r="H730" s="16"/>
      <c r="I730" s="16"/>
      <c r="J730" s="16"/>
      <c r="K730" s="16"/>
      <c r="L730" s="16"/>
      <c r="M730" s="16"/>
      <c r="N730" s="16"/>
    </row>
    <row r="731" spans="1:256" s="26" customFormat="1" hidden="1">
      <c r="A731" s="43"/>
      <c r="B731" s="16"/>
      <c r="C731" s="16"/>
      <c r="D731" s="16"/>
      <c r="E731" s="40"/>
      <c r="F731" s="40"/>
      <c r="G731" s="40"/>
      <c r="H731" s="16"/>
      <c r="I731" s="16"/>
      <c r="J731" s="16"/>
      <c r="K731" s="16"/>
      <c r="L731" s="16"/>
      <c r="M731" s="16"/>
      <c r="N731" s="16"/>
    </row>
    <row r="732" spans="1:256" s="26" customFormat="1" hidden="1">
      <c r="A732" s="43"/>
      <c r="B732" s="16"/>
      <c r="C732" s="16"/>
      <c r="D732" s="16"/>
      <c r="E732" s="40"/>
      <c r="F732" s="40"/>
      <c r="G732" s="40"/>
      <c r="H732" s="16"/>
      <c r="I732" s="16"/>
      <c r="J732" s="16"/>
      <c r="K732" s="16"/>
      <c r="L732" s="16"/>
      <c r="M732" s="16"/>
      <c r="N732" s="16"/>
    </row>
    <row r="733" spans="1:256" s="64" customFormat="1">
      <c r="A733" s="58">
        <v>43339</v>
      </c>
      <c r="B733" s="59" t="s">
        <v>137</v>
      </c>
      <c r="C733" s="59" t="s">
        <v>82</v>
      </c>
      <c r="D733" s="59" t="s">
        <v>89</v>
      </c>
      <c r="E733" s="61">
        <v>20000</v>
      </c>
      <c r="F733" s="61"/>
      <c r="G733" s="61"/>
      <c r="H733" s="59"/>
      <c r="I733" s="73"/>
      <c r="J733" s="59" t="s">
        <v>256</v>
      </c>
      <c r="K733" s="59" t="s">
        <v>371</v>
      </c>
      <c r="L733" s="59"/>
      <c r="M733" s="59" t="s">
        <v>95</v>
      </c>
      <c r="N733" s="63" t="s">
        <v>101</v>
      </c>
    </row>
    <row r="734" spans="1:256" s="26" customFormat="1" hidden="1">
      <c r="A734" s="43"/>
      <c r="B734" s="16"/>
      <c r="C734" s="16"/>
      <c r="D734" s="53"/>
      <c r="E734" s="40"/>
      <c r="F734" s="40"/>
      <c r="G734" s="40"/>
      <c r="H734" s="16"/>
      <c r="I734" s="16"/>
      <c r="J734" s="16"/>
      <c r="K734" s="46"/>
      <c r="L734" s="16"/>
      <c r="M734" s="16"/>
      <c r="N734" s="16"/>
    </row>
    <row r="735" spans="1:256" s="26" customFormat="1" hidden="1">
      <c r="A735" s="43"/>
      <c r="B735" s="16"/>
      <c r="C735" s="16"/>
      <c r="D735" s="53"/>
      <c r="E735" s="40"/>
      <c r="F735" s="40"/>
      <c r="G735" s="40"/>
      <c r="H735" s="16"/>
      <c r="I735" s="16"/>
      <c r="J735" s="16"/>
      <c r="K735" s="46"/>
      <c r="L735" s="16"/>
      <c r="M735" s="16"/>
      <c r="N735" s="16"/>
    </row>
    <row r="736" spans="1:256" s="26" customFormat="1" hidden="1">
      <c r="A736" s="43"/>
      <c r="B736" s="16"/>
      <c r="C736" s="16"/>
      <c r="D736" s="53"/>
      <c r="E736" s="40"/>
      <c r="F736" s="40"/>
      <c r="G736" s="40"/>
      <c r="H736" s="16"/>
      <c r="I736" s="16"/>
      <c r="J736" s="16"/>
      <c r="K736" s="46"/>
      <c r="L736" s="16"/>
      <c r="M736" s="16"/>
      <c r="N736" s="16"/>
    </row>
    <row r="737" spans="1:256" s="26" customFormat="1" hidden="1">
      <c r="A737" s="43"/>
      <c r="B737" s="16"/>
      <c r="C737" s="16"/>
      <c r="D737" s="53"/>
      <c r="E737" s="40"/>
      <c r="F737" s="40"/>
      <c r="G737" s="40"/>
      <c r="H737" s="16"/>
      <c r="I737" s="16"/>
      <c r="J737" s="16"/>
      <c r="K737" s="46"/>
      <c r="L737" s="16"/>
      <c r="M737" s="16"/>
      <c r="N737" s="16"/>
    </row>
    <row r="738" spans="1:256" s="64" customFormat="1">
      <c r="A738" s="58">
        <v>43339</v>
      </c>
      <c r="B738" s="59" t="s">
        <v>137</v>
      </c>
      <c r="C738" s="59" t="s">
        <v>82</v>
      </c>
      <c r="D738" s="76" t="s">
        <v>84</v>
      </c>
      <c r="E738" s="61">
        <v>150000</v>
      </c>
      <c r="F738" s="61"/>
      <c r="G738" s="61"/>
      <c r="H738" s="59"/>
      <c r="I738" s="73"/>
      <c r="J738" s="59" t="s">
        <v>260</v>
      </c>
      <c r="K738" s="68" t="s">
        <v>292</v>
      </c>
      <c r="L738" s="59"/>
      <c r="M738" s="59" t="s">
        <v>95</v>
      </c>
      <c r="N738" s="63" t="s">
        <v>101</v>
      </c>
    </row>
    <row r="739" spans="1:256" s="26" customFormat="1" hidden="1">
      <c r="A739" s="43"/>
      <c r="B739" s="16"/>
      <c r="C739" s="16"/>
      <c r="D739" s="53"/>
      <c r="E739" s="40"/>
      <c r="F739" s="40"/>
      <c r="G739" s="40"/>
      <c r="H739" s="16"/>
      <c r="I739" s="16"/>
      <c r="J739" s="16"/>
      <c r="K739" s="46"/>
      <c r="L739" s="16"/>
      <c r="M739" s="16"/>
      <c r="N739" s="16"/>
    </row>
    <row r="740" spans="1:256" s="26" customFormat="1" hidden="1">
      <c r="A740" s="43"/>
      <c r="B740" s="16"/>
      <c r="C740" s="16"/>
      <c r="D740" s="53"/>
      <c r="E740" s="40"/>
      <c r="F740" s="40"/>
      <c r="G740" s="40"/>
      <c r="H740" s="16"/>
      <c r="I740" s="16"/>
      <c r="J740" s="16"/>
      <c r="K740" s="46"/>
      <c r="L740" s="16"/>
      <c r="M740" s="16"/>
      <c r="N740" s="16"/>
    </row>
    <row r="741" spans="1:256" s="26" customFormat="1" hidden="1">
      <c r="A741" s="43"/>
      <c r="B741" s="50"/>
      <c r="C741" s="50"/>
      <c r="D741" s="50"/>
      <c r="E741" s="40"/>
      <c r="F741" s="49"/>
      <c r="G741" s="50"/>
      <c r="H741" s="16"/>
      <c r="I741" s="16"/>
      <c r="J741" s="17"/>
      <c r="K741" s="50"/>
      <c r="L741" s="16"/>
      <c r="M741" s="16"/>
      <c r="N741" s="17"/>
    </row>
    <row r="742" spans="1:256" s="26" customFormat="1" hidden="1">
      <c r="A742" s="43"/>
      <c r="B742" s="50"/>
      <c r="C742" s="50"/>
      <c r="D742" s="50"/>
      <c r="E742" s="40"/>
      <c r="F742" s="49"/>
      <c r="G742" s="50"/>
      <c r="H742" s="16"/>
      <c r="I742" s="16"/>
      <c r="J742" s="17"/>
      <c r="K742" s="50"/>
      <c r="L742" s="16"/>
      <c r="M742" s="16"/>
      <c r="N742" s="17"/>
    </row>
    <row r="743" spans="1:256" s="64" customFormat="1">
      <c r="A743" s="58">
        <v>43339</v>
      </c>
      <c r="B743" s="71" t="s">
        <v>137</v>
      </c>
      <c r="C743" s="71" t="s">
        <v>82</v>
      </c>
      <c r="D743" s="71" t="s">
        <v>85</v>
      </c>
      <c r="E743" s="61">
        <v>40000</v>
      </c>
      <c r="F743" s="61"/>
      <c r="G743" s="71"/>
      <c r="H743" s="59"/>
      <c r="I743" s="73"/>
      <c r="J743" s="63" t="s">
        <v>226</v>
      </c>
      <c r="K743" s="71" t="s">
        <v>143</v>
      </c>
      <c r="L743" s="59"/>
      <c r="M743" s="59" t="s">
        <v>95</v>
      </c>
      <c r="N743" s="63" t="s">
        <v>101</v>
      </c>
    </row>
    <row r="744" spans="1:256" s="26" customFormat="1" hidden="1">
      <c r="A744" s="43"/>
      <c r="B744" s="50"/>
      <c r="C744" s="50"/>
      <c r="D744" s="50"/>
      <c r="E744" s="40"/>
      <c r="F744" s="49"/>
      <c r="G744" s="50"/>
      <c r="H744" s="16"/>
      <c r="I744" s="16"/>
      <c r="J744" s="17"/>
      <c r="K744" s="50"/>
      <c r="L744" s="16"/>
      <c r="M744" s="16"/>
      <c r="N744" s="17"/>
    </row>
    <row r="745" spans="1:256" s="26" customFormat="1" hidden="1">
      <c r="A745" s="43"/>
      <c r="B745" s="50"/>
      <c r="C745" s="50"/>
      <c r="D745" s="50"/>
      <c r="E745" s="40"/>
      <c r="F745" s="49"/>
      <c r="G745" s="50"/>
      <c r="H745" s="16"/>
      <c r="I745" s="16"/>
      <c r="J745" s="17"/>
      <c r="K745" s="50"/>
      <c r="L745" s="16"/>
      <c r="M745" s="16"/>
      <c r="N745" s="17"/>
    </row>
    <row r="746" spans="1:256" s="26" customFormat="1" hidden="1">
      <c r="A746" s="43"/>
      <c r="B746" s="50"/>
      <c r="C746" s="50"/>
      <c r="D746" s="50"/>
      <c r="E746" s="40"/>
      <c r="F746" s="49"/>
      <c r="G746" s="50"/>
      <c r="H746" s="16"/>
      <c r="I746" s="16"/>
      <c r="J746" s="17"/>
      <c r="K746" s="50"/>
      <c r="L746" s="16"/>
      <c r="M746" s="16"/>
      <c r="N746" s="17"/>
    </row>
    <row r="747" spans="1:256" s="26" customFormat="1" hidden="1">
      <c r="A747" s="43"/>
      <c r="B747" s="50"/>
      <c r="C747" s="50"/>
      <c r="D747" s="50"/>
      <c r="E747" s="40"/>
      <c r="F747" s="49"/>
      <c r="G747" s="50"/>
      <c r="H747" s="16"/>
      <c r="I747" s="16"/>
      <c r="J747" s="17"/>
      <c r="K747" s="50"/>
      <c r="L747" s="16"/>
      <c r="M747" s="16"/>
      <c r="N747" s="17"/>
    </row>
    <row r="748" spans="1:256" s="26" customFormat="1" hidden="1">
      <c r="A748" s="43"/>
      <c r="B748" s="50"/>
      <c r="C748" s="16"/>
      <c r="D748" s="16"/>
      <c r="E748" s="40"/>
      <c r="F748" s="40"/>
      <c r="G748" s="54"/>
      <c r="H748" s="16"/>
      <c r="I748" s="16"/>
      <c r="J748" s="17"/>
      <c r="K748" s="50"/>
      <c r="L748" s="16"/>
      <c r="M748" s="16"/>
      <c r="N748" s="17"/>
    </row>
    <row r="749" spans="1:256" s="26" customFormat="1" hidden="1">
      <c r="A749" s="43"/>
      <c r="B749" s="50"/>
      <c r="C749" s="16"/>
      <c r="D749" s="16"/>
      <c r="E749" s="40"/>
      <c r="F749" s="40"/>
      <c r="G749" s="54"/>
      <c r="H749" s="16"/>
      <c r="I749" s="16"/>
      <c r="J749" s="17"/>
      <c r="K749" s="50"/>
      <c r="L749" s="16"/>
      <c r="M749" s="16"/>
      <c r="N749" s="17"/>
    </row>
    <row r="750" spans="1:256" s="26" customFormat="1" hidden="1">
      <c r="A750" s="43"/>
      <c r="B750" s="50"/>
      <c r="C750" s="16"/>
      <c r="D750" s="16"/>
      <c r="E750" s="40"/>
      <c r="F750" s="40"/>
      <c r="G750" s="54"/>
      <c r="H750" s="16"/>
      <c r="I750" s="16"/>
      <c r="J750" s="17"/>
      <c r="K750" s="50"/>
      <c r="L750" s="16"/>
      <c r="M750" s="16"/>
      <c r="N750" s="17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  <c r="CZ750" s="25"/>
      <c r="DA750" s="25"/>
      <c r="DB750" s="25"/>
      <c r="DC750" s="25"/>
      <c r="DD750" s="25"/>
      <c r="DE750" s="25"/>
      <c r="DF750" s="25"/>
      <c r="DG750" s="25"/>
      <c r="DH750" s="25"/>
      <c r="DI750" s="25"/>
      <c r="DJ750" s="25"/>
      <c r="DK750" s="25"/>
      <c r="DL750" s="25"/>
      <c r="DM750" s="25"/>
      <c r="DN750" s="25"/>
      <c r="DO750" s="25"/>
      <c r="DP750" s="25"/>
      <c r="DQ750" s="25"/>
      <c r="DR750" s="25"/>
      <c r="DS750" s="25"/>
      <c r="DT750" s="25"/>
      <c r="DU750" s="25"/>
      <c r="DV750" s="25"/>
      <c r="DW750" s="25"/>
      <c r="DX750" s="25"/>
      <c r="DY750" s="25"/>
      <c r="DZ750" s="25"/>
      <c r="EA750" s="25"/>
      <c r="EB750" s="25"/>
      <c r="EC750" s="25"/>
      <c r="ED750" s="25"/>
      <c r="EE750" s="25"/>
      <c r="EF750" s="25"/>
      <c r="EG750" s="25"/>
      <c r="EH750" s="25"/>
      <c r="EI750" s="25"/>
      <c r="EJ750" s="25"/>
      <c r="EK750" s="25"/>
      <c r="EL750" s="25"/>
      <c r="EM750" s="25"/>
      <c r="EN750" s="25"/>
      <c r="EO750" s="25"/>
      <c r="EP750" s="25"/>
      <c r="EQ750" s="25"/>
      <c r="ER750" s="25"/>
      <c r="ES750" s="25"/>
      <c r="ET750" s="25"/>
      <c r="EU750" s="25"/>
      <c r="EV750" s="25"/>
      <c r="EW750" s="25"/>
      <c r="EX750" s="25"/>
      <c r="EY750" s="25"/>
      <c r="EZ750" s="25"/>
      <c r="FA750" s="25"/>
      <c r="FB750" s="25"/>
      <c r="FC750" s="25"/>
      <c r="FD750" s="25"/>
      <c r="FE750" s="25"/>
      <c r="FF750" s="25"/>
      <c r="FG750" s="25"/>
      <c r="FH750" s="25"/>
      <c r="FI750" s="25"/>
      <c r="FJ750" s="25"/>
      <c r="FK750" s="25"/>
      <c r="FL750" s="25"/>
      <c r="FM750" s="25"/>
      <c r="FN750" s="25"/>
      <c r="FO750" s="25"/>
      <c r="FP750" s="25"/>
      <c r="FQ750" s="25"/>
      <c r="FR750" s="25"/>
      <c r="FS750" s="25"/>
      <c r="FT750" s="25"/>
      <c r="FU750" s="25"/>
      <c r="FV750" s="25"/>
      <c r="FW750" s="25"/>
      <c r="FX750" s="25"/>
      <c r="FY750" s="25"/>
      <c r="FZ750" s="25"/>
      <c r="GA750" s="25"/>
      <c r="GB750" s="25"/>
      <c r="GC750" s="25"/>
      <c r="GD750" s="25"/>
      <c r="GE750" s="25"/>
      <c r="GF750" s="25"/>
      <c r="GG750" s="25"/>
      <c r="GH750" s="25"/>
      <c r="GI750" s="25"/>
      <c r="GJ750" s="25"/>
      <c r="GK750" s="25"/>
      <c r="GL750" s="25"/>
      <c r="GM750" s="25"/>
      <c r="GN750" s="25"/>
      <c r="GO750" s="25"/>
      <c r="GP750" s="25"/>
      <c r="GQ750" s="25"/>
      <c r="GR750" s="25"/>
      <c r="GS750" s="25"/>
      <c r="GT750" s="25"/>
      <c r="GU750" s="25"/>
      <c r="GV750" s="25"/>
      <c r="GW750" s="25"/>
      <c r="GX750" s="25"/>
      <c r="GY750" s="25"/>
      <c r="GZ750" s="25"/>
      <c r="HA750" s="25"/>
      <c r="HB750" s="25"/>
      <c r="HC750" s="25"/>
      <c r="HD750" s="25"/>
      <c r="HE750" s="25"/>
      <c r="HF750" s="25"/>
      <c r="HG750" s="25"/>
      <c r="HH750" s="25"/>
      <c r="HI750" s="25"/>
      <c r="HJ750" s="25"/>
      <c r="HK750" s="25"/>
      <c r="HL750" s="25"/>
      <c r="HM750" s="25"/>
      <c r="HN750" s="25"/>
      <c r="HO750" s="25"/>
      <c r="HP750" s="25"/>
      <c r="HQ750" s="25"/>
      <c r="HR750" s="25"/>
      <c r="HS750" s="25"/>
      <c r="HT750" s="25"/>
      <c r="HU750" s="25"/>
      <c r="HV750" s="25"/>
      <c r="HW750" s="25"/>
      <c r="HX750" s="25"/>
      <c r="HY750" s="25"/>
      <c r="HZ750" s="25"/>
      <c r="IA750" s="25"/>
      <c r="IB750" s="25"/>
      <c r="IC750" s="25"/>
      <c r="ID750" s="25"/>
      <c r="IE750" s="25"/>
      <c r="IF750" s="25"/>
      <c r="IG750" s="25"/>
      <c r="IH750" s="25"/>
      <c r="II750" s="25"/>
      <c r="IJ750" s="25"/>
      <c r="IK750" s="25"/>
      <c r="IL750" s="25"/>
      <c r="IM750" s="25"/>
      <c r="IN750" s="25"/>
      <c r="IO750" s="25"/>
      <c r="IP750" s="25"/>
      <c r="IQ750" s="25"/>
      <c r="IR750" s="25"/>
      <c r="IS750" s="25"/>
      <c r="IT750" s="25"/>
      <c r="IU750" s="25"/>
      <c r="IV750" s="25"/>
    </row>
    <row r="751" spans="1:256" s="26" customFormat="1" hidden="1">
      <c r="A751" s="43"/>
      <c r="B751" s="17"/>
      <c r="C751" s="16"/>
      <c r="D751" s="17"/>
      <c r="E751" s="40"/>
      <c r="F751" s="40"/>
      <c r="G751" s="54"/>
      <c r="H751" s="16"/>
      <c r="I751" s="16"/>
      <c r="J751" s="17"/>
      <c r="K751" s="17"/>
      <c r="L751" s="16"/>
      <c r="M751" s="16"/>
      <c r="N751" s="17"/>
    </row>
    <row r="752" spans="1:256" s="26" customFormat="1" hidden="1">
      <c r="A752" s="43"/>
      <c r="B752" s="17"/>
      <c r="C752" s="16"/>
      <c r="D752" s="17"/>
      <c r="E752" s="40"/>
      <c r="F752" s="40"/>
      <c r="G752" s="54"/>
      <c r="H752" s="16"/>
      <c r="I752" s="16"/>
      <c r="J752" s="17"/>
      <c r="K752" s="17"/>
      <c r="L752" s="16"/>
      <c r="M752" s="16"/>
      <c r="N752" s="17"/>
    </row>
    <row r="753" spans="1:256" s="26" customFormat="1" hidden="1">
      <c r="A753" s="43"/>
      <c r="B753" s="17"/>
      <c r="C753" s="16"/>
      <c r="D753" s="17"/>
      <c r="E753" s="40"/>
      <c r="F753" s="40"/>
      <c r="G753" s="54"/>
      <c r="H753" s="16"/>
      <c r="I753" s="16"/>
      <c r="J753" s="17"/>
      <c r="K753" s="17"/>
      <c r="L753" s="16"/>
      <c r="M753" s="16"/>
      <c r="N753" s="17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  <c r="BO753" s="64"/>
      <c r="BP753" s="64"/>
      <c r="BQ753" s="64"/>
      <c r="BR753" s="64"/>
      <c r="BS753" s="64"/>
      <c r="BT753" s="64"/>
      <c r="BU753" s="64"/>
      <c r="BV753" s="64"/>
      <c r="BW753" s="64"/>
      <c r="BX753" s="64"/>
      <c r="BY753" s="64"/>
      <c r="BZ753" s="64"/>
      <c r="CA753" s="64"/>
      <c r="CB753" s="64"/>
      <c r="CC753" s="64"/>
      <c r="CD753" s="64"/>
      <c r="CE753" s="64"/>
      <c r="CF753" s="64"/>
      <c r="CG753" s="64"/>
      <c r="CH753" s="64"/>
      <c r="CI753" s="64"/>
      <c r="CJ753" s="64"/>
      <c r="CK753" s="64"/>
      <c r="CL753" s="64"/>
      <c r="CM753" s="64"/>
      <c r="CN753" s="64"/>
      <c r="CO753" s="64"/>
      <c r="CP753" s="64"/>
      <c r="CQ753" s="64"/>
      <c r="CR753" s="64"/>
      <c r="CS753" s="64"/>
      <c r="CT753" s="64"/>
      <c r="CU753" s="64"/>
      <c r="CV753" s="64"/>
      <c r="CW753" s="64"/>
      <c r="CX753" s="64"/>
      <c r="CY753" s="64"/>
      <c r="CZ753" s="64"/>
      <c r="DA753" s="64"/>
      <c r="DB753" s="64"/>
      <c r="DC753" s="64"/>
      <c r="DD753" s="64"/>
      <c r="DE753" s="64"/>
      <c r="DF753" s="64"/>
      <c r="DG753" s="64"/>
      <c r="DH753" s="64"/>
      <c r="DI753" s="64"/>
      <c r="DJ753" s="64"/>
      <c r="DK753" s="64"/>
      <c r="DL753" s="64"/>
      <c r="DM753" s="64"/>
      <c r="DN753" s="64"/>
      <c r="DO753" s="64"/>
      <c r="DP753" s="64"/>
      <c r="DQ753" s="64"/>
      <c r="DR753" s="64"/>
      <c r="DS753" s="64"/>
      <c r="DT753" s="64"/>
      <c r="DU753" s="64"/>
      <c r="DV753" s="64"/>
      <c r="DW753" s="64"/>
      <c r="DX753" s="64"/>
      <c r="DY753" s="64"/>
      <c r="DZ753" s="64"/>
      <c r="EA753" s="64"/>
      <c r="EB753" s="64"/>
      <c r="EC753" s="64"/>
      <c r="ED753" s="64"/>
      <c r="EE753" s="64"/>
      <c r="EF753" s="64"/>
      <c r="EG753" s="64"/>
      <c r="EH753" s="64"/>
      <c r="EI753" s="64"/>
      <c r="EJ753" s="64"/>
      <c r="EK753" s="64"/>
      <c r="EL753" s="64"/>
      <c r="EM753" s="64"/>
      <c r="EN753" s="64"/>
      <c r="EO753" s="64"/>
      <c r="EP753" s="64"/>
      <c r="EQ753" s="64"/>
      <c r="ER753" s="64"/>
      <c r="ES753" s="64"/>
      <c r="ET753" s="64"/>
      <c r="EU753" s="64"/>
      <c r="EV753" s="64"/>
      <c r="EW753" s="64"/>
      <c r="EX753" s="64"/>
      <c r="EY753" s="64"/>
      <c r="EZ753" s="64"/>
      <c r="FA753" s="64"/>
      <c r="FB753" s="64"/>
      <c r="FC753" s="64"/>
      <c r="FD753" s="64"/>
      <c r="FE753" s="64"/>
      <c r="FF753" s="64"/>
      <c r="FG753" s="64"/>
      <c r="FH753" s="64"/>
      <c r="FI753" s="64"/>
      <c r="FJ753" s="64"/>
      <c r="FK753" s="64"/>
      <c r="FL753" s="64"/>
      <c r="FM753" s="64"/>
      <c r="FN753" s="64"/>
      <c r="FO753" s="64"/>
      <c r="FP753" s="64"/>
      <c r="FQ753" s="64"/>
      <c r="FR753" s="64"/>
      <c r="FS753" s="64"/>
      <c r="FT753" s="64"/>
      <c r="FU753" s="64"/>
      <c r="FV753" s="64"/>
      <c r="FW753" s="64"/>
      <c r="FX753" s="64"/>
      <c r="FY753" s="64"/>
      <c r="FZ753" s="64"/>
      <c r="GA753" s="64"/>
      <c r="GB753" s="64"/>
      <c r="GC753" s="64"/>
      <c r="GD753" s="64"/>
      <c r="GE753" s="64"/>
      <c r="GF753" s="64"/>
      <c r="GG753" s="64"/>
      <c r="GH753" s="64"/>
      <c r="GI753" s="64"/>
      <c r="GJ753" s="64"/>
      <c r="GK753" s="64"/>
      <c r="GL753" s="64"/>
      <c r="GM753" s="64"/>
      <c r="GN753" s="64"/>
      <c r="GO753" s="64"/>
      <c r="GP753" s="64"/>
      <c r="GQ753" s="64"/>
      <c r="GR753" s="64"/>
      <c r="GS753" s="64"/>
      <c r="GT753" s="64"/>
      <c r="GU753" s="64"/>
      <c r="GV753" s="64"/>
      <c r="GW753" s="64"/>
      <c r="GX753" s="64"/>
      <c r="GY753" s="64"/>
      <c r="GZ753" s="64"/>
      <c r="HA753" s="64"/>
      <c r="HB753" s="64"/>
      <c r="HC753" s="64"/>
      <c r="HD753" s="64"/>
      <c r="HE753" s="64"/>
      <c r="HF753" s="64"/>
      <c r="HG753" s="64"/>
      <c r="HH753" s="64"/>
      <c r="HI753" s="64"/>
      <c r="HJ753" s="64"/>
      <c r="HK753" s="64"/>
      <c r="HL753" s="64"/>
      <c r="HM753" s="64"/>
      <c r="HN753" s="64"/>
      <c r="HO753" s="64"/>
      <c r="HP753" s="64"/>
      <c r="HQ753" s="64"/>
      <c r="HR753" s="64"/>
      <c r="HS753" s="64"/>
      <c r="HT753" s="64"/>
      <c r="HU753" s="64"/>
      <c r="HV753" s="64"/>
      <c r="HW753" s="64"/>
      <c r="HX753" s="64"/>
      <c r="HY753" s="64"/>
      <c r="HZ753" s="64"/>
      <c r="IA753" s="64"/>
      <c r="IB753" s="64"/>
      <c r="IC753" s="64"/>
      <c r="ID753" s="64"/>
      <c r="IE753" s="64"/>
      <c r="IF753" s="64"/>
      <c r="IG753" s="64"/>
      <c r="IH753" s="64"/>
      <c r="II753" s="64"/>
      <c r="IJ753" s="64"/>
      <c r="IK753" s="64"/>
      <c r="IL753" s="64"/>
      <c r="IM753" s="64"/>
      <c r="IN753" s="64"/>
      <c r="IO753" s="64"/>
      <c r="IP753" s="64"/>
      <c r="IQ753" s="64"/>
      <c r="IR753" s="64"/>
      <c r="IS753" s="64"/>
      <c r="IT753" s="64"/>
      <c r="IU753" s="64"/>
      <c r="IV753" s="64"/>
    </row>
    <row r="754" spans="1:256" s="64" customFormat="1">
      <c r="A754" s="58">
        <v>43339</v>
      </c>
      <c r="B754" s="63" t="s">
        <v>137</v>
      </c>
      <c r="C754" s="59" t="s">
        <v>82</v>
      </c>
      <c r="D754" s="63" t="s">
        <v>85</v>
      </c>
      <c r="E754" s="61">
        <v>20000</v>
      </c>
      <c r="F754" s="61"/>
      <c r="G754" s="74"/>
      <c r="H754" s="59"/>
      <c r="I754" s="73"/>
      <c r="J754" s="63" t="s">
        <v>527</v>
      </c>
      <c r="K754" s="63" t="s">
        <v>98</v>
      </c>
      <c r="L754" s="59"/>
      <c r="M754" s="59" t="s">
        <v>95</v>
      </c>
      <c r="N754" s="63" t="s">
        <v>101</v>
      </c>
    </row>
    <row r="755" spans="1:256" s="26" customFormat="1" hidden="1">
      <c r="A755" s="43"/>
      <c r="B755" s="16"/>
      <c r="C755" s="16"/>
      <c r="D755" s="16"/>
      <c r="E755" s="47"/>
      <c r="F755" s="40"/>
      <c r="G755" s="16"/>
      <c r="H755" s="44"/>
      <c r="I755" s="16"/>
      <c r="J755" s="16"/>
      <c r="K755" s="16"/>
      <c r="L755" s="16"/>
      <c r="M755" s="16"/>
      <c r="N755" s="17"/>
    </row>
    <row r="756" spans="1:256" s="26" customFormat="1" hidden="1">
      <c r="A756" s="43"/>
      <c r="B756" s="16"/>
      <c r="C756" s="16"/>
      <c r="D756" s="16"/>
      <c r="E756" s="47"/>
      <c r="F756" s="40"/>
      <c r="G756" s="16"/>
      <c r="H756" s="44"/>
      <c r="I756" s="16"/>
      <c r="J756" s="16"/>
      <c r="K756" s="16"/>
      <c r="L756" s="16"/>
      <c r="M756" s="16"/>
      <c r="N756" s="17"/>
    </row>
    <row r="757" spans="1:256" s="26" customFormat="1" hidden="1">
      <c r="A757" s="43"/>
      <c r="B757" s="16"/>
      <c r="C757" s="16"/>
      <c r="D757" s="16"/>
      <c r="E757" s="44"/>
      <c r="F757" s="40"/>
      <c r="G757" s="16"/>
      <c r="H757" s="44"/>
      <c r="I757" s="16"/>
      <c r="J757" s="16"/>
      <c r="K757" s="16"/>
      <c r="L757" s="16"/>
      <c r="M757" s="16"/>
      <c r="N757" s="17"/>
    </row>
    <row r="758" spans="1:256" s="26" customFormat="1" hidden="1">
      <c r="A758" s="43"/>
      <c r="B758" s="16"/>
      <c r="C758" s="16"/>
      <c r="D758" s="16"/>
      <c r="E758" s="47"/>
      <c r="F758" s="40"/>
      <c r="G758" s="16"/>
      <c r="H758" s="44"/>
      <c r="I758" s="16"/>
      <c r="J758" s="16"/>
      <c r="K758" s="16"/>
      <c r="L758" s="16"/>
      <c r="M758" s="16"/>
      <c r="N758" s="17"/>
    </row>
    <row r="759" spans="1:256" s="26" customFormat="1" hidden="1">
      <c r="A759" s="43"/>
      <c r="B759" s="16"/>
      <c r="C759" s="16"/>
      <c r="D759" s="16"/>
      <c r="E759" s="47"/>
      <c r="F759" s="40"/>
      <c r="G759" s="16"/>
      <c r="H759" s="44"/>
      <c r="I759" s="16"/>
      <c r="J759" s="16"/>
      <c r="K759" s="16"/>
      <c r="L759" s="16"/>
      <c r="M759" s="16"/>
      <c r="N759" s="17"/>
    </row>
    <row r="760" spans="1:256" s="26" customFormat="1" hidden="1">
      <c r="A760" s="43"/>
      <c r="B760" s="16"/>
      <c r="C760" s="16"/>
      <c r="D760" s="16"/>
      <c r="E760" s="47"/>
      <c r="F760" s="40"/>
      <c r="G760" s="16"/>
      <c r="H760" s="44"/>
      <c r="I760" s="16"/>
      <c r="J760" s="16"/>
      <c r="K760" s="16"/>
      <c r="L760" s="16"/>
      <c r="M760" s="16"/>
      <c r="N760" s="17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  <c r="CY760" s="39"/>
      <c r="CZ760" s="39"/>
      <c r="DA760" s="39"/>
      <c r="DB760" s="39"/>
      <c r="DC760" s="39"/>
      <c r="DD760" s="39"/>
      <c r="DE760" s="39"/>
      <c r="DF760" s="39"/>
      <c r="DG760" s="39"/>
      <c r="DH760" s="39"/>
      <c r="DI760" s="39"/>
      <c r="DJ760" s="39"/>
      <c r="DK760" s="39"/>
      <c r="DL760" s="39"/>
      <c r="DM760" s="39"/>
      <c r="DN760" s="39"/>
      <c r="DO760" s="39"/>
      <c r="DP760" s="39"/>
      <c r="DQ760" s="39"/>
      <c r="DR760" s="39"/>
      <c r="DS760" s="39"/>
      <c r="DT760" s="39"/>
      <c r="DU760" s="39"/>
      <c r="DV760" s="39"/>
      <c r="DW760" s="39"/>
      <c r="DX760" s="39"/>
      <c r="DY760" s="39"/>
      <c r="DZ760" s="39"/>
      <c r="EA760" s="39"/>
      <c r="EB760" s="39"/>
      <c r="EC760" s="39"/>
      <c r="ED760" s="39"/>
      <c r="EE760" s="39"/>
      <c r="EF760" s="39"/>
      <c r="EG760" s="39"/>
      <c r="EH760" s="39"/>
      <c r="EI760" s="39"/>
      <c r="EJ760" s="39"/>
      <c r="EK760" s="39"/>
      <c r="EL760" s="39"/>
      <c r="EM760" s="39"/>
      <c r="EN760" s="39"/>
      <c r="EO760" s="39"/>
      <c r="EP760" s="39"/>
      <c r="EQ760" s="39"/>
      <c r="ER760" s="39"/>
      <c r="ES760" s="39"/>
      <c r="ET760" s="39"/>
      <c r="EU760" s="39"/>
      <c r="EV760" s="39"/>
      <c r="EW760" s="39"/>
      <c r="EX760" s="39"/>
      <c r="EY760" s="39"/>
      <c r="EZ760" s="39"/>
      <c r="FA760" s="39"/>
      <c r="FB760" s="39"/>
      <c r="FC760" s="39"/>
      <c r="FD760" s="39"/>
      <c r="FE760" s="39"/>
      <c r="FF760" s="39"/>
      <c r="FG760" s="39"/>
      <c r="FH760" s="39"/>
      <c r="FI760" s="39"/>
      <c r="FJ760" s="39"/>
      <c r="FK760" s="39"/>
      <c r="FL760" s="39"/>
      <c r="FM760" s="39"/>
      <c r="FN760" s="39"/>
      <c r="FO760" s="39"/>
      <c r="FP760" s="39"/>
      <c r="FQ760" s="39"/>
      <c r="FR760" s="39"/>
      <c r="FS760" s="39"/>
      <c r="FT760" s="39"/>
      <c r="FU760" s="39"/>
      <c r="FV760" s="39"/>
      <c r="FW760" s="39"/>
      <c r="FX760" s="39"/>
      <c r="FY760" s="39"/>
      <c r="FZ760" s="39"/>
      <c r="GA760" s="39"/>
      <c r="GB760" s="39"/>
      <c r="GC760" s="39"/>
      <c r="GD760" s="39"/>
      <c r="GE760" s="39"/>
      <c r="GF760" s="39"/>
      <c r="GG760" s="39"/>
      <c r="GH760" s="39"/>
      <c r="GI760" s="39"/>
      <c r="GJ760" s="39"/>
      <c r="GK760" s="39"/>
      <c r="GL760" s="39"/>
      <c r="GM760" s="39"/>
      <c r="GN760" s="39"/>
      <c r="GO760" s="39"/>
      <c r="GP760" s="39"/>
      <c r="GQ760" s="39"/>
      <c r="GR760" s="39"/>
      <c r="GS760" s="39"/>
      <c r="GT760" s="39"/>
      <c r="GU760" s="39"/>
      <c r="GV760" s="39"/>
      <c r="GW760" s="39"/>
      <c r="GX760" s="39"/>
      <c r="GY760" s="39"/>
      <c r="GZ760" s="39"/>
      <c r="HA760" s="39"/>
      <c r="HB760" s="39"/>
      <c r="HC760" s="39"/>
      <c r="HD760" s="39"/>
      <c r="HE760" s="39"/>
      <c r="HF760" s="39"/>
      <c r="HG760" s="39"/>
      <c r="HH760" s="39"/>
      <c r="HI760" s="39"/>
      <c r="HJ760" s="39"/>
      <c r="HK760" s="39"/>
      <c r="HL760" s="39"/>
      <c r="HM760" s="39"/>
      <c r="HN760" s="39"/>
      <c r="HO760" s="39"/>
      <c r="HP760" s="39"/>
      <c r="HQ760" s="39"/>
      <c r="HR760" s="39"/>
      <c r="HS760" s="39"/>
      <c r="HT760" s="39"/>
      <c r="HU760" s="39"/>
      <c r="HV760" s="39"/>
      <c r="HW760" s="39"/>
      <c r="HX760" s="39"/>
      <c r="HY760" s="39"/>
      <c r="HZ760" s="39"/>
      <c r="IA760" s="39"/>
      <c r="IB760" s="39"/>
      <c r="IC760" s="39"/>
      <c r="ID760" s="39"/>
      <c r="IE760" s="39"/>
      <c r="IF760" s="39"/>
      <c r="IG760" s="39"/>
      <c r="IH760" s="39"/>
      <c r="II760" s="39"/>
      <c r="IJ760" s="39"/>
      <c r="IK760" s="39"/>
      <c r="IL760" s="39"/>
      <c r="IM760" s="39"/>
      <c r="IN760" s="39"/>
      <c r="IO760" s="39"/>
      <c r="IP760" s="39"/>
      <c r="IQ760" s="39"/>
      <c r="IR760" s="39"/>
      <c r="IS760" s="39"/>
      <c r="IT760" s="39"/>
      <c r="IU760" s="39"/>
      <c r="IV760" s="39"/>
    </row>
    <row r="761" spans="1:256" s="26" customFormat="1" hidden="1">
      <c r="A761" s="43"/>
      <c r="B761" s="16"/>
      <c r="C761" s="16"/>
      <c r="D761" s="16"/>
      <c r="E761" s="47"/>
      <c r="F761" s="40"/>
      <c r="G761" s="16"/>
      <c r="H761" s="44"/>
      <c r="I761" s="16"/>
      <c r="J761" s="16"/>
      <c r="K761" s="16"/>
      <c r="L761" s="16"/>
      <c r="M761" s="16"/>
      <c r="N761" s="1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  <c r="AT761" s="77"/>
      <c r="AU761" s="77"/>
      <c r="AV761" s="77"/>
      <c r="AW761" s="77"/>
      <c r="AX761" s="77"/>
      <c r="AY761" s="77"/>
      <c r="AZ761" s="77"/>
      <c r="BA761" s="77"/>
      <c r="BB761" s="77"/>
      <c r="BC761" s="77"/>
      <c r="BD761" s="77"/>
      <c r="BE761" s="77"/>
      <c r="BF761" s="77"/>
      <c r="BG761" s="77"/>
      <c r="BH761" s="77"/>
      <c r="BI761" s="77"/>
      <c r="BJ761" s="77"/>
      <c r="BK761" s="77"/>
      <c r="BL761" s="77"/>
      <c r="BM761" s="77"/>
      <c r="BN761" s="77"/>
      <c r="BO761" s="77"/>
      <c r="BP761" s="77"/>
      <c r="BQ761" s="77"/>
      <c r="BR761" s="77"/>
      <c r="BS761" s="77"/>
      <c r="BT761" s="77"/>
      <c r="BU761" s="77"/>
      <c r="BV761" s="77"/>
      <c r="BW761" s="77"/>
      <c r="BX761" s="77"/>
      <c r="BY761" s="77"/>
      <c r="BZ761" s="77"/>
      <c r="CA761" s="77"/>
      <c r="CB761" s="77"/>
      <c r="CC761" s="77"/>
      <c r="CD761" s="77"/>
      <c r="CE761" s="77"/>
      <c r="CF761" s="77"/>
      <c r="CG761" s="77"/>
      <c r="CH761" s="77"/>
      <c r="CI761" s="77"/>
      <c r="CJ761" s="77"/>
      <c r="CK761" s="77"/>
      <c r="CL761" s="77"/>
      <c r="CM761" s="77"/>
      <c r="CN761" s="77"/>
      <c r="CO761" s="77"/>
      <c r="CP761" s="77"/>
      <c r="CQ761" s="77"/>
      <c r="CR761" s="77"/>
      <c r="CS761" s="77"/>
      <c r="CT761" s="77"/>
      <c r="CU761" s="77"/>
      <c r="CV761" s="77"/>
      <c r="CW761" s="77"/>
      <c r="CX761" s="77"/>
      <c r="CY761" s="77"/>
      <c r="CZ761" s="77"/>
      <c r="DA761" s="77"/>
      <c r="DB761" s="77"/>
      <c r="DC761" s="77"/>
      <c r="DD761" s="77"/>
      <c r="DE761" s="77"/>
      <c r="DF761" s="77"/>
      <c r="DG761" s="77"/>
      <c r="DH761" s="77"/>
      <c r="DI761" s="77"/>
      <c r="DJ761" s="77"/>
      <c r="DK761" s="77"/>
      <c r="DL761" s="77"/>
      <c r="DM761" s="77"/>
      <c r="DN761" s="77"/>
      <c r="DO761" s="77"/>
      <c r="DP761" s="77"/>
      <c r="DQ761" s="77"/>
      <c r="DR761" s="77"/>
      <c r="DS761" s="77"/>
      <c r="DT761" s="77"/>
      <c r="DU761" s="77"/>
      <c r="DV761" s="77"/>
      <c r="DW761" s="77"/>
      <c r="DX761" s="77"/>
      <c r="DY761" s="77"/>
      <c r="DZ761" s="77"/>
      <c r="EA761" s="77"/>
      <c r="EB761" s="77"/>
      <c r="EC761" s="77"/>
      <c r="ED761" s="77"/>
      <c r="EE761" s="77"/>
      <c r="EF761" s="77"/>
      <c r="EG761" s="77"/>
      <c r="EH761" s="77"/>
      <c r="EI761" s="77"/>
      <c r="EJ761" s="77"/>
      <c r="EK761" s="77"/>
      <c r="EL761" s="77"/>
      <c r="EM761" s="77"/>
      <c r="EN761" s="77"/>
      <c r="EO761" s="77"/>
      <c r="EP761" s="77"/>
      <c r="EQ761" s="77"/>
      <c r="ER761" s="77"/>
      <c r="ES761" s="77"/>
      <c r="ET761" s="77"/>
      <c r="EU761" s="77"/>
      <c r="EV761" s="77"/>
      <c r="EW761" s="77"/>
      <c r="EX761" s="77"/>
      <c r="EY761" s="77"/>
      <c r="EZ761" s="77"/>
      <c r="FA761" s="77"/>
      <c r="FB761" s="77"/>
      <c r="FC761" s="77"/>
      <c r="FD761" s="77"/>
      <c r="FE761" s="77"/>
      <c r="FF761" s="77"/>
      <c r="FG761" s="77"/>
      <c r="FH761" s="77"/>
      <c r="FI761" s="77"/>
      <c r="FJ761" s="77"/>
      <c r="FK761" s="77"/>
      <c r="FL761" s="77"/>
      <c r="FM761" s="77"/>
      <c r="FN761" s="77"/>
      <c r="FO761" s="77"/>
      <c r="FP761" s="77"/>
      <c r="FQ761" s="77"/>
      <c r="FR761" s="77"/>
      <c r="FS761" s="77"/>
      <c r="FT761" s="77"/>
      <c r="FU761" s="77"/>
      <c r="FV761" s="77"/>
      <c r="FW761" s="77"/>
      <c r="FX761" s="77"/>
      <c r="FY761" s="77"/>
      <c r="FZ761" s="77"/>
      <c r="GA761" s="77"/>
      <c r="GB761" s="77"/>
      <c r="GC761" s="77"/>
      <c r="GD761" s="77"/>
      <c r="GE761" s="77"/>
      <c r="GF761" s="77"/>
      <c r="GG761" s="77"/>
      <c r="GH761" s="77"/>
      <c r="GI761" s="77"/>
      <c r="GJ761" s="77"/>
      <c r="GK761" s="77"/>
      <c r="GL761" s="77"/>
      <c r="GM761" s="77"/>
      <c r="GN761" s="77"/>
      <c r="GO761" s="77"/>
      <c r="GP761" s="77"/>
      <c r="GQ761" s="77"/>
      <c r="GR761" s="77"/>
      <c r="GS761" s="77"/>
      <c r="GT761" s="77"/>
      <c r="GU761" s="77"/>
      <c r="GV761" s="77"/>
      <c r="GW761" s="77"/>
      <c r="GX761" s="77"/>
      <c r="GY761" s="77"/>
      <c r="GZ761" s="77"/>
      <c r="HA761" s="77"/>
      <c r="HB761" s="77"/>
      <c r="HC761" s="77"/>
      <c r="HD761" s="77"/>
      <c r="HE761" s="77"/>
      <c r="HF761" s="77"/>
      <c r="HG761" s="77"/>
      <c r="HH761" s="77"/>
      <c r="HI761" s="77"/>
      <c r="HJ761" s="77"/>
      <c r="HK761" s="77"/>
      <c r="HL761" s="77"/>
      <c r="HM761" s="77"/>
      <c r="HN761" s="77"/>
      <c r="HO761" s="77"/>
      <c r="HP761" s="77"/>
      <c r="HQ761" s="77"/>
      <c r="HR761" s="77"/>
      <c r="HS761" s="77"/>
      <c r="HT761" s="77"/>
      <c r="HU761" s="77"/>
      <c r="HV761" s="77"/>
      <c r="HW761" s="77"/>
      <c r="HX761" s="77"/>
      <c r="HY761" s="77"/>
      <c r="HZ761" s="77"/>
      <c r="IA761" s="77"/>
      <c r="IB761" s="77"/>
      <c r="IC761" s="77"/>
      <c r="ID761" s="77"/>
      <c r="IE761" s="77"/>
      <c r="IF761" s="77"/>
      <c r="IG761" s="77"/>
      <c r="IH761" s="77"/>
      <c r="II761" s="77"/>
      <c r="IJ761" s="77"/>
      <c r="IK761" s="77"/>
      <c r="IL761" s="77"/>
      <c r="IM761" s="77"/>
      <c r="IN761" s="77"/>
      <c r="IO761" s="77"/>
      <c r="IP761" s="77"/>
      <c r="IQ761" s="77"/>
      <c r="IR761" s="77"/>
      <c r="IS761" s="77"/>
      <c r="IT761" s="77"/>
      <c r="IU761" s="77"/>
      <c r="IV761" s="77"/>
    </row>
    <row r="762" spans="1:256" s="26" customFormat="1" hidden="1">
      <c r="A762" s="43"/>
      <c r="B762" s="17"/>
      <c r="C762" s="16"/>
      <c r="D762" s="17"/>
      <c r="E762" s="40"/>
      <c r="F762" s="40"/>
      <c r="G762" s="40"/>
      <c r="H762" s="16"/>
      <c r="I762" s="16"/>
      <c r="J762" s="17"/>
      <c r="K762" s="16"/>
      <c r="L762" s="16"/>
      <c r="M762" s="16"/>
      <c r="N762" s="16"/>
    </row>
    <row r="763" spans="1:256" s="26" customFormat="1" hidden="1">
      <c r="A763" s="43"/>
      <c r="B763" s="17"/>
      <c r="C763" s="16"/>
      <c r="D763" s="17"/>
      <c r="E763" s="40"/>
      <c r="F763" s="40"/>
      <c r="G763" s="40"/>
      <c r="H763" s="16"/>
      <c r="I763" s="16"/>
      <c r="J763" s="17"/>
      <c r="K763" s="16"/>
      <c r="L763" s="16"/>
      <c r="M763" s="16"/>
      <c r="N763" s="16"/>
    </row>
    <row r="764" spans="1:256" s="26" customFormat="1" hidden="1">
      <c r="A764" s="43"/>
      <c r="B764" s="17"/>
      <c r="C764" s="16"/>
      <c r="D764" s="17"/>
      <c r="E764" s="40"/>
      <c r="F764" s="40"/>
      <c r="G764" s="40"/>
      <c r="H764" s="16"/>
      <c r="I764" s="16"/>
      <c r="J764" s="17"/>
      <c r="K764" s="16"/>
      <c r="L764" s="16"/>
      <c r="M764" s="16"/>
      <c r="N764" s="16"/>
    </row>
    <row r="765" spans="1:256" s="26" customFormat="1" hidden="1">
      <c r="A765" s="43"/>
      <c r="B765" s="17"/>
      <c r="C765" s="16"/>
      <c r="D765" s="17"/>
      <c r="E765" s="40"/>
      <c r="F765" s="40"/>
      <c r="G765" s="40"/>
      <c r="H765" s="16"/>
      <c r="I765" s="16"/>
      <c r="J765" s="17"/>
      <c r="K765" s="16"/>
      <c r="L765" s="16"/>
      <c r="M765" s="16"/>
      <c r="N765" s="16"/>
    </row>
    <row r="766" spans="1:256" s="26" customFormat="1" hidden="1">
      <c r="A766" s="43"/>
      <c r="B766" s="17"/>
      <c r="C766" s="16"/>
      <c r="D766" s="17"/>
      <c r="E766" s="40"/>
      <c r="F766" s="40"/>
      <c r="G766" s="40"/>
      <c r="H766" s="16"/>
      <c r="I766" s="16"/>
      <c r="J766" s="17"/>
      <c r="K766" s="16"/>
      <c r="L766" s="16"/>
      <c r="M766" s="16"/>
      <c r="N766" s="16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  <c r="AV766" s="72"/>
      <c r="AW766" s="72"/>
      <c r="AX766" s="72"/>
      <c r="AY766" s="72"/>
      <c r="AZ766" s="72"/>
      <c r="BA766" s="72"/>
      <c r="BB766" s="72"/>
      <c r="BC766" s="72"/>
      <c r="BD766" s="72"/>
      <c r="BE766" s="72"/>
      <c r="BF766" s="72"/>
      <c r="BG766" s="72"/>
      <c r="BH766" s="72"/>
      <c r="BI766" s="72"/>
      <c r="BJ766" s="72"/>
      <c r="BK766" s="72"/>
      <c r="BL766" s="72"/>
      <c r="BM766" s="72"/>
      <c r="BN766" s="72"/>
      <c r="BO766" s="72"/>
      <c r="BP766" s="72"/>
      <c r="BQ766" s="72"/>
      <c r="BR766" s="72"/>
      <c r="BS766" s="72"/>
      <c r="BT766" s="72"/>
      <c r="BU766" s="72"/>
      <c r="BV766" s="72"/>
      <c r="BW766" s="72"/>
      <c r="BX766" s="72"/>
      <c r="BY766" s="72"/>
      <c r="BZ766" s="72"/>
      <c r="CA766" s="72"/>
      <c r="CB766" s="72"/>
      <c r="CC766" s="72"/>
      <c r="CD766" s="72"/>
      <c r="CE766" s="72"/>
      <c r="CF766" s="72"/>
      <c r="CG766" s="72"/>
      <c r="CH766" s="72"/>
      <c r="CI766" s="72"/>
      <c r="CJ766" s="72"/>
      <c r="CK766" s="72"/>
      <c r="CL766" s="72"/>
      <c r="CM766" s="72"/>
      <c r="CN766" s="72"/>
      <c r="CO766" s="72"/>
      <c r="CP766" s="72"/>
      <c r="CQ766" s="72"/>
      <c r="CR766" s="72"/>
      <c r="CS766" s="72"/>
      <c r="CT766" s="72"/>
      <c r="CU766" s="72"/>
      <c r="CV766" s="72"/>
      <c r="CW766" s="72"/>
      <c r="CX766" s="72"/>
      <c r="CY766" s="72"/>
      <c r="CZ766" s="72"/>
      <c r="DA766" s="72"/>
      <c r="DB766" s="72"/>
      <c r="DC766" s="72"/>
      <c r="DD766" s="72"/>
      <c r="DE766" s="72"/>
      <c r="DF766" s="72"/>
      <c r="DG766" s="72"/>
      <c r="DH766" s="72"/>
      <c r="DI766" s="72"/>
      <c r="DJ766" s="72"/>
      <c r="DK766" s="72"/>
      <c r="DL766" s="72"/>
      <c r="DM766" s="72"/>
      <c r="DN766" s="72"/>
      <c r="DO766" s="72"/>
      <c r="DP766" s="72"/>
      <c r="DQ766" s="72"/>
      <c r="DR766" s="72"/>
      <c r="DS766" s="72"/>
      <c r="DT766" s="72"/>
      <c r="DU766" s="72"/>
      <c r="DV766" s="72"/>
      <c r="DW766" s="72"/>
      <c r="DX766" s="72"/>
      <c r="DY766" s="72"/>
      <c r="DZ766" s="72"/>
      <c r="EA766" s="72"/>
      <c r="EB766" s="72"/>
      <c r="EC766" s="72"/>
      <c r="ED766" s="72"/>
      <c r="EE766" s="72"/>
      <c r="EF766" s="72"/>
      <c r="EG766" s="72"/>
      <c r="EH766" s="72"/>
      <c r="EI766" s="72"/>
      <c r="EJ766" s="72"/>
      <c r="EK766" s="72"/>
      <c r="EL766" s="72"/>
      <c r="EM766" s="72"/>
      <c r="EN766" s="72"/>
      <c r="EO766" s="72"/>
      <c r="EP766" s="72"/>
      <c r="EQ766" s="72"/>
      <c r="ER766" s="72"/>
      <c r="ES766" s="72"/>
      <c r="ET766" s="72"/>
      <c r="EU766" s="72"/>
      <c r="EV766" s="72"/>
      <c r="EW766" s="72"/>
      <c r="EX766" s="72"/>
      <c r="EY766" s="72"/>
      <c r="EZ766" s="72"/>
      <c r="FA766" s="72"/>
      <c r="FB766" s="72"/>
      <c r="FC766" s="72"/>
      <c r="FD766" s="72"/>
      <c r="FE766" s="72"/>
      <c r="FF766" s="72"/>
      <c r="FG766" s="72"/>
      <c r="FH766" s="72"/>
      <c r="FI766" s="72"/>
      <c r="FJ766" s="72"/>
      <c r="FK766" s="72"/>
      <c r="FL766" s="72"/>
      <c r="FM766" s="72"/>
      <c r="FN766" s="72"/>
      <c r="FO766" s="72"/>
      <c r="FP766" s="72"/>
      <c r="FQ766" s="72"/>
      <c r="FR766" s="72"/>
      <c r="FS766" s="72"/>
      <c r="FT766" s="72"/>
      <c r="FU766" s="72"/>
      <c r="FV766" s="72"/>
      <c r="FW766" s="72"/>
      <c r="FX766" s="72"/>
      <c r="FY766" s="72"/>
      <c r="FZ766" s="72"/>
      <c r="GA766" s="72"/>
      <c r="GB766" s="72"/>
      <c r="GC766" s="72"/>
      <c r="GD766" s="72"/>
      <c r="GE766" s="72"/>
      <c r="GF766" s="72"/>
      <c r="GG766" s="72"/>
      <c r="GH766" s="72"/>
      <c r="GI766" s="72"/>
      <c r="GJ766" s="72"/>
      <c r="GK766" s="72"/>
      <c r="GL766" s="72"/>
      <c r="GM766" s="72"/>
      <c r="GN766" s="72"/>
      <c r="GO766" s="72"/>
      <c r="GP766" s="72"/>
      <c r="GQ766" s="72"/>
      <c r="GR766" s="72"/>
      <c r="GS766" s="72"/>
      <c r="GT766" s="72"/>
      <c r="GU766" s="72"/>
      <c r="GV766" s="72"/>
      <c r="GW766" s="72"/>
      <c r="GX766" s="72"/>
      <c r="GY766" s="72"/>
      <c r="GZ766" s="72"/>
      <c r="HA766" s="72"/>
      <c r="HB766" s="72"/>
      <c r="HC766" s="72"/>
      <c r="HD766" s="72"/>
      <c r="HE766" s="72"/>
      <c r="HF766" s="72"/>
      <c r="HG766" s="72"/>
      <c r="HH766" s="72"/>
      <c r="HI766" s="72"/>
      <c r="HJ766" s="72"/>
      <c r="HK766" s="72"/>
      <c r="HL766" s="72"/>
      <c r="HM766" s="72"/>
      <c r="HN766" s="72"/>
      <c r="HO766" s="72"/>
      <c r="HP766" s="72"/>
      <c r="HQ766" s="72"/>
      <c r="HR766" s="72"/>
      <c r="HS766" s="72"/>
      <c r="HT766" s="72"/>
      <c r="HU766" s="72"/>
      <c r="HV766" s="72"/>
      <c r="HW766" s="72"/>
      <c r="HX766" s="72"/>
      <c r="HY766" s="72"/>
      <c r="HZ766" s="72"/>
      <c r="IA766" s="72"/>
      <c r="IB766" s="72"/>
      <c r="IC766" s="72"/>
      <c r="ID766" s="72"/>
      <c r="IE766" s="72"/>
      <c r="IF766" s="72"/>
      <c r="IG766" s="72"/>
      <c r="IH766" s="72"/>
      <c r="II766" s="72"/>
      <c r="IJ766" s="72"/>
      <c r="IK766" s="72"/>
      <c r="IL766" s="72"/>
      <c r="IM766" s="72"/>
      <c r="IN766" s="72"/>
      <c r="IO766" s="72"/>
      <c r="IP766" s="72"/>
      <c r="IQ766" s="72"/>
      <c r="IR766" s="72"/>
      <c r="IS766" s="72"/>
      <c r="IT766" s="72"/>
      <c r="IU766" s="72"/>
      <c r="IV766" s="72"/>
    </row>
    <row r="767" spans="1:256" s="64" customFormat="1">
      <c r="A767" s="58">
        <v>43340</v>
      </c>
      <c r="B767" s="63" t="s">
        <v>137</v>
      </c>
      <c r="C767" s="59" t="s">
        <v>82</v>
      </c>
      <c r="D767" s="63" t="s">
        <v>85</v>
      </c>
      <c r="E767" s="61">
        <v>100000</v>
      </c>
      <c r="F767" s="61"/>
      <c r="G767" s="61"/>
      <c r="H767" s="59"/>
      <c r="I767" s="73"/>
      <c r="J767" s="63" t="s">
        <v>170</v>
      </c>
      <c r="K767" s="59"/>
      <c r="L767" s="59"/>
      <c r="M767" s="59" t="s">
        <v>95</v>
      </c>
      <c r="N767" s="63" t="s">
        <v>101</v>
      </c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  <c r="AV767" s="72"/>
      <c r="AW767" s="72"/>
      <c r="AX767" s="72"/>
      <c r="AY767" s="72"/>
      <c r="AZ767" s="72"/>
      <c r="BA767" s="72"/>
      <c r="BB767" s="72"/>
      <c r="BC767" s="72"/>
      <c r="BD767" s="72"/>
      <c r="BE767" s="72"/>
      <c r="BF767" s="72"/>
      <c r="BG767" s="72"/>
      <c r="BH767" s="72"/>
      <c r="BI767" s="72"/>
      <c r="BJ767" s="72"/>
      <c r="BK767" s="72"/>
      <c r="BL767" s="72"/>
      <c r="BM767" s="72"/>
      <c r="BN767" s="72"/>
      <c r="BO767" s="72"/>
      <c r="BP767" s="72"/>
      <c r="BQ767" s="72"/>
      <c r="BR767" s="72"/>
      <c r="BS767" s="72"/>
      <c r="BT767" s="72"/>
      <c r="BU767" s="72"/>
      <c r="BV767" s="72"/>
      <c r="BW767" s="72"/>
      <c r="BX767" s="72"/>
      <c r="BY767" s="72"/>
      <c r="BZ767" s="72"/>
      <c r="CA767" s="72"/>
      <c r="CB767" s="72"/>
      <c r="CC767" s="72"/>
      <c r="CD767" s="72"/>
      <c r="CE767" s="72"/>
      <c r="CF767" s="72"/>
      <c r="CG767" s="72"/>
      <c r="CH767" s="72"/>
      <c r="CI767" s="72"/>
      <c r="CJ767" s="72"/>
      <c r="CK767" s="72"/>
      <c r="CL767" s="72"/>
      <c r="CM767" s="72"/>
      <c r="CN767" s="72"/>
      <c r="CO767" s="72"/>
      <c r="CP767" s="72"/>
      <c r="CQ767" s="72"/>
      <c r="CR767" s="72"/>
      <c r="CS767" s="72"/>
      <c r="CT767" s="72"/>
      <c r="CU767" s="72"/>
      <c r="CV767" s="72"/>
      <c r="CW767" s="72"/>
      <c r="CX767" s="72"/>
      <c r="CY767" s="72"/>
      <c r="CZ767" s="72"/>
      <c r="DA767" s="72"/>
      <c r="DB767" s="72"/>
      <c r="DC767" s="72"/>
      <c r="DD767" s="72"/>
      <c r="DE767" s="72"/>
      <c r="DF767" s="72"/>
      <c r="DG767" s="72"/>
      <c r="DH767" s="72"/>
      <c r="DI767" s="72"/>
      <c r="DJ767" s="72"/>
      <c r="DK767" s="72"/>
      <c r="DL767" s="72"/>
      <c r="DM767" s="72"/>
      <c r="DN767" s="72"/>
      <c r="DO767" s="72"/>
      <c r="DP767" s="72"/>
      <c r="DQ767" s="72"/>
      <c r="DR767" s="72"/>
      <c r="DS767" s="72"/>
      <c r="DT767" s="72"/>
      <c r="DU767" s="72"/>
      <c r="DV767" s="72"/>
      <c r="DW767" s="72"/>
      <c r="DX767" s="72"/>
      <c r="DY767" s="72"/>
      <c r="DZ767" s="72"/>
      <c r="EA767" s="72"/>
      <c r="EB767" s="72"/>
      <c r="EC767" s="72"/>
      <c r="ED767" s="72"/>
      <c r="EE767" s="72"/>
      <c r="EF767" s="72"/>
      <c r="EG767" s="72"/>
      <c r="EH767" s="72"/>
      <c r="EI767" s="72"/>
      <c r="EJ767" s="72"/>
      <c r="EK767" s="72"/>
      <c r="EL767" s="72"/>
      <c r="EM767" s="72"/>
      <c r="EN767" s="72"/>
      <c r="EO767" s="72"/>
      <c r="EP767" s="72"/>
      <c r="EQ767" s="72"/>
      <c r="ER767" s="72"/>
      <c r="ES767" s="72"/>
      <c r="ET767" s="72"/>
      <c r="EU767" s="72"/>
      <c r="EV767" s="72"/>
      <c r="EW767" s="72"/>
      <c r="EX767" s="72"/>
      <c r="EY767" s="72"/>
      <c r="EZ767" s="72"/>
      <c r="FA767" s="72"/>
      <c r="FB767" s="72"/>
      <c r="FC767" s="72"/>
      <c r="FD767" s="72"/>
      <c r="FE767" s="72"/>
      <c r="FF767" s="72"/>
      <c r="FG767" s="72"/>
      <c r="FH767" s="72"/>
      <c r="FI767" s="72"/>
      <c r="FJ767" s="72"/>
      <c r="FK767" s="72"/>
      <c r="FL767" s="72"/>
      <c r="FM767" s="72"/>
      <c r="FN767" s="72"/>
      <c r="FO767" s="72"/>
      <c r="FP767" s="72"/>
      <c r="FQ767" s="72"/>
      <c r="FR767" s="72"/>
      <c r="FS767" s="72"/>
      <c r="FT767" s="72"/>
      <c r="FU767" s="72"/>
      <c r="FV767" s="72"/>
      <c r="FW767" s="72"/>
      <c r="FX767" s="72"/>
      <c r="FY767" s="72"/>
      <c r="FZ767" s="72"/>
      <c r="GA767" s="72"/>
      <c r="GB767" s="72"/>
      <c r="GC767" s="72"/>
      <c r="GD767" s="72"/>
      <c r="GE767" s="72"/>
      <c r="GF767" s="72"/>
      <c r="GG767" s="72"/>
      <c r="GH767" s="72"/>
      <c r="GI767" s="72"/>
      <c r="GJ767" s="72"/>
      <c r="GK767" s="72"/>
      <c r="GL767" s="72"/>
      <c r="GM767" s="72"/>
      <c r="GN767" s="72"/>
      <c r="GO767" s="72"/>
      <c r="GP767" s="72"/>
      <c r="GQ767" s="72"/>
      <c r="GR767" s="72"/>
      <c r="GS767" s="72"/>
      <c r="GT767" s="72"/>
      <c r="GU767" s="72"/>
      <c r="GV767" s="72"/>
      <c r="GW767" s="72"/>
      <c r="GX767" s="72"/>
      <c r="GY767" s="72"/>
      <c r="GZ767" s="72"/>
      <c r="HA767" s="72"/>
      <c r="HB767" s="72"/>
      <c r="HC767" s="72"/>
      <c r="HD767" s="72"/>
      <c r="HE767" s="72"/>
      <c r="HF767" s="72"/>
      <c r="HG767" s="72"/>
      <c r="HH767" s="72"/>
      <c r="HI767" s="72"/>
      <c r="HJ767" s="72"/>
      <c r="HK767" s="72"/>
      <c r="HL767" s="72"/>
      <c r="HM767" s="72"/>
      <c r="HN767" s="72"/>
      <c r="HO767" s="72"/>
      <c r="HP767" s="72"/>
      <c r="HQ767" s="72"/>
      <c r="HR767" s="72"/>
      <c r="HS767" s="72"/>
      <c r="HT767" s="72"/>
      <c r="HU767" s="72"/>
      <c r="HV767" s="72"/>
      <c r="HW767" s="72"/>
      <c r="HX767" s="72"/>
      <c r="HY767" s="72"/>
      <c r="HZ767" s="72"/>
      <c r="IA767" s="72"/>
      <c r="IB767" s="72"/>
      <c r="IC767" s="72"/>
      <c r="ID767" s="72"/>
      <c r="IE767" s="72"/>
      <c r="IF767" s="72"/>
      <c r="IG767" s="72"/>
      <c r="IH767" s="72"/>
      <c r="II767" s="72"/>
      <c r="IJ767" s="72"/>
      <c r="IK767" s="72"/>
      <c r="IL767" s="72"/>
      <c r="IM767" s="72"/>
      <c r="IN767" s="72"/>
      <c r="IO767" s="72"/>
      <c r="IP767" s="72"/>
      <c r="IQ767" s="72"/>
      <c r="IR767" s="72"/>
      <c r="IS767" s="72"/>
      <c r="IT767" s="72"/>
      <c r="IU767" s="72"/>
      <c r="IV767" s="72"/>
    </row>
    <row r="768" spans="1:256" s="26" customFormat="1" hidden="1">
      <c r="A768" s="43"/>
      <c r="B768" s="17"/>
      <c r="C768" s="16"/>
      <c r="D768" s="17"/>
      <c r="E768" s="40"/>
      <c r="F768" s="40"/>
      <c r="G768" s="40"/>
      <c r="H768" s="16"/>
      <c r="I768" s="16"/>
      <c r="J768" s="17"/>
      <c r="K768" s="16"/>
      <c r="L768" s="16"/>
      <c r="M768" s="16"/>
      <c r="N768" s="16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  <c r="BS768" s="37"/>
      <c r="BT768" s="37"/>
      <c r="BU768" s="37"/>
      <c r="BV768" s="37"/>
      <c r="BW768" s="37"/>
      <c r="BX768" s="37"/>
      <c r="BY768" s="37"/>
      <c r="BZ768" s="37"/>
      <c r="CA768" s="37"/>
      <c r="CB768" s="37"/>
      <c r="CC768" s="37"/>
      <c r="CD768" s="37"/>
      <c r="CE768" s="37"/>
      <c r="CF768" s="37"/>
      <c r="CG768" s="37"/>
      <c r="CH768" s="37"/>
      <c r="CI768" s="37"/>
      <c r="CJ768" s="37"/>
      <c r="CK768" s="37"/>
      <c r="CL768" s="37"/>
      <c r="CM768" s="37"/>
      <c r="CN768" s="37"/>
      <c r="CO768" s="37"/>
      <c r="CP768" s="37"/>
      <c r="CQ768" s="37"/>
      <c r="CR768" s="37"/>
      <c r="CS768" s="37"/>
      <c r="CT768" s="37"/>
      <c r="CU768" s="37"/>
      <c r="CV768" s="37"/>
      <c r="CW768" s="37"/>
      <c r="CX768" s="37"/>
      <c r="CY768" s="37"/>
      <c r="CZ768" s="37"/>
      <c r="DA768" s="37"/>
      <c r="DB768" s="37"/>
      <c r="DC768" s="37"/>
      <c r="DD768" s="37"/>
      <c r="DE768" s="37"/>
      <c r="DF768" s="37"/>
      <c r="DG768" s="37"/>
      <c r="DH768" s="37"/>
      <c r="DI768" s="37"/>
      <c r="DJ768" s="37"/>
      <c r="DK768" s="37"/>
      <c r="DL768" s="37"/>
      <c r="DM768" s="37"/>
      <c r="DN768" s="37"/>
      <c r="DO768" s="37"/>
      <c r="DP768" s="37"/>
      <c r="DQ768" s="37"/>
      <c r="DR768" s="37"/>
      <c r="DS768" s="37"/>
      <c r="DT768" s="37"/>
      <c r="DU768" s="37"/>
      <c r="DV768" s="37"/>
      <c r="DW768" s="37"/>
      <c r="DX768" s="37"/>
      <c r="DY768" s="37"/>
      <c r="DZ768" s="37"/>
      <c r="EA768" s="37"/>
      <c r="EB768" s="37"/>
      <c r="EC768" s="37"/>
      <c r="ED768" s="37"/>
      <c r="EE768" s="37"/>
      <c r="EF768" s="37"/>
      <c r="EG768" s="37"/>
      <c r="EH768" s="37"/>
      <c r="EI768" s="37"/>
      <c r="EJ768" s="37"/>
      <c r="EK768" s="37"/>
      <c r="EL768" s="37"/>
      <c r="EM768" s="37"/>
      <c r="EN768" s="37"/>
      <c r="EO768" s="37"/>
      <c r="EP768" s="37"/>
      <c r="EQ768" s="37"/>
      <c r="ER768" s="37"/>
      <c r="ES768" s="37"/>
      <c r="ET768" s="37"/>
      <c r="EU768" s="37"/>
      <c r="EV768" s="37"/>
      <c r="EW768" s="37"/>
      <c r="EX768" s="37"/>
      <c r="EY768" s="37"/>
      <c r="EZ768" s="37"/>
      <c r="FA768" s="37"/>
      <c r="FB768" s="37"/>
      <c r="FC768" s="37"/>
      <c r="FD768" s="37"/>
      <c r="FE768" s="37"/>
      <c r="FF768" s="37"/>
      <c r="FG768" s="37"/>
      <c r="FH768" s="37"/>
      <c r="FI768" s="37"/>
      <c r="FJ768" s="37"/>
      <c r="FK768" s="37"/>
      <c r="FL768" s="37"/>
      <c r="FM768" s="37"/>
      <c r="FN768" s="37"/>
      <c r="FO768" s="37"/>
      <c r="FP768" s="37"/>
      <c r="FQ768" s="37"/>
      <c r="FR768" s="37"/>
      <c r="FS768" s="37"/>
      <c r="FT768" s="37"/>
      <c r="FU768" s="37"/>
      <c r="FV768" s="37"/>
      <c r="FW768" s="37"/>
      <c r="FX768" s="37"/>
      <c r="FY768" s="37"/>
      <c r="FZ768" s="37"/>
      <c r="GA768" s="37"/>
      <c r="GB768" s="37"/>
      <c r="GC768" s="37"/>
      <c r="GD768" s="37"/>
      <c r="GE768" s="37"/>
      <c r="GF768" s="37"/>
      <c r="GG768" s="37"/>
      <c r="GH768" s="37"/>
      <c r="GI768" s="37"/>
      <c r="GJ768" s="37"/>
      <c r="GK768" s="37"/>
      <c r="GL768" s="37"/>
      <c r="GM768" s="37"/>
      <c r="GN768" s="37"/>
      <c r="GO768" s="37"/>
      <c r="GP768" s="37"/>
      <c r="GQ768" s="37"/>
      <c r="GR768" s="37"/>
      <c r="GS768" s="37"/>
      <c r="GT768" s="37"/>
      <c r="GU768" s="37"/>
      <c r="GV768" s="37"/>
      <c r="GW768" s="37"/>
      <c r="GX768" s="37"/>
      <c r="GY768" s="37"/>
      <c r="GZ768" s="37"/>
      <c r="HA768" s="37"/>
      <c r="HB768" s="37"/>
      <c r="HC768" s="37"/>
      <c r="HD768" s="37"/>
      <c r="HE768" s="37"/>
      <c r="HF768" s="37"/>
      <c r="HG768" s="37"/>
      <c r="HH768" s="37"/>
      <c r="HI768" s="37"/>
      <c r="HJ768" s="37"/>
      <c r="HK768" s="37"/>
      <c r="HL768" s="37"/>
      <c r="HM768" s="37"/>
      <c r="HN768" s="37"/>
      <c r="HO768" s="37"/>
      <c r="HP768" s="37"/>
      <c r="HQ768" s="37"/>
      <c r="HR768" s="37"/>
      <c r="HS768" s="37"/>
      <c r="HT768" s="37"/>
      <c r="HU768" s="37"/>
      <c r="HV768" s="37"/>
      <c r="HW768" s="37"/>
      <c r="HX768" s="37"/>
      <c r="HY768" s="37"/>
      <c r="HZ768" s="37"/>
      <c r="IA768" s="37"/>
      <c r="IB768" s="37"/>
      <c r="IC768" s="37"/>
      <c r="ID768" s="37"/>
      <c r="IE768" s="37"/>
      <c r="IF768" s="37"/>
      <c r="IG768" s="37"/>
      <c r="IH768" s="37"/>
      <c r="II768" s="37"/>
      <c r="IJ768" s="37"/>
      <c r="IK768" s="37"/>
      <c r="IL768" s="37"/>
      <c r="IM768" s="37"/>
      <c r="IN768" s="37"/>
      <c r="IO768" s="37"/>
      <c r="IP768" s="37"/>
      <c r="IQ768" s="37"/>
      <c r="IR768" s="37"/>
      <c r="IS768" s="37"/>
      <c r="IT768" s="37"/>
      <c r="IU768" s="37"/>
      <c r="IV768" s="37"/>
    </row>
    <row r="769" spans="1:256" s="26" customFormat="1" hidden="1">
      <c r="A769" s="43"/>
      <c r="B769" s="17"/>
      <c r="C769" s="16"/>
      <c r="D769" s="17"/>
      <c r="E769" s="40"/>
      <c r="F769" s="40"/>
      <c r="G769" s="40"/>
      <c r="H769" s="16"/>
      <c r="I769" s="16"/>
      <c r="J769" s="17"/>
      <c r="K769" s="16"/>
      <c r="L769" s="16"/>
      <c r="M769" s="16"/>
      <c r="N769" s="16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  <c r="DK769" s="37"/>
      <c r="DL769" s="37"/>
      <c r="DM769" s="37"/>
      <c r="DN769" s="37"/>
      <c r="DO769" s="37"/>
      <c r="DP769" s="37"/>
      <c r="DQ769" s="37"/>
      <c r="DR769" s="37"/>
      <c r="DS769" s="37"/>
      <c r="DT769" s="37"/>
      <c r="DU769" s="37"/>
      <c r="DV769" s="37"/>
      <c r="DW769" s="37"/>
      <c r="DX769" s="37"/>
      <c r="DY769" s="37"/>
      <c r="DZ769" s="37"/>
      <c r="EA769" s="37"/>
      <c r="EB769" s="37"/>
      <c r="EC769" s="37"/>
      <c r="ED769" s="37"/>
      <c r="EE769" s="37"/>
      <c r="EF769" s="37"/>
      <c r="EG769" s="37"/>
      <c r="EH769" s="37"/>
      <c r="EI769" s="37"/>
      <c r="EJ769" s="37"/>
      <c r="EK769" s="37"/>
      <c r="EL769" s="37"/>
      <c r="EM769" s="37"/>
      <c r="EN769" s="37"/>
      <c r="EO769" s="37"/>
      <c r="EP769" s="37"/>
      <c r="EQ769" s="37"/>
      <c r="ER769" s="37"/>
      <c r="ES769" s="37"/>
      <c r="ET769" s="37"/>
      <c r="EU769" s="37"/>
      <c r="EV769" s="37"/>
      <c r="EW769" s="37"/>
      <c r="EX769" s="37"/>
      <c r="EY769" s="37"/>
      <c r="EZ769" s="37"/>
      <c r="FA769" s="37"/>
      <c r="FB769" s="37"/>
      <c r="FC769" s="37"/>
      <c r="FD769" s="37"/>
      <c r="FE769" s="37"/>
      <c r="FF769" s="37"/>
      <c r="FG769" s="37"/>
      <c r="FH769" s="37"/>
      <c r="FI769" s="37"/>
      <c r="FJ769" s="37"/>
      <c r="FK769" s="37"/>
      <c r="FL769" s="37"/>
      <c r="FM769" s="37"/>
      <c r="FN769" s="37"/>
      <c r="FO769" s="37"/>
      <c r="FP769" s="37"/>
      <c r="FQ769" s="37"/>
      <c r="FR769" s="37"/>
      <c r="FS769" s="37"/>
      <c r="FT769" s="37"/>
      <c r="FU769" s="37"/>
      <c r="FV769" s="37"/>
      <c r="FW769" s="37"/>
      <c r="FX769" s="37"/>
      <c r="FY769" s="37"/>
      <c r="FZ769" s="37"/>
      <c r="GA769" s="37"/>
      <c r="GB769" s="37"/>
      <c r="GC769" s="37"/>
      <c r="GD769" s="37"/>
      <c r="GE769" s="37"/>
      <c r="GF769" s="37"/>
      <c r="GG769" s="37"/>
      <c r="GH769" s="37"/>
      <c r="GI769" s="37"/>
      <c r="GJ769" s="37"/>
      <c r="GK769" s="37"/>
      <c r="GL769" s="37"/>
      <c r="GM769" s="37"/>
      <c r="GN769" s="37"/>
      <c r="GO769" s="37"/>
      <c r="GP769" s="37"/>
      <c r="GQ769" s="37"/>
      <c r="GR769" s="37"/>
      <c r="GS769" s="37"/>
      <c r="GT769" s="37"/>
      <c r="GU769" s="37"/>
      <c r="GV769" s="37"/>
      <c r="GW769" s="37"/>
      <c r="GX769" s="37"/>
      <c r="GY769" s="37"/>
      <c r="GZ769" s="37"/>
      <c r="HA769" s="37"/>
      <c r="HB769" s="37"/>
      <c r="HC769" s="37"/>
      <c r="HD769" s="37"/>
      <c r="HE769" s="37"/>
      <c r="HF769" s="37"/>
      <c r="HG769" s="37"/>
      <c r="HH769" s="37"/>
      <c r="HI769" s="37"/>
      <c r="HJ769" s="37"/>
      <c r="HK769" s="37"/>
      <c r="HL769" s="37"/>
      <c r="HM769" s="37"/>
      <c r="HN769" s="37"/>
      <c r="HO769" s="37"/>
      <c r="HP769" s="37"/>
      <c r="HQ769" s="37"/>
      <c r="HR769" s="37"/>
      <c r="HS769" s="37"/>
      <c r="HT769" s="37"/>
      <c r="HU769" s="37"/>
      <c r="HV769" s="37"/>
      <c r="HW769" s="37"/>
      <c r="HX769" s="37"/>
      <c r="HY769" s="37"/>
      <c r="HZ769" s="37"/>
      <c r="IA769" s="37"/>
      <c r="IB769" s="37"/>
      <c r="IC769" s="37"/>
      <c r="ID769" s="37"/>
      <c r="IE769" s="37"/>
      <c r="IF769" s="37"/>
      <c r="IG769" s="37"/>
      <c r="IH769" s="37"/>
      <c r="II769" s="37"/>
      <c r="IJ769" s="37"/>
      <c r="IK769" s="37"/>
      <c r="IL769" s="37"/>
      <c r="IM769" s="37"/>
      <c r="IN769" s="37"/>
      <c r="IO769" s="37"/>
      <c r="IP769" s="37"/>
      <c r="IQ769" s="37"/>
      <c r="IR769" s="37"/>
      <c r="IS769" s="37"/>
      <c r="IT769" s="37"/>
      <c r="IU769" s="37"/>
      <c r="IV769" s="37"/>
    </row>
    <row r="770" spans="1:256" s="26" customFormat="1" hidden="1">
      <c r="A770" s="43"/>
      <c r="B770" s="17"/>
      <c r="C770" s="16"/>
      <c r="D770" s="17"/>
      <c r="E770" s="40"/>
      <c r="F770" s="40"/>
      <c r="G770" s="40"/>
      <c r="H770" s="16"/>
      <c r="I770" s="16"/>
      <c r="J770" s="17"/>
      <c r="K770" s="16"/>
      <c r="L770" s="16"/>
      <c r="M770" s="16"/>
      <c r="N770" s="16"/>
    </row>
    <row r="771" spans="1:256" s="64" customFormat="1">
      <c r="A771" s="58">
        <v>43340</v>
      </c>
      <c r="B771" s="59" t="s">
        <v>249</v>
      </c>
      <c r="C771" s="59" t="s">
        <v>82</v>
      </c>
      <c r="D771" s="59" t="s">
        <v>85</v>
      </c>
      <c r="E771" s="61"/>
      <c r="F771" s="61">
        <v>100000</v>
      </c>
      <c r="G771" s="65"/>
      <c r="H771" s="59"/>
      <c r="I771" s="73"/>
      <c r="J771" s="59" t="s">
        <v>137</v>
      </c>
      <c r="K771" s="59" t="s">
        <v>279</v>
      </c>
      <c r="L771" s="59"/>
      <c r="M771" s="59" t="s">
        <v>95</v>
      </c>
      <c r="N771" s="63" t="s">
        <v>101</v>
      </c>
    </row>
    <row r="772" spans="1:256" s="26" customFormat="1" hidden="1">
      <c r="A772" s="43"/>
      <c r="B772" s="16"/>
      <c r="C772" s="16"/>
      <c r="D772" s="16"/>
      <c r="E772" s="40"/>
      <c r="F772" s="40"/>
      <c r="G772" s="52"/>
      <c r="H772" s="16"/>
      <c r="I772" s="16"/>
      <c r="J772" s="16"/>
      <c r="K772" s="16"/>
      <c r="L772" s="16"/>
      <c r="M772" s="16"/>
      <c r="N772" s="17"/>
    </row>
    <row r="773" spans="1:256" s="64" customFormat="1">
      <c r="A773" s="58">
        <v>43340</v>
      </c>
      <c r="B773" s="59" t="s">
        <v>245</v>
      </c>
      <c r="C773" s="59" t="s">
        <v>82</v>
      </c>
      <c r="D773" s="59" t="s">
        <v>85</v>
      </c>
      <c r="E773" s="61"/>
      <c r="F773" s="61">
        <v>100000</v>
      </c>
      <c r="G773" s="65"/>
      <c r="H773" s="59"/>
      <c r="I773" s="73"/>
      <c r="J773" s="59" t="s">
        <v>137</v>
      </c>
      <c r="K773" s="59" t="s">
        <v>280</v>
      </c>
      <c r="L773" s="59"/>
      <c r="M773" s="59" t="s">
        <v>95</v>
      </c>
      <c r="N773" s="63" t="s">
        <v>101</v>
      </c>
    </row>
    <row r="774" spans="1:256" s="26" customFormat="1" hidden="1">
      <c r="A774" s="43"/>
      <c r="B774" s="16"/>
      <c r="C774" s="16"/>
      <c r="D774" s="16"/>
      <c r="E774" s="40"/>
      <c r="F774" s="40"/>
      <c r="G774" s="52"/>
      <c r="H774" s="16"/>
      <c r="I774" s="16"/>
      <c r="J774" s="16"/>
      <c r="K774" s="16"/>
      <c r="L774" s="16"/>
      <c r="M774" s="16"/>
      <c r="N774" s="17"/>
    </row>
    <row r="775" spans="1:256" s="64" customFormat="1">
      <c r="A775" s="58">
        <v>43340</v>
      </c>
      <c r="B775" s="59" t="s">
        <v>259</v>
      </c>
      <c r="C775" s="59" t="s">
        <v>82</v>
      </c>
      <c r="D775" s="59" t="s">
        <v>85</v>
      </c>
      <c r="E775" s="61"/>
      <c r="F775" s="61">
        <v>20000</v>
      </c>
      <c r="G775" s="65"/>
      <c r="H775" s="59"/>
      <c r="I775" s="73"/>
      <c r="J775" s="59" t="s">
        <v>137</v>
      </c>
      <c r="K775" s="59">
        <v>7</v>
      </c>
      <c r="L775" s="59"/>
      <c r="M775" s="59" t="s">
        <v>95</v>
      </c>
      <c r="N775" s="63" t="s">
        <v>101</v>
      </c>
    </row>
    <row r="776" spans="1:256" s="64" customFormat="1">
      <c r="A776" s="58">
        <v>43340</v>
      </c>
      <c r="B776" s="59" t="s">
        <v>285</v>
      </c>
      <c r="C776" s="59" t="s">
        <v>82</v>
      </c>
      <c r="D776" s="59" t="s">
        <v>91</v>
      </c>
      <c r="E776" s="61"/>
      <c r="F776" s="61">
        <v>300000</v>
      </c>
      <c r="G776" s="65"/>
      <c r="H776" s="59"/>
      <c r="I776" s="73"/>
      <c r="J776" s="59" t="s">
        <v>137</v>
      </c>
      <c r="K776" s="59" t="s">
        <v>143</v>
      </c>
      <c r="L776" s="59"/>
      <c r="M776" s="59" t="s">
        <v>95</v>
      </c>
      <c r="N776" s="63" t="s">
        <v>101</v>
      </c>
    </row>
    <row r="777" spans="1:256" s="30" customFormat="1" hidden="1">
      <c r="A777" s="43"/>
      <c r="B777" s="16"/>
      <c r="C777" s="16"/>
      <c r="D777" s="16"/>
      <c r="E777" s="40"/>
      <c r="F777" s="40"/>
      <c r="G777" s="52"/>
      <c r="H777" s="16"/>
      <c r="I777" s="16"/>
      <c r="J777" s="16"/>
      <c r="K777" s="16"/>
      <c r="L777" s="16"/>
      <c r="M777" s="16"/>
      <c r="N777" s="16"/>
    </row>
    <row r="778" spans="1:256" s="64" customFormat="1">
      <c r="A778" s="58">
        <v>43340</v>
      </c>
      <c r="B778" s="59" t="s">
        <v>226</v>
      </c>
      <c r="C778" s="59" t="s">
        <v>82</v>
      </c>
      <c r="D778" s="59" t="s">
        <v>85</v>
      </c>
      <c r="E778" s="61"/>
      <c r="F778" s="61">
        <v>10000</v>
      </c>
      <c r="G778" s="65"/>
      <c r="H778" s="59"/>
      <c r="I778" s="73"/>
      <c r="J778" s="59" t="s">
        <v>137</v>
      </c>
      <c r="K778" s="59" t="s">
        <v>143</v>
      </c>
      <c r="L778" s="59"/>
      <c r="M778" s="59" t="s">
        <v>95</v>
      </c>
      <c r="N778" s="63" t="s">
        <v>101</v>
      </c>
    </row>
    <row r="779" spans="1:256" s="64" customFormat="1">
      <c r="A779" s="58">
        <v>43340</v>
      </c>
      <c r="B779" s="63" t="s">
        <v>137</v>
      </c>
      <c r="C779" s="63" t="s">
        <v>82</v>
      </c>
      <c r="D779" s="63" t="s">
        <v>91</v>
      </c>
      <c r="E779" s="75">
        <v>300000</v>
      </c>
      <c r="F779" s="75"/>
      <c r="G779" s="70"/>
      <c r="H779" s="59"/>
      <c r="I779" s="73"/>
      <c r="J779" s="63" t="s">
        <v>289</v>
      </c>
      <c r="K779" s="59" t="s">
        <v>143</v>
      </c>
      <c r="L779" s="59"/>
      <c r="M779" s="59" t="s">
        <v>95</v>
      </c>
      <c r="N779" s="63" t="s">
        <v>101</v>
      </c>
    </row>
    <row r="780" spans="1:256" s="26" customFormat="1" hidden="1">
      <c r="A780" s="43"/>
      <c r="B780" s="16"/>
      <c r="C780" s="16"/>
      <c r="D780" s="16"/>
      <c r="E780" s="40"/>
      <c r="F780" s="40"/>
      <c r="G780" s="40"/>
      <c r="H780" s="16"/>
      <c r="I780" s="16"/>
      <c r="J780" s="16"/>
      <c r="K780" s="16"/>
      <c r="L780" s="16"/>
      <c r="M780" s="16"/>
      <c r="N780" s="16"/>
    </row>
    <row r="781" spans="1:256" s="26" customFormat="1" hidden="1">
      <c r="A781" s="43"/>
      <c r="B781" s="16"/>
      <c r="C781" s="16"/>
      <c r="D781" s="16"/>
      <c r="E781" s="40"/>
      <c r="F781" s="40"/>
      <c r="G781" s="40"/>
      <c r="H781" s="16"/>
      <c r="I781" s="16"/>
      <c r="J781" s="16"/>
      <c r="K781" s="16"/>
      <c r="L781" s="16"/>
      <c r="M781" s="16"/>
      <c r="N781" s="16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  <c r="BO781" s="64"/>
      <c r="BP781" s="64"/>
      <c r="BQ781" s="64"/>
      <c r="BR781" s="64"/>
      <c r="BS781" s="64"/>
      <c r="BT781" s="64"/>
      <c r="BU781" s="64"/>
      <c r="BV781" s="64"/>
      <c r="BW781" s="64"/>
      <c r="BX781" s="64"/>
      <c r="BY781" s="64"/>
      <c r="BZ781" s="64"/>
      <c r="CA781" s="64"/>
      <c r="CB781" s="64"/>
      <c r="CC781" s="64"/>
      <c r="CD781" s="64"/>
      <c r="CE781" s="64"/>
      <c r="CF781" s="64"/>
      <c r="CG781" s="64"/>
      <c r="CH781" s="64"/>
      <c r="CI781" s="64"/>
      <c r="CJ781" s="64"/>
      <c r="CK781" s="64"/>
      <c r="CL781" s="64"/>
      <c r="CM781" s="64"/>
      <c r="CN781" s="64"/>
      <c r="CO781" s="64"/>
      <c r="CP781" s="64"/>
      <c r="CQ781" s="64"/>
      <c r="CR781" s="64"/>
      <c r="CS781" s="64"/>
      <c r="CT781" s="64"/>
      <c r="CU781" s="64"/>
      <c r="CV781" s="64"/>
      <c r="CW781" s="64"/>
      <c r="CX781" s="64"/>
      <c r="CY781" s="64"/>
      <c r="CZ781" s="64"/>
      <c r="DA781" s="64"/>
      <c r="DB781" s="64"/>
      <c r="DC781" s="64"/>
      <c r="DD781" s="64"/>
      <c r="DE781" s="64"/>
      <c r="DF781" s="64"/>
      <c r="DG781" s="64"/>
      <c r="DH781" s="64"/>
      <c r="DI781" s="64"/>
      <c r="DJ781" s="64"/>
      <c r="DK781" s="64"/>
      <c r="DL781" s="64"/>
      <c r="DM781" s="64"/>
      <c r="DN781" s="64"/>
      <c r="DO781" s="64"/>
      <c r="DP781" s="64"/>
      <c r="DQ781" s="64"/>
      <c r="DR781" s="64"/>
      <c r="DS781" s="64"/>
      <c r="DT781" s="64"/>
      <c r="DU781" s="64"/>
      <c r="DV781" s="64"/>
      <c r="DW781" s="64"/>
      <c r="DX781" s="64"/>
      <c r="DY781" s="64"/>
      <c r="DZ781" s="64"/>
      <c r="EA781" s="64"/>
      <c r="EB781" s="64"/>
      <c r="EC781" s="64"/>
      <c r="ED781" s="64"/>
      <c r="EE781" s="64"/>
      <c r="EF781" s="64"/>
      <c r="EG781" s="64"/>
      <c r="EH781" s="64"/>
      <c r="EI781" s="64"/>
      <c r="EJ781" s="64"/>
      <c r="EK781" s="64"/>
      <c r="EL781" s="64"/>
      <c r="EM781" s="64"/>
      <c r="EN781" s="64"/>
      <c r="EO781" s="64"/>
      <c r="EP781" s="64"/>
      <c r="EQ781" s="64"/>
      <c r="ER781" s="64"/>
      <c r="ES781" s="64"/>
      <c r="ET781" s="64"/>
      <c r="EU781" s="64"/>
      <c r="EV781" s="64"/>
      <c r="EW781" s="64"/>
      <c r="EX781" s="64"/>
      <c r="EY781" s="64"/>
      <c r="EZ781" s="64"/>
      <c r="FA781" s="64"/>
      <c r="FB781" s="64"/>
      <c r="FC781" s="64"/>
      <c r="FD781" s="64"/>
      <c r="FE781" s="64"/>
      <c r="FF781" s="64"/>
      <c r="FG781" s="64"/>
      <c r="FH781" s="64"/>
      <c r="FI781" s="64"/>
      <c r="FJ781" s="64"/>
      <c r="FK781" s="64"/>
      <c r="FL781" s="64"/>
      <c r="FM781" s="64"/>
      <c r="FN781" s="64"/>
      <c r="FO781" s="64"/>
      <c r="FP781" s="64"/>
      <c r="FQ781" s="64"/>
      <c r="FR781" s="64"/>
      <c r="FS781" s="64"/>
      <c r="FT781" s="64"/>
      <c r="FU781" s="64"/>
      <c r="FV781" s="64"/>
      <c r="FW781" s="64"/>
      <c r="FX781" s="64"/>
      <c r="FY781" s="64"/>
      <c r="FZ781" s="64"/>
      <c r="GA781" s="64"/>
      <c r="GB781" s="64"/>
      <c r="GC781" s="64"/>
      <c r="GD781" s="64"/>
      <c r="GE781" s="64"/>
      <c r="GF781" s="64"/>
      <c r="GG781" s="64"/>
      <c r="GH781" s="64"/>
      <c r="GI781" s="64"/>
      <c r="GJ781" s="64"/>
      <c r="GK781" s="64"/>
      <c r="GL781" s="64"/>
      <c r="GM781" s="64"/>
      <c r="GN781" s="64"/>
      <c r="GO781" s="64"/>
      <c r="GP781" s="64"/>
      <c r="GQ781" s="64"/>
      <c r="GR781" s="64"/>
      <c r="GS781" s="64"/>
      <c r="GT781" s="64"/>
      <c r="GU781" s="64"/>
      <c r="GV781" s="64"/>
      <c r="GW781" s="64"/>
      <c r="GX781" s="64"/>
      <c r="GY781" s="64"/>
      <c r="GZ781" s="64"/>
      <c r="HA781" s="64"/>
      <c r="HB781" s="64"/>
      <c r="HC781" s="64"/>
      <c r="HD781" s="64"/>
      <c r="HE781" s="64"/>
      <c r="HF781" s="64"/>
      <c r="HG781" s="64"/>
      <c r="HH781" s="64"/>
      <c r="HI781" s="64"/>
      <c r="HJ781" s="64"/>
      <c r="HK781" s="64"/>
      <c r="HL781" s="64"/>
      <c r="HM781" s="64"/>
      <c r="HN781" s="64"/>
      <c r="HO781" s="64"/>
      <c r="HP781" s="64"/>
      <c r="HQ781" s="64"/>
      <c r="HR781" s="64"/>
      <c r="HS781" s="64"/>
      <c r="HT781" s="64"/>
      <c r="HU781" s="64"/>
      <c r="HV781" s="64"/>
      <c r="HW781" s="64"/>
      <c r="HX781" s="64"/>
      <c r="HY781" s="64"/>
      <c r="HZ781" s="64"/>
      <c r="IA781" s="64"/>
      <c r="IB781" s="64"/>
      <c r="IC781" s="64"/>
      <c r="ID781" s="64"/>
      <c r="IE781" s="64"/>
      <c r="IF781" s="64"/>
      <c r="IG781" s="64"/>
      <c r="IH781" s="64"/>
      <c r="II781" s="64"/>
      <c r="IJ781" s="64"/>
      <c r="IK781" s="64"/>
      <c r="IL781" s="64"/>
      <c r="IM781" s="64"/>
      <c r="IN781" s="64"/>
      <c r="IO781" s="64"/>
      <c r="IP781" s="64"/>
      <c r="IQ781" s="64"/>
      <c r="IR781" s="64"/>
      <c r="IS781" s="64"/>
      <c r="IT781" s="64"/>
      <c r="IU781" s="64"/>
      <c r="IV781" s="64"/>
    </row>
    <row r="782" spans="1:256" s="26" customFormat="1" hidden="1">
      <c r="A782" s="43"/>
      <c r="B782" s="16"/>
      <c r="C782" s="16"/>
      <c r="D782" s="16"/>
      <c r="E782" s="40"/>
      <c r="F782" s="40"/>
      <c r="G782" s="40"/>
      <c r="H782" s="16"/>
      <c r="I782" s="16"/>
      <c r="J782" s="16"/>
      <c r="K782" s="16"/>
      <c r="L782" s="16"/>
      <c r="M782" s="16"/>
      <c r="N782" s="16"/>
    </row>
    <row r="783" spans="1:256" s="64" customFormat="1">
      <c r="A783" s="58">
        <v>43340</v>
      </c>
      <c r="B783" s="59" t="s">
        <v>137</v>
      </c>
      <c r="C783" s="59" t="s">
        <v>82</v>
      </c>
      <c r="D783" s="59" t="s">
        <v>85</v>
      </c>
      <c r="E783" s="61">
        <v>100000</v>
      </c>
      <c r="F783" s="61"/>
      <c r="G783" s="61"/>
      <c r="H783" s="59"/>
      <c r="I783" s="73"/>
      <c r="J783" s="59" t="s">
        <v>245</v>
      </c>
      <c r="K783" s="59" t="s">
        <v>292</v>
      </c>
      <c r="L783" s="59"/>
      <c r="M783" s="59" t="s">
        <v>95</v>
      </c>
      <c r="N783" s="63" t="s">
        <v>101</v>
      </c>
    </row>
    <row r="784" spans="1:256" s="26" customFormat="1" hidden="1">
      <c r="A784" s="43"/>
      <c r="B784" s="16"/>
      <c r="C784" s="16"/>
      <c r="D784" s="16"/>
      <c r="E784" s="40"/>
      <c r="F784" s="40"/>
      <c r="G784" s="40"/>
      <c r="H784" s="16"/>
      <c r="I784" s="16"/>
      <c r="J784" s="16"/>
      <c r="K784" s="16"/>
      <c r="L784" s="16"/>
      <c r="M784" s="16"/>
      <c r="N784" s="16"/>
    </row>
    <row r="785" spans="1:256" s="26" customFormat="1" hidden="1">
      <c r="A785" s="43"/>
      <c r="B785" s="16"/>
      <c r="C785" s="16"/>
      <c r="D785" s="16"/>
      <c r="E785" s="40"/>
      <c r="F785" s="40"/>
      <c r="G785" s="40"/>
      <c r="H785" s="16"/>
      <c r="I785" s="16"/>
      <c r="J785" s="16"/>
      <c r="K785" s="16"/>
      <c r="L785" s="16"/>
      <c r="M785" s="16"/>
      <c r="N785" s="16"/>
    </row>
    <row r="786" spans="1:256" s="26" customFormat="1" hidden="1">
      <c r="A786" s="43"/>
      <c r="B786" s="16"/>
      <c r="C786" s="16"/>
      <c r="D786" s="16"/>
      <c r="E786" s="40"/>
      <c r="F786" s="40"/>
      <c r="G786" s="40"/>
      <c r="H786" s="16"/>
      <c r="I786" s="16"/>
      <c r="J786" s="16"/>
      <c r="K786" s="16"/>
      <c r="L786" s="16"/>
      <c r="M786" s="16"/>
      <c r="N786" s="16"/>
    </row>
    <row r="787" spans="1:256" s="26" customFormat="1" hidden="1">
      <c r="A787" s="43"/>
      <c r="B787" s="16"/>
      <c r="C787" s="16"/>
      <c r="D787" s="16"/>
      <c r="E787" s="40"/>
      <c r="F787" s="40"/>
      <c r="G787" s="40"/>
      <c r="H787" s="16"/>
      <c r="I787" s="16"/>
      <c r="J787" s="16"/>
      <c r="K787" s="16"/>
      <c r="L787" s="16"/>
      <c r="M787" s="16"/>
      <c r="N787" s="16"/>
    </row>
    <row r="788" spans="1:256" s="26" customFormat="1" hidden="1">
      <c r="A788" s="43"/>
      <c r="B788" s="16"/>
      <c r="C788" s="16"/>
      <c r="D788" s="16"/>
      <c r="E788" s="40"/>
      <c r="F788" s="40"/>
      <c r="G788" s="40"/>
      <c r="H788" s="16"/>
      <c r="I788" s="16"/>
      <c r="J788" s="16"/>
      <c r="K788" s="16"/>
      <c r="L788" s="16"/>
      <c r="M788" s="16"/>
      <c r="N788" s="16"/>
    </row>
    <row r="789" spans="1:256" s="26" customFormat="1" hidden="1">
      <c r="A789" s="43"/>
      <c r="B789" s="16"/>
      <c r="C789" s="16"/>
      <c r="D789" s="53"/>
      <c r="E789" s="40"/>
      <c r="F789" s="40"/>
      <c r="G789" s="40"/>
      <c r="H789" s="16"/>
      <c r="I789" s="16"/>
      <c r="J789" s="16"/>
      <c r="K789" s="46"/>
      <c r="L789" s="16"/>
      <c r="M789" s="16"/>
      <c r="N789" s="16"/>
    </row>
    <row r="790" spans="1:256" s="26" customFormat="1" hidden="1">
      <c r="A790" s="43"/>
      <c r="B790" s="16"/>
      <c r="C790" s="16"/>
      <c r="D790" s="53"/>
      <c r="E790" s="40"/>
      <c r="F790" s="40"/>
      <c r="G790" s="40"/>
      <c r="H790" s="16"/>
      <c r="I790" s="16"/>
      <c r="J790" s="16"/>
      <c r="K790" s="46"/>
      <c r="L790" s="16"/>
      <c r="M790" s="16"/>
      <c r="N790" s="16"/>
    </row>
    <row r="791" spans="1:256" s="26" customFormat="1" hidden="1">
      <c r="A791" s="43"/>
      <c r="B791" s="16"/>
      <c r="C791" s="16"/>
      <c r="D791" s="53"/>
      <c r="E791" s="40"/>
      <c r="F791" s="40"/>
      <c r="G791" s="40"/>
      <c r="H791" s="16"/>
      <c r="I791" s="16"/>
      <c r="J791" s="16"/>
      <c r="K791" s="46"/>
      <c r="L791" s="16"/>
      <c r="M791" s="16"/>
      <c r="N791" s="16"/>
    </row>
    <row r="792" spans="1:256" s="26" customFormat="1" hidden="1">
      <c r="A792" s="43"/>
      <c r="B792" s="16"/>
      <c r="C792" s="16"/>
      <c r="D792" s="53"/>
      <c r="E792" s="40"/>
      <c r="F792" s="40"/>
      <c r="G792" s="40"/>
      <c r="H792" s="16"/>
      <c r="I792" s="16"/>
      <c r="J792" s="16"/>
      <c r="K792" s="46"/>
      <c r="L792" s="16"/>
      <c r="M792" s="16"/>
      <c r="N792" s="16"/>
    </row>
    <row r="793" spans="1:256" s="26" customFormat="1" hidden="1">
      <c r="A793" s="43"/>
      <c r="B793" s="16"/>
      <c r="C793" s="16"/>
      <c r="D793" s="53"/>
      <c r="E793" s="40"/>
      <c r="F793" s="40"/>
      <c r="G793" s="40"/>
      <c r="H793" s="16"/>
      <c r="I793" s="16"/>
      <c r="J793" s="16"/>
      <c r="K793" s="46"/>
      <c r="L793" s="16"/>
      <c r="M793" s="16"/>
      <c r="N793" s="16"/>
    </row>
    <row r="794" spans="1:256" s="26" customFormat="1" hidden="1">
      <c r="A794" s="43"/>
      <c r="B794" s="50"/>
      <c r="C794" s="50"/>
      <c r="D794" s="50"/>
      <c r="E794" s="40"/>
      <c r="F794" s="49"/>
      <c r="G794" s="50"/>
      <c r="H794" s="16"/>
      <c r="I794" s="16"/>
      <c r="J794" s="17"/>
      <c r="K794" s="50"/>
      <c r="L794" s="16"/>
      <c r="M794" s="16"/>
      <c r="N794" s="17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  <c r="BO794" s="64"/>
      <c r="BP794" s="64"/>
      <c r="BQ794" s="64"/>
      <c r="BR794" s="64"/>
      <c r="BS794" s="64"/>
      <c r="BT794" s="64"/>
      <c r="BU794" s="64"/>
      <c r="BV794" s="64"/>
      <c r="BW794" s="64"/>
      <c r="BX794" s="64"/>
      <c r="BY794" s="64"/>
      <c r="BZ794" s="64"/>
      <c r="CA794" s="64"/>
      <c r="CB794" s="64"/>
      <c r="CC794" s="64"/>
      <c r="CD794" s="64"/>
      <c r="CE794" s="64"/>
      <c r="CF794" s="64"/>
      <c r="CG794" s="64"/>
      <c r="CH794" s="64"/>
      <c r="CI794" s="64"/>
      <c r="CJ794" s="64"/>
      <c r="CK794" s="64"/>
      <c r="CL794" s="64"/>
      <c r="CM794" s="64"/>
      <c r="CN794" s="64"/>
      <c r="CO794" s="64"/>
      <c r="CP794" s="64"/>
      <c r="CQ794" s="64"/>
      <c r="CR794" s="64"/>
      <c r="CS794" s="64"/>
      <c r="CT794" s="64"/>
      <c r="CU794" s="64"/>
      <c r="CV794" s="64"/>
      <c r="CW794" s="64"/>
      <c r="CX794" s="64"/>
      <c r="CY794" s="64"/>
      <c r="CZ794" s="64"/>
      <c r="DA794" s="64"/>
      <c r="DB794" s="64"/>
      <c r="DC794" s="64"/>
      <c r="DD794" s="64"/>
      <c r="DE794" s="64"/>
      <c r="DF794" s="64"/>
      <c r="DG794" s="64"/>
      <c r="DH794" s="64"/>
      <c r="DI794" s="64"/>
      <c r="DJ794" s="64"/>
      <c r="DK794" s="64"/>
      <c r="DL794" s="64"/>
      <c r="DM794" s="64"/>
      <c r="DN794" s="64"/>
      <c r="DO794" s="64"/>
      <c r="DP794" s="64"/>
      <c r="DQ794" s="64"/>
      <c r="DR794" s="64"/>
      <c r="DS794" s="64"/>
      <c r="DT794" s="64"/>
      <c r="DU794" s="64"/>
      <c r="DV794" s="64"/>
      <c r="DW794" s="64"/>
      <c r="DX794" s="64"/>
      <c r="DY794" s="64"/>
      <c r="DZ794" s="64"/>
      <c r="EA794" s="64"/>
      <c r="EB794" s="64"/>
      <c r="EC794" s="64"/>
      <c r="ED794" s="64"/>
      <c r="EE794" s="64"/>
      <c r="EF794" s="64"/>
      <c r="EG794" s="64"/>
      <c r="EH794" s="64"/>
      <c r="EI794" s="64"/>
      <c r="EJ794" s="64"/>
      <c r="EK794" s="64"/>
      <c r="EL794" s="64"/>
      <c r="EM794" s="64"/>
      <c r="EN794" s="64"/>
      <c r="EO794" s="64"/>
      <c r="EP794" s="64"/>
      <c r="EQ794" s="64"/>
      <c r="ER794" s="64"/>
      <c r="ES794" s="64"/>
      <c r="ET794" s="64"/>
      <c r="EU794" s="64"/>
      <c r="EV794" s="64"/>
      <c r="EW794" s="64"/>
      <c r="EX794" s="64"/>
      <c r="EY794" s="64"/>
      <c r="EZ794" s="64"/>
      <c r="FA794" s="64"/>
      <c r="FB794" s="64"/>
      <c r="FC794" s="64"/>
      <c r="FD794" s="64"/>
      <c r="FE794" s="64"/>
      <c r="FF794" s="64"/>
      <c r="FG794" s="64"/>
      <c r="FH794" s="64"/>
      <c r="FI794" s="64"/>
      <c r="FJ794" s="64"/>
      <c r="FK794" s="64"/>
      <c r="FL794" s="64"/>
      <c r="FM794" s="64"/>
      <c r="FN794" s="64"/>
      <c r="FO794" s="64"/>
      <c r="FP794" s="64"/>
      <c r="FQ794" s="64"/>
      <c r="FR794" s="64"/>
      <c r="FS794" s="64"/>
      <c r="FT794" s="64"/>
      <c r="FU794" s="64"/>
      <c r="FV794" s="64"/>
      <c r="FW794" s="64"/>
      <c r="FX794" s="64"/>
      <c r="FY794" s="64"/>
      <c r="FZ794" s="64"/>
      <c r="GA794" s="64"/>
      <c r="GB794" s="64"/>
      <c r="GC794" s="64"/>
      <c r="GD794" s="64"/>
      <c r="GE794" s="64"/>
      <c r="GF794" s="64"/>
      <c r="GG794" s="64"/>
      <c r="GH794" s="64"/>
      <c r="GI794" s="64"/>
      <c r="GJ794" s="64"/>
      <c r="GK794" s="64"/>
      <c r="GL794" s="64"/>
      <c r="GM794" s="64"/>
      <c r="GN794" s="64"/>
      <c r="GO794" s="64"/>
      <c r="GP794" s="64"/>
      <c r="GQ794" s="64"/>
      <c r="GR794" s="64"/>
      <c r="GS794" s="64"/>
      <c r="GT794" s="64"/>
      <c r="GU794" s="64"/>
      <c r="GV794" s="64"/>
      <c r="GW794" s="64"/>
      <c r="GX794" s="64"/>
      <c r="GY794" s="64"/>
      <c r="GZ794" s="64"/>
      <c r="HA794" s="64"/>
      <c r="HB794" s="64"/>
      <c r="HC794" s="64"/>
      <c r="HD794" s="64"/>
      <c r="HE794" s="64"/>
      <c r="HF794" s="64"/>
      <c r="HG794" s="64"/>
      <c r="HH794" s="64"/>
      <c r="HI794" s="64"/>
      <c r="HJ794" s="64"/>
      <c r="HK794" s="64"/>
      <c r="HL794" s="64"/>
      <c r="HM794" s="64"/>
      <c r="HN794" s="64"/>
      <c r="HO794" s="64"/>
      <c r="HP794" s="64"/>
      <c r="HQ794" s="64"/>
      <c r="HR794" s="64"/>
      <c r="HS794" s="64"/>
      <c r="HT794" s="64"/>
      <c r="HU794" s="64"/>
      <c r="HV794" s="64"/>
      <c r="HW794" s="64"/>
      <c r="HX794" s="64"/>
      <c r="HY794" s="64"/>
      <c r="HZ794" s="64"/>
      <c r="IA794" s="64"/>
      <c r="IB794" s="64"/>
      <c r="IC794" s="64"/>
      <c r="ID794" s="64"/>
      <c r="IE794" s="64"/>
      <c r="IF794" s="64"/>
      <c r="IG794" s="64"/>
      <c r="IH794" s="64"/>
      <c r="II794" s="64"/>
      <c r="IJ794" s="64"/>
      <c r="IK794" s="64"/>
      <c r="IL794" s="64"/>
      <c r="IM794" s="64"/>
      <c r="IN794" s="64"/>
      <c r="IO794" s="64"/>
      <c r="IP794" s="64"/>
      <c r="IQ794" s="64"/>
      <c r="IR794" s="64"/>
      <c r="IS794" s="64"/>
      <c r="IT794" s="64"/>
      <c r="IU794" s="64"/>
      <c r="IV794" s="64"/>
    </row>
    <row r="795" spans="1:256" s="26" customFormat="1" hidden="1">
      <c r="A795" s="43"/>
      <c r="B795" s="50"/>
      <c r="C795" s="50"/>
      <c r="D795" s="50"/>
      <c r="E795" s="40"/>
      <c r="F795" s="49"/>
      <c r="G795" s="50"/>
      <c r="H795" s="16"/>
      <c r="I795" s="16"/>
      <c r="J795" s="17"/>
      <c r="K795" s="50"/>
      <c r="L795" s="16"/>
      <c r="M795" s="16"/>
      <c r="N795" s="17"/>
    </row>
    <row r="796" spans="1:256" s="64" customFormat="1">
      <c r="A796" s="58">
        <v>43340</v>
      </c>
      <c r="B796" s="71" t="s">
        <v>137</v>
      </c>
      <c r="C796" s="71" t="s">
        <v>82</v>
      </c>
      <c r="D796" s="71" t="s">
        <v>85</v>
      </c>
      <c r="E796" s="61">
        <v>10000</v>
      </c>
      <c r="F796" s="69"/>
      <c r="G796" s="71"/>
      <c r="H796" s="59"/>
      <c r="I796" s="73"/>
      <c r="J796" s="63" t="s">
        <v>226</v>
      </c>
      <c r="K796" s="71" t="s">
        <v>143</v>
      </c>
      <c r="L796" s="59"/>
      <c r="M796" s="59" t="s">
        <v>95</v>
      </c>
      <c r="N796" s="63" t="s">
        <v>101</v>
      </c>
    </row>
    <row r="797" spans="1:256" s="26" customFormat="1" hidden="1">
      <c r="A797" s="43"/>
      <c r="B797" s="50"/>
      <c r="C797" s="16"/>
      <c r="D797" s="16"/>
      <c r="E797" s="40"/>
      <c r="F797" s="40"/>
      <c r="G797" s="54"/>
      <c r="H797" s="16"/>
      <c r="I797" s="16"/>
      <c r="J797" s="17"/>
      <c r="K797" s="50"/>
      <c r="L797" s="16"/>
      <c r="M797" s="16"/>
      <c r="N797" s="17"/>
    </row>
    <row r="798" spans="1:256" s="64" customFormat="1">
      <c r="A798" s="58">
        <v>43340</v>
      </c>
      <c r="B798" s="71" t="s">
        <v>137</v>
      </c>
      <c r="C798" s="59" t="s">
        <v>82</v>
      </c>
      <c r="D798" s="59" t="s">
        <v>85</v>
      </c>
      <c r="E798" s="61">
        <v>20000</v>
      </c>
      <c r="F798" s="61"/>
      <c r="G798" s="74"/>
      <c r="H798" s="59"/>
      <c r="I798" s="73"/>
      <c r="J798" s="63" t="s">
        <v>259</v>
      </c>
      <c r="K798" s="71" t="s">
        <v>143</v>
      </c>
      <c r="L798" s="59"/>
      <c r="M798" s="59" t="s">
        <v>95</v>
      </c>
      <c r="N798" s="63" t="s">
        <v>101</v>
      </c>
    </row>
    <row r="799" spans="1:256" s="26" customFormat="1" hidden="1">
      <c r="A799" s="43"/>
      <c r="B799" s="50"/>
      <c r="C799" s="16"/>
      <c r="D799" s="16"/>
      <c r="E799" s="40"/>
      <c r="F799" s="40"/>
      <c r="G799" s="54"/>
      <c r="H799" s="16"/>
      <c r="I799" s="16"/>
      <c r="J799" s="17"/>
      <c r="K799" s="50"/>
      <c r="L799" s="16"/>
      <c r="M799" s="16"/>
      <c r="N799" s="17"/>
    </row>
    <row r="800" spans="1:256" s="26" customFormat="1" hidden="1">
      <c r="A800" s="43"/>
      <c r="B800" s="17"/>
      <c r="C800" s="16"/>
      <c r="D800" s="17"/>
      <c r="E800" s="40"/>
      <c r="F800" s="40"/>
      <c r="G800" s="54"/>
      <c r="H800" s="16"/>
      <c r="I800" s="16"/>
      <c r="J800" s="17"/>
      <c r="K800" s="17"/>
      <c r="L800" s="16"/>
      <c r="M800" s="16"/>
      <c r="N800" s="17"/>
    </row>
    <row r="801" spans="1:256" s="26" customFormat="1" hidden="1">
      <c r="A801" s="43"/>
      <c r="B801" s="17"/>
      <c r="C801" s="16"/>
      <c r="D801" s="17"/>
      <c r="E801" s="40"/>
      <c r="F801" s="40"/>
      <c r="G801" s="54"/>
      <c r="H801" s="16"/>
      <c r="I801" s="16"/>
      <c r="J801" s="17"/>
      <c r="K801" s="17"/>
      <c r="L801" s="16"/>
      <c r="M801" s="16"/>
      <c r="N801" s="17"/>
    </row>
    <row r="802" spans="1:256" s="26" customFormat="1" hidden="1">
      <c r="A802" s="43"/>
      <c r="B802" s="16"/>
      <c r="C802" s="16"/>
      <c r="D802" s="16"/>
      <c r="E802" s="44"/>
      <c r="F802" s="40"/>
      <c r="G802" s="16"/>
      <c r="H802" s="44"/>
      <c r="I802" s="16"/>
      <c r="J802" s="16"/>
      <c r="K802" s="16"/>
      <c r="L802" s="16"/>
      <c r="M802" s="16"/>
      <c r="N802" s="17"/>
    </row>
    <row r="803" spans="1:256" s="26" customFormat="1" hidden="1">
      <c r="A803" s="43"/>
      <c r="B803" s="16"/>
      <c r="C803" s="16"/>
      <c r="D803" s="16"/>
      <c r="E803" s="47"/>
      <c r="F803" s="40"/>
      <c r="G803" s="16"/>
      <c r="H803" s="44"/>
      <c r="I803" s="16"/>
      <c r="J803" s="16"/>
      <c r="K803" s="16"/>
      <c r="L803" s="16"/>
      <c r="M803" s="16"/>
      <c r="N803" s="17"/>
    </row>
    <row r="804" spans="1:256" s="26" customFormat="1" hidden="1">
      <c r="A804" s="43"/>
      <c r="B804" s="16"/>
      <c r="C804" s="16"/>
      <c r="D804" s="16"/>
      <c r="E804" s="47"/>
      <c r="F804" s="40"/>
      <c r="G804" s="16"/>
      <c r="H804" s="44"/>
      <c r="I804" s="16"/>
      <c r="J804" s="16"/>
      <c r="K804" s="16"/>
      <c r="L804" s="16"/>
      <c r="M804" s="16"/>
      <c r="N804" s="17"/>
    </row>
    <row r="805" spans="1:256" s="26" customFormat="1" hidden="1">
      <c r="A805" s="43"/>
      <c r="B805" s="16"/>
      <c r="C805" s="16"/>
      <c r="D805" s="16"/>
      <c r="E805" s="47"/>
      <c r="F805" s="40"/>
      <c r="G805" s="16"/>
      <c r="H805" s="44"/>
      <c r="I805" s="16"/>
      <c r="J805" s="16"/>
      <c r="K805" s="16"/>
      <c r="L805" s="16"/>
      <c r="M805" s="16"/>
      <c r="N805" s="17"/>
    </row>
    <row r="806" spans="1:256" s="26" customFormat="1" hidden="1">
      <c r="A806" s="43"/>
      <c r="B806" s="16"/>
      <c r="C806" s="16"/>
      <c r="D806" s="16"/>
      <c r="E806" s="47"/>
      <c r="F806" s="40"/>
      <c r="G806" s="16"/>
      <c r="H806" s="44"/>
      <c r="I806" s="16"/>
      <c r="J806" s="16"/>
      <c r="K806" s="16"/>
      <c r="L806" s="16"/>
      <c r="M806" s="16"/>
      <c r="N806" s="17"/>
    </row>
    <row r="807" spans="1:256" s="26" customFormat="1" hidden="1">
      <c r="A807" s="43"/>
      <c r="B807" s="16"/>
      <c r="C807" s="16"/>
      <c r="D807" s="16"/>
      <c r="E807" s="47"/>
      <c r="F807" s="40"/>
      <c r="G807" s="16"/>
      <c r="H807" s="44"/>
      <c r="I807" s="16"/>
      <c r="J807" s="16"/>
      <c r="K807" s="16"/>
      <c r="L807" s="16"/>
      <c r="M807" s="16"/>
      <c r="N807" s="17"/>
    </row>
    <row r="808" spans="1:256" s="26" customFormat="1" hidden="1">
      <c r="A808" s="43"/>
      <c r="B808" s="17"/>
      <c r="C808" s="16"/>
      <c r="D808" s="17"/>
      <c r="E808" s="40"/>
      <c r="F808" s="40"/>
      <c r="G808" s="40"/>
      <c r="H808" s="16"/>
      <c r="I808" s="16"/>
      <c r="J808" s="17"/>
      <c r="K808" s="16"/>
      <c r="L808" s="16"/>
      <c r="M808" s="16"/>
      <c r="N808" s="16"/>
    </row>
    <row r="809" spans="1:256" s="26" customFormat="1" hidden="1">
      <c r="A809" s="43"/>
      <c r="B809" s="17"/>
      <c r="C809" s="16"/>
      <c r="D809" s="17"/>
      <c r="E809" s="40"/>
      <c r="F809" s="40"/>
      <c r="G809" s="40"/>
      <c r="H809" s="16"/>
      <c r="I809" s="16"/>
      <c r="J809" s="17"/>
      <c r="K809" s="16"/>
      <c r="L809" s="16"/>
      <c r="M809" s="16"/>
      <c r="N809" s="16"/>
    </row>
    <row r="810" spans="1:256" s="26" customFormat="1" hidden="1">
      <c r="A810" s="43"/>
      <c r="B810" s="17"/>
      <c r="C810" s="16"/>
      <c r="D810" s="17"/>
      <c r="E810" s="40"/>
      <c r="F810" s="40"/>
      <c r="G810" s="40"/>
      <c r="H810" s="16"/>
      <c r="I810" s="16"/>
      <c r="J810" s="17"/>
      <c r="K810" s="16"/>
      <c r="L810" s="16"/>
      <c r="M810" s="16"/>
      <c r="N810" s="16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  <c r="BO810" s="64"/>
      <c r="BP810" s="64"/>
      <c r="BQ810" s="64"/>
      <c r="BR810" s="64"/>
      <c r="BS810" s="64"/>
      <c r="BT810" s="64"/>
      <c r="BU810" s="64"/>
      <c r="BV810" s="64"/>
      <c r="BW810" s="64"/>
      <c r="BX810" s="64"/>
      <c r="BY810" s="64"/>
      <c r="BZ810" s="64"/>
      <c r="CA810" s="64"/>
      <c r="CB810" s="64"/>
      <c r="CC810" s="64"/>
      <c r="CD810" s="64"/>
      <c r="CE810" s="64"/>
      <c r="CF810" s="64"/>
      <c r="CG810" s="64"/>
      <c r="CH810" s="64"/>
      <c r="CI810" s="64"/>
      <c r="CJ810" s="64"/>
      <c r="CK810" s="64"/>
      <c r="CL810" s="64"/>
      <c r="CM810" s="64"/>
      <c r="CN810" s="64"/>
      <c r="CO810" s="64"/>
      <c r="CP810" s="64"/>
      <c r="CQ810" s="64"/>
      <c r="CR810" s="64"/>
      <c r="CS810" s="64"/>
      <c r="CT810" s="64"/>
      <c r="CU810" s="64"/>
      <c r="CV810" s="64"/>
      <c r="CW810" s="64"/>
      <c r="CX810" s="64"/>
      <c r="CY810" s="64"/>
      <c r="CZ810" s="64"/>
      <c r="DA810" s="64"/>
      <c r="DB810" s="64"/>
      <c r="DC810" s="64"/>
      <c r="DD810" s="64"/>
      <c r="DE810" s="64"/>
      <c r="DF810" s="64"/>
      <c r="DG810" s="64"/>
      <c r="DH810" s="64"/>
      <c r="DI810" s="64"/>
      <c r="DJ810" s="64"/>
      <c r="DK810" s="64"/>
      <c r="DL810" s="64"/>
      <c r="DM810" s="64"/>
      <c r="DN810" s="64"/>
      <c r="DO810" s="64"/>
      <c r="DP810" s="64"/>
      <c r="DQ810" s="64"/>
      <c r="DR810" s="64"/>
      <c r="DS810" s="64"/>
      <c r="DT810" s="64"/>
      <c r="DU810" s="64"/>
      <c r="DV810" s="64"/>
      <c r="DW810" s="64"/>
      <c r="DX810" s="64"/>
      <c r="DY810" s="64"/>
      <c r="DZ810" s="64"/>
      <c r="EA810" s="64"/>
      <c r="EB810" s="64"/>
      <c r="EC810" s="64"/>
      <c r="ED810" s="64"/>
      <c r="EE810" s="64"/>
      <c r="EF810" s="64"/>
      <c r="EG810" s="64"/>
      <c r="EH810" s="64"/>
      <c r="EI810" s="64"/>
      <c r="EJ810" s="64"/>
      <c r="EK810" s="64"/>
      <c r="EL810" s="64"/>
      <c r="EM810" s="64"/>
      <c r="EN810" s="64"/>
      <c r="EO810" s="64"/>
      <c r="EP810" s="64"/>
      <c r="EQ810" s="64"/>
      <c r="ER810" s="64"/>
      <c r="ES810" s="64"/>
      <c r="ET810" s="64"/>
      <c r="EU810" s="64"/>
      <c r="EV810" s="64"/>
      <c r="EW810" s="64"/>
      <c r="EX810" s="64"/>
      <c r="EY810" s="64"/>
      <c r="EZ810" s="64"/>
      <c r="FA810" s="64"/>
      <c r="FB810" s="64"/>
      <c r="FC810" s="64"/>
      <c r="FD810" s="64"/>
      <c r="FE810" s="64"/>
      <c r="FF810" s="64"/>
      <c r="FG810" s="64"/>
      <c r="FH810" s="64"/>
      <c r="FI810" s="64"/>
      <c r="FJ810" s="64"/>
      <c r="FK810" s="64"/>
      <c r="FL810" s="64"/>
      <c r="FM810" s="64"/>
      <c r="FN810" s="64"/>
      <c r="FO810" s="64"/>
      <c r="FP810" s="64"/>
      <c r="FQ810" s="64"/>
      <c r="FR810" s="64"/>
      <c r="FS810" s="64"/>
      <c r="FT810" s="64"/>
      <c r="FU810" s="64"/>
      <c r="FV810" s="64"/>
      <c r="FW810" s="64"/>
      <c r="FX810" s="64"/>
      <c r="FY810" s="64"/>
      <c r="FZ810" s="64"/>
      <c r="GA810" s="64"/>
      <c r="GB810" s="64"/>
      <c r="GC810" s="64"/>
      <c r="GD810" s="64"/>
      <c r="GE810" s="64"/>
      <c r="GF810" s="64"/>
      <c r="GG810" s="64"/>
      <c r="GH810" s="64"/>
      <c r="GI810" s="64"/>
      <c r="GJ810" s="64"/>
      <c r="GK810" s="64"/>
      <c r="GL810" s="64"/>
      <c r="GM810" s="64"/>
      <c r="GN810" s="64"/>
      <c r="GO810" s="64"/>
      <c r="GP810" s="64"/>
      <c r="GQ810" s="64"/>
      <c r="GR810" s="64"/>
      <c r="GS810" s="64"/>
      <c r="GT810" s="64"/>
      <c r="GU810" s="64"/>
      <c r="GV810" s="64"/>
      <c r="GW810" s="64"/>
      <c r="GX810" s="64"/>
      <c r="GY810" s="64"/>
      <c r="GZ810" s="64"/>
      <c r="HA810" s="64"/>
      <c r="HB810" s="64"/>
      <c r="HC810" s="64"/>
      <c r="HD810" s="64"/>
      <c r="HE810" s="64"/>
      <c r="HF810" s="64"/>
      <c r="HG810" s="64"/>
      <c r="HH810" s="64"/>
      <c r="HI810" s="64"/>
      <c r="HJ810" s="64"/>
      <c r="HK810" s="64"/>
      <c r="HL810" s="64"/>
      <c r="HM810" s="64"/>
      <c r="HN810" s="64"/>
      <c r="HO810" s="64"/>
      <c r="HP810" s="64"/>
      <c r="HQ810" s="64"/>
      <c r="HR810" s="64"/>
      <c r="HS810" s="64"/>
      <c r="HT810" s="64"/>
      <c r="HU810" s="64"/>
      <c r="HV810" s="64"/>
      <c r="HW810" s="64"/>
      <c r="HX810" s="64"/>
      <c r="HY810" s="64"/>
      <c r="HZ810" s="64"/>
      <c r="IA810" s="64"/>
      <c r="IB810" s="64"/>
      <c r="IC810" s="64"/>
      <c r="ID810" s="64"/>
      <c r="IE810" s="64"/>
      <c r="IF810" s="64"/>
      <c r="IG810" s="64"/>
      <c r="IH810" s="64"/>
      <c r="II810" s="64"/>
      <c r="IJ810" s="64"/>
      <c r="IK810" s="64"/>
      <c r="IL810" s="64"/>
      <c r="IM810" s="64"/>
      <c r="IN810" s="64"/>
      <c r="IO810" s="64"/>
      <c r="IP810" s="64"/>
      <c r="IQ810" s="64"/>
      <c r="IR810" s="64"/>
      <c r="IS810" s="64"/>
      <c r="IT810" s="64"/>
      <c r="IU810" s="64"/>
      <c r="IV810" s="64"/>
    </row>
    <row r="811" spans="1:256" s="26" customFormat="1" hidden="1">
      <c r="A811" s="43"/>
      <c r="B811" s="16"/>
      <c r="C811" s="16"/>
      <c r="D811" s="16"/>
      <c r="E811" s="40"/>
      <c r="F811" s="40"/>
      <c r="G811" s="16"/>
      <c r="H811" s="16"/>
      <c r="I811" s="16"/>
      <c r="J811" s="16"/>
      <c r="K811" s="16"/>
      <c r="L811" s="16"/>
      <c r="M811" s="16"/>
      <c r="N811" s="16"/>
    </row>
    <row r="812" spans="1:256" s="26" customFormat="1" hidden="1">
      <c r="A812" s="43"/>
      <c r="B812" s="17"/>
      <c r="C812" s="17"/>
      <c r="D812" s="17"/>
      <c r="E812" s="42"/>
      <c r="F812" s="42"/>
      <c r="G812" s="41"/>
      <c r="H812" s="16"/>
      <c r="I812" s="16"/>
      <c r="J812" s="17"/>
      <c r="K812" s="16"/>
      <c r="L812" s="16"/>
      <c r="M812" s="16"/>
      <c r="N812" s="16"/>
    </row>
    <row r="813" spans="1:256" s="26" customFormat="1" hidden="1">
      <c r="A813" s="43"/>
      <c r="B813" s="16"/>
      <c r="C813" s="17"/>
      <c r="D813" s="16"/>
      <c r="E813" s="40"/>
      <c r="F813" s="40"/>
      <c r="G813" s="40"/>
      <c r="H813" s="16"/>
      <c r="I813" s="16"/>
      <c r="J813" s="16"/>
      <c r="K813" s="16"/>
      <c r="L813" s="16"/>
      <c r="M813" s="16"/>
      <c r="N813" s="16"/>
    </row>
    <row r="814" spans="1:256" s="26" customFormat="1" hidden="1">
      <c r="A814" s="43"/>
      <c r="B814" s="16"/>
      <c r="C814" s="17"/>
      <c r="D814" s="16"/>
      <c r="E814" s="40"/>
      <c r="F814" s="40"/>
      <c r="G814" s="40"/>
      <c r="H814" s="16"/>
      <c r="I814" s="16"/>
      <c r="J814" s="16"/>
      <c r="K814" s="16"/>
      <c r="L814" s="16"/>
      <c r="M814" s="16"/>
      <c r="N814" s="16"/>
    </row>
    <row r="815" spans="1:256" s="64" customFormat="1" hidden="1">
      <c r="A815" s="43"/>
      <c r="B815" s="16"/>
      <c r="C815" s="16"/>
      <c r="D815" s="16"/>
      <c r="E815" s="40"/>
      <c r="F815" s="40"/>
      <c r="G815" s="40"/>
      <c r="H815" s="16"/>
      <c r="I815" s="16"/>
      <c r="J815" s="16"/>
      <c r="K815" s="16"/>
      <c r="L815" s="16"/>
      <c r="M815" s="16"/>
      <c r="N815" s="1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  <c r="FJ815" s="26"/>
      <c r="FK815" s="26"/>
      <c r="FL815" s="26"/>
      <c r="FM815" s="26"/>
      <c r="FN815" s="26"/>
      <c r="FO815" s="26"/>
      <c r="FP815" s="26"/>
      <c r="FQ815" s="26"/>
      <c r="FR815" s="26"/>
      <c r="FS815" s="26"/>
      <c r="FT815" s="26"/>
      <c r="FU815" s="26"/>
      <c r="FV815" s="26"/>
      <c r="FW815" s="26"/>
      <c r="FX815" s="26"/>
      <c r="FY815" s="26"/>
      <c r="FZ815" s="26"/>
      <c r="GA815" s="26"/>
      <c r="GB815" s="26"/>
      <c r="GC815" s="26"/>
      <c r="GD815" s="26"/>
      <c r="GE815" s="26"/>
      <c r="GF815" s="26"/>
      <c r="GG815" s="26"/>
      <c r="GH815" s="26"/>
      <c r="GI815" s="26"/>
      <c r="GJ815" s="26"/>
      <c r="GK815" s="26"/>
      <c r="GL815" s="26"/>
      <c r="GM815" s="26"/>
      <c r="GN815" s="26"/>
      <c r="GO815" s="26"/>
      <c r="GP815" s="26"/>
      <c r="GQ815" s="26"/>
      <c r="GR815" s="26"/>
      <c r="GS815" s="26"/>
      <c r="GT815" s="26"/>
      <c r="GU815" s="26"/>
      <c r="GV815" s="26"/>
      <c r="GW815" s="26"/>
      <c r="GX815" s="26"/>
      <c r="GY815" s="26"/>
      <c r="GZ815" s="26"/>
      <c r="HA815" s="26"/>
      <c r="HB815" s="26"/>
      <c r="HC815" s="26"/>
      <c r="HD815" s="26"/>
      <c r="HE815" s="26"/>
      <c r="HF815" s="26"/>
      <c r="HG815" s="26"/>
      <c r="HH815" s="26"/>
      <c r="HI815" s="26"/>
      <c r="HJ815" s="26"/>
      <c r="HK815" s="26"/>
      <c r="HL815" s="26"/>
      <c r="HM815" s="26"/>
      <c r="HN815" s="26"/>
      <c r="HO815" s="26"/>
      <c r="HP815" s="26"/>
      <c r="HQ815" s="26"/>
      <c r="HR815" s="26"/>
      <c r="HS815" s="26"/>
      <c r="HT815" s="26"/>
      <c r="HU815" s="26"/>
      <c r="HV815" s="26"/>
      <c r="HW815" s="26"/>
      <c r="HX815" s="26"/>
      <c r="HY815" s="26"/>
      <c r="HZ815" s="26"/>
      <c r="IA815" s="26"/>
      <c r="IB815" s="26"/>
      <c r="IC815" s="26"/>
      <c r="ID815" s="26"/>
      <c r="IE815" s="26"/>
      <c r="IF815" s="26"/>
      <c r="IG815" s="26"/>
      <c r="IH815" s="26"/>
      <c r="II815" s="26"/>
      <c r="IJ815" s="26"/>
      <c r="IK815" s="26"/>
      <c r="IL815" s="26"/>
      <c r="IM815" s="26"/>
      <c r="IN815" s="26"/>
      <c r="IO815" s="26"/>
      <c r="IP815" s="26"/>
      <c r="IQ815" s="26"/>
      <c r="IR815" s="26"/>
      <c r="IS815" s="26"/>
      <c r="IT815" s="26"/>
      <c r="IU815" s="26"/>
      <c r="IV815" s="26"/>
    </row>
    <row r="816" spans="1:256" s="26" customFormat="1" hidden="1">
      <c r="A816" s="43"/>
      <c r="B816" s="16"/>
      <c r="C816" s="16"/>
      <c r="D816" s="16"/>
      <c r="E816" s="40"/>
      <c r="F816" s="40"/>
      <c r="G816" s="40"/>
      <c r="H816" s="16"/>
      <c r="I816" s="16"/>
      <c r="J816" s="16"/>
      <c r="K816" s="16"/>
      <c r="L816" s="16"/>
      <c r="M816" s="16"/>
      <c r="N816" s="16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  <c r="BO816" s="64"/>
      <c r="BP816" s="64"/>
      <c r="BQ816" s="64"/>
      <c r="BR816" s="64"/>
      <c r="BS816" s="64"/>
      <c r="BT816" s="64"/>
      <c r="BU816" s="64"/>
      <c r="BV816" s="64"/>
      <c r="BW816" s="64"/>
      <c r="BX816" s="64"/>
      <c r="BY816" s="64"/>
      <c r="BZ816" s="64"/>
      <c r="CA816" s="64"/>
      <c r="CB816" s="64"/>
      <c r="CC816" s="64"/>
      <c r="CD816" s="64"/>
      <c r="CE816" s="64"/>
      <c r="CF816" s="64"/>
      <c r="CG816" s="64"/>
      <c r="CH816" s="64"/>
      <c r="CI816" s="64"/>
      <c r="CJ816" s="64"/>
      <c r="CK816" s="64"/>
      <c r="CL816" s="64"/>
      <c r="CM816" s="64"/>
      <c r="CN816" s="64"/>
      <c r="CO816" s="64"/>
      <c r="CP816" s="64"/>
      <c r="CQ816" s="64"/>
      <c r="CR816" s="64"/>
      <c r="CS816" s="64"/>
      <c r="CT816" s="64"/>
      <c r="CU816" s="64"/>
      <c r="CV816" s="64"/>
      <c r="CW816" s="64"/>
      <c r="CX816" s="64"/>
      <c r="CY816" s="64"/>
      <c r="CZ816" s="64"/>
      <c r="DA816" s="64"/>
      <c r="DB816" s="64"/>
      <c r="DC816" s="64"/>
      <c r="DD816" s="64"/>
      <c r="DE816" s="64"/>
      <c r="DF816" s="64"/>
      <c r="DG816" s="64"/>
      <c r="DH816" s="64"/>
      <c r="DI816" s="64"/>
      <c r="DJ816" s="64"/>
      <c r="DK816" s="64"/>
      <c r="DL816" s="64"/>
      <c r="DM816" s="64"/>
      <c r="DN816" s="64"/>
      <c r="DO816" s="64"/>
      <c r="DP816" s="64"/>
      <c r="DQ816" s="64"/>
      <c r="DR816" s="64"/>
      <c r="DS816" s="64"/>
      <c r="DT816" s="64"/>
      <c r="DU816" s="64"/>
      <c r="DV816" s="64"/>
      <c r="DW816" s="64"/>
      <c r="DX816" s="64"/>
      <c r="DY816" s="64"/>
      <c r="DZ816" s="64"/>
      <c r="EA816" s="64"/>
      <c r="EB816" s="64"/>
      <c r="EC816" s="64"/>
      <c r="ED816" s="64"/>
      <c r="EE816" s="64"/>
      <c r="EF816" s="64"/>
      <c r="EG816" s="64"/>
      <c r="EH816" s="64"/>
      <c r="EI816" s="64"/>
      <c r="EJ816" s="64"/>
      <c r="EK816" s="64"/>
      <c r="EL816" s="64"/>
      <c r="EM816" s="64"/>
      <c r="EN816" s="64"/>
      <c r="EO816" s="64"/>
      <c r="EP816" s="64"/>
      <c r="EQ816" s="64"/>
      <c r="ER816" s="64"/>
      <c r="ES816" s="64"/>
      <c r="ET816" s="64"/>
      <c r="EU816" s="64"/>
      <c r="EV816" s="64"/>
      <c r="EW816" s="64"/>
      <c r="EX816" s="64"/>
      <c r="EY816" s="64"/>
      <c r="EZ816" s="64"/>
      <c r="FA816" s="64"/>
      <c r="FB816" s="64"/>
      <c r="FC816" s="64"/>
      <c r="FD816" s="64"/>
      <c r="FE816" s="64"/>
      <c r="FF816" s="64"/>
      <c r="FG816" s="64"/>
      <c r="FH816" s="64"/>
      <c r="FI816" s="64"/>
      <c r="FJ816" s="64"/>
      <c r="FK816" s="64"/>
      <c r="FL816" s="64"/>
      <c r="FM816" s="64"/>
      <c r="FN816" s="64"/>
      <c r="FO816" s="64"/>
      <c r="FP816" s="64"/>
      <c r="FQ816" s="64"/>
      <c r="FR816" s="64"/>
      <c r="FS816" s="64"/>
      <c r="FT816" s="64"/>
      <c r="FU816" s="64"/>
      <c r="FV816" s="64"/>
      <c r="FW816" s="64"/>
      <c r="FX816" s="64"/>
      <c r="FY816" s="64"/>
      <c r="FZ816" s="64"/>
      <c r="GA816" s="64"/>
      <c r="GB816" s="64"/>
      <c r="GC816" s="64"/>
      <c r="GD816" s="64"/>
      <c r="GE816" s="64"/>
      <c r="GF816" s="64"/>
      <c r="GG816" s="64"/>
      <c r="GH816" s="64"/>
      <c r="GI816" s="64"/>
      <c r="GJ816" s="64"/>
      <c r="GK816" s="64"/>
      <c r="GL816" s="64"/>
      <c r="GM816" s="64"/>
      <c r="GN816" s="64"/>
      <c r="GO816" s="64"/>
      <c r="GP816" s="64"/>
      <c r="GQ816" s="64"/>
      <c r="GR816" s="64"/>
      <c r="GS816" s="64"/>
      <c r="GT816" s="64"/>
      <c r="GU816" s="64"/>
      <c r="GV816" s="64"/>
      <c r="GW816" s="64"/>
      <c r="GX816" s="64"/>
      <c r="GY816" s="64"/>
      <c r="GZ816" s="64"/>
      <c r="HA816" s="64"/>
      <c r="HB816" s="64"/>
      <c r="HC816" s="64"/>
      <c r="HD816" s="64"/>
      <c r="HE816" s="64"/>
      <c r="HF816" s="64"/>
      <c r="HG816" s="64"/>
      <c r="HH816" s="64"/>
      <c r="HI816" s="64"/>
      <c r="HJ816" s="64"/>
      <c r="HK816" s="64"/>
      <c r="HL816" s="64"/>
      <c r="HM816" s="64"/>
      <c r="HN816" s="64"/>
      <c r="HO816" s="64"/>
      <c r="HP816" s="64"/>
      <c r="HQ816" s="64"/>
      <c r="HR816" s="64"/>
      <c r="HS816" s="64"/>
      <c r="HT816" s="64"/>
      <c r="HU816" s="64"/>
      <c r="HV816" s="64"/>
      <c r="HW816" s="64"/>
      <c r="HX816" s="64"/>
      <c r="HY816" s="64"/>
      <c r="HZ816" s="64"/>
      <c r="IA816" s="64"/>
      <c r="IB816" s="64"/>
      <c r="IC816" s="64"/>
      <c r="ID816" s="64"/>
      <c r="IE816" s="64"/>
      <c r="IF816" s="64"/>
      <c r="IG816" s="64"/>
      <c r="IH816" s="64"/>
      <c r="II816" s="64"/>
      <c r="IJ816" s="64"/>
      <c r="IK816" s="64"/>
      <c r="IL816" s="64"/>
      <c r="IM816" s="64"/>
      <c r="IN816" s="64"/>
      <c r="IO816" s="64"/>
      <c r="IP816" s="64"/>
      <c r="IQ816" s="64"/>
      <c r="IR816" s="64"/>
      <c r="IS816" s="64"/>
      <c r="IT816" s="64"/>
      <c r="IU816" s="64"/>
      <c r="IV816" s="64"/>
    </row>
    <row r="817" spans="1:256" s="26" customFormat="1" hidden="1">
      <c r="A817" s="43"/>
      <c r="B817" s="16"/>
      <c r="C817" s="16"/>
      <c r="D817" s="16"/>
      <c r="E817" s="40"/>
      <c r="F817" s="40"/>
      <c r="G817" s="40"/>
      <c r="H817" s="16"/>
      <c r="I817" s="16"/>
      <c r="J817" s="16"/>
      <c r="K817" s="16"/>
      <c r="L817" s="16"/>
      <c r="M817" s="16"/>
      <c r="N817" s="16"/>
    </row>
    <row r="818" spans="1:256" s="26" customFormat="1" hidden="1">
      <c r="A818" s="43"/>
      <c r="B818" s="16"/>
      <c r="C818" s="16"/>
      <c r="D818" s="16"/>
      <c r="E818" s="40"/>
      <c r="F818" s="40"/>
      <c r="G818" s="40"/>
      <c r="H818" s="16"/>
      <c r="I818" s="16"/>
      <c r="J818" s="16"/>
      <c r="K818" s="16"/>
      <c r="L818" s="16"/>
      <c r="M818" s="16"/>
      <c r="N818" s="16"/>
    </row>
    <row r="819" spans="1:256" s="26" customFormat="1" hidden="1">
      <c r="A819" s="43"/>
      <c r="B819" s="16"/>
      <c r="C819" s="16"/>
      <c r="D819" s="16"/>
      <c r="E819" s="40"/>
      <c r="F819" s="40"/>
      <c r="G819" s="40"/>
      <c r="H819" s="16"/>
      <c r="I819" s="16"/>
      <c r="J819" s="16"/>
      <c r="K819" s="16"/>
      <c r="L819" s="16"/>
      <c r="M819" s="16"/>
      <c r="N819" s="16"/>
    </row>
    <row r="820" spans="1:256" s="26" customFormat="1" hidden="1">
      <c r="A820" s="43"/>
      <c r="B820" s="16"/>
      <c r="C820" s="16"/>
      <c r="D820" s="16"/>
      <c r="E820" s="40"/>
      <c r="F820" s="40"/>
      <c r="G820" s="40"/>
      <c r="H820" s="16"/>
      <c r="I820" s="16"/>
      <c r="J820" s="16"/>
      <c r="K820" s="16"/>
      <c r="L820" s="16"/>
      <c r="M820" s="16"/>
      <c r="N820" s="16"/>
    </row>
    <row r="821" spans="1:256" s="26" customFormat="1" hidden="1">
      <c r="A821" s="43"/>
      <c r="B821" s="16"/>
      <c r="C821" s="16"/>
      <c r="D821" s="16"/>
      <c r="E821" s="40"/>
      <c r="F821" s="40"/>
      <c r="G821" s="40"/>
      <c r="H821" s="16"/>
      <c r="I821" s="16"/>
      <c r="J821" s="16"/>
      <c r="K821" s="16"/>
      <c r="L821" s="16"/>
      <c r="M821" s="16"/>
      <c r="N821" s="16"/>
    </row>
    <row r="822" spans="1:256" s="26" customFormat="1" hidden="1">
      <c r="A822" s="43"/>
      <c r="B822" s="16"/>
      <c r="C822" s="16"/>
      <c r="D822" s="16"/>
      <c r="E822" s="40"/>
      <c r="F822" s="40"/>
      <c r="G822" s="40"/>
      <c r="H822" s="16"/>
      <c r="I822" s="16"/>
      <c r="J822" s="16"/>
      <c r="K822" s="16"/>
      <c r="L822" s="16"/>
      <c r="M822" s="16"/>
      <c r="N822" s="17"/>
    </row>
    <row r="823" spans="1:256" s="72" customFormat="1" ht="15" hidden="1" customHeight="1">
      <c r="A823" s="43"/>
      <c r="B823" s="16"/>
      <c r="C823" s="16"/>
      <c r="D823" s="16"/>
      <c r="E823" s="40"/>
      <c r="F823" s="40"/>
      <c r="G823" s="40"/>
      <c r="H823" s="16"/>
      <c r="I823" s="16"/>
      <c r="J823" s="16"/>
      <c r="K823" s="16"/>
      <c r="L823" s="16"/>
      <c r="M823" s="16"/>
      <c r="N823" s="17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  <c r="FJ823" s="26"/>
      <c r="FK823" s="26"/>
      <c r="FL823" s="26"/>
      <c r="FM823" s="26"/>
      <c r="FN823" s="26"/>
      <c r="FO823" s="26"/>
      <c r="FP823" s="26"/>
      <c r="FQ823" s="26"/>
      <c r="FR823" s="26"/>
      <c r="FS823" s="26"/>
      <c r="FT823" s="26"/>
      <c r="FU823" s="26"/>
      <c r="FV823" s="26"/>
      <c r="FW823" s="26"/>
      <c r="FX823" s="26"/>
      <c r="FY823" s="26"/>
      <c r="FZ823" s="26"/>
      <c r="GA823" s="26"/>
      <c r="GB823" s="26"/>
      <c r="GC823" s="26"/>
      <c r="GD823" s="26"/>
      <c r="GE823" s="26"/>
      <c r="GF823" s="26"/>
      <c r="GG823" s="26"/>
      <c r="GH823" s="26"/>
      <c r="GI823" s="26"/>
      <c r="GJ823" s="26"/>
      <c r="GK823" s="26"/>
      <c r="GL823" s="26"/>
      <c r="GM823" s="26"/>
      <c r="GN823" s="26"/>
      <c r="GO823" s="26"/>
      <c r="GP823" s="26"/>
      <c r="GQ823" s="26"/>
      <c r="GR823" s="26"/>
      <c r="GS823" s="26"/>
      <c r="GT823" s="26"/>
      <c r="GU823" s="26"/>
      <c r="GV823" s="26"/>
      <c r="GW823" s="26"/>
      <c r="GX823" s="26"/>
      <c r="GY823" s="26"/>
      <c r="GZ823" s="26"/>
      <c r="HA823" s="26"/>
      <c r="HB823" s="26"/>
      <c r="HC823" s="26"/>
      <c r="HD823" s="26"/>
      <c r="HE823" s="26"/>
      <c r="HF823" s="26"/>
      <c r="HG823" s="26"/>
      <c r="HH823" s="26"/>
      <c r="HI823" s="26"/>
      <c r="HJ823" s="26"/>
      <c r="HK823" s="26"/>
      <c r="HL823" s="26"/>
      <c r="HM823" s="26"/>
      <c r="HN823" s="26"/>
      <c r="HO823" s="26"/>
      <c r="HP823" s="26"/>
      <c r="HQ823" s="26"/>
      <c r="HR823" s="26"/>
      <c r="HS823" s="26"/>
      <c r="HT823" s="26"/>
      <c r="HU823" s="26"/>
      <c r="HV823" s="26"/>
      <c r="HW823" s="26"/>
      <c r="HX823" s="26"/>
      <c r="HY823" s="26"/>
      <c r="HZ823" s="26"/>
      <c r="IA823" s="26"/>
      <c r="IB823" s="26"/>
      <c r="IC823" s="26"/>
      <c r="ID823" s="26"/>
      <c r="IE823" s="26"/>
      <c r="IF823" s="26"/>
      <c r="IG823" s="26"/>
      <c r="IH823" s="26"/>
      <c r="II823" s="26"/>
      <c r="IJ823" s="26"/>
      <c r="IK823" s="26"/>
      <c r="IL823" s="26"/>
      <c r="IM823" s="26"/>
      <c r="IN823" s="26"/>
      <c r="IO823" s="26"/>
      <c r="IP823" s="26"/>
      <c r="IQ823" s="26"/>
      <c r="IR823" s="26"/>
      <c r="IS823" s="26"/>
      <c r="IT823" s="26"/>
      <c r="IU823" s="26"/>
      <c r="IV823" s="26"/>
    </row>
    <row r="824" spans="1:256" s="37" customFormat="1" ht="15" hidden="1" customHeight="1">
      <c r="A824" s="43"/>
      <c r="B824" s="16"/>
      <c r="C824" s="16"/>
      <c r="D824" s="16"/>
      <c r="E824" s="40"/>
      <c r="F824" s="40"/>
      <c r="G824" s="40"/>
      <c r="H824" s="16"/>
      <c r="I824" s="16"/>
      <c r="J824" s="16"/>
      <c r="K824" s="16"/>
      <c r="L824" s="16"/>
      <c r="M824" s="16"/>
      <c r="N824" s="17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  <c r="FJ824" s="26"/>
      <c r="FK824" s="26"/>
      <c r="FL824" s="26"/>
      <c r="FM824" s="26"/>
      <c r="FN824" s="26"/>
      <c r="FO824" s="26"/>
      <c r="FP824" s="26"/>
      <c r="FQ824" s="26"/>
      <c r="FR824" s="26"/>
      <c r="FS824" s="26"/>
      <c r="FT824" s="26"/>
      <c r="FU824" s="26"/>
      <c r="FV824" s="26"/>
      <c r="FW824" s="26"/>
      <c r="FX824" s="26"/>
      <c r="FY824" s="26"/>
      <c r="FZ824" s="26"/>
      <c r="GA824" s="26"/>
      <c r="GB824" s="26"/>
      <c r="GC824" s="26"/>
      <c r="GD824" s="26"/>
      <c r="GE824" s="26"/>
      <c r="GF824" s="26"/>
      <c r="GG824" s="26"/>
      <c r="GH824" s="26"/>
      <c r="GI824" s="26"/>
      <c r="GJ824" s="26"/>
      <c r="GK824" s="26"/>
      <c r="GL824" s="26"/>
      <c r="GM824" s="26"/>
      <c r="GN824" s="26"/>
      <c r="GO824" s="26"/>
      <c r="GP824" s="26"/>
      <c r="GQ824" s="26"/>
      <c r="GR824" s="26"/>
      <c r="GS824" s="26"/>
      <c r="GT824" s="26"/>
      <c r="GU824" s="26"/>
      <c r="GV824" s="26"/>
      <c r="GW824" s="26"/>
      <c r="GX824" s="26"/>
      <c r="GY824" s="26"/>
      <c r="GZ824" s="26"/>
      <c r="HA824" s="26"/>
      <c r="HB824" s="26"/>
      <c r="HC824" s="26"/>
      <c r="HD824" s="26"/>
      <c r="HE824" s="26"/>
      <c r="HF824" s="26"/>
      <c r="HG824" s="26"/>
      <c r="HH824" s="26"/>
      <c r="HI824" s="26"/>
      <c r="HJ824" s="26"/>
      <c r="HK824" s="26"/>
      <c r="HL824" s="26"/>
      <c r="HM824" s="26"/>
      <c r="HN824" s="26"/>
      <c r="HO824" s="26"/>
      <c r="HP824" s="26"/>
      <c r="HQ824" s="26"/>
      <c r="HR824" s="26"/>
      <c r="HS824" s="26"/>
      <c r="HT824" s="26"/>
      <c r="HU824" s="26"/>
      <c r="HV824" s="26"/>
      <c r="HW824" s="26"/>
      <c r="HX824" s="26"/>
      <c r="HY824" s="26"/>
      <c r="HZ824" s="26"/>
      <c r="IA824" s="26"/>
      <c r="IB824" s="26"/>
      <c r="IC824" s="26"/>
      <c r="ID824" s="26"/>
      <c r="IE824" s="26"/>
      <c r="IF824" s="26"/>
      <c r="IG824" s="26"/>
      <c r="IH824" s="26"/>
      <c r="II824" s="26"/>
      <c r="IJ824" s="26"/>
      <c r="IK824" s="26"/>
      <c r="IL824" s="26"/>
      <c r="IM824" s="26"/>
      <c r="IN824" s="26"/>
      <c r="IO824" s="26"/>
      <c r="IP824" s="26"/>
      <c r="IQ824" s="26"/>
      <c r="IR824" s="26"/>
      <c r="IS824" s="26"/>
      <c r="IT824" s="26"/>
      <c r="IU824" s="26"/>
      <c r="IV824" s="26"/>
    </row>
    <row r="825" spans="1:256" s="37" customFormat="1" ht="15" hidden="1" customHeight="1">
      <c r="A825" s="43"/>
      <c r="B825" s="16"/>
      <c r="C825" s="16"/>
      <c r="D825" s="16"/>
      <c r="E825" s="40"/>
      <c r="F825" s="40"/>
      <c r="G825" s="40"/>
      <c r="H825" s="16"/>
      <c r="I825" s="16"/>
      <c r="J825" s="16"/>
      <c r="K825" s="16"/>
      <c r="L825" s="16"/>
      <c r="M825" s="16"/>
      <c r="N825" s="17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  <c r="FJ825" s="26"/>
      <c r="FK825" s="26"/>
      <c r="FL825" s="26"/>
      <c r="FM825" s="26"/>
      <c r="FN825" s="26"/>
      <c r="FO825" s="26"/>
      <c r="FP825" s="26"/>
      <c r="FQ825" s="26"/>
      <c r="FR825" s="26"/>
      <c r="FS825" s="26"/>
      <c r="FT825" s="26"/>
      <c r="FU825" s="26"/>
      <c r="FV825" s="26"/>
      <c r="FW825" s="26"/>
      <c r="FX825" s="26"/>
      <c r="FY825" s="26"/>
      <c r="FZ825" s="26"/>
      <c r="GA825" s="26"/>
      <c r="GB825" s="26"/>
      <c r="GC825" s="26"/>
      <c r="GD825" s="26"/>
      <c r="GE825" s="26"/>
      <c r="GF825" s="26"/>
      <c r="GG825" s="26"/>
      <c r="GH825" s="26"/>
      <c r="GI825" s="26"/>
      <c r="GJ825" s="26"/>
      <c r="GK825" s="26"/>
      <c r="GL825" s="26"/>
      <c r="GM825" s="26"/>
      <c r="GN825" s="26"/>
      <c r="GO825" s="26"/>
      <c r="GP825" s="26"/>
      <c r="GQ825" s="26"/>
      <c r="GR825" s="26"/>
      <c r="GS825" s="26"/>
      <c r="GT825" s="26"/>
      <c r="GU825" s="26"/>
      <c r="GV825" s="26"/>
      <c r="GW825" s="26"/>
      <c r="GX825" s="26"/>
      <c r="GY825" s="26"/>
      <c r="GZ825" s="26"/>
      <c r="HA825" s="26"/>
      <c r="HB825" s="26"/>
      <c r="HC825" s="26"/>
      <c r="HD825" s="26"/>
      <c r="HE825" s="26"/>
      <c r="HF825" s="26"/>
      <c r="HG825" s="26"/>
      <c r="HH825" s="26"/>
      <c r="HI825" s="26"/>
      <c r="HJ825" s="26"/>
      <c r="HK825" s="26"/>
      <c r="HL825" s="26"/>
      <c r="HM825" s="26"/>
      <c r="HN825" s="26"/>
      <c r="HO825" s="26"/>
      <c r="HP825" s="26"/>
      <c r="HQ825" s="26"/>
      <c r="HR825" s="26"/>
      <c r="HS825" s="26"/>
      <c r="HT825" s="26"/>
      <c r="HU825" s="26"/>
      <c r="HV825" s="26"/>
      <c r="HW825" s="26"/>
      <c r="HX825" s="26"/>
      <c r="HY825" s="26"/>
      <c r="HZ825" s="26"/>
      <c r="IA825" s="26"/>
      <c r="IB825" s="26"/>
      <c r="IC825" s="26"/>
      <c r="ID825" s="26"/>
      <c r="IE825" s="26"/>
      <c r="IF825" s="26"/>
      <c r="IG825" s="26"/>
      <c r="IH825" s="26"/>
      <c r="II825" s="26"/>
      <c r="IJ825" s="26"/>
      <c r="IK825" s="26"/>
      <c r="IL825" s="26"/>
      <c r="IM825" s="26"/>
      <c r="IN825" s="26"/>
      <c r="IO825" s="26"/>
      <c r="IP825" s="26"/>
      <c r="IQ825" s="26"/>
      <c r="IR825" s="26"/>
      <c r="IS825" s="26"/>
      <c r="IT825" s="26"/>
      <c r="IU825" s="26"/>
      <c r="IV825" s="26"/>
    </row>
    <row r="826" spans="1:256" s="37" customFormat="1" ht="15" hidden="1" customHeight="1">
      <c r="A826" s="43"/>
      <c r="B826" s="16"/>
      <c r="C826" s="17"/>
      <c r="D826" s="53"/>
      <c r="E826" s="40"/>
      <c r="F826" s="40"/>
      <c r="G826" s="40"/>
      <c r="H826" s="16"/>
      <c r="I826" s="16"/>
      <c r="J826" s="16"/>
      <c r="K826" s="46"/>
      <c r="L826" s="16"/>
      <c r="M826" s="16"/>
      <c r="N826" s="1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  <c r="FJ826" s="26"/>
      <c r="FK826" s="26"/>
      <c r="FL826" s="26"/>
      <c r="FM826" s="26"/>
      <c r="FN826" s="26"/>
      <c r="FO826" s="26"/>
      <c r="FP826" s="26"/>
      <c r="FQ826" s="26"/>
      <c r="FR826" s="26"/>
      <c r="FS826" s="26"/>
      <c r="FT826" s="26"/>
      <c r="FU826" s="26"/>
      <c r="FV826" s="26"/>
      <c r="FW826" s="26"/>
      <c r="FX826" s="26"/>
      <c r="FY826" s="26"/>
      <c r="FZ826" s="26"/>
      <c r="GA826" s="26"/>
      <c r="GB826" s="26"/>
      <c r="GC826" s="26"/>
      <c r="GD826" s="26"/>
      <c r="GE826" s="26"/>
      <c r="GF826" s="26"/>
      <c r="GG826" s="26"/>
      <c r="GH826" s="26"/>
      <c r="GI826" s="26"/>
      <c r="GJ826" s="26"/>
      <c r="GK826" s="26"/>
      <c r="GL826" s="26"/>
      <c r="GM826" s="26"/>
      <c r="GN826" s="26"/>
      <c r="GO826" s="26"/>
      <c r="GP826" s="26"/>
      <c r="GQ826" s="26"/>
      <c r="GR826" s="26"/>
      <c r="GS826" s="26"/>
      <c r="GT826" s="26"/>
      <c r="GU826" s="26"/>
      <c r="GV826" s="26"/>
      <c r="GW826" s="26"/>
      <c r="GX826" s="26"/>
      <c r="GY826" s="26"/>
      <c r="GZ826" s="26"/>
      <c r="HA826" s="26"/>
      <c r="HB826" s="26"/>
      <c r="HC826" s="26"/>
      <c r="HD826" s="26"/>
      <c r="HE826" s="26"/>
      <c r="HF826" s="26"/>
      <c r="HG826" s="26"/>
      <c r="HH826" s="26"/>
      <c r="HI826" s="26"/>
      <c r="HJ826" s="26"/>
      <c r="HK826" s="26"/>
      <c r="HL826" s="26"/>
      <c r="HM826" s="26"/>
      <c r="HN826" s="26"/>
      <c r="HO826" s="26"/>
      <c r="HP826" s="26"/>
      <c r="HQ826" s="26"/>
      <c r="HR826" s="26"/>
      <c r="HS826" s="26"/>
      <c r="HT826" s="26"/>
      <c r="HU826" s="26"/>
      <c r="HV826" s="26"/>
      <c r="HW826" s="26"/>
      <c r="HX826" s="26"/>
      <c r="HY826" s="26"/>
      <c r="HZ826" s="26"/>
      <c r="IA826" s="26"/>
      <c r="IB826" s="26"/>
      <c r="IC826" s="26"/>
      <c r="ID826" s="26"/>
      <c r="IE826" s="26"/>
      <c r="IF826" s="26"/>
      <c r="IG826" s="26"/>
      <c r="IH826" s="26"/>
      <c r="II826" s="26"/>
      <c r="IJ826" s="26"/>
      <c r="IK826" s="26"/>
      <c r="IL826" s="26"/>
      <c r="IM826" s="26"/>
      <c r="IN826" s="26"/>
      <c r="IO826" s="26"/>
      <c r="IP826" s="26"/>
      <c r="IQ826" s="26"/>
      <c r="IR826" s="26"/>
      <c r="IS826" s="26"/>
      <c r="IT826" s="26"/>
      <c r="IU826" s="26"/>
      <c r="IV826" s="26"/>
    </row>
    <row r="827" spans="1:256" s="37" customFormat="1" ht="15" hidden="1" customHeight="1">
      <c r="A827" s="43"/>
      <c r="B827" s="16"/>
      <c r="C827" s="16"/>
      <c r="D827" s="53"/>
      <c r="E827" s="40"/>
      <c r="F827" s="40"/>
      <c r="G827" s="40"/>
      <c r="H827" s="16"/>
      <c r="I827" s="16"/>
      <c r="J827" s="16"/>
      <c r="K827" s="46"/>
      <c r="L827" s="16"/>
      <c r="M827" s="16"/>
      <c r="N827" s="1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  <c r="FJ827" s="26"/>
      <c r="FK827" s="26"/>
      <c r="FL827" s="26"/>
      <c r="FM827" s="26"/>
      <c r="FN827" s="26"/>
      <c r="FO827" s="26"/>
      <c r="FP827" s="26"/>
      <c r="FQ827" s="26"/>
      <c r="FR827" s="26"/>
      <c r="FS827" s="26"/>
      <c r="FT827" s="26"/>
      <c r="FU827" s="26"/>
      <c r="FV827" s="26"/>
      <c r="FW827" s="26"/>
      <c r="FX827" s="26"/>
      <c r="FY827" s="26"/>
      <c r="FZ827" s="26"/>
      <c r="GA827" s="26"/>
      <c r="GB827" s="26"/>
      <c r="GC827" s="26"/>
      <c r="GD827" s="26"/>
      <c r="GE827" s="26"/>
      <c r="GF827" s="26"/>
      <c r="GG827" s="26"/>
      <c r="GH827" s="26"/>
      <c r="GI827" s="26"/>
      <c r="GJ827" s="26"/>
      <c r="GK827" s="26"/>
      <c r="GL827" s="26"/>
      <c r="GM827" s="26"/>
      <c r="GN827" s="26"/>
      <c r="GO827" s="26"/>
      <c r="GP827" s="26"/>
      <c r="GQ827" s="26"/>
      <c r="GR827" s="26"/>
      <c r="GS827" s="26"/>
      <c r="GT827" s="26"/>
      <c r="GU827" s="26"/>
      <c r="GV827" s="26"/>
      <c r="GW827" s="26"/>
      <c r="GX827" s="26"/>
      <c r="GY827" s="26"/>
      <c r="GZ827" s="26"/>
      <c r="HA827" s="26"/>
      <c r="HB827" s="26"/>
      <c r="HC827" s="26"/>
      <c r="HD827" s="26"/>
      <c r="HE827" s="26"/>
      <c r="HF827" s="26"/>
      <c r="HG827" s="26"/>
      <c r="HH827" s="26"/>
      <c r="HI827" s="26"/>
      <c r="HJ827" s="26"/>
      <c r="HK827" s="26"/>
      <c r="HL827" s="26"/>
      <c r="HM827" s="26"/>
      <c r="HN827" s="26"/>
      <c r="HO827" s="26"/>
      <c r="HP827" s="26"/>
      <c r="HQ827" s="26"/>
      <c r="HR827" s="26"/>
      <c r="HS827" s="26"/>
      <c r="HT827" s="26"/>
      <c r="HU827" s="26"/>
      <c r="HV827" s="26"/>
      <c r="HW827" s="26"/>
      <c r="HX827" s="26"/>
      <c r="HY827" s="26"/>
      <c r="HZ827" s="26"/>
      <c r="IA827" s="26"/>
      <c r="IB827" s="26"/>
      <c r="IC827" s="26"/>
      <c r="ID827" s="26"/>
      <c r="IE827" s="26"/>
      <c r="IF827" s="26"/>
      <c r="IG827" s="26"/>
      <c r="IH827" s="26"/>
      <c r="II827" s="26"/>
      <c r="IJ827" s="26"/>
      <c r="IK827" s="26"/>
      <c r="IL827" s="26"/>
      <c r="IM827" s="26"/>
      <c r="IN827" s="26"/>
      <c r="IO827" s="26"/>
      <c r="IP827" s="26"/>
      <c r="IQ827" s="26"/>
      <c r="IR827" s="26"/>
      <c r="IS827" s="26"/>
      <c r="IT827" s="26"/>
      <c r="IU827" s="26"/>
      <c r="IV827" s="26"/>
    </row>
    <row r="828" spans="1:256" s="37" customFormat="1" ht="15" hidden="1" customHeight="1">
      <c r="A828" s="43"/>
      <c r="B828" s="16"/>
      <c r="C828" s="16"/>
      <c r="D828" s="53"/>
      <c r="E828" s="40"/>
      <c r="F828" s="40"/>
      <c r="G828" s="40"/>
      <c r="H828" s="16"/>
      <c r="I828" s="16"/>
      <c r="J828" s="16"/>
      <c r="K828" s="46"/>
      <c r="L828" s="16"/>
      <c r="M828" s="16"/>
      <c r="N828" s="1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  <c r="FJ828" s="26"/>
      <c r="FK828" s="26"/>
      <c r="FL828" s="26"/>
      <c r="FM828" s="26"/>
      <c r="FN828" s="26"/>
      <c r="FO828" s="26"/>
      <c r="FP828" s="26"/>
      <c r="FQ828" s="26"/>
      <c r="FR828" s="26"/>
      <c r="FS828" s="26"/>
      <c r="FT828" s="26"/>
      <c r="FU828" s="26"/>
      <c r="FV828" s="26"/>
      <c r="FW828" s="26"/>
      <c r="FX828" s="26"/>
      <c r="FY828" s="26"/>
      <c r="FZ828" s="26"/>
      <c r="GA828" s="26"/>
      <c r="GB828" s="26"/>
      <c r="GC828" s="26"/>
      <c r="GD828" s="26"/>
      <c r="GE828" s="26"/>
      <c r="GF828" s="26"/>
      <c r="GG828" s="26"/>
      <c r="GH828" s="26"/>
      <c r="GI828" s="26"/>
      <c r="GJ828" s="26"/>
      <c r="GK828" s="26"/>
      <c r="GL828" s="26"/>
      <c r="GM828" s="26"/>
      <c r="GN828" s="26"/>
      <c r="GO828" s="26"/>
      <c r="GP828" s="26"/>
      <c r="GQ828" s="26"/>
      <c r="GR828" s="26"/>
      <c r="GS828" s="26"/>
      <c r="GT828" s="26"/>
      <c r="GU828" s="26"/>
      <c r="GV828" s="26"/>
      <c r="GW828" s="26"/>
      <c r="GX828" s="26"/>
      <c r="GY828" s="26"/>
      <c r="GZ828" s="26"/>
      <c r="HA828" s="26"/>
      <c r="HB828" s="26"/>
      <c r="HC828" s="26"/>
      <c r="HD828" s="26"/>
      <c r="HE828" s="26"/>
      <c r="HF828" s="26"/>
      <c r="HG828" s="26"/>
      <c r="HH828" s="26"/>
      <c r="HI828" s="26"/>
      <c r="HJ828" s="26"/>
      <c r="HK828" s="26"/>
      <c r="HL828" s="26"/>
      <c r="HM828" s="26"/>
      <c r="HN828" s="26"/>
      <c r="HO828" s="26"/>
      <c r="HP828" s="26"/>
      <c r="HQ828" s="26"/>
      <c r="HR828" s="26"/>
      <c r="HS828" s="26"/>
      <c r="HT828" s="26"/>
      <c r="HU828" s="26"/>
      <c r="HV828" s="26"/>
      <c r="HW828" s="26"/>
      <c r="HX828" s="26"/>
      <c r="HY828" s="26"/>
      <c r="HZ828" s="26"/>
      <c r="IA828" s="26"/>
      <c r="IB828" s="26"/>
      <c r="IC828" s="26"/>
      <c r="ID828" s="26"/>
      <c r="IE828" s="26"/>
      <c r="IF828" s="26"/>
      <c r="IG828" s="26"/>
      <c r="IH828" s="26"/>
      <c r="II828" s="26"/>
      <c r="IJ828" s="26"/>
      <c r="IK828" s="26"/>
      <c r="IL828" s="26"/>
      <c r="IM828" s="26"/>
      <c r="IN828" s="26"/>
      <c r="IO828" s="26"/>
      <c r="IP828" s="26"/>
      <c r="IQ828" s="26"/>
      <c r="IR828" s="26"/>
      <c r="IS828" s="26"/>
      <c r="IT828" s="26"/>
      <c r="IU828" s="26"/>
      <c r="IV828" s="26"/>
    </row>
    <row r="829" spans="1:256" s="37" customFormat="1" ht="15" hidden="1" customHeight="1">
      <c r="A829" s="43"/>
      <c r="B829" s="16"/>
      <c r="C829" s="16"/>
      <c r="D829" s="53"/>
      <c r="E829" s="40"/>
      <c r="F829" s="40"/>
      <c r="G829" s="40"/>
      <c r="H829" s="16"/>
      <c r="I829" s="16"/>
      <c r="J829" s="16"/>
      <c r="K829" s="46"/>
      <c r="L829" s="16"/>
      <c r="M829" s="16"/>
      <c r="N829" s="1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  <c r="FJ829" s="26"/>
      <c r="FK829" s="26"/>
      <c r="FL829" s="26"/>
      <c r="FM829" s="26"/>
      <c r="FN829" s="26"/>
      <c r="FO829" s="26"/>
      <c r="FP829" s="26"/>
      <c r="FQ829" s="26"/>
      <c r="FR829" s="26"/>
      <c r="FS829" s="26"/>
      <c r="FT829" s="26"/>
      <c r="FU829" s="26"/>
      <c r="FV829" s="26"/>
      <c r="FW829" s="26"/>
      <c r="FX829" s="26"/>
      <c r="FY829" s="26"/>
      <c r="FZ829" s="26"/>
      <c r="GA829" s="26"/>
      <c r="GB829" s="26"/>
      <c r="GC829" s="26"/>
      <c r="GD829" s="26"/>
      <c r="GE829" s="26"/>
      <c r="GF829" s="26"/>
      <c r="GG829" s="26"/>
      <c r="GH829" s="26"/>
      <c r="GI829" s="26"/>
      <c r="GJ829" s="26"/>
      <c r="GK829" s="26"/>
      <c r="GL829" s="26"/>
      <c r="GM829" s="26"/>
      <c r="GN829" s="26"/>
      <c r="GO829" s="26"/>
      <c r="GP829" s="26"/>
      <c r="GQ829" s="26"/>
      <c r="GR829" s="26"/>
      <c r="GS829" s="26"/>
      <c r="GT829" s="26"/>
      <c r="GU829" s="26"/>
      <c r="GV829" s="26"/>
      <c r="GW829" s="26"/>
      <c r="GX829" s="26"/>
      <c r="GY829" s="26"/>
      <c r="GZ829" s="26"/>
      <c r="HA829" s="26"/>
      <c r="HB829" s="26"/>
      <c r="HC829" s="26"/>
      <c r="HD829" s="26"/>
      <c r="HE829" s="26"/>
      <c r="HF829" s="26"/>
      <c r="HG829" s="26"/>
      <c r="HH829" s="26"/>
      <c r="HI829" s="26"/>
      <c r="HJ829" s="26"/>
      <c r="HK829" s="26"/>
      <c r="HL829" s="26"/>
      <c r="HM829" s="26"/>
      <c r="HN829" s="26"/>
      <c r="HO829" s="26"/>
      <c r="HP829" s="26"/>
      <c r="HQ829" s="26"/>
      <c r="HR829" s="26"/>
      <c r="HS829" s="26"/>
      <c r="HT829" s="26"/>
      <c r="HU829" s="26"/>
      <c r="HV829" s="26"/>
      <c r="HW829" s="26"/>
      <c r="HX829" s="26"/>
      <c r="HY829" s="26"/>
      <c r="HZ829" s="26"/>
      <c r="IA829" s="26"/>
      <c r="IB829" s="26"/>
      <c r="IC829" s="26"/>
      <c r="ID829" s="26"/>
      <c r="IE829" s="26"/>
      <c r="IF829" s="26"/>
      <c r="IG829" s="26"/>
      <c r="IH829" s="26"/>
      <c r="II829" s="26"/>
      <c r="IJ829" s="26"/>
      <c r="IK829" s="26"/>
      <c r="IL829" s="26"/>
      <c r="IM829" s="26"/>
      <c r="IN829" s="26"/>
      <c r="IO829" s="26"/>
      <c r="IP829" s="26"/>
      <c r="IQ829" s="26"/>
      <c r="IR829" s="26"/>
      <c r="IS829" s="26"/>
      <c r="IT829" s="26"/>
      <c r="IU829" s="26"/>
      <c r="IV829" s="26"/>
    </row>
    <row r="830" spans="1:256" s="37" customFormat="1" ht="15" hidden="1" customHeight="1">
      <c r="A830" s="43"/>
      <c r="B830" s="16"/>
      <c r="C830" s="17"/>
      <c r="D830" s="53"/>
      <c r="E830" s="40"/>
      <c r="F830" s="40"/>
      <c r="G830" s="40"/>
      <c r="H830" s="16"/>
      <c r="I830" s="16"/>
      <c r="J830" s="16"/>
      <c r="K830" s="46"/>
      <c r="L830" s="16"/>
      <c r="M830" s="16"/>
      <c r="N830" s="1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  <c r="FJ830" s="26"/>
      <c r="FK830" s="26"/>
      <c r="FL830" s="26"/>
      <c r="FM830" s="26"/>
      <c r="FN830" s="26"/>
      <c r="FO830" s="26"/>
      <c r="FP830" s="26"/>
      <c r="FQ830" s="26"/>
      <c r="FR830" s="26"/>
      <c r="FS830" s="26"/>
      <c r="FT830" s="26"/>
      <c r="FU830" s="26"/>
      <c r="FV830" s="26"/>
      <c r="FW830" s="26"/>
      <c r="FX830" s="26"/>
      <c r="FY830" s="26"/>
      <c r="FZ830" s="26"/>
      <c r="GA830" s="26"/>
      <c r="GB830" s="26"/>
      <c r="GC830" s="26"/>
      <c r="GD830" s="26"/>
      <c r="GE830" s="26"/>
      <c r="GF830" s="26"/>
      <c r="GG830" s="26"/>
      <c r="GH830" s="26"/>
      <c r="GI830" s="26"/>
      <c r="GJ830" s="26"/>
      <c r="GK830" s="26"/>
      <c r="GL830" s="26"/>
      <c r="GM830" s="26"/>
      <c r="GN830" s="26"/>
      <c r="GO830" s="26"/>
      <c r="GP830" s="26"/>
      <c r="GQ830" s="26"/>
      <c r="GR830" s="26"/>
      <c r="GS830" s="26"/>
      <c r="GT830" s="26"/>
      <c r="GU830" s="26"/>
      <c r="GV830" s="26"/>
      <c r="GW830" s="26"/>
      <c r="GX830" s="26"/>
      <c r="GY830" s="26"/>
      <c r="GZ830" s="26"/>
      <c r="HA830" s="26"/>
      <c r="HB830" s="26"/>
      <c r="HC830" s="26"/>
      <c r="HD830" s="26"/>
      <c r="HE830" s="26"/>
      <c r="HF830" s="26"/>
      <c r="HG830" s="26"/>
      <c r="HH830" s="26"/>
      <c r="HI830" s="26"/>
      <c r="HJ830" s="26"/>
      <c r="HK830" s="26"/>
      <c r="HL830" s="26"/>
      <c r="HM830" s="26"/>
      <c r="HN830" s="26"/>
      <c r="HO830" s="26"/>
      <c r="HP830" s="26"/>
      <c r="HQ830" s="26"/>
      <c r="HR830" s="26"/>
      <c r="HS830" s="26"/>
      <c r="HT830" s="26"/>
      <c r="HU830" s="26"/>
      <c r="HV830" s="26"/>
      <c r="HW830" s="26"/>
      <c r="HX830" s="26"/>
      <c r="HY830" s="26"/>
      <c r="HZ830" s="26"/>
      <c r="IA830" s="26"/>
      <c r="IB830" s="26"/>
      <c r="IC830" s="26"/>
      <c r="ID830" s="26"/>
      <c r="IE830" s="26"/>
      <c r="IF830" s="26"/>
      <c r="IG830" s="26"/>
      <c r="IH830" s="26"/>
      <c r="II830" s="26"/>
      <c r="IJ830" s="26"/>
      <c r="IK830" s="26"/>
      <c r="IL830" s="26"/>
      <c r="IM830" s="26"/>
      <c r="IN830" s="26"/>
      <c r="IO830" s="26"/>
      <c r="IP830" s="26"/>
      <c r="IQ830" s="26"/>
      <c r="IR830" s="26"/>
      <c r="IS830" s="26"/>
      <c r="IT830" s="26"/>
      <c r="IU830" s="26"/>
      <c r="IV830" s="26"/>
    </row>
    <row r="831" spans="1:256" s="37" customFormat="1" ht="15" hidden="1" customHeight="1">
      <c r="A831" s="43"/>
      <c r="B831" s="50"/>
      <c r="C831" s="50"/>
      <c r="D831" s="50"/>
      <c r="E831" s="40"/>
      <c r="F831" s="49"/>
      <c r="G831" s="50"/>
      <c r="H831" s="16"/>
      <c r="I831" s="16"/>
      <c r="J831" s="17"/>
      <c r="K831" s="50"/>
      <c r="L831" s="16"/>
      <c r="M831" s="16"/>
      <c r="N831" s="17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  <c r="BO831" s="64"/>
      <c r="BP831" s="64"/>
      <c r="BQ831" s="64"/>
      <c r="BR831" s="64"/>
      <c r="BS831" s="64"/>
      <c r="BT831" s="64"/>
      <c r="BU831" s="64"/>
      <c r="BV831" s="64"/>
      <c r="BW831" s="64"/>
      <c r="BX831" s="64"/>
      <c r="BY831" s="64"/>
      <c r="BZ831" s="64"/>
      <c r="CA831" s="64"/>
      <c r="CB831" s="64"/>
      <c r="CC831" s="64"/>
      <c r="CD831" s="64"/>
      <c r="CE831" s="64"/>
      <c r="CF831" s="64"/>
      <c r="CG831" s="64"/>
      <c r="CH831" s="64"/>
      <c r="CI831" s="64"/>
      <c r="CJ831" s="64"/>
      <c r="CK831" s="64"/>
      <c r="CL831" s="64"/>
      <c r="CM831" s="64"/>
      <c r="CN831" s="64"/>
      <c r="CO831" s="64"/>
      <c r="CP831" s="64"/>
      <c r="CQ831" s="64"/>
      <c r="CR831" s="64"/>
      <c r="CS831" s="64"/>
      <c r="CT831" s="64"/>
      <c r="CU831" s="64"/>
      <c r="CV831" s="64"/>
      <c r="CW831" s="64"/>
      <c r="CX831" s="64"/>
      <c r="CY831" s="64"/>
      <c r="CZ831" s="64"/>
      <c r="DA831" s="64"/>
      <c r="DB831" s="64"/>
      <c r="DC831" s="64"/>
      <c r="DD831" s="64"/>
      <c r="DE831" s="64"/>
      <c r="DF831" s="64"/>
      <c r="DG831" s="64"/>
      <c r="DH831" s="64"/>
      <c r="DI831" s="64"/>
      <c r="DJ831" s="64"/>
      <c r="DK831" s="64"/>
      <c r="DL831" s="64"/>
      <c r="DM831" s="64"/>
      <c r="DN831" s="64"/>
      <c r="DO831" s="64"/>
      <c r="DP831" s="64"/>
      <c r="DQ831" s="64"/>
      <c r="DR831" s="64"/>
      <c r="DS831" s="64"/>
      <c r="DT831" s="64"/>
      <c r="DU831" s="64"/>
      <c r="DV831" s="64"/>
      <c r="DW831" s="64"/>
      <c r="DX831" s="64"/>
      <c r="DY831" s="64"/>
      <c r="DZ831" s="64"/>
      <c r="EA831" s="64"/>
      <c r="EB831" s="64"/>
      <c r="EC831" s="64"/>
      <c r="ED831" s="64"/>
      <c r="EE831" s="64"/>
      <c r="EF831" s="64"/>
      <c r="EG831" s="64"/>
      <c r="EH831" s="64"/>
      <c r="EI831" s="64"/>
      <c r="EJ831" s="64"/>
      <c r="EK831" s="64"/>
      <c r="EL831" s="64"/>
      <c r="EM831" s="64"/>
      <c r="EN831" s="64"/>
      <c r="EO831" s="64"/>
      <c r="EP831" s="64"/>
      <c r="EQ831" s="64"/>
      <c r="ER831" s="64"/>
      <c r="ES831" s="64"/>
      <c r="ET831" s="64"/>
      <c r="EU831" s="64"/>
      <c r="EV831" s="64"/>
      <c r="EW831" s="64"/>
      <c r="EX831" s="64"/>
      <c r="EY831" s="64"/>
      <c r="EZ831" s="64"/>
      <c r="FA831" s="64"/>
      <c r="FB831" s="64"/>
      <c r="FC831" s="64"/>
      <c r="FD831" s="64"/>
      <c r="FE831" s="64"/>
      <c r="FF831" s="64"/>
      <c r="FG831" s="64"/>
      <c r="FH831" s="64"/>
      <c r="FI831" s="64"/>
      <c r="FJ831" s="64"/>
      <c r="FK831" s="64"/>
      <c r="FL831" s="64"/>
      <c r="FM831" s="64"/>
      <c r="FN831" s="64"/>
      <c r="FO831" s="64"/>
      <c r="FP831" s="64"/>
      <c r="FQ831" s="64"/>
      <c r="FR831" s="64"/>
      <c r="FS831" s="64"/>
      <c r="FT831" s="64"/>
      <c r="FU831" s="64"/>
      <c r="FV831" s="64"/>
      <c r="FW831" s="64"/>
      <c r="FX831" s="64"/>
      <c r="FY831" s="64"/>
      <c r="FZ831" s="64"/>
      <c r="GA831" s="64"/>
      <c r="GB831" s="64"/>
      <c r="GC831" s="64"/>
      <c r="GD831" s="64"/>
      <c r="GE831" s="64"/>
      <c r="GF831" s="64"/>
      <c r="GG831" s="64"/>
      <c r="GH831" s="64"/>
      <c r="GI831" s="64"/>
      <c r="GJ831" s="64"/>
      <c r="GK831" s="64"/>
      <c r="GL831" s="64"/>
      <c r="GM831" s="64"/>
      <c r="GN831" s="64"/>
      <c r="GO831" s="64"/>
      <c r="GP831" s="64"/>
      <c r="GQ831" s="64"/>
      <c r="GR831" s="64"/>
      <c r="GS831" s="64"/>
      <c r="GT831" s="64"/>
      <c r="GU831" s="64"/>
      <c r="GV831" s="64"/>
      <c r="GW831" s="64"/>
      <c r="GX831" s="64"/>
      <c r="GY831" s="64"/>
      <c r="GZ831" s="64"/>
      <c r="HA831" s="64"/>
      <c r="HB831" s="64"/>
      <c r="HC831" s="64"/>
      <c r="HD831" s="64"/>
      <c r="HE831" s="64"/>
      <c r="HF831" s="64"/>
      <c r="HG831" s="64"/>
      <c r="HH831" s="64"/>
      <c r="HI831" s="64"/>
      <c r="HJ831" s="64"/>
      <c r="HK831" s="64"/>
      <c r="HL831" s="64"/>
      <c r="HM831" s="64"/>
      <c r="HN831" s="64"/>
      <c r="HO831" s="64"/>
      <c r="HP831" s="64"/>
      <c r="HQ831" s="64"/>
      <c r="HR831" s="64"/>
      <c r="HS831" s="64"/>
      <c r="HT831" s="64"/>
      <c r="HU831" s="64"/>
      <c r="HV831" s="64"/>
      <c r="HW831" s="64"/>
      <c r="HX831" s="64"/>
      <c r="HY831" s="64"/>
      <c r="HZ831" s="64"/>
      <c r="IA831" s="64"/>
      <c r="IB831" s="64"/>
      <c r="IC831" s="64"/>
      <c r="ID831" s="64"/>
      <c r="IE831" s="64"/>
      <c r="IF831" s="64"/>
      <c r="IG831" s="64"/>
      <c r="IH831" s="64"/>
      <c r="II831" s="64"/>
      <c r="IJ831" s="64"/>
      <c r="IK831" s="64"/>
      <c r="IL831" s="64"/>
      <c r="IM831" s="64"/>
      <c r="IN831" s="64"/>
      <c r="IO831" s="64"/>
      <c r="IP831" s="64"/>
      <c r="IQ831" s="64"/>
      <c r="IR831" s="64"/>
      <c r="IS831" s="64"/>
      <c r="IT831" s="64"/>
      <c r="IU831" s="64"/>
      <c r="IV831" s="64"/>
    </row>
    <row r="832" spans="1:256" s="37" customFormat="1" ht="15" hidden="1" customHeight="1">
      <c r="A832" s="43"/>
      <c r="B832" s="50"/>
      <c r="C832" s="50"/>
      <c r="D832" s="50"/>
      <c r="E832" s="40"/>
      <c r="F832" s="49"/>
      <c r="G832" s="50"/>
      <c r="H832" s="16"/>
      <c r="I832" s="16"/>
      <c r="J832" s="17"/>
      <c r="K832" s="50"/>
      <c r="L832" s="16"/>
      <c r="M832" s="16"/>
      <c r="N832" s="17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  <c r="FJ832" s="26"/>
      <c r="FK832" s="26"/>
      <c r="FL832" s="26"/>
      <c r="FM832" s="26"/>
      <c r="FN832" s="26"/>
      <c r="FO832" s="26"/>
      <c r="FP832" s="26"/>
      <c r="FQ832" s="26"/>
      <c r="FR832" s="26"/>
      <c r="FS832" s="26"/>
      <c r="FT832" s="26"/>
      <c r="FU832" s="26"/>
      <c r="FV832" s="26"/>
      <c r="FW832" s="26"/>
      <c r="FX832" s="26"/>
      <c r="FY832" s="26"/>
      <c r="FZ832" s="26"/>
      <c r="GA832" s="26"/>
      <c r="GB832" s="26"/>
      <c r="GC832" s="26"/>
      <c r="GD832" s="26"/>
      <c r="GE832" s="26"/>
      <c r="GF832" s="26"/>
      <c r="GG832" s="26"/>
      <c r="GH832" s="26"/>
      <c r="GI832" s="26"/>
      <c r="GJ832" s="26"/>
      <c r="GK832" s="26"/>
      <c r="GL832" s="26"/>
      <c r="GM832" s="26"/>
      <c r="GN832" s="26"/>
      <c r="GO832" s="26"/>
      <c r="GP832" s="26"/>
      <c r="GQ832" s="26"/>
      <c r="GR832" s="26"/>
      <c r="GS832" s="26"/>
      <c r="GT832" s="26"/>
      <c r="GU832" s="26"/>
      <c r="GV832" s="26"/>
      <c r="GW832" s="26"/>
      <c r="GX832" s="26"/>
      <c r="GY832" s="26"/>
      <c r="GZ832" s="26"/>
      <c r="HA832" s="26"/>
      <c r="HB832" s="26"/>
      <c r="HC832" s="26"/>
      <c r="HD832" s="26"/>
      <c r="HE832" s="26"/>
      <c r="HF832" s="26"/>
      <c r="HG832" s="26"/>
      <c r="HH832" s="26"/>
      <c r="HI832" s="26"/>
      <c r="HJ832" s="26"/>
      <c r="HK832" s="26"/>
      <c r="HL832" s="26"/>
      <c r="HM832" s="26"/>
      <c r="HN832" s="26"/>
      <c r="HO832" s="26"/>
      <c r="HP832" s="26"/>
      <c r="HQ832" s="26"/>
      <c r="HR832" s="26"/>
      <c r="HS832" s="26"/>
      <c r="HT832" s="26"/>
      <c r="HU832" s="26"/>
      <c r="HV832" s="26"/>
      <c r="HW832" s="26"/>
      <c r="HX832" s="26"/>
      <c r="HY832" s="26"/>
      <c r="HZ832" s="26"/>
      <c r="IA832" s="26"/>
      <c r="IB832" s="26"/>
      <c r="IC832" s="26"/>
      <c r="ID832" s="26"/>
      <c r="IE832" s="26"/>
      <c r="IF832" s="26"/>
      <c r="IG832" s="26"/>
      <c r="IH832" s="26"/>
      <c r="II832" s="26"/>
      <c r="IJ832" s="26"/>
      <c r="IK832" s="26"/>
      <c r="IL832" s="26"/>
      <c r="IM832" s="26"/>
      <c r="IN832" s="26"/>
      <c r="IO832" s="26"/>
      <c r="IP832" s="26"/>
      <c r="IQ832" s="26"/>
      <c r="IR832" s="26"/>
      <c r="IS832" s="26"/>
      <c r="IT832" s="26"/>
      <c r="IU832" s="26"/>
      <c r="IV832" s="26"/>
    </row>
    <row r="833" spans="1:256" s="37" customFormat="1" ht="15" hidden="1" customHeight="1">
      <c r="A833" s="43"/>
      <c r="B833" s="50"/>
      <c r="C833" s="16"/>
      <c r="D833" s="16"/>
      <c r="E833" s="40"/>
      <c r="F833" s="40"/>
      <c r="G833" s="54"/>
      <c r="H833" s="16"/>
      <c r="I833" s="16"/>
      <c r="J833" s="17"/>
      <c r="K833" s="50"/>
      <c r="L833" s="16"/>
      <c r="M833" s="16"/>
      <c r="N833" s="17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  <c r="FJ833" s="26"/>
      <c r="FK833" s="26"/>
      <c r="FL833" s="26"/>
      <c r="FM833" s="26"/>
      <c r="FN833" s="26"/>
      <c r="FO833" s="26"/>
      <c r="FP833" s="26"/>
      <c r="FQ833" s="26"/>
      <c r="FR833" s="26"/>
      <c r="FS833" s="26"/>
      <c r="FT833" s="26"/>
      <c r="FU833" s="26"/>
      <c r="FV833" s="26"/>
      <c r="FW833" s="26"/>
      <c r="FX833" s="26"/>
      <c r="FY833" s="26"/>
      <c r="FZ833" s="26"/>
      <c r="GA833" s="26"/>
      <c r="GB833" s="26"/>
      <c r="GC833" s="26"/>
      <c r="GD833" s="26"/>
      <c r="GE833" s="26"/>
      <c r="GF833" s="26"/>
      <c r="GG833" s="26"/>
      <c r="GH833" s="26"/>
      <c r="GI833" s="26"/>
      <c r="GJ833" s="26"/>
      <c r="GK833" s="26"/>
      <c r="GL833" s="26"/>
      <c r="GM833" s="26"/>
      <c r="GN833" s="26"/>
      <c r="GO833" s="26"/>
      <c r="GP833" s="26"/>
      <c r="GQ833" s="26"/>
      <c r="GR833" s="26"/>
      <c r="GS833" s="26"/>
      <c r="GT833" s="26"/>
      <c r="GU833" s="26"/>
      <c r="GV833" s="26"/>
      <c r="GW833" s="26"/>
      <c r="GX833" s="26"/>
      <c r="GY833" s="26"/>
      <c r="GZ833" s="26"/>
      <c r="HA833" s="26"/>
      <c r="HB833" s="26"/>
      <c r="HC833" s="26"/>
      <c r="HD833" s="26"/>
      <c r="HE833" s="26"/>
      <c r="HF833" s="26"/>
      <c r="HG833" s="26"/>
      <c r="HH833" s="26"/>
      <c r="HI833" s="26"/>
      <c r="HJ833" s="26"/>
      <c r="HK833" s="26"/>
      <c r="HL833" s="26"/>
      <c r="HM833" s="26"/>
      <c r="HN833" s="26"/>
      <c r="HO833" s="26"/>
      <c r="HP833" s="26"/>
      <c r="HQ833" s="26"/>
      <c r="HR833" s="26"/>
      <c r="HS833" s="26"/>
      <c r="HT833" s="26"/>
      <c r="HU833" s="26"/>
      <c r="HV833" s="26"/>
      <c r="HW833" s="26"/>
      <c r="HX833" s="26"/>
      <c r="HY833" s="26"/>
      <c r="HZ833" s="26"/>
      <c r="IA833" s="26"/>
      <c r="IB833" s="26"/>
      <c r="IC833" s="26"/>
      <c r="ID833" s="26"/>
      <c r="IE833" s="26"/>
      <c r="IF833" s="26"/>
      <c r="IG833" s="26"/>
      <c r="IH833" s="26"/>
      <c r="II833" s="26"/>
      <c r="IJ833" s="26"/>
      <c r="IK833" s="26"/>
      <c r="IL833" s="26"/>
      <c r="IM833" s="26"/>
      <c r="IN833" s="26"/>
      <c r="IO833" s="26"/>
      <c r="IP833" s="26"/>
      <c r="IQ833" s="26"/>
      <c r="IR833" s="26"/>
      <c r="IS833" s="26"/>
      <c r="IT833" s="26"/>
      <c r="IU833" s="26"/>
      <c r="IV833" s="26"/>
    </row>
    <row r="834" spans="1:256" s="37" customFormat="1" ht="15" hidden="1" customHeight="1">
      <c r="A834" s="43"/>
      <c r="B834" s="50"/>
      <c r="C834" s="16"/>
      <c r="D834" s="16"/>
      <c r="E834" s="40"/>
      <c r="F834" s="40"/>
      <c r="G834" s="54"/>
      <c r="H834" s="16"/>
      <c r="I834" s="16"/>
      <c r="J834" s="17"/>
      <c r="K834" s="50"/>
      <c r="L834" s="16"/>
      <c r="M834" s="16"/>
      <c r="N834" s="17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  <c r="FJ834" s="26"/>
      <c r="FK834" s="26"/>
      <c r="FL834" s="26"/>
      <c r="FM834" s="26"/>
      <c r="FN834" s="26"/>
      <c r="FO834" s="26"/>
      <c r="FP834" s="26"/>
      <c r="FQ834" s="26"/>
      <c r="FR834" s="26"/>
      <c r="FS834" s="26"/>
      <c r="FT834" s="26"/>
      <c r="FU834" s="26"/>
      <c r="FV834" s="26"/>
      <c r="FW834" s="26"/>
      <c r="FX834" s="26"/>
      <c r="FY834" s="26"/>
      <c r="FZ834" s="26"/>
      <c r="GA834" s="26"/>
      <c r="GB834" s="26"/>
      <c r="GC834" s="26"/>
      <c r="GD834" s="26"/>
      <c r="GE834" s="26"/>
      <c r="GF834" s="26"/>
      <c r="GG834" s="26"/>
      <c r="GH834" s="26"/>
      <c r="GI834" s="26"/>
      <c r="GJ834" s="26"/>
      <c r="GK834" s="26"/>
      <c r="GL834" s="26"/>
      <c r="GM834" s="26"/>
      <c r="GN834" s="26"/>
      <c r="GO834" s="26"/>
      <c r="GP834" s="26"/>
      <c r="GQ834" s="26"/>
      <c r="GR834" s="26"/>
      <c r="GS834" s="26"/>
      <c r="GT834" s="26"/>
      <c r="GU834" s="26"/>
      <c r="GV834" s="26"/>
      <c r="GW834" s="26"/>
      <c r="GX834" s="26"/>
      <c r="GY834" s="26"/>
      <c r="GZ834" s="26"/>
      <c r="HA834" s="26"/>
      <c r="HB834" s="26"/>
      <c r="HC834" s="26"/>
      <c r="HD834" s="26"/>
      <c r="HE834" s="26"/>
      <c r="HF834" s="26"/>
      <c r="HG834" s="26"/>
      <c r="HH834" s="26"/>
      <c r="HI834" s="26"/>
      <c r="HJ834" s="26"/>
      <c r="HK834" s="26"/>
      <c r="HL834" s="26"/>
      <c r="HM834" s="26"/>
      <c r="HN834" s="26"/>
      <c r="HO834" s="26"/>
      <c r="HP834" s="26"/>
      <c r="HQ834" s="26"/>
      <c r="HR834" s="26"/>
      <c r="HS834" s="26"/>
      <c r="HT834" s="26"/>
      <c r="HU834" s="26"/>
      <c r="HV834" s="26"/>
      <c r="HW834" s="26"/>
      <c r="HX834" s="26"/>
      <c r="HY834" s="26"/>
      <c r="HZ834" s="26"/>
      <c r="IA834" s="26"/>
      <c r="IB834" s="26"/>
      <c r="IC834" s="26"/>
      <c r="ID834" s="26"/>
      <c r="IE834" s="26"/>
      <c r="IF834" s="26"/>
      <c r="IG834" s="26"/>
      <c r="IH834" s="26"/>
      <c r="II834" s="26"/>
      <c r="IJ834" s="26"/>
      <c r="IK834" s="26"/>
      <c r="IL834" s="26"/>
      <c r="IM834" s="26"/>
      <c r="IN834" s="26"/>
      <c r="IO834" s="26"/>
      <c r="IP834" s="26"/>
      <c r="IQ834" s="26"/>
      <c r="IR834" s="26"/>
      <c r="IS834" s="26"/>
      <c r="IT834" s="26"/>
      <c r="IU834" s="26"/>
      <c r="IV834" s="26"/>
    </row>
    <row r="835" spans="1:256" s="37" customFormat="1" ht="15" hidden="1" customHeight="1">
      <c r="A835" s="43"/>
      <c r="B835" s="17"/>
      <c r="C835" s="16"/>
      <c r="D835" s="17"/>
      <c r="E835" s="40"/>
      <c r="F835" s="40"/>
      <c r="G835" s="54"/>
      <c r="H835" s="16"/>
      <c r="I835" s="16"/>
      <c r="J835" s="17"/>
      <c r="K835" s="17"/>
      <c r="L835" s="16"/>
      <c r="M835" s="16"/>
      <c r="N835" s="17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  <c r="FJ835" s="26"/>
      <c r="FK835" s="26"/>
      <c r="FL835" s="26"/>
      <c r="FM835" s="26"/>
      <c r="FN835" s="26"/>
      <c r="FO835" s="26"/>
      <c r="FP835" s="26"/>
      <c r="FQ835" s="26"/>
      <c r="FR835" s="26"/>
      <c r="FS835" s="26"/>
      <c r="FT835" s="26"/>
      <c r="FU835" s="26"/>
      <c r="FV835" s="26"/>
      <c r="FW835" s="26"/>
      <c r="FX835" s="26"/>
      <c r="FY835" s="26"/>
      <c r="FZ835" s="26"/>
      <c r="GA835" s="26"/>
      <c r="GB835" s="26"/>
      <c r="GC835" s="26"/>
      <c r="GD835" s="26"/>
      <c r="GE835" s="26"/>
      <c r="GF835" s="26"/>
      <c r="GG835" s="26"/>
      <c r="GH835" s="26"/>
      <c r="GI835" s="26"/>
      <c r="GJ835" s="26"/>
      <c r="GK835" s="26"/>
      <c r="GL835" s="26"/>
      <c r="GM835" s="26"/>
      <c r="GN835" s="26"/>
      <c r="GO835" s="26"/>
      <c r="GP835" s="26"/>
      <c r="GQ835" s="26"/>
      <c r="GR835" s="26"/>
      <c r="GS835" s="26"/>
      <c r="GT835" s="26"/>
      <c r="GU835" s="26"/>
      <c r="GV835" s="26"/>
      <c r="GW835" s="26"/>
      <c r="GX835" s="26"/>
      <c r="GY835" s="26"/>
      <c r="GZ835" s="26"/>
      <c r="HA835" s="26"/>
      <c r="HB835" s="26"/>
      <c r="HC835" s="26"/>
      <c r="HD835" s="26"/>
      <c r="HE835" s="26"/>
      <c r="HF835" s="26"/>
      <c r="HG835" s="26"/>
      <c r="HH835" s="26"/>
      <c r="HI835" s="26"/>
      <c r="HJ835" s="26"/>
      <c r="HK835" s="26"/>
      <c r="HL835" s="26"/>
      <c r="HM835" s="26"/>
      <c r="HN835" s="26"/>
      <c r="HO835" s="26"/>
      <c r="HP835" s="26"/>
      <c r="HQ835" s="26"/>
      <c r="HR835" s="26"/>
      <c r="HS835" s="26"/>
      <c r="HT835" s="26"/>
      <c r="HU835" s="26"/>
      <c r="HV835" s="26"/>
      <c r="HW835" s="26"/>
      <c r="HX835" s="26"/>
      <c r="HY835" s="26"/>
      <c r="HZ835" s="26"/>
      <c r="IA835" s="26"/>
      <c r="IB835" s="26"/>
      <c r="IC835" s="26"/>
      <c r="ID835" s="26"/>
      <c r="IE835" s="26"/>
      <c r="IF835" s="26"/>
      <c r="IG835" s="26"/>
      <c r="IH835" s="26"/>
      <c r="II835" s="26"/>
      <c r="IJ835" s="26"/>
      <c r="IK835" s="26"/>
      <c r="IL835" s="26"/>
      <c r="IM835" s="26"/>
      <c r="IN835" s="26"/>
      <c r="IO835" s="26"/>
      <c r="IP835" s="26"/>
      <c r="IQ835" s="26"/>
      <c r="IR835" s="26"/>
      <c r="IS835" s="26"/>
      <c r="IT835" s="26"/>
      <c r="IU835" s="26"/>
      <c r="IV835" s="26"/>
    </row>
    <row r="836" spans="1:256" s="37" customFormat="1" ht="15" hidden="1" customHeight="1">
      <c r="A836" s="43"/>
      <c r="B836" s="17"/>
      <c r="C836" s="16"/>
      <c r="D836" s="17"/>
      <c r="E836" s="40"/>
      <c r="F836" s="40"/>
      <c r="G836" s="54"/>
      <c r="H836" s="16"/>
      <c r="I836" s="16"/>
      <c r="J836" s="17"/>
      <c r="K836" s="17"/>
      <c r="L836" s="16"/>
      <c r="M836" s="16"/>
      <c r="N836" s="17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  <c r="FJ836" s="26"/>
      <c r="FK836" s="26"/>
      <c r="FL836" s="26"/>
      <c r="FM836" s="26"/>
      <c r="FN836" s="26"/>
      <c r="FO836" s="26"/>
      <c r="FP836" s="26"/>
      <c r="FQ836" s="26"/>
      <c r="FR836" s="26"/>
      <c r="FS836" s="26"/>
      <c r="FT836" s="26"/>
      <c r="FU836" s="26"/>
      <c r="FV836" s="26"/>
      <c r="FW836" s="26"/>
      <c r="FX836" s="26"/>
      <c r="FY836" s="26"/>
      <c r="FZ836" s="26"/>
      <c r="GA836" s="26"/>
      <c r="GB836" s="26"/>
      <c r="GC836" s="26"/>
      <c r="GD836" s="26"/>
      <c r="GE836" s="26"/>
      <c r="GF836" s="26"/>
      <c r="GG836" s="26"/>
      <c r="GH836" s="26"/>
      <c r="GI836" s="26"/>
      <c r="GJ836" s="26"/>
      <c r="GK836" s="26"/>
      <c r="GL836" s="26"/>
      <c r="GM836" s="26"/>
      <c r="GN836" s="26"/>
      <c r="GO836" s="26"/>
      <c r="GP836" s="26"/>
      <c r="GQ836" s="26"/>
      <c r="GR836" s="26"/>
      <c r="GS836" s="26"/>
      <c r="GT836" s="26"/>
      <c r="GU836" s="26"/>
      <c r="GV836" s="26"/>
      <c r="GW836" s="26"/>
      <c r="GX836" s="26"/>
      <c r="GY836" s="26"/>
      <c r="GZ836" s="26"/>
      <c r="HA836" s="26"/>
      <c r="HB836" s="26"/>
      <c r="HC836" s="26"/>
      <c r="HD836" s="26"/>
      <c r="HE836" s="26"/>
      <c r="HF836" s="26"/>
      <c r="HG836" s="26"/>
      <c r="HH836" s="26"/>
      <c r="HI836" s="26"/>
      <c r="HJ836" s="26"/>
      <c r="HK836" s="26"/>
      <c r="HL836" s="26"/>
      <c r="HM836" s="26"/>
      <c r="HN836" s="26"/>
      <c r="HO836" s="26"/>
      <c r="HP836" s="26"/>
      <c r="HQ836" s="26"/>
      <c r="HR836" s="26"/>
      <c r="HS836" s="26"/>
      <c r="HT836" s="26"/>
      <c r="HU836" s="26"/>
      <c r="HV836" s="26"/>
      <c r="HW836" s="26"/>
      <c r="HX836" s="26"/>
      <c r="HY836" s="26"/>
      <c r="HZ836" s="26"/>
      <c r="IA836" s="26"/>
      <c r="IB836" s="26"/>
      <c r="IC836" s="26"/>
      <c r="ID836" s="26"/>
      <c r="IE836" s="26"/>
      <c r="IF836" s="26"/>
      <c r="IG836" s="26"/>
      <c r="IH836" s="26"/>
      <c r="II836" s="26"/>
      <c r="IJ836" s="26"/>
      <c r="IK836" s="26"/>
      <c r="IL836" s="26"/>
      <c r="IM836" s="26"/>
      <c r="IN836" s="26"/>
      <c r="IO836" s="26"/>
      <c r="IP836" s="26"/>
      <c r="IQ836" s="26"/>
      <c r="IR836" s="26"/>
      <c r="IS836" s="26"/>
      <c r="IT836" s="26"/>
      <c r="IU836" s="26"/>
      <c r="IV836" s="26"/>
    </row>
    <row r="837" spans="1:256" s="37" customFormat="1" ht="15" hidden="1" customHeight="1">
      <c r="A837" s="43"/>
      <c r="B837" s="16"/>
      <c r="C837" s="16"/>
      <c r="D837" s="16"/>
      <c r="E837" s="44"/>
      <c r="F837" s="40"/>
      <c r="G837" s="16"/>
      <c r="H837" s="44"/>
      <c r="I837" s="16"/>
      <c r="J837" s="16"/>
      <c r="K837" s="16"/>
      <c r="L837" s="16"/>
      <c r="M837" s="16"/>
      <c r="N837" s="17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  <c r="FJ837" s="26"/>
      <c r="FK837" s="26"/>
      <c r="FL837" s="26"/>
      <c r="FM837" s="26"/>
      <c r="FN837" s="26"/>
      <c r="FO837" s="26"/>
      <c r="FP837" s="26"/>
      <c r="FQ837" s="26"/>
      <c r="FR837" s="26"/>
      <c r="FS837" s="26"/>
      <c r="FT837" s="26"/>
      <c r="FU837" s="26"/>
      <c r="FV837" s="26"/>
      <c r="FW837" s="26"/>
      <c r="FX837" s="26"/>
      <c r="FY837" s="26"/>
      <c r="FZ837" s="26"/>
      <c r="GA837" s="26"/>
      <c r="GB837" s="26"/>
      <c r="GC837" s="26"/>
      <c r="GD837" s="26"/>
      <c r="GE837" s="26"/>
      <c r="GF837" s="26"/>
      <c r="GG837" s="26"/>
      <c r="GH837" s="26"/>
      <c r="GI837" s="26"/>
      <c r="GJ837" s="26"/>
      <c r="GK837" s="26"/>
      <c r="GL837" s="26"/>
      <c r="GM837" s="26"/>
      <c r="GN837" s="26"/>
      <c r="GO837" s="26"/>
      <c r="GP837" s="26"/>
      <c r="GQ837" s="26"/>
      <c r="GR837" s="26"/>
      <c r="GS837" s="26"/>
      <c r="GT837" s="26"/>
      <c r="GU837" s="26"/>
      <c r="GV837" s="26"/>
      <c r="GW837" s="26"/>
      <c r="GX837" s="26"/>
      <c r="GY837" s="26"/>
      <c r="GZ837" s="26"/>
      <c r="HA837" s="26"/>
      <c r="HB837" s="26"/>
      <c r="HC837" s="26"/>
      <c r="HD837" s="26"/>
      <c r="HE837" s="26"/>
      <c r="HF837" s="26"/>
      <c r="HG837" s="26"/>
      <c r="HH837" s="26"/>
      <c r="HI837" s="26"/>
      <c r="HJ837" s="26"/>
      <c r="HK837" s="26"/>
      <c r="HL837" s="26"/>
      <c r="HM837" s="26"/>
      <c r="HN837" s="26"/>
      <c r="HO837" s="26"/>
      <c r="HP837" s="26"/>
      <c r="HQ837" s="26"/>
      <c r="HR837" s="26"/>
      <c r="HS837" s="26"/>
      <c r="HT837" s="26"/>
      <c r="HU837" s="26"/>
      <c r="HV837" s="26"/>
      <c r="HW837" s="26"/>
      <c r="HX837" s="26"/>
      <c r="HY837" s="26"/>
      <c r="HZ837" s="26"/>
      <c r="IA837" s="26"/>
      <c r="IB837" s="26"/>
      <c r="IC837" s="26"/>
      <c r="ID837" s="26"/>
      <c r="IE837" s="26"/>
      <c r="IF837" s="26"/>
      <c r="IG837" s="26"/>
      <c r="IH837" s="26"/>
      <c r="II837" s="26"/>
      <c r="IJ837" s="26"/>
      <c r="IK837" s="26"/>
      <c r="IL837" s="26"/>
      <c r="IM837" s="26"/>
      <c r="IN837" s="26"/>
      <c r="IO837" s="26"/>
      <c r="IP837" s="26"/>
      <c r="IQ837" s="26"/>
      <c r="IR837" s="26"/>
      <c r="IS837" s="26"/>
      <c r="IT837" s="26"/>
      <c r="IU837" s="26"/>
      <c r="IV837" s="26"/>
    </row>
    <row r="838" spans="1:256" s="72" customFormat="1" ht="15" hidden="1" customHeight="1">
      <c r="A838" s="43"/>
      <c r="B838" s="16"/>
      <c r="C838" s="16"/>
      <c r="D838" s="16"/>
      <c r="E838" s="47"/>
      <c r="F838" s="40"/>
      <c r="G838" s="16"/>
      <c r="H838" s="44"/>
      <c r="I838" s="16"/>
      <c r="J838" s="16"/>
      <c r="K838" s="16"/>
      <c r="L838" s="16"/>
      <c r="M838" s="16"/>
      <c r="N838" s="17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  <c r="FJ838" s="26"/>
      <c r="FK838" s="26"/>
      <c r="FL838" s="26"/>
      <c r="FM838" s="26"/>
      <c r="FN838" s="26"/>
      <c r="FO838" s="26"/>
      <c r="FP838" s="26"/>
      <c r="FQ838" s="26"/>
      <c r="FR838" s="26"/>
      <c r="FS838" s="26"/>
      <c r="FT838" s="26"/>
      <c r="FU838" s="26"/>
      <c r="FV838" s="26"/>
      <c r="FW838" s="26"/>
      <c r="FX838" s="26"/>
      <c r="FY838" s="26"/>
      <c r="FZ838" s="26"/>
      <c r="GA838" s="26"/>
      <c r="GB838" s="26"/>
      <c r="GC838" s="26"/>
      <c r="GD838" s="26"/>
      <c r="GE838" s="26"/>
      <c r="GF838" s="26"/>
      <c r="GG838" s="26"/>
      <c r="GH838" s="26"/>
      <c r="GI838" s="26"/>
      <c r="GJ838" s="26"/>
      <c r="GK838" s="26"/>
      <c r="GL838" s="26"/>
      <c r="GM838" s="26"/>
      <c r="GN838" s="26"/>
      <c r="GO838" s="26"/>
      <c r="GP838" s="26"/>
      <c r="GQ838" s="26"/>
      <c r="GR838" s="26"/>
      <c r="GS838" s="26"/>
      <c r="GT838" s="26"/>
      <c r="GU838" s="26"/>
      <c r="GV838" s="26"/>
      <c r="GW838" s="26"/>
      <c r="GX838" s="26"/>
      <c r="GY838" s="26"/>
      <c r="GZ838" s="26"/>
      <c r="HA838" s="26"/>
      <c r="HB838" s="26"/>
      <c r="HC838" s="26"/>
      <c r="HD838" s="26"/>
      <c r="HE838" s="26"/>
      <c r="HF838" s="26"/>
      <c r="HG838" s="26"/>
      <c r="HH838" s="26"/>
      <c r="HI838" s="26"/>
      <c r="HJ838" s="26"/>
      <c r="HK838" s="26"/>
      <c r="HL838" s="26"/>
      <c r="HM838" s="26"/>
      <c r="HN838" s="26"/>
      <c r="HO838" s="26"/>
      <c r="HP838" s="26"/>
      <c r="HQ838" s="26"/>
      <c r="HR838" s="26"/>
      <c r="HS838" s="26"/>
      <c r="HT838" s="26"/>
      <c r="HU838" s="26"/>
      <c r="HV838" s="26"/>
      <c r="HW838" s="26"/>
      <c r="HX838" s="26"/>
      <c r="HY838" s="26"/>
      <c r="HZ838" s="26"/>
      <c r="IA838" s="26"/>
      <c r="IB838" s="26"/>
      <c r="IC838" s="26"/>
      <c r="ID838" s="26"/>
      <c r="IE838" s="26"/>
      <c r="IF838" s="26"/>
      <c r="IG838" s="26"/>
      <c r="IH838" s="26"/>
      <c r="II838" s="26"/>
      <c r="IJ838" s="26"/>
      <c r="IK838" s="26"/>
      <c r="IL838" s="26"/>
      <c r="IM838" s="26"/>
      <c r="IN838" s="26"/>
      <c r="IO838" s="26"/>
      <c r="IP838" s="26"/>
      <c r="IQ838" s="26"/>
      <c r="IR838" s="26"/>
      <c r="IS838" s="26"/>
      <c r="IT838" s="26"/>
      <c r="IU838" s="26"/>
      <c r="IV838" s="26"/>
    </row>
    <row r="839" spans="1:256" s="37" customFormat="1" ht="15" hidden="1" customHeight="1">
      <c r="A839" s="43"/>
      <c r="B839" s="17"/>
      <c r="C839" s="16"/>
      <c r="D839" s="17"/>
      <c r="E839" s="40"/>
      <c r="F839" s="40"/>
      <c r="G839" s="40"/>
      <c r="H839" s="16"/>
      <c r="I839" s="16"/>
      <c r="J839" s="17"/>
      <c r="K839" s="16"/>
      <c r="L839" s="16"/>
      <c r="M839" s="16"/>
      <c r="N839" s="1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  <c r="FJ839" s="26"/>
      <c r="FK839" s="26"/>
      <c r="FL839" s="26"/>
      <c r="FM839" s="26"/>
      <c r="FN839" s="26"/>
      <c r="FO839" s="26"/>
      <c r="FP839" s="26"/>
      <c r="FQ839" s="26"/>
      <c r="FR839" s="26"/>
      <c r="FS839" s="26"/>
      <c r="FT839" s="26"/>
      <c r="FU839" s="26"/>
      <c r="FV839" s="26"/>
      <c r="FW839" s="26"/>
      <c r="FX839" s="26"/>
      <c r="FY839" s="26"/>
      <c r="FZ839" s="26"/>
      <c r="GA839" s="26"/>
      <c r="GB839" s="26"/>
      <c r="GC839" s="26"/>
      <c r="GD839" s="26"/>
      <c r="GE839" s="26"/>
      <c r="GF839" s="26"/>
      <c r="GG839" s="26"/>
      <c r="GH839" s="26"/>
      <c r="GI839" s="26"/>
      <c r="GJ839" s="26"/>
      <c r="GK839" s="26"/>
      <c r="GL839" s="26"/>
      <c r="GM839" s="26"/>
      <c r="GN839" s="26"/>
      <c r="GO839" s="26"/>
      <c r="GP839" s="26"/>
      <c r="GQ839" s="26"/>
      <c r="GR839" s="26"/>
      <c r="GS839" s="26"/>
      <c r="GT839" s="26"/>
      <c r="GU839" s="26"/>
      <c r="GV839" s="26"/>
      <c r="GW839" s="26"/>
      <c r="GX839" s="26"/>
      <c r="GY839" s="26"/>
      <c r="GZ839" s="26"/>
      <c r="HA839" s="26"/>
      <c r="HB839" s="26"/>
      <c r="HC839" s="26"/>
      <c r="HD839" s="26"/>
      <c r="HE839" s="26"/>
      <c r="HF839" s="26"/>
      <c r="HG839" s="26"/>
      <c r="HH839" s="26"/>
      <c r="HI839" s="26"/>
      <c r="HJ839" s="26"/>
      <c r="HK839" s="26"/>
      <c r="HL839" s="26"/>
      <c r="HM839" s="26"/>
      <c r="HN839" s="26"/>
      <c r="HO839" s="26"/>
      <c r="HP839" s="26"/>
      <c r="HQ839" s="26"/>
      <c r="HR839" s="26"/>
      <c r="HS839" s="26"/>
      <c r="HT839" s="26"/>
      <c r="HU839" s="26"/>
      <c r="HV839" s="26"/>
      <c r="HW839" s="26"/>
      <c r="HX839" s="26"/>
      <c r="HY839" s="26"/>
      <c r="HZ839" s="26"/>
      <c r="IA839" s="26"/>
      <c r="IB839" s="26"/>
      <c r="IC839" s="26"/>
      <c r="ID839" s="26"/>
      <c r="IE839" s="26"/>
      <c r="IF839" s="26"/>
      <c r="IG839" s="26"/>
      <c r="IH839" s="26"/>
      <c r="II839" s="26"/>
      <c r="IJ839" s="26"/>
      <c r="IK839" s="26"/>
      <c r="IL839" s="26"/>
      <c r="IM839" s="26"/>
      <c r="IN839" s="26"/>
      <c r="IO839" s="26"/>
      <c r="IP839" s="26"/>
      <c r="IQ839" s="26"/>
      <c r="IR839" s="26"/>
      <c r="IS839" s="26"/>
      <c r="IT839" s="26"/>
      <c r="IU839" s="26"/>
      <c r="IV839" s="26"/>
    </row>
    <row r="840" spans="1:256" s="37" customFormat="1" ht="15" hidden="1" customHeight="1">
      <c r="A840" s="43"/>
      <c r="B840" s="17"/>
      <c r="C840" s="16"/>
      <c r="D840" s="17"/>
      <c r="E840" s="40"/>
      <c r="F840" s="40"/>
      <c r="G840" s="40"/>
      <c r="H840" s="16"/>
      <c r="I840" s="16"/>
      <c r="J840" s="17"/>
      <c r="K840" s="16"/>
      <c r="L840" s="16"/>
      <c r="M840" s="16"/>
      <c r="N840" s="1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  <c r="FJ840" s="26"/>
      <c r="FK840" s="26"/>
      <c r="FL840" s="26"/>
      <c r="FM840" s="26"/>
      <c r="FN840" s="26"/>
      <c r="FO840" s="26"/>
      <c r="FP840" s="26"/>
      <c r="FQ840" s="26"/>
      <c r="FR840" s="26"/>
      <c r="FS840" s="26"/>
      <c r="FT840" s="26"/>
      <c r="FU840" s="26"/>
      <c r="FV840" s="26"/>
      <c r="FW840" s="26"/>
      <c r="FX840" s="26"/>
      <c r="FY840" s="26"/>
      <c r="FZ840" s="26"/>
      <c r="GA840" s="26"/>
      <c r="GB840" s="26"/>
      <c r="GC840" s="26"/>
      <c r="GD840" s="26"/>
      <c r="GE840" s="26"/>
      <c r="GF840" s="26"/>
      <c r="GG840" s="26"/>
      <c r="GH840" s="26"/>
      <c r="GI840" s="26"/>
      <c r="GJ840" s="26"/>
      <c r="GK840" s="26"/>
      <c r="GL840" s="26"/>
      <c r="GM840" s="26"/>
      <c r="GN840" s="26"/>
      <c r="GO840" s="26"/>
      <c r="GP840" s="26"/>
      <c r="GQ840" s="26"/>
      <c r="GR840" s="26"/>
      <c r="GS840" s="26"/>
      <c r="GT840" s="26"/>
      <c r="GU840" s="26"/>
      <c r="GV840" s="26"/>
      <c r="GW840" s="26"/>
      <c r="GX840" s="26"/>
      <c r="GY840" s="26"/>
      <c r="GZ840" s="26"/>
      <c r="HA840" s="26"/>
      <c r="HB840" s="26"/>
      <c r="HC840" s="26"/>
      <c r="HD840" s="26"/>
      <c r="HE840" s="26"/>
      <c r="HF840" s="26"/>
      <c r="HG840" s="26"/>
      <c r="HH840" s="26"/>
      <c r="HI840" s="26"/>
      <c r="HJ840" s="26"/>
      <c r="HK840" s="26"/>
      <c r="HL840" s="26"/>
      <c r="HM840" s="26"/>
      <c r="HN840" s="26"/>
      <c r="HO840" s="26"/>
      <c r="HP840" s="26"/>
      <c r="HQ840" s="26"/>
      <c r="HR840" s="26"/>
      <c r="HS840" s="26"/>
      <c r="HT840" s="26"/>
      <c r="HU840" s="26"/>
      <c r="HV840" s="26"/>
      <c r="HW840" s="26"/>
      <c r="HX840" s="26"/>
      <c r="HY840" s="26"/>
      <c r="HZ840" s="26"/>
      <c r="IA840" s="26"/>
      <c r="IB840" s="26"/>
      <c r="IC840" s="26"/>
      <c r="ID840" s="26"/>
      <c r="IE840" s="26"/>
      <c r="IF840" s="26"/>
      <c r="IG840" s="26"/>
      <c r="IH840" s="26"/>
      <c r="II840" s="26"/>
      <c r="IJ840" s="26"/>
      <c r="IK840" s="26"/>
      <c r="IL840" s="26"/>
      <c r="IM840" s="26"/>
      <c r="IN840" s="26"/>
      <c r="IO840" s="26"/>
      <c r="IP840" s="26"/>
      <c r="IQ840" s="26"/>
      <c r="IR840" s="26"/>
      <c r="IS840" s="26"/>
      <c r="IT840" s="26"/>
      <c r="IU840" s="26"/>
      <c r="IV840" s="26"/>
    </row>
    <row r="841" spans="1:256" s="37" customFormat="1" ht="15" hidden="1" customHeight="1">
      <c r="A841" s="43"/>
      <c r="B841" s="17"/>
      <c r="C841" s="16"/>
      <c r="D841" s="17"/>
      <c r="E841" s="40"/>
      <c r="F841" s="40"/>
      <c r="G841" s="40"/>
      <c r="H841" s="16"/>
      <c r="I841" s="16"/>
      <c r="J841" s="17"/>
      <c r="K841" s="16"/>
      <c r="L841" s="16"/>
      <c r="M841" s="16"/>
      <c r="N841" s="1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  <c r="FJ841" s="26"/>
      <c r="FK841" s="26"/>
      <c r="FL841" s="26"/>
      <c r="FM841" s="26"/>
      <c r="FN841" s="26"/>
      <c r="FO841" s="26"/>
      <c r="FP841" s="26"/>
      <c r="FQ841" s="26"/>
      <c r="FR841" s="26"/>
      <c r="FS841" s="26"/>
      <c r="FT841" s="26"/>
      <c r="FU841" s="26"/>
      <c r="FV841" s="26"/>
      <c r="FW841" s="26"/>
      <c r="FX841" s="26"/>
      <c r="FY841" s="26"/>
      <c r="FZ841" s="26"/>
      <c r="GA841" s="26"/>
      <c r="GB841" s="26"/>
      <c r="GC841" s="26"/>
      <c r="GD841" s="26"/>
      <c r="GE841" s="26"/>
      <c r="GF841" s="26"/>
      <c r="GG841" s="26"/>
      <c r="GH841" s="26"/>
      <c r="GI841" s="26"/>
      <c r="GJ841" s="26"/>
      <c r="GK841" s="26"/>
      <c r="GL841" s="26"/>
      <c r="GM841" s="26"/>
      <c r="GN841" s="26"/>
      <c r="GO841" s="26"/>
      <c r="GP841" s="26"/>
      <c r="GQ841" s="26"/>
      <c r="GR841" s="26"/>
      <c r="GS841" s="26"/>
      <c r="GT841" s="26"/>
      <c r="GU841" s="26"/>
      <c r="GV841" s="26"/>
      <c r="GW841" s="26"/>
      <c r="GX841" s="26"/>
      <c r="GY841" s="26"/>
      <c r="GZ841" s="26"/>
      <c r="HA841" s="26"/>
      <c r="HB841" s="26"/>
      <c r="HC841" s="26"/>
      <c r="HD841" s="26"/>
      <c r="HE841" s="26"/>
      <c r="HF841" s="26"/>
      <c r="HG841" s="26"/>
      <c r="HH841" s="26"/>
      <c r="HI841" s="26"/>
      <c r="HJ841" s="26"/>
      <c r="HK841" s="26"/>
      <c r="HL841" s="26"/>
      <c r="HM841" s="26"/>
      <c r="HN841" s="26"/>
      <c r="HO841" s="26"/>
      <c r="HP841" s="26"/>
      <c r="HQ841" s="26"/>
      <c r="HR841" s="26"/>
      <c r="HS841" s="26"/>
      <c r="HT841" s="26"/>
      <c r="HU841" s="26"/>
      <c r="HV841" s="26"/>
      <c r="HW841" s="26"/>
      <c r="HX841" s="26"/>
      <c r="HY841" s="26"/>
      <c r="HZ841" s="26"/>
      <c r="IA841" s="26"/>
      <c r="IB841" s="26"/>
      <c r="IC841" s="26"/>
      <c r="ID841" s="26"/>
      <c r="IE841" s="26"/>
      <c r="IF841" s="26"/>
      <c r="IG841" s="26"/>
      <c r="IH841" s="26"/>
      <c r="II841" s="26"/>
      <c r="IJ841" s="26"/>
      <c r="IK841" s="26"/>
      <c r="IL841" s="26"/>
      <c r="IM841" s="26"/>
      <c r="IN841" s="26"/>
      <c r="IO841" s="26"/>
      <c r="IP841" s="26"/>
      <c r="IQ841" s="26"/>
      <c r="IR841" s="26"/>
      <c r="IS841" s="26"/>
      <c r="IT841" s="26"/>
      <c r="IU841" s="26"/>
      <c r="IV841" s="26"/>
    </row>
    <row r="842" spans="1:256" s="37" customFormat="1" ht="15" hidden="1" customHeight="1">
      <c r="A842" s="43"/>
      <c r="B842" s="17"/>
      <c r="C842" s="16"/>
      <c r="D842" s="17"/>
      <c r="E842" s="40"/>
      <c r="F842" s="40"/>
      <c r="G842" s="40"/>
      <c r="H842" s="16"/>
      <c r="I842" s="16"/>
      <c r="J842" s="17"/>
      <c r="K842" s="16"/>
      <c r="L842" s="16"/>
      <c r="M842" s="16"/>
      <c r="N842" s="1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  <c r="FJ842" s="26"/>
      <c r="FK842" s="26"/>
      <c r="FL842" s="26"/>
      <c r="FM842" s="26"/>
      <c r="FN842" s="26"/>
      <c r="FO842" s="26"/>
      <c r="FP842" s="26"/>
      <c r="FQ842" s="26"/>
      <c r="FR842" s="26"/>
      <c r="FS842" s="26"/>
      <c r="FT842" s="26"/>
      <c r="FU842" s="26"/>
      <c r="FV842" s="26"/>
      <c r="FW842" s="26"/>
      <c r="FX842" s="26"/>
      <c r="FY842" s="26"/>
      <c r="FZ842" s="26"/>
      <c r="GA842" s="26"/>
      <c r="GB842" s="26"/>
      <c r="GC842" s="26"/>
      <c r="GD842" s="26"/>
      <c r="GE842" s="26"/>
      <c r="GF842" s="26"/>
      <c r="GG842" s="26"/>
      <c r="GH842" s="26"/>
      <c r="GI842" s="26"/>
      <c r="GJ842" s="26"/>
      <c r="GK842" s="26"/>
      <c r="GL842" s="26"/>
      <c r="GM842" s="26"/>
      <c r="GN842" s="26"/>
      <c r="GO842" s="26"/>
      <c r="GP842" s="26"/>
      <c r="GQ842" s="26"/>
      <c r="GR842" s="26"/>
      <c r="GS842" s="26"/>
      <c r="GT842" s="26"/>
      <c r="GU842" s="26"/>
      <c r="GV842" s="26"/>
      <c r="GW842" s="26"/>
      <c r="GX842" s="26"/>
      <c r="GY842" s="26"/>
      <c r="GZ842" s="26"/>
      <c r="HA842" s="26"/>
      <c r="HB842" s="26"/>
      <c r="HC842" s="26"/>
      <c r="HD842" s="26"/>
      <c r="HE842" s="26"/>
      <c r="HF842" s="26"/>
      <c r="HG842" s="26"/>
      <c r="HH842" s="26"/>
      <c r="HI842" s="26"/>
      <c r="HJ842" s="26"/>
      <c r="HK842" s="26"/>
      <c r="HL842" s="26"/>
      <c r="HM842" s="26"/>
      <c r="HN842" s="26"/>
      <c r="HO842" s="26"/>
      <c r="HP842" s="26"/>
      <c r="HQ842" s="26"/>
      <c r="HR842" s="26"/>
      <c r="HS842" s="26"/>
      <c r="HT842" s="26"/>
      <c r="HU842" s="26"/>
      <c r="HV842" s="26"/>
      <c r="HW842" s="26"/>
      <c r="HX842" s="26"/>
      <c r="HY842" s="26"/>
      <c r="HZ842" s="26"/>
      <c r="IA842" s="26"/>
      <c r="IB842" s="26"/>
      <c r="IC842" s="26"/>
      <c r="ID842" s="26"/>
      <c r="IE842" s="26"/>
      <c r="IF842" s="26"/>
      <c r="IG842" s="26"/>
      <c r="IH842" s="26"/>
      <c r="II842" s="26"/>
      <c r="IJ842" s="26"/>
      <c r="IK842" s="26"/>
      <c r="IL842" s="26"/>
      <c r="IM842" s="26"/>
      <c r="IN842" s="26"/>
      <c r="IO842" s="26"/>
      <c r="IP842" s="26"/>
      <c r="IQ842" s="26"/>
      <c r="IR842" s="26"/>
      <c r="IS842" s="26"/>
      <c r="IT842" s="26"/>
      <c r="IU842" s="26"/>
      <c r="IV842" s="26"/>
    </row>
    <row r="843" spans="1:256" s="37" customFormat="1" ht="15" hidden="1" customHeight="1">
      <c r="A843" s="43"/>
      <c r="B843" s="17"/>
      <c r="C843" s="16"/>
      <c r="D843" s="17"/>
      <c r="E843" s="40"/>
      <c r="F843" s="40"/>
      <c r="G843" s="40"/>
      <c r="H843" s="16"/>
      <c r="I843" s="16"/>
      <c r="J843" s="17"/>
      <c r="K843" s="16"/>
      <c r="L843" s="16"/>
      <c r="M843" s="16"/>
      <c r="N843" s="1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  <c r="FJ843" s="26"/>
      <c r="FK843" s="26"/>
      <c r="FL843" s="26"/>
      <c r="FM843" s="26"/>
      <c r="FN843" s="26"/>
      <c r="FO843" s="26"/>
      <c r="FP843" s="26"/>
      <c r="FQ843" s="26"/>
      <c r="FR843" s="26"/>
      <c r="FS843" s="26"/>
      <c r="FT843" s="26"/>
      <c r="FU843" s="26"/>
      <c r="FV843" s="26"/>
      <c r="FW843" s="26"/>
      <c r="FX843" s="26"/>
      <c r="FY843" s="26"/>
      <c r="FZ843" s="26"/>
      <c r="GA843" s="26"/>
      <c r="GB843" s="26"/>
      <c r="GC843" s="26"/>
      <c r="GD843" s="26"/>
      <c r="GE843" s="26"/>
      <c r="GF843" s="26"/>
      <c r="GG843" s="26"/>
      <c r="GH843" s="26"/>
      <c r="GI843" s="26"/>
      <c r="GJ843" s="26"/>
      <c r="GK843" s="26"/>
      <c r="GL843" s="26"/>
      <c r="GM843" s="26"/>
      <c r="GN843" s="26"/>
      <c r="GO843" s="26"/>
      <c r="GP843" s="26"/>
      <c r="GQ843" s="26"/>
      <c r="GR843" s="26"/>
      <c r="GS843" s="26"/>
      <c r="GT843" s="26"/>
      <c r="GU843" s="26"/>
      <c r="GV843" s="26"/>
      <c r="GW843" s="26"/>
      <c r="GX843" s="26"/>
      <c r="GY843" s="26"/>
      <c r="GZ843" s="26"/>
      <c r="HA843" s="26"/>
      <c r="HB843" s="26"/>
      <c r="HC843" s="26"/>
      <c r="HD843" s="26"/>
      <c r="HE843" s="26"/>
      <c r="HF843" s="26"/>
      <c r="HG843" s="26"/>
      <c r="HH843" s="26"/>
      <c r="HI843" s="26"/>
      <c r="HJ843" s="26"/>
      <c r="HK843" s="26"/>
      <c r="HL843" s="26"/>
      <c r="HM843" s="26"/>
      <c r="HN843" s="26"/>
      <c r="HO843" s="26"/>
      <c r="HP843" s="26"/>
      <c r="HQ843" s="26"/>
      <c r="HR843" s="26"/>
      <c r="HS843" s="26"/>
      <c r="HT843" s="26"/>
      <c r="HU843" s="26"/>
      <c r="HV843" s="26"/>
      <c r="HW843" s="26"/>
      <c r="HX843" s="26"/>
      <c r="HY843" s="26"/>
      <c r="HZ843" s="26"/>
      <c r="IA843" s="26"/>
      <c r="IB843" s="26"/>
      <c r="IC843" s="26"/>
      <c r="ID843" s="26"/>
      <c r="IE843" s="26"/>
      <c r="IF843" s="26"/>
      <c r="IG843" s="26"/>
      <c r="IH843" s="26"/>
      <c r="II843" s="26"/>
      <c r="IJ843" s="26"/>
      <c r="IK843" s="26"/>
      <c r="IL843" s="26"/>
      <c r="IM843" s="26"/>
      <c r="IN843" s="26"/>
      <c r="IO843" s="26"/>
      <c r="IP843" s="26"/>
      <c r="IQ843" s="26"/>
      <c r="IR843" s="26"/>
      <c r="IS843" s="26"/>
      <c r="IT843" s="26"/>
      <c r="IU843" s="26"/>
      <c r="IV843" s="26"/>
    </row>
    <row r="844" spans="1:256" s="37" customFormat="1" ht="15" hidden="1" customHeight="1">
      <c r="A844" s="43"/>
      <c r="B844" s="17"/>
      <c r="C844" s="16"/>
      <c r="D844" s="17"/>
      <c r="E844" s="40"/>
      <c r="F844" s="40"/>
      <c r="G844" s="40"/>
      <c r="H844" s="16"/>
      <c r="I844" s="16"/>
      <c r="J844" s="17"/>
      <c r="K844" s="16"/>
      <c r="L844" s="16"/>
      <c r="M844" s="16"/>
      <c r="N844" s="1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  <c r="FJ844" s="26"/>
      <c r="FK844" s="26"/>
      <c r="FL844" s="26"/>
      <c r="FM844" s="26"/>
      <c r="FN844" s="26"/>
      <c r="FO844" s="26"/>
      <c r="FP844" s="26"/>
      <c r="FQ844" s="26"/>
      <c r="FR844" s="26"/>
      <c r="FS844" s="26"/>
      <c r="FT844" s="26"/>
      <c r="FU844" s="26"/>
      <c r="FV844" s="26"/>
      <c r="FW844" s="26"/>
      <c r="FX844" s="26"/>
      <c r="FY844" s="26"/>
      <c r="FZ844" s="26"/>
      <c r="GA844" s="26"/>
      <c r="GB844" s="26"/>
      <c r="GC844" s="26"/>
      <c r="GD844" s="26"/>
      <c r="GE844" s="26"/>
      <c r="GF844" s="26"/>
      <c r="GG844" s="26"/>
      <c r="GH844" s="26"/>
      <c r="GI844" s="26"/>
      <c r="GJ844" s="26"/>
      <c r="GK844" s="26"/>
      <c r="GL844" s="26"/>
      <c r="GM844" s="26"/>
      <c r="GN844" s="26"/>
      <c r="GO844" s="26"/>
      <c r="GP844" s="26"/>
      <c r="GQ844" s="26"/>
      <c r="GR844" s="26"/>
      <c r="GS844" s="26"/>
      <c r="GT844" s="26"/>
      <c r="GU844" s="26"/>
      <c r="GV844" s="26"/>
      <c r="GW844" s="26"/>
      <c r="GX844" s="26"/>
      <c r="GY844" s="26"/>
      <c r="GZ844" s="26"/>
      <c r="HA844" s="26"/>
      <c r="HB844" s="26"/>
      <c r="HC844" s="26"/>
      <c r="HD844" s="26"/>
      <c r="HE844" s="26"/>
      <c r="HF844" s="26"/>
      <c r="HG844" s="26"/>
      <c r="HH844" s="26"/>
      <c r="HI844" s="26"/>
      <c r="HJ844" s="26"/>
      <c r="HK844" s="26"/>
      <c r="HL844" s="26"/>
      <c r="HM844" s="26"/>
      <c r="HN844" s="26"/>
      <c r="HO844" s="26"/>
      <c r="HP844" s="26"/>
      <c r="HQ844" s="26"/>
      <c r="HR844" s="26"/>
      <c r="HS844" s="26"/>
      <c r="HT844" s="26"/>
      <c r="HU844" s="26"/>
      <c r="HV844" s="26"/>
      <c r="HW844" s="26"/>
      <c r="HX844" s="26"/>
      <c r="HY844" s="26"/>
      <c r="HZ844" s="26"/>
      <c r="IA844" s="26"/>
      <c r="IB844" s="26"/>
      <c r="IC844" s="26"/>
      <c r="ID844" s="26"/>
      <c r="IE844" s="26"/>
      <c r="IF844" s="26"/>
      <c r="IG844" s="26"/>
      <c r="IH844" s="26"/>
      <c r="II844" s="26"/>
      <c r="IJ844" s="26"/>
      <c r="IK844" s="26"/>
      <c r="IL844" s="26"/>
      <c r="IM844" s="26"/>
      <c r="IN844" s="26"/>
      <c r="IO844" s="26"/>
      <c r="IP844" s="26"/>
      <c r="IQ844" s="26"/>
      <c r="IR844" s="26"/>
      <c r="IS844" s="26"/>
      <c r="IT844" s="26"/>
      <c r="IU844" s="26"/>
      <c r="IV844" s="26"/>
    </row>
    <row r="845" spans="1:256" s="37" customFormat="1" ht="15" hidden="1" customHeight="1">
      <c r="A845" s="43"/>
      <c r="B845" s="17"/>
      <c r="C845" s="16"/>
      <c r="D845" s="17"/>
      <c r="E845" s="40"/>
      <c r="F845" s="40"/>
      <c r="G845" s="40"/>
      <c r="H845" s="16"/>
      <c r="I845" s="16"/>
      <c r="J845" s="17"/>
      <c r="K845" s="16"/>
      <c r="L845" s="16"/>
      <c r="M845" s="16"/>
      <c r="N845" s="1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  <c r="FJ845" s="26"/>
      <c r="FK845" s="26"/>
      <c r="FL845" s="26"/>
      <c r="FM845" s="26"/>
      <c r="FN845" s="26"/>
      <c r="FO845" s="26"/>
      <c r="FP845" s="26"/>
      <c r="FQ845" s="26"/>
      <c r="FR845" s="26"/>
      <c r="FS845" s="26"/>
      <c r="FT845" s="26"/>
      <c r="FU845" s="26"/>
      <c r="FV845" s="26"/>
      <c r="FW845" s="26"/>
      <c r="FX845" s="26"/>
      <c r="FY845" s="26"/>
      <c r="FZ845" s="26"/>
      <c r="GA845" s="26"/>
      <c r="GB845" s="26"/>
      <c r="GC845" s="26"/>
      <c r="GD845" s="26"/>
      <c r="GE845" s="26"/>
      <c r="GF845" s="26"/>
      <c r="GG845" s="26"/>
      <c r="GH845" s="26"/>
      <c r="GI845" s="26"/>
      <c r="GJ845" s="26"/>
      <c r="GK845" s="26"/>
      <c r="GL845" s="26"/>
      <c r="GM845" s="26"/>
      <c r="GN845" s="26"/>
      <c r="GO845" s="26"/>
      <c r="GP845" s="26"/>
      <c r="GQ845" s="26"/>
      <c r="GR845" s="26"/>
      <c r="GS845" s="26"/>
      <c r="GT845" s="26"/>
      <c r="GU845" s="26"/>
      <c r="GV845" s="26"/>
      <c r="GW845" s="26"/>
      <c r="GX845" s="26"/>
      <c r="GY845" s="26"/>
      <c r="GZ845" s="26"/>
      <c r="HA845" s="26"/>
      <c r="HB845" s="26"/>
      <c r="HC845" s="26"/>
      <c r="HD845" s="26"/>
      <c r="HE845" s="26"/>
      <c r="HF845" s="26"/>
      <c r="HG845" s="26"/>
      <c r="HH845" s="26"/>
      <c r="HI845" s="26"/>
      <c r="HJ845" s="26"/>
      <c r="HK845" s="26"/>
      <c r="HL845" s="26"/>
      <c r="HM845" s="26"/>
      <c r="HN845" s="26"/>
      <c r="HO845" s="26"/>
      <c r="HP845" s="26"/>
      <c r="HQ845" s="26"/>
      <c r="HR845" s="26"/>
      <c r="HS845" s="26"/>
      <c r="HT845" s="26"/>
      <c r="HU845" s="26"/>
      <c r="HV845" s="26"/>
      <c r="HW845" s="26"/>
      <c r="HX845" s="26"/>
      <c r="HY845" s="26"/>
      <c r="HZ845" s="26"/>
      <c r="IA845" s="26"/>
      <c r="IB845" s="26"/>
      <c r="IC845" s="26"/>
      <c r="ID845" s="26"/>
      <c r="IE845" s="26"/>
      <c r="IF845" s="26"/>
      <c r="IG845" s="26"/>
      <c r="IH845" s="26"/>
      <c r="II845" s="26"/>
      <c r="IJ845" s="26"/>
      <c r="IK845" s="26"/>
      <c r="IL845" s="26"/>
      <c r="IM845" s="26"/>
      <c r="IN845" s="26"/>
      <c r="IO845" s="26"/>
      <c r="IP845" s="26"/>
      <c r="IQ845" s="26"/>
      <c r="IR845" s="26"/>
      <c r="IS845" s="26"/>
      <c r="IT845" s="26"/>
      <c r="IU845" s="26"/>
      <c r="IV845" s="26"/>
    </row>
    <row r="846" spans="1:256" s="72" customFormat="1" ht="15" customHeight="1">
      <c r="A846" s="58">
        <v>43342</v>
      </c>
      <c r="B846" s="59" t="s">
        <v>285</v>
      </c>
      <c r="C846" s="59" t="s">
        <v>82</v>
      </c>
      <c r="D846" s="59" t="s">
        <v>284</v>
      </c>
      <c r="E846" s="61">
        <v>60000</v>
      </c>
      <c r="F846" s="61"/>
      <c r="G846" s="59"/>
      <c r="H846" s="59"/>
      <c r="I846" s="73"/>
      <c r="J846" s="59" t="s">
        <v>236</v>
      </c>
      <c r="K846" s="59" t="s">
        <v>143</v>
      </c>
      <c r="L846" s="59"/>
      <c r="M846" s="59" t="s">
        <v>95</v>
      </c>
      <c r="N846" s="63" t="s">
        <v>101</v>
      </c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  <c r="BO846" s="64"/>
      <c r="BP846" s="64"/>
      <c r="BQ846" s="64"/>
      <c r="BR846" s="64"/>
      <c r="BS846" s="64"/>
      <c r="BT846" s="64"/>
      <c r="BU846" s="64"/>
      <c r="BV846" s="64"/>
      <c r="BW846" s="64"/>
      <c r="BX846" s="64"/>
      <c r="BY846" s="64"/>
      <c r="BZ846" s="64"/>
      <c r="CA846" s="64"/>
      <c r="CB846" s="64"/>
      <c r="CC846" s="64"/>
      <c r="CD846" s="64"/>
      <c r="CE846" s="64"/>
      <c r="CF846" s="64"/>
      <c r="CG846" s="64"/>
      <c r="CH846" s="64"/>
      <c r="CI846" s="64"/>
      <c r="CJ846" s="64"/>
      <c r="CK846" s="64"/>
      <c r="CL846" s="64"/>
      <c r="CM846" s="64"/>
      <c r="CN846" s="64"/>
      <c r="CO846" s="64"/>
      <c r="CP846" s="64"/>
      <c r="CQ846" s="64"/>
      <c r="CR846" s="64"/>
      <c r="CS846" s="64"/>
      <c r="CT846" s="64"/>
      <c r="CU846" s="64"/>
      <c r="CV846" s="64"/>
      <c r="CW846" s="64"/>
      <c r="CX846" s="64"/>
      <c r="CY846" s="64"/>
      <c r="CZ846" s="64"/>
      <c r="DA846" s="64"/>
      <c r="DB846" s="64"/>
      <c r="DC846" s="64"/>
      <c r="DD846" s="64"/>
      <c r="DE846" s="64"/>
      <c r="DF846" s="64"/>
      <c r="DG846" s="64"/>
      <c r="DH846" s="64"/>
      <c r="DI846" s="64"/>
      <c r="DJ846" s="64"/>
      <c r="DK846" s="64"/>
      <c r="DL846" s="64"/>
      <c r="DM846" s="64"/>
      <c r="DN846" s="64"/>
      <c r="DO846" s="64"/>
      <c r="DP846" s="64"/>
      <c r="DQ846" s="64"/>
      <c r="DR846" s="64"/>
      <c r="DS846" s="64"/>
      <c r="DT846" s="64"/>
      <c r="DU846" s="64"/>
      <c r="DV846" s="64"/>
      <c r="DW846" s="64"/>
      <c r="DX846" s="64"/>
      <c r="DY846" s="64"/>
      <c r="DZ846" s="64"/>
      <c r="EA846" s="64"/>
      <c r="EB846" s="64"/>
      <c r="EC846" s="64"/>
      <c r="ED846" s="64"/>
      <c r="EE846" s="64"/>
      <c r="EF846" s="64"/>
      <c r="EG846" s="64"/>
      <c r="EH846" s="64"/>
      <c r="EI846" s="64"/>
      <c r="EJ846" s="64"/>
      <c r="EK846" s="64"/>
      <c r="EL846" s="64"/>
      <c r="EM846" s="64"/>
      <c r="EN846" s="64"/>
      <c r="EO846" s="64"/>
      <c r="EP846" s="64"/>
      <c r="EQ846" s="64"/>
      <c r="ER846" s="64"/>
      <c r="ES846" s="64"/>
      <c r="ET846" s="64"/>
      <c r="EU846" s="64"/>
      <c r="EV846" s="64"/>
      <c r="EW846" s="64"/>
      <c r="EX846" s="64"/>
      <c r="EY846" s="64"/>
      <c r="EZ846" s="64"/>
      <c r="FA846" s="64"/>
      <c r="FB846" s="64"/>
      <c r="FC846" s="64"/>
      <c r="FD846" s="64"/>
      <c r="FE846" s="64"/>
      <c r="FF846" s="64"/>
      <c r="FG846" s="64"/>
      <c r="FH846" s="64"/>
      <c r="FI846" s="64"/>
      <c r="FJ846" s="64"/>
      <c r="FK846" s="64"/>
      <c r="FL846" s="64"/>
      <c r="FM846" s="64"/>
      <c r="FN846" s="64"/>
      <c r="FO846" s="64"/>
      <c r="FP846" s="64"/>
      <c r="FQ846" s="64"/>
      <c r="FR846" s="64"/>
      <c r="FS846" s="64"/>
      <c r="FT846" s="64"/>
      <c r="FU846" s="64"/>
      <c r="FV846" s="64"/>
      <c r="FW846" s="64"/>
      <c r="FX846" s="64"/>
      <c r="FY846" s="64"/>
      <c r="FZ846" s="64"/>
      <c r="GA846" s="64"/>
      <c r="GB846" s="64"/>
      <c r="GC846" s="64"/>
      <c r="GD846" s="64"/>
      <c r="GE846" s="64"/>
      <c r="GF846" s="64"/>
      <c r="GG846" s="64"/>
      <c r="GH846" s="64"/>
      <c r="GI846" s="64"/>
      <c r="GJ846" s="64"/>
      <c r="GK846" s="64"/>
      <c r="GL846" s="64"/>
      <c r="GM846" s="64"/>
      <c r="GN846" s="64"/>
      <c r="GO846" s="64"/>
      <c r="GP846" s="64"/>
      <c r="GQ846" s="64"/>
      <c r="GR846" s="64"/>
      <c r="GS846" s="64"/>
      <c r="GT846" s="64"/>
      <c r="GU846" s="64"/>
      <c r="GV846" s="64"/>
      <c r="GW846" s="64"/>
      <c r="GX846" s="64"/>
      <c r="GY846" s="64"/>
      <c r="GZ846" s="64"/>
      <c r="HA846" s="64"/>
      <c r="HB846" s="64"/>
      <c r="HC846" s="64"/>
      <c r="HD846" s="64"/>
      <c r="HE846" s="64"/>
      <c r="HF846" s="64"/>
      <c r="HG846" s="64"/>
      <c r="HH846" s="64"/>
      <c r="HI846" s="64"/>
      <c r="HJ846" s="64"/>
      <c r="HK846" s="64"/>
      <c r="HL846" s="64"/>
      <c r="HM846" s="64"/>
      <c r="HN846" s="64"/>
      <c r="HO846" s="64"/>
      <c r="HP846" s="64"/>
      <c r="HQ846" s="64"/>
      <c r="HR846" s="64"/>
      <c r="HS846" s="64"/>
      <c r="HT846" s="64"/>
      <c r="HU846" s="64"/>
      <c r="HV846" s="64"/>
      <c r="HW846" s="64"/>
      <c r="HX846" s="64"/>
      <c r="HY846" s="64"/>
      <c r="HZ846" s="64"/>
      <c r="IA846" s="64"/>
      <c r="IB846" s="64"/>
      <c r="IC846" s="64"/>
      <c r="ID846" s="64"/>
      <c r="IE846" s="64"/>
      <c r="IF846" s="64"/>
      <c r="IG846" s="64"/>
      <c r="IH846" s="64"/>
      <c r="II846" s="64"/>
      <c r="IJ846" s="64"/>
      <c r="IK846" s="64"/>
      <c r="IL846" s="64"/>
      <c r="IM846" s="64"/>
      <c r="IN846" s="64"/>
      <c r="IO846" s="64"/>
      <c r="IP846" s="64"/>
      <c r="IQ846" s="64"/>
      <c r="IR846" s="64"/>
      <c r="IS846" s="64"/>
      <c r="IT846" s="64"/>
      <c r="IU846" s="64"/>
      <c r="IV846" s="64"/>
    </row>
    <row r="847" spans="1:256" s="37" customFormat="1" ht="15" hidden="1" customHeight="1">
      <c r="A847" s="43"/>
      <c r="B847" s="16"/>
      <c r="C847" s="16"/>
      <c r="D847" s="16"/>
      <c r="E847" s="40"/>
      <c r="F847" s="40"/>
      <c r="G847" s="16"/>
      <c r="H847" s="16"/>
      <c r="I847" s="16"/>
      <c r="J847" s="16"/>
      <c r="K847" s="16"/>
      <c r="L847" s="16"/>
      <c r="M847" s="16"/>
      <c r="N847" s="1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  <c r="FJ847" s="26"/>
      <c r="FK847" s="26"/>
      <c r="FL847" s="26"/>
      <c r="FM847" s="26"/>
      <c r="FN847" s="26"/>
      <c r="FO847" s="26"/>
      <c r="FP847" s="26"/>
      <c r="FQ847" s="26"/>
      <c r="FR847" s="26"/>
      <c r="FS847" s="26"/>
      <c r="FT847" s="26"/>
      <c r="FU847" s="26"/>
      <c r="FV847" s="26"/>
      <c r="FW847" s="26"/>
      <c r="FX847" s="26"/>
      <c r="FY847" s="26"/>
      <c r="FZ847" s="26"/>
      <c r="GA847" s="26"/>
      <c r="GB847" s="26"/>
      <c r="GC847" s="26"/>
      <c r="GD847" s="26"/>
      <c r="GE847" s="26"/>
      <c r="GF847" s="26"/>
      <c r="GG847" s="26"/>
      <c r="GH847" s="26"/>
      <c r="GI847" s="26"/>
      <c r="GJ847" s="26"/>
      <c r="GK847" s="26"/>
      <c r="GL847" s="26"/>
      <c r="GM847" s="26"/>
      <c r="GN847" s="26"/>
      <c r="GO847" s="26"/>
      <c r="GP847" s="26"/>
      <c r="GQ847" s="26"/>
      <c r="GR847" s="26"/>
      <c r="GS847" s="26"/>
      <c r="GT847" s="26"/>
      <c r="GU847" s="26"/>
      <c r="GV847" s="26"/>
      <c r="GW847" s="26"/>
      <c r="GX847" s="26"/>
      <c r="GY847" s="26"/>
      <c r="GZ847" s="26"/>
      <c r="HA847" s="26"/>
      <c r="HB847" s="26"/>
      <c r="HC847" s="26"/>
      <c r="HD847" s="26"/>
      <c r="HE847" s="26"/>
      <c r="HF847" s="26"/>
      <c r="HG847" s="26"/>
      <c r="HH847" s="26"/>
      <c r="HI847" s="26"/>
      <c r="HJ847" s="26"/>
      <c r="HK847" s="26"/>
      <c r="HL847" s="26"/>
      <c r="HM847" s="26"/>
      <c r="HN847" s="26"/>
      <c r="HO847" s="26"/>
      <c r="HP847" s="26"/>
      <c r="HQ847" s="26"/>
      <c r="HR847" s="26"/>
      <c r="HS847" s="26"/>
      <c r="HT847" s="26"/>
      <c r="HU847" s="26"/>
      <c r="HV847" s="26"/>
      <c r="HW847" s="26"/>
      <c r="HX847" s="26"/>
      <c r="HY847" s="26"/>
      <c r="HZ847" s="26"/>
      <c r="IA847" s="26"/>
      <c r="IB847" s="26"/>
      <c r="IC847" s="26"/>
      <c r="ID847" s="26"/>
      <c r="IE847" s="26"/>
      <c r="IF847" s="26"/>
      <c r="IG847" s="26"/>
      <c r="IH847" s="26"/>
      <c r="II847" s="26"/>
      <c r="IJ847" s="26"/>
      <c r="IK847" s="26"/>
      <c r="IL847" s="26"/>
      <c r="IM847" s="26"/>
      <c r="IN847" s="26"/>
      <c r="IO847" s="26"/>
      <c r="IP847" s="26"/>
      <c r="IQ847" s="26"/>
      <c r="IR847" s="26"/>
      <c r="IS847" s="26"/>
      <c r="IT847" s="26"/>
      <c r="IU847" s="26"/>
      <c r="IV847" s="26"/>
    </row>
    <row r="848" spans="1:256" s="72" customFormat="1" ht="15" customHeight="1">
      <c r="A848" s="58">
        <v>43342</v>
      </c>
      <c r="B848" s="59" t="s">
        <v>245</v>
      </c>
      <c r="C848" s="59" t="s">
        <v>82</v>
      </c>
      <c r="D848" s="59" t="s">
        <v>284</v>
      </c>
      <c r="E848" s="61"/>
      <c r="F848" s="61">
        <v>50000</v>
      </c>
      <c r="G848" s="59"/>
      <c r="H848" s="59"/>
      <c r="I848" s="73"/>
      <c r="J848" s="59" t="s">
        <v>236</v>
      </c>
      <c r="K848" s="59" t="s">
        <v>143</v>
      </c>
      <c r="L848" s="59"/>
      <c r="M848" s="59" t="s">
        <v>95</v>
      </c>
      <c r="N848" s="63" t="s">
        <v>101</v>
      </c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  <c r="BO848" s="64"/>
      <c r="BP848" s="64"/>
      <c r="BQ848" s="64"/>
      <c r="BR848" s="64"/>
      <c r="BS848" s="64"/>
      <c r="BT848" s="64"/>
      <c r="BU848" s="64"/>
      <c r="BV848" s="64"/>
      <c r="BW848" s="64"/>
      <c r="BX848" s="64"/>
      <c r="BY848" s="64"/>
      <c r="BZ848" s="64"/>
      <c r="CA848" s="64"/>
      <c r="CB848" s="64"/>
      <c r="CC848" s="64"/>
      <c r="CD848" s="64"/>
      <c r="CE848" s="64"/>
      <c r="CF848" s="64"/>
      <c r="CG848" s="64"/>
      <c r="CH848" s="64"/>
      <c r="CI848" s="64"/>
      <c r="CJ848" s="64"/>
      <c r="CK848" s="64"/>
      <c r="CL848" s="64"/>
      <c r="CM848" s="64"/>
      <c r="CN848" s="64"/>
      <c r="CO848" s="64"/>
      <c r="CP848" s="64"/>
      <c r="CQ848" s="64"/>
      <c r="CR848" s="64"/>
      <c r="CS848" s="64"/>
      <c r="CT848" s="64"/>
      <c r="CU848" s="64"/>
      <c r="CV848" s="64"/>
      <c r="CW848" s="64"/>
      <c r="CX848" s="64"/>
      <c r="CY848" s="64"/>
      <c r="CZ848" s="64"/>
      <c r="DA848" s="64"/>
      <c r="DB848" s="64"/>
      <c r="DC848" s="64"/>
      <c r="DD848" s="64"/>
      <c r="DE848" s="64"/>
      <c r="DF848" s="64"/>
      <c r="DG848" s="64"/>
      <c r="DH848" s="64"/>
      <c r="DI848" s="64"/>
      <c r="DJ848" s="64"/>
      <c r="DK848" s="64"/>
      <c r="DL848" s="64"/>
      <c r="DM848" s="64"/>
      <c r="DN848" s="64"/>
      <c r="DO848" s="64"/>
      <c r="DP848" s="64"/>
      <c r="DQ848" s="64"/>
      <c r="DR848" s="64"/>
      <c r="DS848" s="64"/>
      <c r="DT848" s="64"/>
      <c r="DU848" s="64"/>
      <c r="DV848" s="64"/>
      <c r="DW848" s="64"/>
      <c r="DX848" s="64"/>
      <c r="DY848" s="64"/>
      <c r="DZ848" s="64"/>
      <c r="EA848" s="64"/>
      <c r="EB848" s="64"/>
      <c r="EC848" s="64"/>
      <c r="ED848" s="64"/>
      <c r="EE848" s="64"/>
      <c r="EF848" s="64"/>
      <c r="EG848" s="64"/>
      <c r="EH848" s="64"/>
      <c r="EI848" s="64"/>
      <c r="EJ848" s="64"/>
      <c r="EK848" s="64"/>
      <c r="EL848" s="64"/>
      <c r="EM848" s="64"/>
      <c r="EN848" s="64"/>
      <c r="EO848" s="64"/>
      <c r="EP848" s="64"/>
      <c r="EQ848" s="64"/>
      <c r="ER848" s="64"/>
      <c r="ES848" s="64"/>
      <c r="ET848" s="64"/>
      <c r="EU848" s="64"/>
      <c r="EV848" s="64"/>
      <c r="EW848" s="64"/>
      <c r="EX848" s="64"/>
      <c r="EY848" s="64"/>
      <c r="EZ848" s="64"/>
      <c r="FA848" s="64"/>
      <c r="FB848" s="64"/>
      <c r="FC848" s="64"/>
      <c r="FD848" s="64"/>
      <c r="FE848" s="64"/>
      <c r="FF848" s="64"/>
      <c r="FG848" s="64"/>
      <c r="FH848" s="64"/>
      <c r="FI848" s="64"/>
      <c r="FJ848" s="64"/>
      <c r="FK848" s="64"/>
      <c r="FL848" s="64"/>
      <c r="FM848" s="64"/>
      <c r="FN848" s="64"/>
      <c r="FO848" s="64"/>
      <c r="FP848" s="64"/>
      <c r="FQ848" s="64"/>
      <c r="FR848" s="64"/>
      <c r="FS848" s="64"/>
      <c r="FT848" s="64"/>
      <c r="FU848" s="64"/>
      <c r="FV848" s="64"/>
      <c r="FW848" s="64"/>
      <c r="FX848" s="64"/>
      <c r="FY848" s="64"/>
      <c r="FZ848" s="64"/>
      <c r="GA848" s="64"/>
      <c r="GB848" s="64"/>
      <c r="GC848" s="64"/>
      <c r="GD848" s="64"/>
      <c r="GE848" s="64"/>
      <c r="GF848" s="64"/>
      <c r="GG848" s="64"/>
      <c r="GH848" s="64"/>
      <c r="GI848" s="64"/>
      <c r="GJ848" s="64"/>
      <c r="GK848" s="64"/>
      <c r="GL848" s="64"/>
      <c r="GM848" s="64"/>
      <c r="GN848" s="64"/>
      <c r="GO848" s="64"/>
      <c r="GP848" s="64"/>
      <c r="GQ848" s="64"/>
      <c r="GR848" s="64"/>
      <c r="GS848" s="64"/>
      <c r="GT848" s="64"/>
      <c r="GU848" s="64"/>
      <c r="GV848" s="64"/>
      <c r="GW848" s="64"/>
      <c r="GX848" s="64"/>
      <c r="GY848" s="64"/>
      <c r="GZ848" s="64"/>
      <c r="HA848" s="64"/>
      <c r="HB848" s="64"/>
      <c r="HC848" s="64"/>
      <c r="HD848" s="64"/>
      <c r="HE848" s="64"/>
      <c r="HF848" s="64"/>
      <c r="HG848" s="64"/>
      <c r="HH848" s="64"/>
      <c r="HI848" s="64"/>
      <c r="HJ848" s="64"/>
      <c r="HK848" s="64"/>
      <c r="HL848" s="64"/>
      <c r="HM848" s="64"/>
      <c r="HN848" s="64"/>
      <c r="HO848" s="64"/>
      <c r="HP848" s="64"/>
      <c r="HQ848" s="64"/>
      <c r="HR848" s="64"/>
      <c r="HS848" s="64"/>
      <c r="HT848" s="64"/>
      <c r="HU848" s="64"/>
      <c r="HV848" s="64"/>
      <c r="HW848" s="64"/>
      <c r="HX848" s="64"/>
      <c r="HY848" s="64"/>
      <c r="HZ848" s="64"/>
      <c r="IA848" s="64"/>
      <c r="IB848" s="64"/>
      <c r="IC848" s="64"/>
      <c r="ID848" s="64"/>
      <c r="IE848" s="64"/>
      <c r="IF848" s="64"/>
      <c r="IG848" s="64"/>
      <c r="IH848" s="64"/>
      <c r="II848" s="64"/>
      <c r="IJ848" s="64"/>
      <c r="IK848" s="64"/>
      <c r="IL848" s="64"/>
      <c r="IM848" s="64"/>
      <c r="IN848" s="64"/>
      <c r="IO848" s="64"/>
      <c r="IP848" s="64"/>
      <c r="IQ848" s="64"/>
      <c r="IR848" s="64"/>
      <c r="IS848" s="64"/>
      <c r="IT848" s="64"/>
      <c r="IU848" s="64"/>
      <c r="IV848" s="64"/>
    </row>
    <row r="849" spans="1:256" s="72" customFormat="1" ht="15" customHeight="1">
      <c r="A849" s="58">
        <v>43342</v>
      </c>
      <c r="B849" s="63" t="s">
        <v>631</v>
      </c>
      <c r="C849" s="63" t="s">
        <v>82</v>
      </c>
      <c r="D849" s="63" t="s">
        <v>288</v>
      </c>
      <c r="E849" s="75"/>
      <c r="F849" s="75">
        <v>60000</v>
      </c>
      <c r="G849" s="70"/>
      <c r="H849" s="59"/>
      <c r="I849" s="73"/>
      <c r="J849" s="63" t="s">
        <v>289</v>
      </c>
      <c r="K849" s="59" t="s">
        <v>143</v>
      </c>
      <c r="L849" s="59"/>
      <c r="M849" s="59" t="s">
        <v>95</v>
      </c>
      <c r="N849" s="63" t="s">
        <v>101</v>
      </c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  <c r="BO849" s="64"/>
      <c r="BP849" s="64"/>
      <c r="BQ849" s="64"/>
      <c r="BR849" s="64"/>
      <c r="BS849" s="64"/>
      <c r="BT849" s="64"/>
      <c r="BU849" s="64"/>
      <c r="BV849" s="64"/>
      <c r="BW849" s="64"/>
      <c r="BX849" s="64"/>
      <c r="BY849" s="64"/>
      <c r="BZ849" s="64"/>
      <c r="CA849" s="64"/>
      <c r="CB849" s="64"/>
      <c r="CC849" s="64"/>
      <c r="CD849" s="64"/>
      <c r="CE849" s="64"/>
      <c r="CF849" s="64"/>
      <c r="CG849" s="64"/>
      <c r="CH849" s="64"/>
      <c r="CI849" s="64"/>
      <c r="CJ849" s="64"/>
      <c r="CK849" s="64"/>
      <c r="CL849" s="64"/>
      <c r="CM849" s="64"/>
      <c r="CN849" s="64"/>
      <c r="CO849" s="64"/>
      <c r="CP849" s="64"/>
      <c r="CQ849" s="64"/>
      <c r="CR849" s="64"/>
      <c r="CS849" s="64"/>
      <c r="CT849" s="64"/>
      <c r="CU849" s="64"/>
      <c r="CV849" s="64"/>
      <c r="CW849" s="64"/>
      <c r="CX849" s="64"/>
      <c r="CY849" s="64"/>
      <c r="CZ849" s="64"/>
      <c r="DA849" s="64"/>
      <c r="DB849" s="64"/>
      <c r="DC849" s="64"/>
      <c r="DD849" s="64"/>
      <c r="DE849" s="64"/>
      <c r="DF849" s="64"/>
      <c r="DG849" s="64"/>
      <c r="DH849" s="64"/>
      <c r="DI849" s="64"/>
      <c r="DJ849" s="64"/>
      <c r="DK849" s="64"/>
      <c r="DL849" s="64"/>
      <c r="DM849" s="64"/>
      <c r="DN849" s="64"/>
      <c r="DO849" s="64"/>
      <c r="DP849" s="64"/>
      <c r="DQ849" s="64"/>
      <c r="DR849" s="64"/>
      <c r="DS849" s="64"/>
      <c r="DT849" s="64"/>
      <c r="DU849" s="64"/>
      <c r="DV849" s="64"/>
      <c r="DW849" s="64"/>
      <c r="DX849" s="64"/>
      <c r="DY849" s="64"/>
      <c r="DZ849" s="64"/>
      <c r="EA849" s="64"/>
      <c r="EB849" s="64"/>
      <c r="EC849" s="64"/>
      <c r="ED849" s="64"/>
      <c r="EE849" s="64"/>
      <c r="EF849" s="64"/>
      <c r="EG849" s="64"/>
      <c r="EH849" s="64"/>
      <c r="EI849" s="64"/>
      <c r="EJ849" s="64"/>
      <c r="EK849" s="64"/>
      <c r="EL849" s="64"/>
      <c r="EM849" s="64"/>
      <c r="EN849" s="64"/>
      <c r="EO849" s="64"/>
      <c r="EP849" s="64"/>
      <c r="EQ849" s="64"/>
      <c r="ER849" s="64"/>
      <c r="ES849" s="64"/>
      <c r="ET849" s="64"/>
      <c r="EU849" s="64"/>
      <c r="EV849" s="64"/>
      <c r="EW849" s="64"/>
      <c r="EX849" s="64"/>
      <c r="EY849" s="64"/>
      <c r="EZ849" s="64"/>
      <c r="FA849" s="64"/>
      <c r="FB849" s="64"/>
      <c r="FC849" s="64"/>
      <c r="FD849" s="64"/>
      <c r="FE849" s="64"/>
      <c r="FF849" s="64"/>
      <c r="FG849" s="64"/>
      <c r="FH849" s="64"/>
      <c r="FI849" s="64"/>
      <c r="FJ849" s="64"/>
      <c r="FK849" s="64"/>
      <c r="FL849" s="64"/>
      <c r="FM849" s="64"/>
      <c r="FN849" s="64"/>
      <c r="FO849" s="64"/>
      <c r="FP849" s="64"/>
      <c r="FQ849" s="64"/>
      <c r="FR849" s="64"/>
      <c r="FS849" s="64"/>
      <c r="FT849" s="64"/>
      <c r="FU849" s="64"/>
      <c r="FV849" s="64"/>
      <c r="FW849" s="64"/>
      <c r="FX849" s="64"/>
      <c r="FY849" s="64"/>
      <c r="FZ849" s="64"/>
      <c r="GA849" s="64"/>
      <c r="GB849" s="64"/>
      <c r="GC849" s="64"/>
      <c r="GD849" s="64"/>
      <c r="GE849" s="64"/>
      <c r="GF849" s="64"/>
      <c r="GG849" s="64"/>
      <c r="GH849" s="64"/>
      <c r="GI849" s="64"/>
      <c r="GJ849" s="64"/>
      <c r="GK849" s="64"/>
      <c r="GL849" s="64"/>
      <c r="GM849" s="64"/>
      <c r="GN849" s="64"/>
      <c r="GO849" s="64"/>
      <c r="GP849" s="64"/>
      <c r="GQ849" s="64"/>
      <c r="GR849" s="64"/>
      <c r="GS849" s="64"/>
      <c r="GT849" s="64"/>
      <c r="GU849" s="64"/>
      <c r="GV849" s="64"/>
      <c r="GW849" s="64"/>
      <c r="GX849" s="64"/>
      <c r="GY849" s="64"/>
      <c r="GZ849" s="64"/>
      <c r="HA849" s="64"/>
      <c r="HB849" s="64"/>
      <c r="HC849" s="64"/>
      <c r="HD849" s="64"/>
      <c r="HE849" s="64"/>
      <c r="HF849" s="64"/>
      <c r="HG849" s="64"/>
      <c r="HH849" s="64"/>
      <c r="HI849" s="64"/>
      <c r="HJ849" s="64"/>
      <c r="HK849" s="64"/>
      <c r="HL849" s="64"/>
      <c r="HM849" s="64"/>
      <c r="HN849" s="64"/>
      <c r="HO849" s="64"/>
      <c r="HP849" s="64"/>
      <c r="HQ849" s="64"/>
      <c r="HR849" s="64"/>
      <c r="HS849" s="64"/>
      <c r="HT849" s="64"/>
      <c r="HU849" s="64"/>
      <c r="HV849" s="64"/>
      <c r="HW849" s="64"/>
      <c r="HX849" s="64"/>
      <c r="HY849" s="64"/>
      <c r="HZ849" s="64"/>
      <c r="IA849" s="64"/>
      <c r="IB849" s="64"/>
      <c r="IC849" s="64"/>
      <c r="ID849" s="64"/>
      <c r="IE849" s="64"/>
      <c r="IF849" s="64"/>
      <c r="IG849" s="64"/>
      <c r="IH849" s="64"/>
      <c r="II849" s="64"/>
      <c r="IJ849" s="64"/>
      <c r="IK849" s="64"/>
      <c r="IL849" s="64"/>
      <c r="IM849" s="64"/>
      <c r="IN849" s="64"/>
      <c r="IO849" s="64"/>
      <c r="IP849" s="64"/>
      <c r="IQ849" s="64"/>
      <c r="IR849" s="64"/>
      <c r="IS849" s="64"/>
      <c r="IT849" s="64"/>
      <c r="IU849" s="64"/>
      <c r="IV849" s="64"/>
    </row>
    <row r="850" spans="1:256" s="37" customFormat="1" ht="15" hidden="1" customHeight="1">
      <c r="A850" s="43"/>
      <c r="B850" s="16"/>
      <c r="C850" s="16"/>
      <c r="D850" s="16"/>
      <c r="E850" s="40"/>
      <c r="F850" s="40"/>
      <c r="G850" s="40"/>
      <c r="H850" s="16"/>
      <c r="I850" s="16"/>
      <c r="J850" s="16"/>
      <c r="K850" s="16"/>
      <c r="L850" s="16"/>
      <c r="M850" s="16"/>
      <c r="N850" s="1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  <c r="FJ850" s="26"/>
      <c r="FK850" s="26"/>
      <c r="FL850" s="26"/>
      <c r="FM850" s="26"/>
      <c r="FN850" s="26"/>
      <c r="FO850" s="26"/>
      <c r="FP850" s="26"/>
      <c r="FQ850" s="26"/>
      <c r="FR850" s="26"/>
      <c r="FS850" s="26"/>
      <c r="FT850" s="26"/>
      <c r="FU850" s="26"/>
      <c r="FV850" s="26"/>
      <c r="FW850" s="26"/>
      <c r="FX850" s="26"/>
      <c r="FY850" s="26"/>
      <c r="FZ850" s="26"/>
      <c r="GA850" s="26"/>
      <c r="GB850" s="26"/>
      <c r="GC850" s="26"/>
      <c r="GD850" s="26"/>
      <c r="GE850" s="26"/>
      <c r="GF850" s="26"/>
      <c r="GG850" s="26"/>
      <c r="GH850" s="26"/>
      <c r="GI850" s="26"/>
      <c r="GJ850" s="26"/>
      <c r="GK850" s="26"/>
      <c r="GL850" s="26"/>
      <c r="GM850" s="26"/>
      <c r="GN850" s="26"/>
      <c r="GO850" s="26"/>
      <c r="GP850" s="26"/>
      <c r="GQ850" s="26"/>
      <c r="GR850" s="26"/>
      <c r="GS850" s="26"/>
      <c r="GT850" s="26"/>
      <c r="GU850" s="26"/>
      <c r="GV850" s="26"/>
      <c r="GW850" s="26"/>
      <c r="GX850" s="26"/>
      <c r="GY850" s="26"/>
      <c r="GZ850" s="26"/>
      <c r="HA850" s="26"/>
      <c r="HB850" s="26"/>
      <c r="HC850" s="26"/>
      <c r="HD850" s="26"/>
      <c r="HE850" s="26"/>
      <c r="HF850" s="26"/>
      <c r="HG850" s="26"/>
      <c r="HH850" s="26"/>
      <c r="HI850" s="26"/>
      <c r="HJ850" s="26"/>
      <c r="HK850" s="26"/>
      <c r="HL850" s="26"/>
      <c r="HM850" s="26"/>
      <c r="HN850" s="26"/>
      <c r="HO850" s="26"/>
      <c r="HP850" s="26"/>
      <c r="HQ850" s="26"/>
      <c r="HR850" s="26"/>
      <c r="HS850" s="26"/>
      <c r="HT850" s="26"/>
      <c r="HU850" s="26"/>
      <c r="HV850" s="26"/>
      <c r="HW850" s="26"/>
      <c r="HX850" s="26"/>
      <c r="HY850" s="26"/>
      <c r="HZ850" s="26"/>
      <c r="IA850" s="26"/>
      <c r="IB850" s="26"/>
      <c r="IC850" s="26"/>
      <c r="ID850" s="26"/>
      <c r="IE850" s="26"/>
      <c r="IF850" s="26"/>
      <c r="IG850" s="26"/>
      <c r="IH850" s="26"/>
      <c r="II850" s="26"/>
      <c r="IJ850" s="26"/>
      <c r="IK850" s="26"/>
      <c r="IL850" s="26"/>
      <c r="IM850" s="26"/>
      <c r="IN850" s="26"/>
      <c r="IO850" s="26"/>
      <c r="IP850" s="26"/>
      <c r="IQ850" s="26"/>
      <c r="IR850" s="26"/>
      <c r="IS850" s="26"/>
      <c r="IT850" s="26"/>
      <c r="IU850" s="26"/>
      <c r="IV850" s="26"/>
    </row>
    <row r="851" spans="1:256" s="37" customFormat="1" ht="15" hidden="1" customHeight="1">
      <c r="A851" s="43"/>
      <c r="B851" s="16"/>
      <c r="C851" s="16"/>
      <c r="D851" s="16"/>
      <c r="E851" s="40"/>
      <c r="F851" s="40"/>
      <c r="G851" s="40"/>
      <c r="H851" s="16"/>
      <c r="I851" s="16"/>
      <c r="J851" s="16"/>
      <c r="K851" s="16"/>
      <c r="L851" s="16"/>
      <c r="M851" s="16"/>
      <c r="N851" s="1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  <c r="FJ851" s="26"/>
      <c r="FK851" s="26"/>
      <c r="FL851" s="26"/>
      <c r="FM851" s="26"/>
      <c r="FN851" s="26"/>
      <c r="FO851" s="26"/>
      <c r="FP851" s="26"/>
      <c r="FQ851" s="26"/>
      <c r="FR851" s="26"/>
      <c r="FS851" s="26"/>
      <c r="FT851" s="26"/>
      <c r="FU851" s="26"/>
      <c r="FV851" s="26"/>
      <c r="FW851" s="26"/>
      <c r="FX851" s="26"/>
      <c r="FY851" s="26"/>
      <c r="FZ851" s="26"/>
      <c r="GA851" s="26"/>
      <c r="GB851" s="26"/>
      <c r="GC851" s="26"/>
      <c r="GD851" s="26"/>
      <c r="GE851" s="26"/>
      <c r="GF851" s="26"/>
      <c r="GG851" s="26"/>
      <c r="GH851" s="26"/>
      <c r="GI851" s="26"/>
      <c r="GJ851" s="26"/>
      <c r="GK851" s="26"/>
      <c r="GL851" s="26"/>
      <c r="GM851" s="26"/>
      <c r="GN851" s="26"/>
      <c r="GO851" s="26"/>
      <c r="GP851" s="26"/>
      <c r="GQ851" s="26"/>
      <c r="GR851" s="26"/>
      <c r="GS851" s="26"/>
      <c r="GT851" s="26"/>
      <c r="GU851" s="26"/>
      <c r="GV851" s="26"/>
      <c r="GW851" s="26"/>
      <c r="GX851" s="26"/>
      <c r="GY851" s="26"/>
      <c r="GZ851" s="26"/>
      <c r="HA851" s="26"/>
      <c r="HB851" s="26"/>
      <c r="HC851" s="26"/>
      <c r="HD851" s="26"/>
      <c r="HE851" s="26"/>
      <c r="HF851" s="26"/>
      <c r="HG851" s="26"/>
      <c r="HH851" s="26"/>
      <c r="HI851" s="26"/>
      <c r="HJ851" s="26"/>
      <c r="HK851" s="26"/>
      <c r="HL851" s="26"/>
      <c r="HM851" s="26"/>
      <c r="HN851" s="26"/>
      <c r="HO851" s="26"/>
      <c r="HP851" s="26"/>
      <c r="HQ851" s="26"/>
      <c r="HR851" s="26"/>
      <c r="HS851" s="26"/>
      <c r="HT851" s="26"/>
      <c r="HU851" s="26"/>
      <c r="HV851" s="26"/>
      <c r="HW851" s="26"/>
      <c r="HX851" s="26"/>
      <c r="HY851" s="26"/>
      <c r="HZ851" s="26"/>
      <c r="IA851" s="26"/>
      <c r="IB851" s="26"/>
      <c r="IC851" s="26"/>
      <c r="ID851" s="26"/>
      <c r="IE851" s="26"/>
      <c r="IF851" s="26"/>
      <c r="IG851" s="26"/>
      <c r="IH851" s="26"/>
      <c r="II851" s="26"/>
      <c r="IJ851" s="26"/>
      <c r="IK851" s="26"/>
      <c r="IL851" s="26"/>
      <c r="IM851" s="26"/>
      <c r="IN851" s="26"/>
      <c r="IO851" s="26"/>
      <c r="IP851" s="26"/>
      <c r="IQ851" s="26"/>
      <c r="IR851" s="26"/>
      <c r="IS851" s="26"/>
      <c r="IT851" s="26"/>
      <c r="IU851" s="26"/>
      <c r="IV851" s="26"/>
    </row>
    <row r="852" spans="1:256" s="37" customFormat="1" ht="15" hidden="1" customHeight="1">
      <c r="A852" s="43"/>
      <c r="B852" s="16"/>
      <c r="C852" s="16"/>
      <c r="D852" s="16"/>
      <c r="E852" s="40"/>
      <c r="F852" s="40"/>
      <c r="G852" s="40"/>
      <c r="H852" s="16"/>
      <c r="I852" s="16"/>
      <c r="J852" s="16"/>
      <c r="K852" s="16"/>
      <c r="L852" s="16"/>
      <c r="M852" s="16"/>
      <c r="N852" s="1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  <c r="FJ852" s="26"/>
      <c r="FK852" s="26"/>
      <c r="FL852" s="26"/>
      <c r="FM852" s="26"/>
      <c r="FN852" s="26"/>
      <c r="FO852" s="26"/>
      <c r="FP852" s="26"/>
      <c r="FQ852" s="26"/>
      <c r="FR852" s="26"/>
      <c r="FS852" s="26"/>
      <c r="FT852" s="26"/>
      <c r="FU852" s="26"/>
      <c r="FV852" s="26"/>
      <c r="FW852" s="26"/>
      <c r="FX852" s="26"/>
      <c r="FY852" s="26"/>
      <c r="FZ852" s="26"/>
      <c r="GA852" s="26"/>
      <c r="GB852" s="26"/>
      <c r="GC852" s="26"/>
      <c r="GD852" s="26"/>
      <c r="GE852" s="26"/>
      <c r="GF852" s="26"/>
      <c r="GG852" s="26"/>
      <c r="GH852" s="26"/>
      <c r="GI852" s="26"/>
      <c r="GJ852" s="26"/>
      <c r="GK852" s="26"/>
      <c r="GL852" s="26"/>
      <c r="GM852" s="26"/>
      <c r="GN852" s="26"/>
      <c r="GO852" s="26"/>
      <c r="GP852" s="26"/>
      <c r="GQ852" s="26"/>
      <c r="GR852" s="26"/>
      <c r="GS852" s="26"/>
      <c r="GT852" s="26"/>
      <c r="GU852" s="26"/>
      <c r="GV852" s="26"/>
      <c r="GW852" s="26"/>
      <c r="GX852" s="26"/>
      <c r="GY852" s="26"/>
      <c r="GZ852" s="26"/>
      <c r="HA852" s="26"/>
      <c r="HB852" s="26"/>
      <c r="HC852" s="26"/>
      <c r="HD852" s="26"/>
      <c r="HE852" s="26"/>
      <c r="HF852" s="26"/>
      <c r="HG852" s="26"/>
      <c r="HH852" s="26"/>
      <c r="HI852" s="26"/>
      <c r="HJ852" s="26"/>
      <c r="HK852" s="26"/>
      <c r="HL852" s="26"/>
      <c r="HM852" s="26"/>
      <c r="HN852" s="26"/>
      <c r="HO852" s="26"/>
      <c r="HP852" s="26"/>
      <c r="HQ852" s="26"/>
      <c r="HR852" s="26"/>
      <c r="HS852" s="26"/>
      <c r="HT852" s="26"/>
      <c r="HU852" s="26"/>
      <c r="HV852" s="26"/>
      <c r="HW852" s="26"/>
      <c r="HX852" s="26"/>
      <c r="HY852" s="26"/>
      <c r="HZ852" s="26"/>
      <c r="IA852" s="26"/>
      <c r="IB852" s="26"/>
      <c r="IC852" s="26"/>
      <c r="ID852" s="26"/>
      <c r="IE852" s="26"/>
      <c r="IF852" s="26"/>
      <c r="IG852" s="26"/>
      <c r="IH852" s="26"/>
      <c r="II852" s="26"/>
      <c r="IJ852" s="26"/>
      <c r="IK852" s="26"/>
      <c r="IL852" s="26"/>
      <c r="IM852" s="26"/>
      <c r="IN852" s="26"/>
      <c r="IO852" s="26"/>
      <c r="IP852" s="26"/>
      <c r="IQ852" s="26"/>
      <c r="IR852" s="26"/>
      <c r="IS852" s="26"/>
      <c r="IT852" s="26"/>
      <c r="IU852" s="26"/>
      <c r="IV852" s="26"/>
    </row>
    <row r="853" spans="1:256" s="37" customFormat="1" ht="15" hidden="1" customHeight="1">
      <c r="A853" s="43"/>
      <c r="B853" s="16"/>
      <c r="C853" s="16"/>
      <c r="D853" s="16"/>
      <c r="E853" s="40"/>
      <c r="F853" s="40"/>
      <c r="G853" s="40"/>
      <c r="H853" s="16"/>
      <c r="I853" s="16"/>
      <c r="J853" s="16"/>
      <c r="K853" s="16"/>
      <c r="L853" s="16"/>
      <c r="M853" s="16"/>
      <c r="N853" s="1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  <c r="FJ853" s="26"/>
      <c r="FK853" s="26"/>
      <c r="FL853" s="26"/>
      <c r="FM853" s="26"/>
      <c r="FN853" s="26"/>
      <c r="FO853" s="26"/>
      <c r="FP853" s="26"/>
      <c r="FQ853" s="26"/>
      <c r="FR853" s="26"/>
      <c r="FS853" s="26"/>
      <c r="FT853" s="26"/>
      <c r="FU853" s="26"/>
      <c r="FV853" s="26"/>
      <c r="FW853" s="26"/>
      <c r="FX853" s="26"/>
      <c r="FY853" s="26"/>
      <c r="FZ853" s="26"/>
      <c r="GA853" s="26"/>
      <c r="GB853" s="26"/>
      <c r="GC853" s="26"/>
      <c r="GD853" s="26"/>
      <c r="GE853" s="26"/>
      <c r="GF853" s="26"/>
      <c r="GG853" s="26"/>
      <c r="GH853" s="26"/>
      <c r="GI853" s="26"/>
      <c r="GJ853" s="26"/>
      <c r="GK853" s="26"/>
      <c r="GL853" s="26"/>
      <c r="GM853" s="26"/>
      <c r="GN853" s="26"/>
      <c r="GO853" s="26"/>
      <c r="GP853" s="26"/>
      <c r="GQ853" s="26"/>
      <c r="GR853" s="26"/>
      <c r="GS853" s="26"/>
      <c r="GT853" s="26"/>
      <c r="GU853" s="26"/>
      <c r="GV853" s="26"/>
      <c r="GW853" s="26"/>
      <c r="GX853" s="26"/>
      <c r="GY853" s="26"/>
      <c r="GZ853" s="26"/>
      <c r="HA853" s="26"/>
      <c r="HB853" s="26"/>
      <c r="HC853" s="26"/>
      <c r="HD853" s="26"/>
      <c r="HE853" s="26"/>
      <c r="HF853" s="26"/>
      <c r="HG853" s="26"/>
      <c r="HH853" s="26"/>
      <c r="HI853" s="26"/>
      <c r="HJ853" s="26"/>
      <c r="HK853" s="26"/>
      <c r="HL853" s="26"/>
      <c r="HM853" s="26"/>
      <c r="HN853" s="26"/>
      <c r="HO853" s="26"/>
      <c r="HP853" s="26"/>
      <c r="HQ853" s="26"/>
      <c r="HR853" s="26"/>
      <c r="HS853" s="26"/>
      <c r="HT853" s="26"/>
      <c r="HU853" s="26"/>
      <c r="HV853" s="26"/>
      <c r="HW853" s="26"/>
      <c r="HX853" s="26"/>
      <c r="HY853" s="26"/>
      <c r="HZ853" s="26"/>
      <c r="IA853" s="26"/>
      <c r="IB853" s="26"/>
      <c r="IC853" s="26"/>
      <c r="ID853" s="26"/>
      <c r="IE853" s="26"/>
      <c r="IF853" s="26"/>
      <c r="IG853" s="26"/>
      <c r="IH853" s="26"/>
      <c r="II853" s="26"/>
      <c r="IJ853" s="26"/>
      <c r="IK853" s="26"/>
      <c r="IL853" s="26"/>
      <c r="IM853" s="26"/>
      <c r="IN853" s="26"/>
      <c r="IO853" s="26"/>
      <c r="IP853" s="26"/>
      <c r="IQ853" s="26"/>
      <c r="IR853" s="26"/>
      <c r="IS853" s="26"/>
      <c r="IT853" s="26"/>
      <c r="IU853" s="26"/>
      <c r="IV853" s="26"/>
    </row>
    <row r="854" spans="1:256" s="72" customFormat="1" ht="15" hidden="1" customHeight="1">
      <c r="A854" s="43"/>
      <c r="B854" s="16"/>
      <c r="C854" s="16"/>
      <c r="D854" s="16"/>
      <c r="E854" s="40"/>
      <c r="F854" s="40"/>
      <c r="G854" s="40"/>
      <c r="H854" s="16"/>
      <c r="I854" s="16"/>
      <c r="J854" s="16"/>
      <c r="K854" s="16"/>
      <c r="L854" s="16"/>
      <c r="M854" s="16"/>
      <c r="N854" s="1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  <c r="FJ854" s="26"/>
      <c r="FK854" s="26"/>
      <c r="FL854" s="26"/>
      <c r="FM854" s="26"/>
      <c r="FN854" s="26"/>
      <c r="FO854" s="26"/>
      <c r="FP854" s="26"/>
      <c r="FQ854" s="26"/>
      <c r="FR854" s="26"/>
      <c r="FS854" s="26"/>
      <c r="FT854" s="26"/>
      <c r="FU854" s="26"/>
      <c r="FV854" s="26"/>
      <c r="FW854" s="26"/>
      <c r="FX854" s="26"/>
      <c r="FY854" s="26"/>
      <c r="FZ854" s="26"/>
      <c r="GA854" s="26"/>
      <c r="GB854" s="26"/>
      <c r="GC854" s="26"/>
      <c r="GD854" s="26"/>
      <c r="GE854" s="26"/>
      <c r="GF854" s="26"/>
      <c r="GG854" s="26"/>
      <c r="GH854" s="26"/>
      <c r="GI854" s="26"/>
      <c r="GJ854" s="26"/>
      <c r="GK854" s="26"/>
      <c r="GL854" s="26"/>
      <c r="GM854" s="26"/>
      <c r="GN854" s="26"/>
      <c r="GO854" s="26"/>
      <c r="GP854" s="26"/>
      <c r="GQ854" s="26"/>
      <c r="GR854" s="26"/>
      <c r="GS854" s="26"/>
      <c r="GT854" s="26"/>
      <c r="GU854" s="26"/>
      <c r="GV854" s="26"/>
      <c r="GW854" s="26"/>
      <c r="GX854" s="26"/>
      <c r="GY854" s="26"/>
      <c r="GZ854" s="26"/>
      <c r="HA854" s="26"/>
      <c r="HB854" s="26"/>
      <c r="HC854" s="26"/>
      <c r="HD854" s="26"/>
      <c r="HE854" s="26"/>
      <c r="HF854" s="26"/>
      <c r="HG854" s="26"/>
      <c r="HH854" s="26"/>
      <c r="HI854" s="26"/>
      <c r="HJ854" s="26"/>
      <c r="HK854" s="26"/>
      <c r="HL854" s="26"/>
      <c r="HM854" s="26"/>
      <c r="HN854" s="26"/>
      <c r="HO854" s="26"/>
      <c r="HP854" s="26"/>
      <c r="HQ854" s="26"/>
      <c r="HR854" s="26"/>
      <c r="HS854" s="26"/>
      <c r="HT854" s="26"/>
      <c r="HU854" s="26"/>
      <c r="HV854" s="26"/>
      <c r="HW854" s="26"/>
      <c r="HX854" s="26"/>
      <c r="HY854" s="26"/>
      <c r="HZ854" s="26"/>
      <c r="IA854" s="26"/>
      <c r="IB854" s="26"/>
      <c r="IC854" s="26"/>
      <c r="ID854" s="26"/>
      <c r="IE854" s="26"/>
      <c r="IF854" s="26"/>
      <c r="IG854" s="26"/>
      <c r="IH854" s="26"/>
      <c r="II854" s="26"/>
      <c r="IJ854" s="26"/>
      <c r="IK854" s="26"/>
      <c r="IL854" s="26"/>
      <c r="IM854" s="26"/>
      <c r="IN854" s="26"/>
      <c r="IO854" s="26"/>
      <c r="IP854" s="26"/>
      <c r="IQ854" s="26"/>
      <c r="IR854" s="26"/>
      <c r="IS854" s="26"/>
      <c r="IT854" s="26"/>
      <c r="IU854" s="26"/>
      <c r="IV854" s="26"/>
    </row>
    <row r="855" spans="1:256" s="37" customFormat="1" ht="15" hidden="1" customHeight="1">
      <c r="A855" s="43"/>
      <c r="B855" s="16"/>
      <c r="C855" s="16"/>
      <c r="D855" s="16"/>
      <c r="E855" s="40"/>
      <c r="F855" s="40"/>
      <c r="G855" s="40"/>
      <c r="H855" s="16"/>
      <c r="I855" s="16"/>
      <c r="J855" s="16"/>
      <c r="K855" s="16"/>
      <c r="L855" s="16"/>
      <c r="M855" s="16"/>
      <c r="N855" s="1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  <c r="FJ855" s="26"/>
      <c r="FK855" s="26"/>
      <c r="FL855" s="26"/>
      <c r="FM855" s="26"/>
      <c r="FN855" s="26"/>
      <c r="FO855" s="26"/>
      <c r="FP855" s="26"/>
      <c r="FQ855" s="26"/>
      <c r="FR855" s="26"/>
      <c r="FS855" s="26"/>
      <c r="FT855" s="26"/>
      <c r="FU855" s="26"/>
      <c r="FV855" s="26"/>
      <c r="FW855" s="26"/>
      <c r="FX855" s="26"/>
      <c r="FY855" s="26"/>
      <c r="FZ855" s="26"/>
      <c r="GA855" s="26"/>
      <c r="GB855" s="26"/>
      <c r="GC855" s="26"/>
      <c r="GD855" s="26"/>
      <c r="GE855" s="26"/>
      <c r="GF855" s="26"/>
      <c r="GG855" s="26"/>
      <c r="GH855" s="26"/>
      <c r="GI855" s="26"/>
      <c r="GJ855" s="26"/>
      <c r="GK855" s="26"/>
      <c r="GL855" s="26"/>
      <c r="GM855" s="26"/>
      <c r="GN855" s="26"/>
      <c r="GO855" s="26"/>
      <c r="GP855" s="26"/>
      <c r="GQ855" s="26"/>
      <c r="GR855" s="26"/>
      <c r="GS855" s="26"/>
      <c r="GT855" s="26"/>
      <c r="GU855" s="26"/>
      <c r="GV855" s="26"/>
      <c r="GW855" s="26"/>
      <c r="GX855" s="26"/>
      <c r="GY855" s="26"/>
      <c r="GZ855" s="26"/>
      <c r="HA855" s="26"/>
      <c r="HB855" s="26"/>
      <c r="HC855" s="26"/>
      <c r="HD855" s="26"/>
      <c r="HE855" s="26"/>
      <c r="HF855" s="26"/>
      <c r="HG855" s="26"/>
      <c r="HH855" s="26"/>
      <c r="HI855" s="26"/>
      <c r="HJ855" s="26"/>
      <c r="HK855" s="26"/>
      <c r="HL855" s="26"/>
      <c r="HM855" s="26"/>
      <c r="HN855" s="26"/>
      <c r="HO855" s="26"/>
      <c r="HP855" s="26"/>
      <c r="HQ855" s="26"/>
      <c r="HR855" s="26"/>
      <c r="HS855" s="26"/>
      <c r="HT855" s="26"/>
      <c r="HU855" s="26"/>
      <c r="HV855" s="26"/>
      <c r="HW855" s="26"/>
      <c r="HX855" s="26"/>
      <c r="HY855" s="26"/>
      <c r="HZ855" s="26"/>
      <c r="IA855" s="26"/>
      <c r="IB855" s="26"/>
      <c r="IC855" s="26"/>
      <c r="ID855" s="26"/>
      <c r="IE855" s="26"/>
      <c r="IF855" s="26"/>
      <c r="IG855" s="26"/>
      <c r="IH855" s="26"/>
      <c r="II855" s="26"/>
      <c r="IJ855" s="26"/>
      <c r="IK855" s="26"/>
      <c r="IL855" s="26"/>
      <c r="IM855" s="26"/>
      <c r="IN855" s="26"/>
      <c r="IO855" s="26"/>
      <c r="IP855" s="26"/>
      <c r="IQ855" s="26"/>
      <c r="IR855" s="26"/>
      <c r="IS855" s="26"/>
      <c r="IT855" s="26"/>
      <c r="IU855" s="26"/>
      <c r="IV855" s="26"/>
    </row>
    <row r="856" spans="1:256" s="72" customFormat="1" ht="15" customHeight="1">
      <c r="A856" s="58">
        <v>43342</v>
      </c>
      <c r="B856" s="59" t="s">
        <v>236</v>
      </c>
      <c r="C856" s="59" t="s">
        <v>82</v>
      </c>
      <c r="D856" s="59" t="s">
        <v>85</v>
      </c>
      <c r="E856" s="61">
        <v>50000</v>
      </c>
      <c r="F856" s="61"/>
      <c r="G856" s="61"/>
      <c r="H856" s="59"/>
      <c r="I856" s="73"/>
      <c r="J856" s="59" t="s">
        <v>245</v>
      </c>
      <c r="K856" s="59" t="s">
        <v>292</v>
      </c>
      <c r="L856" s="59"/>
      <c r="M856" s="59" t="s">
        <v>95</v>
      </c>
      <c r="N856" s="63" t="s">
        <v>101</v>
      </c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  <c r="BO856" s="64"/>
      <c r="BP856" s="64"/>
      <c r="BQ856" s="64"/>
      <c r="BR856" s="64"/>
      <c r="BS856" s="64"/>
      <c r="BT856" s="64"/>
      <c r="BU856" s="64"/>
      <c r="BV856" s="64"/>
      <c r="BW856" s="64"/>
      <c r="BX856" s="64"/>
      <c r="BY856" s="64"/>
      <c r="BZ856" s="64"/>
      <c r="CA856" s="64"/>
      <c r="CB856" s="64"/>
      <c r="CC856" s="64"/>
      <c r="CD856" s="64"/>
      <c r="CE856" s="64"/>
      <c r="CF856" s="64"/>
      <c r="CG856" s="64"/>
      <c r="CH856" s="64"/>
      <c r="CI856" s="64"/>
      <c r="CJ856" s="64"/>
      <c r="CK856" s="64"/>
      <c r="CL856" s="64"/>
      <c r="CM856" s="64"/>
      <c r="CN856" s="64"/>
      <c r="CO856" s="64"/>
      <c r="CP856" s="64"/>
      <c r="CQ856" s="64"/>
      <c r="CR856" s="64"/>
      <c r="CS856" s="64"/>
      <c r="CT856" s="64"/>
      <c r="CU856" s="64"/>
      <c r="CV856" s="64"/>
      <c r="CW856" s="64"/>
      <c r="CX856" s="64"/>
      <c r="CY856" s="64"/>
      <c r="CZ856" s="64"/>
      <c r="DA856" s="64"/>
      <c r="DB856" s="64"/>
      <c r="DC856" s="64"/>
      <c r="DD856" s="64"/>
      <c r="DE856" s="64"/>
      <c r="DF856" s="64"/>
      <c r="DG856" s="64"/>
      <c r="DH856" s="64"/>
      <c r="DI856" s="64"/>
      <c r="DJ856" s="64"/>
      <c r="DK856" s="64"/>
      <c r="DL856" s="64"/>
      <c r="DM856" s="64"/>
      <c r="DN856" s="64"/>
      <c r="DO856" s="64"/>
      <c r="DP856" s="64"/>
      <c r="DQ856" s="64"/>
      <c r="DR856" s="64"/>
      <c r="DS856" s="64"/>
      <c r="DT856" s="64"/>
      <c r="DU856" s="64"/>
      <c r="DV856" s="64"/>
      <c r="DW856" s="64"/>
      <c r="DX856" s="64"/>
      <c r="DY856" s="64"/>
      <c r="DZ856" s="64"/>
      <c r="EA856" s="64"/>
      <c r="EB856" s="64"/>
      <c r="EC856" s="64"/>
      <c r="ED856" s="64"/>
      <c r="EE856" s="64"/>
      <c r="EF856" s="64"/>
      <c r="EG856" s="64"/>
      <c r="EH856" s="64"/>
      <c r="EI856" s="64"/>
      <c r="EJ856" s="64"/>
      <c r="EK856" s="64"/>
      <c r="EL856" s="64"/>
      <c r="EM856" s="64"/>
      <c r="EN856" s="64"/>
      <c r="EO856" s="64"/>
      <c r="EP856" s="64"/>
      <c r="EQ856" s="64"/>
      <c r="ER856" s="64"/>
      <c r="ES856" s="64"/>
      <c r="ET856" s="64"/>
      <c r="EU856" s="64"/>
      <c r="EV856" s="64"/>
      <c r="EW856" s="64"/>
      <c r="EX856" s="64"/>
      <c r="EY856" s="64"/>
      <c r="EZ856" s="64"/>
      <c r="FA856" s="64"/>
      <c r="FB856" s="64"/>
      <c r="FC856" s="64"/>
      <c r="FD856" s="64"/>
      <c r="FE856" s="64"/>
      <c r="FF856" s="64"/>
      <c r="FG856" s="64"/>
      <c r="FH856" s="64"/>
      <c r="FI856" s="64"/>
      <c r="FJ856" s="64"/>
      <c r="FK856" s="64"/>
      <c r="FL856" s="64"/>
      <c r="FM856" s="64"/>
      <c r="FN856" s="64"/>
      <c r="FO856" s="64"/>
      <c r="FP856" s="64"/>
      <c r="FQ856" s="64"/>
      <c r="FR856" s="64"/>
      <c r="FS856" s="64"/>
      <c r="FT856" s="64"/>
      <c r="FU856" s="64"/>
      <c r="FV856" s="64"/>
      <c r="FW856" s="64"/>
      <c r="FX856" s="64"/>
      <c r="FY856" s="64"/>
      <c r="FZ856" s="64"/>
      <c r="GA856" s="64"/>
      <c r="GB856" s="64"/>
      <c r="GC856" s="64"/>
      <c r="GD856" s="64"/>
      <c r="GE856" s="64"/>
      <c r="GF856" s="64"/>
      <c r="GG856" s="64"/>
      <c r="GH856" s="64"/>
      <c r="GI856" s="64"/>
      <c r="GJ856" s="64"/>
      <c r="GK856" s="64"/>
      <c r="GL856" s="64"/>
      <c r="GM856" s="64"/>
      <c r="GN856" s="64"/>
      <c r="GO856" s="64"/>
      <c r="GP856" s="64"/>
      <c r="GQ856" s="64"/>
      <c r="GR856" s="64"/>
      <c r="GS856" s="64"/>
      <c r="GT856" s="64"/>
      <c r="GU856" s="64"/>
      <c r="GV856" s="64"/>
      <c r="GW856" s="64"/>
      <c r="GX856" s="64"/>
      <c r="GY856" s="64"/>
      <c r="GZ856" s="64"/>
      <c r="HA856" s="64"/>
      <c r="HB856" s="64"/>
      <c r="HC856" s="64"/>
      <c r="HD856" s="64"/>
      <c r="HE856" s="64"/>
      <c r="HF856" s="64"/>
      <c r="HG856" s="64"/>
      <c r="HH856" s="64"/>
      <c r="HI856" s="64"/>
      <c r="HJ856" s="64"/>
      <c r="HK856" s="64"/>
      <c r="HL856" s="64"/>
      <c r="HM856" s="64"/>
      <c r="HN856" s="64"/>
      <c r="HO856" s="64"/>
      <c r="HP856" s="64"/>
      <c r="HQ856" s="64"/>
      <c r="HR856" s="64"/>
      <c r="HS856" s="64"/>
      <c r="HT856" s="64"/>
      <c r="HU856" s="64"/>
      <c r="HV856" s="64"/>
      <c r="HW856" s="64"/>
      <c r="HX856" s="64"/>
      <c r="HY856" s="64"/>
      <c r="HZ856" s="64"/>
      <c r="IA856" s="64"/>
      <c r="IB856" s="64"/>
      <c r="IC856" s="64"/>
      <c r="ID856" s="64"/>
      <c r="IE856" s="64"/>
      <c r="IF856" s="64"/>
      <c r="IG856" s="64"/>
      <c r="IH856" s="64"/>
      <c r="II856" s="64"/>
      <c r="IJ856" s="64"/>
      <c r="IK856" s="64"/>
      <c r="IL856" s="64"/>
      <c r="IM856" s="64"/>
      <c r="IN856" s="64"/>
      <c r="IO856" s="64"/>
      <c r="IP856" s="64"/>
      <c r="IQ856" s="64"/>
      <c r="IR856" s="64"/>
      <c r="IS856" s="64"/>
      <c r="IT856" s="64"/>
      <c r="IU856" s="64"/>
      <c r="IV856" s="64"/>
    </row>
    <row r="857" spans="1:256" s="37" customFormat="1" ht="15" hidden="1" customHeight="1">
      <c r="A857" s="43"/>
      <c r="B857" s="16"/>
      <c r="C857" s="16"/>
      <c r="D857" s="16"/>
      <c r="E857" s="40"/>
      <c r="F857" s="40"/>
      <c r="G857" s="40"/>
      <c r="H857" s="16"/>
      <c r="I857" s="16"/>
      <c r="J857" s="16"/>
      <c r="K857" s="16"/>
      <c r="L857" s="16"/>
      <c r="M857" s="16"/>
      <c r="N857" s="1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  <c r="FJ857" s="26"/>
      <c r="FK857" s="26"/>
      <c r="FL857" s="26"/>
      <c r="FM857" s="26"/>
      <c r="FN857" s="26"/>
      <c r="FO857" s="26"/>
      <c r="FP857" s="26"/>
      <c r="FQ857" s="26"/>
      <c r="FR857" s="26"/>
      <c r="FS857" s="26"/>
      <c r="FT857" s="26"/>
      <c r="FU857" s="26"/>
      <c r="FV857" s="26"/>
      <c r="FW857" s="26"/>
      <c r="FX857" s="26"/>
      <c r="FY857" s="26"/>
      <c r="FZ857" s="26"/>
      <c r="GA857" s="26"/>
      <c r="GB857" s="26"/>
      <c r="GC857" s="26"/>
      <c r="GD857" s="26"/>
      <c r="GE857" s="26"/>
      <c r="GF857" s="26"/>
      <c r="GG857" s="26"/>
      <c r="GH857" s="26"/>
      <c r="GI857" s="26"/>
      <c r="GJ857" s="26"/>
      <c r="GK857" s="26"/>
      <c r="GL857" s="26"/>
      <c r="GM857" s="26"/>
      <c r="GN857" s="26"/>
      <c r="GO857" s="26"/>
      <c r="GP857" s="26"/>
      <c r="GQ857" s="26"/>
      <c r="GR857" s="26"/>
      <c r="GS857" s="26"/>
      <c r="GT857" s="26"/>
      <c r="GU857" s="26"/>
      <c r="GV857" s="26"/>
      <c r="GW857" s="26"/>
      <c r="GX857" s="26"/>
      <c r="GY857" s="26"/>
      <c r="GZ857" s="26"/>
      <c r="HA857" s="26"/>
      <c r="HB857" s="26"/>
      <c r="HC857" s="26"/>
      <c r="HD857" s="26"/>
      <c r="HE857" s="26"/>
      <c r="HF857" s="26"/>
      <c r="HG857" s="26"/>
      <c r="HH857" s="26"/>
      <c r="HI857" s="26"/>
      <c r="HJ857" s="26"/>
      <c r="HK857" s="26"/>
      <c r="HL857" s="26"/>
      <c r="HM857" s="26"/>
      <c r="HN857" s="26"/>
      <c r="HO857" s="26"/>
      <c r="HP857" s="26"/>
      <c r="HQ857" s="26"/>
      <c r="HR857" s="26"/>
      <c r="HS857" s="26"/>
      <c r="HT857" s="26"/>
      <c r="HU857" s="26"/>
      <c r="HV857" s="26"/>
      <c r="HW857" s="26"/>
      <c r="HX857" s="26"/>
      <c r="HY857" s="26"/>
      <c r="HZ857" s="26"/>
      <c r="IA857" s="26"/>
      <c r="IB857" s="26"/>
      <c r="IC857" s="26"/>
      <c r="ID857" s="26"/>
      <c r="IE857" s="26"/>
      <c r="IF857" s="26"/>
      <c r="IG857" s="26"/>
      <c r="IH857" s="26"/>
      <c r="II857" s="26"/>
      <c r="IJ857" s="26"/>
      <c r="IK857" s="26"/>
      <c r="IL857" s="26"/>
      <c r="IM857" s="26"/>
      <c r="IN857" s="26"/>
      <c r="IO857" s="26"/>
      <c r="IP857" s="26"/>
      <c r="IQ857" s="26"/>
      <c r="IR857" s="26"/>
      <c r="IS857" s="26"/>
      <c r="IT857" s="26"/>
      <c r="IU857" s="26"/>
      <c r="IV857" s="26"/>
    </row>
    <row r="858" spans="1:256" s="37" customFormat="1" hidden="1">
      <c r="A858" s="43"/>
      <c r="B858" s="16"/>
      <c r="C858" s="16"/>
      <c r="D858" s="16"/>
      <c r="E858" s="40"/>
      <c r="F858" s="40"/>
      <c r="G858" s="40"/>
      <c r="H858" s="16"/>
      <c r="I858" s="16"/>
      <c r="J858" s="16"/>
      <c r="K858" s="16"/>
      <c r="L858" s="16"/>
      <c r="M858" s="16"/>
      <c r="N858" s="1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  <c r="FJ858" s="26"/>
      <c r="FK858" s="26"/>
      <c r="FL858" s="26"/>
      <c r="FM858" s="26"/>
      <c r="FN858" s="26"/>
      <c r="FO858" s="26"/>
      <c r="FP858" s="26"/>
      <c r="FQ858" s="26"/>
      <c r="FR858" s="26"/>
      <c r="FS858" s="26"/>
      <c r="FT858" s="26"/>
      <c r="FU858" s="26"/>
      <c r="FV858" s="26"/>
      <c r="FW858" s="26"/>
      <c r="FX858" s="26"/>
      <c r="FY858" s="26"/>
      <c r="FZ858" s="26"/>
      <c r="GA858" s="26"/>
      <c r="GB858" s="26"/>
      <c r="GC858" s="26"/>
      <c r="GD858" s="26"/>
      <c r="GE858" s="26"/>
      <c r="GF858" s="26"/>
      <c r="GG858" s="26"/>
      <c r="GH858" s="26"/>
      <c r="GI858" s="26"/>
      <c r="GJ858" s="26"/>
      <c r="GK858" s="26"/>
      <c r="GL858" s="26"/>
      <c r="GM858" s="26"/>
      <c r="GN858" s="26"/>
      <c r="GO858" s="26"/>
      <c r="GP858" s="26"/>
      <c r="GQ858" s="26"/>
      <c r="GR858" s="26"/>
      <c r="GS858" s="26"/>
      <c r="GT858" s="26"/>
      <c r="GU858" s="26"/>
      <c r="GV858" s="26"/>
      <c r="GW858" s="26"/>
      <c r="GX858" s="26"/>
      <c r="GY858" s="26"/>
      <c r="GZ858" s="26"/>
      <c r="HA858" s="26"/>
      <c r="HB858" s="26"/>
      <c r="HC858" s="26"/>
      <c r="HD858" s="26"/>
      <c r="HE858" s="26"/>
      <c r="HF858" s="26"/>
      <c r="HG858" s="26"/>
      <c r="HH858" s="26"/>
      <c r="HI858" s="26"/>
      <c r="HJ858" s="26"/>
      <c r="HK858" s="26"/>
      <c r="HL858" s="26"/>
      <c r="HM858" s="26"/>
      <c r="HN858" s="26"/>
      <c r="HO858" s="26"/>
      <c r="HP858" s="26"/>
      <c r="HQ858" s="26"/>
      <c r="HR858" s="26"/>
      <c r="HS858" s="26"/>
      <c r="HT858" s="26"/>
      <c r="HU858" s="26"/>
      <c r="HV858" s="26"/>
      <c r="HW858" s="26"/>
      <c r="HX858" s="26"/>
      <c r="HY858" s="26"/>
      <c r="HZ858" s="26"/>
      <c r="IA858" s="26"/>
      <c r="IB858" s="26"/>
      <c r="IC858" s="26"/>
      <c r="ID858" s="26"/>
      <c r="IE858" s="26"/>
      <c r="IF858" s="26"/>
      <c r="IG858" s="26"/>
      <c r="IH858" s="26"/>
      <c r="II858" s="26"/>
      <c r="IJ858" s="26"/>
      <c r="IK858" s="26"/>
      <c r="IL858" s="26"/>
      <c r="IM858" s="26"/>
      <c r="IN858" s="26"/>
      <c r="IO858" s="26"/>
      <c r="IP858" s="26"/>
      <c r="IQ858" s="26"/>
      <c r="IR858" s="26"/>
      <c r="IS858" s="26"/>
      <c r="IT858" s="26"/>
      <c r="IU858" s="26"/>
      <c r="IV858" s="26"/>
    </row>
    <row r="859" spans="1:256" s="37" customFormat="1" hidden="1">
      <c r="A859" s="43"/>
      <c r="B859" s="16"/>
      <c r="C859" s="16"/>
      <c r="D859" s="16"/>
      <c r="E859" s="40"/>
      <c r="F859" s="40"/>
      <c r="G859" s="40"/>
      <c r="H859" s="16"/>
      <c r="I859" s="16"/>
      <c r="J859" s="16"/>
      <c r="K859" s="16"/>
      <c r="L859" s="16"/>
      <c r="M859" s="16"/>
      <c r="N859" s="1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  <c r="FJ859" s="26"/>
      <c r="FK859" s="26"/>
      <c r="FL859" s="26"/>
      <c r="FM859" s="26"/>
      <c r="FN859" s="26"/>
      <c r="FO859" s="26"/>
      <c r="FP859" s="26"/>
      <c r="FQ859" s="26"/>
      <c r="FR859" s="26"/>
      <c r="FS859" s="26"/>
      <c r="FT859" s="26"/>
      <c r="FU859" s="26"/>
      <c r="FV859" s="26"/>
      <c r="FW859" s="26"/>
      <c r="FX859" s="26"/>
      <c r="FY859" s="26"/>
      <c r="FZ859" s="26"/>
      <c r="GA859" s="26"/>
      <c r="GB859" s="26"/>
      <c r="GC859" s="26"/>
      <c r="GD859" s="26"/>
      <c r="GE859" s="26"/>
      <c r="GF859" s="26"/>
      <c r="GG859" s="26"/>
      <c r="GH859" s="26"/>
      <c r="GI859" s="26"/>
      <c r="GJ859" s="26"/>
      <c r="GK859" s="26"/>
      <c r="GL859" s="26"/>
      <c r="GM859" s="26"/>
      <c r="GN859" s="26"/>
      <c r="GO859" s="26"/>
      <c r="GP859" s="26"/>
      <c r="GQ859" s="26"/>
      <c r="GR859" s="26"/>
      <c r="GS859" s="26"/>
      <c r="GT859" s="26"/>
      <c r="GU859" s="26"/>
      <c r="GV859" s="26"/>
      <c r="GW859" s="26"/>
      <c r="GX859" s="26"/>
      <c r="GY859" s="26"/>
      <c r="GZ859" s="26"/>
      <c r="HA859" s="26"/>
      <c r="HB859" s="26"/>
      <c r="HC859" s="26"/>
      <c r="HD859" s="26"/>
      <c r="HE859" s="26"/>
      <c r="HF859" s="26"/>
      <c r="HG859" s="26"/>
      <c r="HH859" s="26"/>
      <c r="HI859" s="26"/>
      <c r="HJ859" s="26"/>
      <c r="HK859" s="26"/>
      <c r="HL859" s="26"/>
      <c r="HM859" s="26"/>
      <c r="HN859" s="26"/>
      <c r="HO859" s="26"/>
      <c r="HP859" s="26"/>
      <c r="HQ859" s="26"/>
      <c r="HR859" s="26"/>
      <c r="HS859" s="26"/>
      <c r="HT859" s="26"/>
      <c r="HU859" s="26"/>
      <c r="HV859" s="26"/>
      <c r="HW859" s="26"/>
      <c r="HX859" s="26"/>
      <c r="HY859" s="26"/>
      <c r="HZ859" s="26"/>
      <c r="IA859" s="26"/>
      <c r="IB859" s="26"/>
      <c r="IC859" s="26"/>
      <c r="ID859" s="26"/>
      <c r="IE859" s="26"/>
      <c r="IF859" s="26"/>
      <c r="IG859" s="26"/>
      <c r="IH859" s="26"/>
      <c r="II859" s="26"/>
      <c r="IJ859" s="26"/>
      <c r="IK859" s="26"/>
      <c r="IL859" s="26"/>
      <c r="IM859" s="26"/>
      <c r="IN859" s="26"/>
      <c r="IO859" s="26"/>
      <c r="IP859" s="26"/>
      <c r="IQ859" s="26"/>
      <c r="IR859" s="26"/>
      <c r="IS859" s="26"/>
      <c r="IT859" s="26"/>
      <c r="IU859" s="26"/>
      <c r="IV859" s="26"/>
    </row>
    <row r="860" spans="1:256" s="37" customFormat="1" hidden="1">
      <c r="A860" s="43"/>
      <c r="B860" s="16"/>
      <c r="C860" s="16"/>
      <c r="D860" s="16"/>
      <c r="E860" s="40"/>
      <c r="F860" s="40"/>
      <c r="G860" s="40"/>
      <c r="H860" s="16"/>
      <c r="I860" s="16"/>
      <c r="J860" s="16"/>
      <c r="K860" s="16"/>
      <c r="L860" s="16"/>
      <c r="M860" s="16"/>
      <c r="N860" s="1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  <c r="FJ860" s="26"/>
      <c r="FK860" s="26"/>
      <c r="FL860" s="26"/>
      <c r="FM860" s="26"/>
      <c r="FN860" s="26"/>
      <c r="FO860" s="26"/>
      <c r="FP860" s="26"/>
      <c r="FQ860" s="26"/>
      <c r="FR860" s="26"/>
      <c r="FS860" s="26"/>
      <c r="FT860" s="26"/>
      <c r="FU860" s="26"/>
      <c r="FV860" s="26"/>
      <c r="FW860" s="26"/>
      <c r="FX860" s="26"/>
      <c r="FY860" s="26"/>
      <c r="FZ860" s="26"/>
      <c r="GA860" s="26"/>
      <c r="GB860" s="26"/>
      <c r="GC860" s="26"/>
      <c r="GD860" s="26"/>
      <c r="GE860" s="26"/>
      <c r="GF860" s="26"/>
      <c r="GG860" s="26"/>
      <c r="GH860" s="26"/>
      <c r="GI860" s="26"/>
      <c r="GJ860" s="26"/>
      <c r="GK860" s="26"/>
      <c r="GL860" s="26"/>
      <c r="GM860" s="26"/>
      <c r="GN860" s="26"/>
      <c r="GO860" s="26"/>
      <c r="GP860" s="26"/>
      <c r="GQ860" s="26"/>
      <c r="GR860" s="26"/>
      <c r="GS860" s="26"/>
      <c r="GT860" s="26"/>
      <c r="GU860" s="26"/>
      <c r="GV860" s="26"/>
      <c r="GW860" s="26"/>
      <c r="GX860" s="26"/>
      <c r="GY860" s="26"/>
      <c r="GZ860" s="26"/>
      <c r="HA860" s="26"/>
      <c r="HB860" s="26"/>
      <c r="HC860" s="26"/>
      <c r="HD860" s="26"/>
      <c r="HE860" s="26"/>
      <c r="HF860" s="26"/>
      <c r="HG860" s="26"/>
      <c r="HH860" s="26"/>
      <c r="HI860" s="26"/>
      <c r="HJ860" s="26"/>
      <c r="HK860" s="26"/>
      <c r="HL860" s="26"/>
      <c r="HM860" s="26"/>
      <c r="HN860" s="26"/>
      <c r="HO860" s="26"/>
      <c r="HP860" s="26"/>
      <c r="HQ860" s="26"/>
      <c r="HR860" s="26"/>
      <c r="HS860" s="26"/>
      <c r="HT860" s="26"/>
      <c r="HU860" s="26"/>
      <c r="HV860" s="26"/>
      <c r="HW860" s="26"/>
      <c r="HX860" s="26"/>
      <c r="HY860" s="26"/>
      <c r="HZ860" s="26"/>
      <c r="IA860" s="26"/>
      <c r="IB860" s="26"/>
      <c r="IC860" s="26"/>
      <c r="ID860" s="26"/>
      <c r="IE860" s="26"/>
      <c r="IF860" s="26"/>
      <c r="IG860" s="26"/>
      <c r="IH860" s="26"/>
      <c r="II860" s="26"/>
      <c r="IJ860" s="26"/>
      <c r="IK860" s="26"/>
      <c r="IL860" s="26"/>
      <c r="IM860" s="26"/>
      <c r="IN860" s="26"/>
      <c r="IO860" s="26"/>
      <c r="IP860" s="26"/>
      <c r="IQ860" s="26"/>
      <c r="IR860" s="26"/>
      <c r="IS860" s="26"/>
      <c r="IT860" s="26"/>
      <c r="IU860" s="26"/>
      <c r="IV860" s="26"/>
    </row>
    <row r="861" spans="1:256" s="37" customFormat="1" hidden="1">
      <c r="A861" s="43"/>
      <c r="B861" s="16"/>
      <c r="C861" s="16"/>
      <c r="D861" s="16"/>
      <c r="E861" s="40"/>
      <c r="F861" s="40"/>
      <c r="G861" s="40"/>
      <c r="H861" s="16"/>
      <c r="I861" s="16"/>
      <c r="J861" s="16"/>
      <c r="K861" s="16"/>
      <c r="L861" s="16"/>
      <c r="M861" s="16"/>
      <c r="N861" s="17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  <c r="FJ861" s="26"/>
      <c r="FK861" s="26"/>
      <c r="FL861" s="26"/>
      <c r="FM861" s="26"/>
      <c r="FN861" s="26"/>
      <c r="FO861" s="26"/>
      <c r="FP861" s="26"/>
      <c r="FQ861" s="26"/>
      <c r="FR861" s="26"/>
      <c r="FS861" s="26"/>
      <c r="FT861" s="26"/>
      <c r="FU861" s="26"/>
      <c r="FV861" s="26"/>
      <c r="FW861" s="26"/>
      <c r="FX861" s="26"/>
      <c r="FY861" s="26"/>
      <c r="FZ861" s="26"/>
      <c r="GA861" s="26"/>
      <c r="GB861" s="26"/>
      <c r="GC861" s="26"/>
      <c r="GD861" s="26"/>
      <c r="GE861" s="26"/>
      <c r="GF861" s="26"/>
      <c r="GG861" s="26"/>
      <c r="GH861" s="26"/>
      <c r="GI861" s="26"/>
      <c r="GJ861" s="26"/>
      <c r="GK861" s="26"/>
      <c r="GL861" s="26"/>
      <c r="GM861" s="26"/>
      <c r="GN861" s="26"/>
      <c r="GO861" s="26"/>
      <c r="GP861" s="26"/>
      <c r="GQ861" s="26"/>
      <c r="GR861" s="26"/>
      <c r="GS861" s="26"/>
      <c r="GT861" s="26"/>
      <c r="GU861" s="26"/>
      <c r="GV861" s="26"/>
      <c r="GW861" s="26"/>
      <c r="GX861" s="26"/>
      <c r="GY861" s="26"/>
      <c r="GZ861" s="26"/>
      <c r="HA861" s="26"/>
      <c r="HB861" s="26"/>
      <c r="HC861" s="26"/>
      <c r="HD861" s="26"/>
      <c r="HE861" s="26"/>
      <c r="HF861" s="26"/>
      <c r="HG861" s="26"/>
      <c r="HH861" s="26"/>
      <c r="HI861" s="26"/>
      <c r="HJ861" s="26"/>
      <c r="HK861" s="26"/>
      <c r="HL861" s="26"/>
      <c r="HM861" s="26"/>
      <c r="HN861" s="26"/>
      <c r="HO861" s="26"/>
      <c r="HP861" s="26"/>
      <c r="HQ861" s="26"/>
      <c r="HR861" s="26"/>
      <c r="HS861" s="26"/>
      <c r="HT861" s="26"/>
      <c r="HU861" s="26"/>
      <c r="HV861" s="26"/>
      <c r="HW861" s="26"/>
      <c r="HX861" s="26"/>
      <c r="HY861" s="26"/>
      <c r="HZ861" s="26"/>
      <c r="IA861" s="26"/>
      <c r="IB861" s="26"/>
      <c r="IC861" s="26"/>
      <c r="ID861" s="26"/>
      <c r="IE861" s="26"/>
      <c r="IF861" s="26"/>
      <c r="IG861" s="26"/>
      <c r="IH861" s="26"/>
      <c r="II861" s="26"/>
      <c r="IJ861" s="26"/>
      <c r="IK861" s="26"/>
      <c r="IL861" s="26"/>
      <c r="IM861" s="26"/>
      <c r="IN861" s="26"/>
      <c r="IO861" s="26"/>
      <c r="IP861" s="26"/>
      <c r="IQ861" s="26"/>
      <c r="IR861" s="26"/>
      <c r="IS861" s="26"/>
      <c r="IT861" s="26"/>
      <c r="IU861" s="26"/>
      <c r="IV861" s="26"/>
    </row>
    <row r="862" spans="1:256" s="37" customFormat="1" hidden="1">
      <c r="A862" s="43"/>
      <c r="B862" s="16"/>
      <c r="C862" s="16"/>
      <c r="D862" s="16"/>
      <c r="E862" s="40"/>
      <c r="F862" s="40"/>
      <c r="G862" s="40"/>
      <c r="H862" s="16"/>
      <c r="I862" s="16"/>
      <c r="J862" s="16"/>
      <c r="K862" s="16"/>
      <c r="L862" s="16"/>
      <c r="M862" s="16"/>
      <c r="N862" s="17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  <c r="BO862" s="64"/>
      <c r="BP862" s="64"/>
      <c r="BQ862" s="64"/>
      <c r="BR862" s="64"/>
      <c r="BS862" s="64"/>
      <c r="BT862" s="64"/>
      <c r="BU862" s="64"/>
      <c r="BV862" s="64"/>
      <c r="BW862" s="64"/>
      <c r="BX862" s="64"/>
      <c r="BY862" s="64"/>
      <c r="BZ862" s="64"/>
      <c r="CA862" s="64"/>
      <c r="CB862" s="64"/>
      <c r="CC862" s="64"/>
      <c r="CD862" s="64"/>
      <c r="CE862" s="64"/>
      <c r="CF862" s="64"/>
      <c r="CG862" s="64"/>
      <c r="CH862" s="64"/>
      <c r="CI862" s="64"/>
      <c r="CJ862" s="64"/>
      <c r="CK862" s="64"/>
      <c r="CL862" s="64"/>
      <c r="CM862" s="64"/>
      <c r="CN862" s="64"/>
      <c r="CO862" s="64"/>
      <c r="CP862" s="64"/>
      <c r="CQ862" s="64"/>
      <c r="CR862" s="64"/>
      <c r="CS862" s="64"/>
      <c r="CT862" s="64"/>
      <c r="CU862" s="64"/>
      <c r="CV862" s="64"/>
      <c r="CW862" s="64"/>
      <c r="CX862" s="64"/>
      <c r="CY862" s="64"/>
      <c r="CZ862" s="64"/>
      <c r="DA862" s="64"/>
      <c r="DB862" s="64"/>
      <c r="DC862" s="64"/>
      <c r="DD862" s="64"/>
      <c r="DE862" s="64"/>
      <c r="DF862" s="64"/>
      <c r="DG862" s="64"/>
      <c r="DH862" s="64"/>
      <c r="DI862" s="64"/>
      <c r="DJ862" s="64"/>
      <c r="DK862" s="64"/>
      <c r="DL862" s="64"/>
      <c r="DM862" s="64"/>
      <c r="DN862" s="64"/>
      <c r="DO862" s="64"/>
      <c r="DP862" s="64"/>
      <c r="DQ862" s="64"/>
      <c r="DR862" s="64"/>
      <c r="DS862" s="64"/>
      <c r="DT862" s="64"/>
      <c r="DU862" s="64"/>
      <c r="DV862" s="64"/>
      <c r="DW862" s="64"/>
      <c r="DX862" s="64"/>
      <c r="DY862" s="64"/>
      <c r="DZ862" s="64"/>
      <c r="EA862" s="64"/>
      <c r="EB862" s="64"/>
      <c r="EC862" s="64"/>
      <c r="ED862" s="64"/>
      <c r="EE862" s="64"/>
      <c r="EF862" s="64"/>
      <c r="EG862" s="64"/>
      <c r="EH862" s="64"/>
      <c r="EI862" s="64"/>
      <c r="EJ862" s="64"/>
      <c r="EK862" s="64"/>
      <c r="EL862" s="64"/>
      <c r="EM862" s="64"/>
      <c r="EN862" s="64"/>
      <c r="EO862" s="64"/>
      <c r="EP862" s="64"/>
      <c r="EQ862" s="64"/>
      <c r="ER862" s="64"/>
      <c r="ES862" s="64"/>
      <c r="ET862" s="64"/>
      <c r="EU862" s="64"/>
      <c r="EV862" s="64"/>
      <c r="EW862" s="64"/>
      <c r="EX862" s="64"/>
      <c r="EY862" s="64"/>
      <c r="EZ862" s="64"/>
      <c r="FA862" s="64"/>
      <c r="FB862" s="64"/>
      <c r="FC862" s="64"/>
      <c r="FD862" s="64"/>
      <c r="FE862" s="64"/>
      <c r="FF862" s="64"/>
      <c r="FG862" s="64"/>
      <c r="FH862" s="64"/>
      <c r="FI862" s="64"/>
      <c r="FJ862" s="64"/>
      <c r="FK862" s="64"/>
      <c r="FL862" s="64"/>
      <c r="FM862" s="64"/>
      <c r="FN862" s="64"/>
      <c r="FO862" s="64"/>
      <c r="FP862" s="64"/>
      <c r="FQ862" s="64"/>
      <c r="FR862" s="64"/>
      <c r="FS862" s="64"/>
      <c r="FT862" s="64"/>
      <c r="FU862" s="64"/>
      <c r="FV862" s="64"/>
      <c r="FW862" s="64"/>
      <c r="FX862" s="64"/>
      <c r="FY862" s="64"/>
      <c r="FZ862" s="64"/>
      <c r="GA862" s="64"/>
      <c r="GB862" s="64"/>
      <c r="GC862" s="64"/>
      <c r="GD862" s="64"/>
      <c r="GE862" s="64"/>
      <c r="GF862" s="64"/>
      <c r="GG862" s="64"/>
      <c r="GH862" s="64"/>
      <c r="GI862" s="64"/>
      <c r="GJ862" s="64"/>
      <c r="GK862" s="64"/>
      <c r="GL862" s="64"/>
      <c r="GM862" s="64"/>
      <c r="GN862" s="64"/>
      <c r="GO862" s="64"/>
      <c r="GP862" s="64"/>
      <c r="GQ862" s="64"/>
      <c r="GR862" s="64"/>
      <c r="GS862" s="64"/>
      <c r="GT862" s="64"/>
      <c r="GU862" s="64"/>
      <c r="GV862" s="64"/>
      <c r="GW862" s="64"/>
      <c r="GX862" s="64"/>
      <c r="GY862" s="64"/>
      <c r="GZ862" s="64"/>
      <c r="HA862" s="64"/>
      <c r="HB862" s="64"/>
      <c r="HC862" s="64"/>
      <c r="HD862" s="64"/>
      <c r="HE862" s="64"/>
      <c r="HF862" s="64"/>
      <c r="HG862" s="64"/>
      <c r="HH862" s="64"/>
      <c r="HI862" s="64"/>
      <c r="HJ862" s="64"/>
      <c r="HK862" s="64"/>
      <c r="HL862" s="64"/>
      <c r="HM862" s="64"/>
      <c r="HN862" s="64"/>
      <c r="HO862" s="64"/>
      <c r="HP862" s="64"/>
      <c r="HQ862" s="64"/>
      <c r="HR862" s="64"/>
      <c r="HS862" s="64"/>
      <c r="HT862" s="64"/>
      <c r="HU862" s="64"/>
      <c r="HV862" s="64"/>
      <c r="HW862" s="64"/>
      <c r="HX862" s="64"/>
      <c r="HY862" s="64"/>
      <c r="HZ862" s="64"/>
      <c r="IA862" s="64"/>
      <c r="IB862" s="64"/>
      <c r="IC862" s="64"/>
      <c r="ID862" s="64"/>
      <c r="IE862" s="64"/>
      <c r="IF862" s="64"/>
      <c r="IG862" s="64"/>
      <c r="IH862" s="64"/>
      <c r="II862" s="64"/>
      <c r="IJ862" s="64"/>
      <c r="IK862" s="64"/>
      <c r="IL862" s="64"/>
      <c r="IM862" s="64"/>
      <c r="IN862" s="64"/>
      <c r="IO862" s="64"/>
      <c r="IP862" s="64"/>
      <c r="IQ862" s="64"/>
      <c r="IR862" s="64"/>
      <c r="IS862" s="64"/>
      <c r="IT862" s="64"/>
      <c r="IU862" s="64"/>
      <c r="IV862" s="64"/>
    </row>
    <row r="863" spans="1:256" s="37" customFormat="1" hidden="1">
      <c r="A863" s="43"/>
      <c r="B863" s="16"/>
      <c r="C863" s="16"/>
      <c r="D863" s="16"/>
      <c r="E863" s="40"/>
      <c r="F863" s="40"/>
      <c r="G863" s="40"/>
      <c r="H863" s="16"/>
      <c r="I863" s="16"/>
      <c r="J863" s="16"/>
      <c r="K863" s="16"/>
      <c r="L863" s="16"/>
      <c r="M863" s="16"/>
      <c r="N863" s="17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  <c r="FJ863" s="26"/>
      <c r="FK863" s="26"/>
      <c r="FL863" s="26"/>
      <c r="FM863" s="26"/>
      <c r="FN863" s="26"/>
      <c r="FO863" s="26"/>
      <c r="FP863" s="26"/>
      <c r="FQ863" s="26"/>
      <c r="FR863" s="26"/>
      <c r="FS863" s="26"/>
      <c r="FT863" s="26"/>
      <c r="FU863" s="26"/>
      <c r="FV863" s="26"/>
      <c r="FW863" s="26"/>
      <c r="FX863" s="26"/>
      <c r="FY863" s="26"/>
      <c r="FZ863" s="26"/>
      <c r="GA863" s="26"/>
      <c r="GB863" s="26"/>
      <c r="GC863" s="26"/>
      <c r="GD863" s="26"/>
      <c r="GE863" s="26"/>
      <c r="GF863" s="26"/>
      <c r="GG863" s="26"/>
      <c r="GH863" s="26"/>
      <c r="GI863" s="26"/>
      <c r="GJ863" s="26"/>
      <c r="GK863" s="26"/>
      <c r="GL863" s="26"/>
      <c r="GM863" s="26"/>
      <c r="GN863" s="26"/>
      <c r="GO863" s="26"/>
      <c r="GP863" s="26"/>
      <c r="GQ863" s="26"/>
      <c r="GR863" s="26"/>
      <c r="GS863" s="26"/>
      <c r="GT863" s="26"/>
      <c r="GU863" s="26"/>
      <c r="GV863" s="26"/>
      <c r="GW863" s="26"/>
      <c r="GX863" s="26"/>
      <c r="GY863" s="26"/>
      <c r="GZ863" s="26"/>
      <c r="HA863" s="26"/>
      <c r="HB863" s="26"/>
      <c r="HC863" s="26"/>
      <c r="HD863" s="26"/>
      <c r="HE863" s="26"/>
      <c r="HF863" s="26"/>
      <c r="HG863" s="26"/>
      <c r="HH863" s="26"/>
      <c r="HI863" s="26"/>
      <c r="HJ863" s="26"/>
      <c r="HK863" s="26"/>
      <c r="HL863" s="26"/>
      <c r="HM863" s="26"/>
      <c r="HN863" s="26"/>
      <c r="HO863" s="26"/>
      <c r="HP863" s="26"/>
      <c r="HQ863" s="26"/>
      <c r="HR863" s="26"/>
      <c r="HS863" s="26"/>
      <c r="HT863" s="26"/>
      <c r="HU863" s="26"/>
      <c r="HV863" s="26"/>
      <c r="HW863" s="26"/>
      <c r="HX863" s="26"/>
      <c r="HY863" s="26"/>
      <c r="HZ863" s="26"/>
      <c r="IA863" s="26"/>
      <c r="IB863" s="26"/>
      <c r="IC863" s="26"/>
      <c r="ID863" s="26"/>
      <c r="IE863" s="26"/>
      <c r="IF863" s="26"/>
      <c r="IG863" s="26"/>
      <c r="IH863" s="26"/>
      <c r="II863" s="26"/>
      <c r="IJ863" s="26"/>
      <c r="IK863" s="26"/>
      <c r="IL863" s="26"/>
      <c r="IM863" s="26"/>
      <c r="IN863" s="26"/>
      <c r="IO863" s="26"/>
      <c r="IP863" s="26"/>
      <c r="IQ863" s="26"/>
      <c r="IR863" s="26"/>
      <c r="IS863" s="26"/>
      <c r="IT863" s="26"/>
      <c r="IU863" s="26"/>
      <c r="IV863" s="26"/>
    </row>
    <row r="864" spans="1:256" s="37" customFormat="1" hidden="1">
      <c r="A864" s="43"/>
      <c r="B864" s="16"/>
      <c r="C864" s="16"/>
      <c r="D864" s="16"/>
      <c r="E864" s="40"/>
      <c r="F864" s="40"/>
      <c r="G864" s="40"/>
      <c r="H864" s="16"/>
      <c r="I864" s="16"/>
      <c r="J864" s="16"/>
      <c r="K864" s="16"/>
      <c r="L864" s="16"/>
      <c r="M864" s="16"/>
      <c r="N864" s="17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  <c r="FJ864" s="26"/>
      <c r="FK864" s="26"/>
      <c r="FL864" s="26"/>
      <c r="FM864" s="26"/>
      <c r="FN864" s="26"/>
      <c r="FO864" s="26"/>
      <c r="FP864" s="26"/>
      <c r="FQ864" s="26"/>
      <c r="FR864" s="26"/>
      <c r="FS864" s="26"/>
      <c r="FT864" s="26"/>
      <c r="FU864" s="26"/>
      <c r="FV864" s="26"/>
      <c r="FW864" s="26"/>
      <c r="FX864" s="26"/>
      <c r="FY864" s="26"/>
      <c r="FZ864" s="26"/>
      <c r="GA864" s="26"/>
      <c r="GB864" s="26"/>
      <c r="GC864" s="26"/>
      <c r="GD864" s="26"/>
      <c r="GE864" s="26"/>
      <c r="GF864" s="26"/>
      <c r="GG864" s="26"/>
      <c r="GH864" s="26"/>
      <c r="GI864" s="26"/>
      <c r="GJ864" s="26"/>
      <c r="GK864" s="26"/>
      <c r="GL864" s="26"/>
      <c r="GM864" s="26"/>
      <c r="GN864" s="26"/>
      <c r="GO864" s="26"/>
      <c r="GP864" s="26"/>
      <c r="GQ864" s="26"/>
      <c r="GR864" s="26"/>
      <c r="GS864" s="26"/>
      <c r="GT864" s="26"/>
      <c r="GU864" s="26"/>
      <c r="GV864" s="26"/>
      <c r="GW864" s="26"/>
      <c r="GX864" s="26"/>
      <c r="GY864" s="26"/>
      <c r="GZ864" s="26"/>
      <c r="HA864" s="26"/>
      <c r="HB864" s="26"/>
      <c r="HC864" s="26"/>
      <c r="HD864" s="26"/>
      <c r="HE864" s="26"/>
      <c r="HF864" s="26"/>
      <c r="HG864" s="26"/>
      <c r="HH864" s="26"/>
      <c r="HI864" s="26"/>
      <c r="HJ864" s="26"/>
      <c r="HK864" s="26"/>
      <c r="HL864" s="26"/>
      <c r="HM864" s="26"/>
      <c r="HN864" s="26"/>
      <c r="HO864" s="26"/>
      <c r="HP864" s="26"/>
      <c r="HQ864" s="26"/>
      <c r="HR864" s="26"/>
      <c r="HS864" s="26"/>
      <c r="HT864" s="26"/>
      <c r="HU864" s="26"/>
      <c r="HV864" s="26"/>
      <c r="HW864" s="26"/>
      <c r="HX864" s="26"/>
      <c r="HY864" s="26"/>
      <c r="HZ864" s="26"/>
      <c r="IA864" s="26"/>
      <c r="IB864" s="26"/>
      <c r="IC864" s="26"/>
      <c r="ID864" s="26"/>
      <c r="IE864" s="26"/>
      <c r="IF864" s="26"/>
      <c r="IG864" s="26"/>
      <c r="IH864" s="26"/>
      <c r="II864" s="26"/>
      <c r="IJ864" s="26"/>
      <c r="IK864" s="26"/>
      <c r="IL864" s="26"/>
      <c r="IM864" s="26"/>
      <c r="IN864" s="26"/>
      <c r="IO864" s="26"/>
      <c r="IP864" s="26"/>
      <c r="IQ864" s="26"/>
      <c r="IR864" s="26"/>
      <c r="IS864" s="26"/>
      <c r="IT864" s="26"/>
      <c r="IU864" s="26"/>
      <c r="IV864" s="26"/>
    </row>
    <row r="865" spans="1:256" s="37" customFormat="1" hidden="1">
      <c r="A865" s="43"/>
      <c r="B865" s="50"/>
      <c r="C865" s="50"/>
      <c r="D865" s="50"/>
      <c r="E865" s="40"/>
      <c r="F865" s="49"/>
      <c r="G865" s="50"/>
      <c r="H865" s="16"/>
      <c r="I865" s="16"/>
      <c r="J865" s="17"/>
      <c r="K865" s="50"/>
      <c r="L865" s="16"/>
      <c r="M865" s="16"/>
      <c r="N865" s="17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  <c r="CC865" s="26"/>
      <c r="CD865" s="26"/>
      <c r="CE865" s="26"/>
      <c r="CF865" s="26"/>
      <c r="CG865" s="26"/>
      <c r="CH865" s="26"/>
      <c r="CI865" s="26"/>
      <c r="CJ865" s="26"/>
      <c r="CK865" s="26"/>
      <c r="CL865" s="26"/>
      <c r="CM865" s="26"/>
      <c r="CN865" s="26"/>
      <c r="CO865" s="26"/>
      <c r="CP865" s="26"/>
      <c r="CQ865" s="26"/>
      <c r="CR865" s="26"/>
      <c r="CS865" s="26"/>
      <c r="CT865" s="26"/>
      <c r="CU865" s="26"/>
      <c r="CV865" s="26"/>
      <c r="CW865" s="26"/>
      <c r="CX865" s="26"/>
      <c r="CY865" s="26"/>
      <c r="CZ865" s="26"/>
      <c r="DA865" s="26"/>
      <c r="DB865" s="26"/>
      <c r="DC865" s="26"/>
      <c r="DD865" s="26"/>
      <c r="DE865" s="26"/>
      <c r="DF865" s="26"/>
      <c r="DG865" s="26"/>
      <c r="DH865" s="26"/>
      <c r="DI865" s="26"/>
      <c r="DJ865" s="26"/>
      <c r="DK865" s="26"/>
      <c r="DL865" s="26"/>
      <c r="DM865" s="26"/>
      <c r="DN865" s="26"/>
      <c r="DO865" s="26"/>
      <c r="DP865" s="26"/>
      <c r="DQ865" s="26"/>
      <c r="DR865" s="26"/>
      <c r="DS865" s="26"/>
      <c r="DT865" s="26"/>
      <c r="DU865" s="26"/>
      <c r="DV865" s="26"/>
      <c r="DW865" s="26"/>
      <c r="DX865" s="26"/>
      <c r="DY865" s="26"/>
      <c r="DZ865" s="26"/>
      <c r="EA865" s="26"/>
      <c r="EB865" s="26"/>
      <c r="EC865" s="26"/>
      <c r="ED865" s="26"/>
      <c r="EE865" s="26"/>
      <c r="EF865" s="26"/>
      <c r="EG865" s="26"/>
      <c r="EH865" s="26"/>
      <c r="EI865" s="26"/>
      <c r="EJ865" s="26"/>
      <c r="EK865" s="26"/>
      <c r="EL865" s="26"/>
      <c r="EM865" s="26"/>
      <c r="EN865" s="26"/>
      <c r="EO865" s="26"/>
      <c r="EP865" s="26"/>
      <c r="EQ865" s="26"/>
      <c r="ER865" s="26"/>
      <c r="ES865" s="26"/>
      <c r="ET865" s="26"/>
      <c r="EU865" s="26"/>
      <c r="EV865" s="26"/>
      <c r="EW865" s="26"/>
      <c r="EX865" s="26"/>
      <c r="EY865" s="26"/>
      <c r="EZ865" s="26"/>
      <c r="FA865" s="26"/>
      <c r="FB865" s="26"/>
      <c r="FC865" s="26"/>
      <c r="FD865" s="26"/>
      <c r="FE865" s="26"/>
      <c r="FF865" s="26"/>
      <c r="FG865" s="26"/>
      <c r="FH865" s="26"/>
      <c r="FI865" s="26"/>
      <c r="FJ865" s="26"/>
      <c r="FK865" s="26"/>
      <c r="FL865" s="26"/>
      <c r="FM865" s="26"/>
      <c r="FN865" s="26"/>
      <c r="FO865" s="26"/>
      <c r="FP865" s="26"/>
      <c r="FQ865" s="26"/>
      <c r="FR865" s="26"/>
      <c r="FS865" s="26"/>
      <c r="FT865" s="26"/>
      <c r="FU865" s="26"/>
      <c r="FV865" s="26"/>
      <c r="FW865" s="26"/>
      <c r="FX865" s="26"/>
      <c r="FY865" s="26"/>
      <c r="FZ865" s="26"/>
      <c r="GA865" s="26"/>
      <c r="GB865" s="26"/>
      <c r="GC865" s="26"/>
      <c r="GD865" s="26"/>
      <c r="GE865" s="26"/>
      <c r="GF865" s="26"/>
      <c r="GG865" s="26"/>
      <c r="GH865" s="26"/>
      <c r="GI865" s="26"/>
      <c r="GJ865" s="26"/>
      <c r="GK865" s="26"/>
      <c r="GL865" s="26"/>
      <c r="GM865" s="26"/>
      <c r="GN865" s="26"/>
      <c r="GO865" s="26"/>
      <c r="GP865" s="26"/>
      <c r="GQ865" s="26"/>
      <c r="GR865" s="26"/>
      <c r="GS865" s="26"/>
      <c r="GT865" s="26"/>
      <c r="GU865" s="26"/>
      <c r="GV865" s="26"/>
      <c r="GW865" s="26"/>
      <c r="GX865" s="26"/>
      <c r="GY865" s="26"/>
      <c r="GZ865" s="26"/>
      <c r="HA865" s="26"/>
      <c r="HB865" s="26"/>
      <c r="HC865" s="26"/>
      <c r="HD865" s="26"/>
      <c r="HE865" s="26"/>
      <c r="HF865" s="26"/>
      <c r="HG865" s="26"/>
      <c r="HH865" s="26"/>
      <c r="HI865" s="26"/>
      <c r="HJ865" s="26"/>
      <c r="HK865" s="26"/>
      <c r="HL865" s="26"/>
      <c r="HM865" s="26"/>
      <c r="HN865" s="26"/>
      <c r="HO865" s="26"/>
      <c r="HP865" s="26"/>
      <c r="HQ865" s="26"/>
      <c r="HR865" s="26"/>
      <c r="HS865" s="26"/>
      <c r="HT865" s="26"/>
      <c r="HU865" s="26"/>
      <c r="HV865" s="26"/>
      <c r="HW865" s="26"/>
      <c r="HX865" s="26"/>
      <c r="HY865" s="26"/>
      <c r="HZ865" s="26"/>
      <c r="IA865" s="26"/>
      <c r="IB865" s="26"/>
      <c r="IC865" s="26"/>
      <c r="ID865" s="26"/>
      <c r="IE865" s="26"/>
      <c r="IF865" s="26"/>
      <c r="IG865" s="26"/>
      <c r="IH865" s="26"/>
      <c r="II865" s="26"/>
      <c r="IJ865" s="26"/>
      <c r="IK865" s="26"/>
      <c r="IL865" s="26"/>
      <c r="IM865" s="26"/>
      <c r="IN865" s="26"/>
      <c r="IO865" s="26"/>
      <c r="IP865" s="26"/>
      <c r="IQ865" s="26"/>
      <c r="IR865" s="26"/>
      <c r="IS865" s="26"/>
      <c r="IT865" s="26"/>
      <c r="IU865" s="26"/>
      <c r="IV865" s="26"/>
    </row>
    <row r="866" spans="1:256" s="37" customFormat="1" hidden="1">
      <c r="A866" s="43"/>
      <c r="B866" s="50"/>
      <c r="C866" s="50"/>
      <c r="D866" s="50"/>
      <c r="E866" s="40"/>
      <c r="F866" s="49"/>
      <c r="G866" s="50"/>
      <c r="H866" s="16"/>
      <c r="I866" s="16"/>
      <c r="J866" s="17"/>
      <c r="K866" s="50"/>
      <c r="L866" s="16"/>
      <c r="M866" s="16"/>
      <c r="N866" s="17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  <c r="CC866" s="26"/>
      <c r="CD866" s="26"/>
      <c r="CE866" s="26"/>
      <c r="CF866" s="26"/>
      <c r="CG866" s="26"/>
      <c r="CH866" s="26"/>
      <c r="CI866" s="26"/>
      <c r="CJ866" s="26"/>
      <c r="CK866" s="26"/>
      <c r="CL866" s="26"/>
      <c r="CM866" s="26"/>
      <c r="CN866" s="26"/>
      <c r="CO866" s="26"/>
      <c r="CP866" s="26"/>
      <c r="CQ866" s="26"/>
      <c r="CR866" s="26"/>
      <c r="CS866" s="26"/>
      <c r="CT866" s="26"/>
      <c r="CU866" s="26"/>
      <c r="CV866" s="26"/>
      <c r="CW866" s="26"/>
      <c r="CX866" s="26"/>
      <c r="CY866" s="26"/>
      <c r="CZ866" s="26"/>
      <c r="DA866" s="26"/>
      <c r="DB866" s="26"/>
      <c r="DC866" s="26"/>
      <c r="DD866" s="26"/>
      <c r="DE866" s="26"/>
      <c r="DF866" s="26"/>
      <c r="DG866" s="26"/>
      <c r="DH866" s="26"/>
      <c r="DI866" s="26"/>
      <c r="DJ866" s="26"/>
      <c r="DK866" s="26"/>
      <c r="DL866" s="26"/>
      <c r="DM866" s="26"/>
      <c r="DN866" s="26"/>
      <c r="DO866" s="26"/>
      <c r="DP866" s="26"/>
      <c r="DQ866" s="26"/>
      <c r="DR866" s="26"/>
      <c r="DS866" s="26"/>
      <c r="DT866" s="26"/>
      <c r="DU866" s="26"/>
      <c r="DV866" s="26"/>
      <c r="DW866" s="26"/>
      <c r="DX866" s="26"/>
      <c r="DY866" s="26"/>
      <c r="DZ866" s="26"/>
      <c r="EA866" s="26"/>
      <c r="EB866" s="26"/>
      <c r="EC866" s="26"/>
      <c r="ED866" s="26"/>
      <c r="EE866" s="26"/>
      <c r="EF866" s="26"/>
      <c r="EG866" s="26"/>
      <c r="EH866" s="26"/>
      <c r="EI866" s="26"/>
      <c r="EJ866" s="26"/>
      <c r="EK866" s="26"/>
      <c r="EL866" s="26"/>
      <c r="EM866" s="26"/>
      <c r="EN866" s="26"/>
      <c r="EO866" s="26"/>
      <c r="EP866" s="26"/>
      <c r="EQ866" s="26"/>
      <c r="ER866" s="26"/>
      <c r="ES866" s="26"/>
      <c r="ET866" s="26"/>
      <c r="EU866" s="26"/>
      <c r="EV866" s="26"/>
      <c r="EW866" s="26"/>
      <c r="EX866" s="26"/>
      <c r="EY866" s="26"/>
      <c r="EZ866" s="26"/>
      <c r="FA866" s="26"/>
      <c r="FB866" s="26"/>
      <c r="FC866" s="26"/>
      <c r="FD866" s="26"/>
      <c r="FE866" s="26"/>
      <c r="FF866" s="26"/>
      <c r="FG866" s="26"/>
      <c r="FH866" s="26"/>
      <c r="FI866" s="26"/>
      <c r="FJ866" s="26"/>
      <c r="FK866" s="26"/>
      <c r="FL866" s="26"/>
      <c r="FM866" s="26"/>
      <c r="FN866" s="26"/>
      <c r="FO866" s="26"/>
      <c r="FP866" s="26"/>
      <c r="FQ866" s="26"/>
      <c r="FR866" s="26"/>
      <c r="FS866" s="26"/>
      <c r="FT866" s="26"/>
      <c r="FU866" s="26"/>
      <c r="FV866" s="26"/>
      <c r="FW866" s="26"/>
      <c r="FX866" s="26"/>
      <c r="FY866" s="26"/>
      <c r="FZ866" s="26"/>
      <c r="GA866" s="26"/>
      <c r="GB866" s="26"/>
      <c r="GC866" s="26"/>
      <c r="GD866" s="26"/>
      <c r="GE866" s="26"/>
      <c r="GF866" s="26"/>
      <c r="GG866" s="26"/>
      <c r="GH866" s="26"/>
      <c r="GI866" s="26"/>
      <c r="GJ866" s="26"/>
      <c r="GK866" s="26"/>
      <c r="GL866" s="26"/>
      <c r="GM866" s="26"/>
      <c r="GN866" s="26"/>
      <c r="GO866" s="26"/>
      <c r="GP866" s="26"/>
      <c r="GQ866" s="26"/>
      <c r="GR866" s="26"/>
      <c r="GS866" s="26"/>
      <c r="GT866" s="26"/>
      <c r="GU866" s="26"/>
      <c r="GV866" s="26"/>
      <c r="GW866" s="26"/>
      <c r="GX866" s="26"/>
      <c r="GY866" s="26"/>
      <c r="GZ866" s="26"/>
      <c r="HA866" s="26"/>
      <c r="HB866" s="26"/>
      <c r="HC866" s="26"/>
      <c r="HD866" s="26"/>
      <c r="HE866" s="26"/>
      <c r="HF866" s="26"/>
      <c r="HG866" s="26"/>
      <c r="HH866" s="26"/>
      <c r="HI866" s="26"/>
      <c r="HJ866" s="26"/>
      <c r="HK866" s="26"/>
      <c r="HL866" s="26"/>
      <c r="HM866" s="26"/>
      <c r="HN866" s="26"/>
      <c r="HO866" s="26"/>
      <c r="HP866" s="26"/>
      <c r="HQ866" s="26"/>
      <c r="HR866" s="26"/>
      <c r="HS866" s="26"/>
      <c r="HT866" s="26"/>
      <c r="HU866" s="26"/>
      <c r="HV866" s="26"/>
      <c r="HW866" s="26"/>
      <c r="HX866" s="26"/>
      <c r="HY866" s="26"/>
      <c r="HZ866" s="26"/>
      <c r="IA866" s="26"/>
      <c r="IB866" s="26"/>
      <c r="IC866" s="26"/>
      <c r="ID866" s="26"/>
      <c r="IE866" s="26"/>
      <c r="IF866" s="26"/>
      <c r="IG866" s="26"/>
      <c r="IH866" s="26"/>
      <c r="II866" s="26"/>
      <c r="IJ866" s="26"/>
      <c r="IK866" s="26"/>
      <c r="IL866" s="26"/>
      <c r="IM866" s="26"/>
      <c r="IN866" s="26"/>
      <c r="IO866" s="26"/>
      <c r="IP866" s="26"/>
      <c r="IQ866" s="26"/>
      <c r="IR866" s="26"/>
      <c r="IS866" s="26"/>
      <c r="IT866" s="26"/>
      <c r="IU866" s="26"/>
      <c r="IV866" s="26"/>
    </row>
    <row r="867" spans="1:256" s="37" customFormat="1" hidden="1">
      <c r="A867" s="43"/>
      <c r="B867" s="50"/>
      <c r="C867" s="16"/>
      <c r="D867" s="16"/>
      <c r="E867" s="40"/>
      <c r="F867" s="40"/>
      <c r="G867" s="54"/>
      <c r="H867" s="16"/>
      <c r="I867" s="16"/>
      <c r="J867" s="17"/>
      <c r="K867" s="50"/>
      <c r="L867" s="16"/>
      <c r="M867" s="16"/>
      <c r="N867" s="17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  <c r="CC867" s="26"/>
      <c r="CD867" s="26"/>
      <c r="CE867" s="26"/>
      <c r="CF867" s="26"/>
      <c r="CG867" s="26"/>
      <c r="CH867" s="26"/>
      <c r="CI867" s="26"/>
      <c r="CJ867" s="26"/>
      <c r="CK867" s="26"/>
      <c r="CL867" s="26"/>
      <c r="CM867" s="26"/>
      <c r="CN867" s="26"/>
      <c r="CO867" s="26"/>
      <c r="CP867" s="26"/>
      <c r="CQ867" s="26"/>
      <c r="CR867" s="26"/>
      <c r="CS867" s="26"/>
      <c r="CT867" s="26"/>
      <c r="CU867" s="26"/>
      <c r="CV867" s="26"/>
      <c r="CW867" s="26"/>
      <c r="CX867" s="26"/>
      <c r="CY867" s="26"/>
      <c r="CZ867" s="26"/>
      <c r="DA867" s="26"/>
      <c r="DB867" s="26"/>
      <c r="DC867" s="26"/>
      <c r="DD867" s="26"/>
      <c r="DE867" s="26"/>
      <c r="DF867" s="26"/>
      <c r="DG867" s="26"/>
      <c r="DH867" s="26"/>
      <c r="DI867" s="26"/>
      <c r="DJ867" s="26"/>
      <c r="DK867" s="26"/>
      <c r="DL867" s="26"/>
      <c r="DM867" s="26"/>
      <c r="DN867" s="26"/>
      <c r="DO867" s="26"/>
      <c r="DP867" s="26"/>
      <c r="DQ867" s="26"/>
      <c r="DR867" s="26"/>
      <c r="DS867" s="26"/>
      <c r="DT867" s="26"/>
      <c r="DU867" s="26"/>
      <c r="DV867" s="26"/>
      <c r="DW867" s="26"/>
      <c r="DX867" s="26"/>
      <c r="DY867" s="26"/>
      <c r="DZ867" s="26"/>
      <c r="EA867" s="26"/>
      <c r="EB867" s="26"/>
      <c r="EC867" s="26"/>
      <c r="ED867" s="26"/>
      <c r="EE867" s="26"/>
      <c r="EF867" s="26"/>
      <c r="EG867" s="26"/>
      <c r="EH867" s="26"/>
      <c r="EI867" s="26"/>
      <c r="EJ867" s="26"/>
      <c r="EK867" s="26"/>
      <c r="EL867" s="26"/>
      <c r="EM867" s="26"/>
      <c r="EN867" s="26"/>
      <c r="EO867" s="26"/>
      <c r="EP867" s="26"/>
      <c r="EQ867" s="26"/>
      <c r="ER867" s="26"/>
      <c r="ES867" s="26"/>
      <c r="ET867" s="26"/>
      <c r="EU867" s="26"/>
      <c r="EV867" s="26"/>
      <c r="EW867" s="26"/>
      <c r="EX867" s="26"/>
      <c r="EY867" s="26"/>
      <c r="EZ867" s="26"/>
      <c r="FA867" s="26"/>
      <c r="FB867" s="26"/>
      <c r="FC867" s="26"/>
      <c r="FD867" s="26"/>
      <c r="FE867" s="26"/>
      <c r="FF867" s="26"/>
      <c r="FG867" s="26"/>
      <c r="FH867" s="26"/>
      <c r="FI867" s="26"/>
      <c r="FJ867" s="26"/>
      <c r="FK867" s="26"/>
      <c r="FL867" s="26"/>
      <c r="FM867" s="26"/>
      <c r="FN867" s="26"/>
      <c r="FO867" s="26"/>
      <c r="FP867" s="26"/>
      <c r="FQ867" s="26"/>
      <c r="FR867" s="26"/>
      <c r="FS867" s="26"/>
      <c r="FT867" s="26"/>
      <c r="FU867" s="26"/>
      <c r="FV867" s="26"/>
      <c r="FW867" s="26"/>
      <c r="FX867" s="26"/>
      <c r="FY867" s="26"/>
      <c r="FZ867" s="26"/>
      <c r="GA867" s="26"/>
      <c r="GB867" s="26"/>
      <c r="GC867" s="26"/>
      <c r="GD867" s="26"/>
      <c r="GE867" s="26"/>
      <c r="GF867" s="26"/>
      <c r="GG867" s="26"/>
      <c r="GH867" s="26"/>
      <c r="GI867" s="26"/>
      <c r="GJ867" s="26"/>
      <c r="GK867" s="26"/>
      <c r="GL867" s="26"/>
      <c r="GM867" s="26"/>
      <c r="GN867" s="26"/>
      <c r="GO867" s="26"/>
      <c r="GP867" s="26"/>
      <c r="GQ867" s="26"/>
      <c r="GR867" s="26"/>
      <c r="GS867" s="26"/>
      <c r="GT867" s="26"/>
      <c r="GU867" s="26"/>
      <c r="GV867" s="26"/>
      <c r="GW867" s="26"/>
      <c r="GX867" s="26"/>
      <c r="GY867" s="26"/>
      <c r="GZ867" s="26"/>
      <c r="HA867" s="26"/>
      <c r="HB867" s="26"/>
      <c r="HC867" s="26"/>
      <c r="HD867" s="26"/>
      <c r="HE867" s="26"/>
      <c r="HF867" s="26"/>
      <c r="HG867" s="26"/>
      <c r="HH867" s="26"/>
      <c r="HI867" s="26"/>
      <c r="HJ867" s="26"/>
      <c r="HK867" s="26"/>
      <c r="HL867" s="26"/>
      <c r="HM867" s="26"/>
      <c r="HN867" s="26"/>
      <c r="HO867" s="26"/>
      <c r="HP867" s="26"/>
      <c r="HQ867" s="26"/>
      <c r="HR867" s="26"/>
      <c r="HS867" s="26"/>
      <c r="HT867" s="26"/>
      <c r="HU867" s="26"/>
      <c r="HV867" s="26"/>
      <c r="HW867" s="26"/>
      <c r="HX867" s="26"/>
      <c r="HY867" s="26"/>
      <c r="HZ867" s="26"/>
      <c r="IA867" s="26"/>
      <c r="IB867" s="26"/>
      <c r="IC867" s="26"/>
      <c r="ID867" s="26"/>
      <c r="IE867" s="26"/>
      <c r="IF867" s="26"/>
      <c r="IG867" s="26"/>
      <c r="IH867" s="26"/>
      <c r="II867" s="26"/>
      <c r="IJ867" s="26"/>
      <c r="IK867" s="26"/>
      <c r="IL867" s="26"/>
      <c r="IM867" s="26"/>
      <c r="IN867" s="26"/>
      <c r="IO867" s="26"/>
      <c r="IP867" s="26"/>
      <c r="IQ867" s="26"/>
      <c r="IR867" s="26"/>
      <c r="IS867" s="26"/>
      <c r="IT867" s="26"/>
      <c r="IU867" s="26"/>
      <c r="IV867" s="26"/>
    </row>
    <row r="868" spans="1:256" s="37" customFormat="1" hidden="1">
      <c r="A868" s="43"/>
      <c r="B868" s="50"/>
      <c r="C868" s="16"/>
      <c r="D868" s="16"/>
      <c r="E868" s="40"/>
      <c r="F868" s="40"/>
      <c r="G868" s="54"/>
      <c r="H868" s="16"/>
      <c r="I868" s="16"/>
      <c r="J868" s="17"/>
      <c r="K868" s="50"/>
      <c r="L868" s="16"/>
      <c r="M868" s="16"/>
      <c r="N868" s="17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  <c r="CC868" s="26"/>
      <c r="CD868" s="26"/>
      <c r="CE868" s="26"/>
      <c r="CF868" s="26"/>
      <c r="CG868" s="26"/>
      <c r="CH868" s="26"/>
      <c r="CI868" s="26"/>
      <c r="CJ868" s="26"/>
      <c r="CK868" s="26"/>
      <c r="CL868" s="26"/>
      <c r="CM868" s="26"/>
      <c r="CN868" s="26"/>
      <c r="CO868" s="26"/>
      <c r="CP868" s="26"/>
      <c r="CQ868" s="26"/>
      <c r="CR868" s="26"/>
      <c r="CS868" s="26"/>
      <c r="CT868" s="26"/>
      <c r="CU868" s="26"/>
      <c r="CV868" s="26"/>
      <c r="CW868" s="26"/>
      <c r="CX868" s="26"/>
      <c r="CY868" s="26"/>
      <c r="CZ868" s="26"/>
      <c r="DA868" s="26"/>
      <c r="DB868" s="26"/>
      <c r="DC868" s="26"/>
      <c r="DD868" s="26"/>
      <c r="DE868" s="26"/>
      <c r="DF868" s="26"/>
      <c r="DG868" s="26"/>
      <c r="DH868" s="26"/>
      <c r="DI868" s="26"/>
      <c r="DJ868" s="26"/>
      <c r="DK868" s="26"/>
      <c r="DL868" s="26"/>
      <c r="DM868" s="26"/>
      <c r="DN868" s="26"/>
      <c r="DO868" s="26"/>
      <c r="DP868" s="26"/>
      <c r="DQ868" s="26"/>
      <c r="DR868" s="26"/>
      <c r="DS868" s="26"/>
      <c r="DT868" s="26"/>
      <c r="DU868" s="26"/>
      <c r="DV868" s="26"/>
      <c r="DW868" s="26"/>
      <c r="DX868" s="26"/>
      <c r="DY868" s="26"/>
      <c r="DZ868" s="26"/>
      <c r="EA868" s="26"/>
      <c r="EB868" s="26"/>
      <c r="EC868" s="26"/>
      <c r="ED868" s="26"/>
      <c r="EE868" s="26"/>
      <c r="EF868" s="26"/>
      <c r="EG868" s="26"/>
      <c r="EH868" s="26"/>
      <c r="EI868" s="26"/>
      <c r="EJ868" s="26"/>
      <c r="EK868" s="26"/>
      <c r="EL868" s="26"/>
      <c r="EM868" s="26"/>
      <c r="EN868" s="26"/>
      <c r="EO868" s="26"/>
      <c r="EP868" s="26"/>
      <c r="EQ868" s="26"/>
      <c r="ER868" s="26"/>
      <c r="ES868" s="26"/>
      <c r="ET868" s="26"/>
      <c r="EU868" s="26"/>
      <c r="EV868" s="26"/>
      <c r="EW868" s="26"/>
      <c r="EX868" s="26"/>
      <c r="EY868" s="26"/>
      <c r="EZ868" s="26"/>
      <c r="FA868" s="26"/>
      <c r="FB868" s="26"/>
      <c r="FC868" s="26"/>
      <c r="FD868" s="26"/>
      <c r="FE868" s="26"/>
      <c r="FF868" s="26"/>
      <c r="FG868" s="26"/>
      <c r="FH868" s="26"/>
      <c r="FI868" s="26"/>
      <c r="FJ868" s="26"/>
      <c r="FK868" s="26"/>
      <c r="FL868" s="26"/>
      <c r="FM868" s="26"/>
      <c r="FN868" s="26"/>
      <c r="FO868" s="26"/>
      <c r="FP868" s="26"/>
      <c r="FQ868" s="26"/>
      <c r="FR868" s="26"/>
      <c r="FS868" s="26"/>
      <c r="FT868" s="26"/>
      <c r="FU868" s="26"/>
      <c r="FV868" s="26"/>
      <c r="FW868" s="26"/>
      <c r="FX868" s="26"/>
      <c r="FY868" s="26"/>
      <c r="FZ868" s="26"/>
      <c r="GA868" s="26"/>
      <c r="GB868" s="26"/>
      <c r="GC868" s="26"/>
      <c r="GD868" s="26"/>
      <c r="GE868" s="26"/>
      <c r="GF868" s="26"/>
      <c r="GG868" s="26"/>
      <c r="GH868" s="26"/>
      <c r="GI868" s="26"/>
      <c r="GJ868" s="26"/>
      <c r="GK868" s="26"/>
      <c r="GL868" s="26"/>
      <c r="GM868" s="26"/>
      <c r="GN868" s="26"/>
      <c r="GO868" s="26"/>
      <c r="GP868" s="26"/>
      <c r="GQ868" s="26"/>
      <c r="GR868" s="26"/>
      <c r="GS868" s="26"/>
      <c r="GT868" s="26"/>
      <c r="GU868" s="26"/>
      <c r="GV868" s="26"/>
      <c r="GW868" s="26"/>
      <c r="GX868" s="26"/>
      <c r="GY868" s="26"/>
      <c r="GZ868" s="26"/>
      <c r="HA868" s="26"/>
      <c r="HB868" s="26"/>
      <c r="HC868" s="26"/>
      <c r="HD868" s="26"/>
      <c r="HE868" s="26"/>
      <c r="HF868" s="26"/>
      <c r="HG868" s="26"/>
      <c r="HH868" s="26"/>
      <c r="HI868" s="26"/>
      <c r="HJ868" s="26"/>
      <c r="HK868" s="26"/>
      <c r="HL868" s="26"/>
      <c r="HM868" s="26"/>
      <c r="HN868" s="26"/>
      <c r="HO868" s="26"/>
      <c r="HP868" s="26"/>
      <c r="HQ868" s="26"/>
      <c r="HR868" s="26"/>
      <c r="HS868" s="26"/>
      <c r="HT868" s="26"/>
      <c r="HU868" s="26"/>
      <c r="HV868" s="26"/>
      <c r="HW868" s="26"/>
      <c r="HX868" s="26"/>
      <c r="HY868" s="26"/>
      <c r="HZ868" s="26"/>
      <c r="IA868" s="26"/>
      <c r="IB868" s="26"/>
      <c r="IC868" s="26"/>
      <c r="ID868" s="26"/>
      <c r="IE868" s="26"/>
      <c r="IF868" s="26"/>
      <c r="IG868" s="26"/>
      <c r="IH868" s="26"/>
      <c r="II868" s="26"/>
      <c r="IJ868" s="26"/>
      <c r="IK868" s="26"/>
      <c r="IL868" s="26"/>
      <c r="IM868" s="26"/>
      <c r="IN868" s="26"/>
      <c r="IO868" s="26"/>
      <c r="IP868" s="26"/>
      <c r="IQ868" s="26"/>
      <c r="IR868" s="26"/>
      <c r="IS868" s="26"/>
      <c r="IT868" s="26"/>
      <c r="IU868" s="26"/>
      <c r="IV868" s="26"/>
    </row>
    <row r="869" spans="1:256" s="37" customFormat="1" hidden="1">
      <c r="A869" s="43"/>
      <c r="B869" s="17"/>
      <c r="C869" s="16"/>
      <c r="D869" s="17"/>
      <c r="E869" s="40"/>
      <c r="F869" s="40"/>
      <c r="G869" s="54"/>
      <c r="H869" s="16"/>
      <c r="I869" s="16"/>
      <c r="J869" s="17"/>
      <c r="K869" s="17"/>
      <c r="L869" s="16"/>
      <c r="M869" s="16"/>
      <c r="N869" s="17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  <c r="CC869" s="26"/>
      <c r="CD869" s="26"/>
      <c r="CE869" s="26"/>
      <c r="CF869" s="26"/>
      <c r="CG869" s="26"/>
      <c r="CH869" s="26"/>
      <c r="CI869" s="26"/>
      <c r="CJ869" s="26"/>
      <c r="CK869" s="26"/>
      <c r="CL869" s="26"/>
      <c r="CM869" s="26"/>
      <c r="CN869" s="26"/>
      <c r="CO869" s="26"/>
      <c r="CP869" s="26"/>
      <c r="CQ869" s="26"/>
      <c r="CR869" s="26"/>
      <c r="CS869" s="26"/>
      <c r="CT869" s="26"/>
      <c r="CU869" s="26"/>
      <c r="CV869" s="26"/>
      <c r="CW869" s="26"/>
      <c r="CX869" s="26"/>
      <c r="CY869" s="26"/>
      <c r="CZ869" s="26"/>
      <c r="DA869" s="26"/>
      <c r="DB869" s="26"/>
      <c r="DC869" s="26"/>
      <c r="DD869" s="26"/>
      <c r="DE869" s="26"/>
      <c r="DF869" s="26"/>
      <c r="DG869" s="26"/>
      <c r="DH869" s="26"/>
      <c r="DI869" s="26"/>
      <c r="DJ869" s="26"/>
      <c r="DK869" s="26"/>
      <c r="DL869" s="26"/>
      <c r="DM869" s="26"/>
      <c r="DN869" s="26"/>
      <c r="DO869" s="26"/>
      <c r="DP869" s="26"/>
      <c r="DQ869" s="26"/>
      <c r="DR869" s="26"/>
      <c r="DS869" s="26"/>
      <c r="DT869" s="26"/>
      <c r="DU869" s="26"/>
      <c r="DV869" s="26"/>
      <c r="DW869" s="26"/>
      <c r="DX869" s="26"/>
      <c r="DY869" s="26"/>
      <c r="DZ869" s="26"/>
      <c r="EA869" s="26"/>
      <c r="EB869" s="26"/>
      <c r="EC869" s="26"/>
      <c r="ED869" s="26"/>
      <c r="EE869" s="26"/>
      <c r="EF869" s="26"/>
      <c r="EG869" s="26"/>
      <c r="EH869" s="26"/>
      <c r="EI869" s="26"/>
      <c r="EJ869" s="26"/>
      <c r="EK869" s="26"/>
      <c r="EL869" s="26"/>
      <c r="EM869" s="26"/>
      <c r="EN869" s="26"/>
      <c r="EO869" s="26"/>
      <c r="EP869" s="26"/>
      <c r="EQ869" s="26"/>
      <c r="ER869" s="26"/>
      <c r="ES869" s="26"/>
      <c r="ET869" s="26"/>
      <c r="EU869" s="26"/>
      <c r="EV869" s="26"/>
      <c r="EW869" s="26"/>
      <c r="EX869" s="26"/>
      <c r="EY869" s="26"/>
      <c r="EZ869" s="26"/>
      <c r="FA869" s="26"/>
      <c r="FB869" s="26"/>
      <c r="FC869" s="26"/>
      <c r="FD869" s="26"/>
      <c r="FE869" s="26"/>
      <c r="FF869" s="26"/>
      <c r="FG869" s="26"/>
      <c r="FH869" s="26"/>
      <c r="FI869" s="26"/>
      <c r="FJ869" s="26"/>
      <c r="FK869" s="26"/>
      <c r="FL869" s="26"/>
      <c r="FM869" s="26"/>
      <c r="FN869" s="26"/>
      <c r="FO869" s="26"/>
      <c r="FP869" s="26"/>
      <c r="FQ869" s="26"/>
      <c r="FR869" s="26"/>
      <c r="FS869" s="26"/>
      <c r="FT869" s="26"/>
      <c r="FU869" s="26"/>
      <c r="FV869" s="26"/>
      <c r="FW869" s="26"/>
      <c r="FX869" s="26"/>
      <c r="FY869" s="26"/>
      <c r="FZ869" s="26"/>
      <c r="GA869" s="26"/>
      <c r="GB869" s="26"/>
      <c r="GC869" s="26"/>
      <c r="GD869" s="26"/>
      <c r="GE869" s="26"/>
      <c r="GF869" s="26"/>
      <c r="GG869" s="26"/>
      <c r="GH869" s="26"/>
      <c r="GI869" s="26"/>
      <c r="GJ869" s="26"/>
      <c r="GK869" s="26"/>
      <c r="GL869" s="26"/>
      <c r="GM869" s="26"/>
      <c r="GN869" s="26"/>
      <c r="GO869" s="26"/>
      <c r="GP869" s="26"/>
      <c r="GQ869" s="26"/>
      <c r="GR869" s="26"/>
      <c r="GS869" s="26"/>
      <c r="GT869" s="26"/>
      <c r="GU869" s="26"/>
      <c r="GV869" s="26"/>
      <c r="GW869" s="26"/>
      <c r="GX869" s="26"/>
      <c r="GY869" s="26"/>
      <c r="GZ869" s="26"/>
      <c r="HA869" s="26"/>
      <c r="HB869" s="26"/>
      <c r="HC869" s="26"/>
      <c r="HD869" s="26"/>
      <c r="HE869" s="26"/>
      <c r="HF869" s="26"/>
      <c r="HG869" s="26"/>
      <c r="HH869" s="26"/>
      <c r="HI869" s="26"/>
      <c r="HJ869" s="26"/>
      <c r="HK869" s="26"/>
      <c r="HL869" s="26"/>
      <c r="HM869" s="26"/>
      <c r="HN869" s="26"/>
      <c r="HO869" s="26"/>
      <c r="HP869" s="26"/>
      <c r="HQ869" s="26"/>
      <c r="HR869" s="26"/>
      <c r="HS869" s="26"/>
      <c r="HT869" s="26"/>
      <c r="HU869" s="26"/>
      <c r="HV869" s="26"/>
      <c r="HW869" s="26"/>
      <c r="HX869" s="26"/>
      <c r="HY869" s="26"/>
      <c r="HZ869" s="26"/>
      <c r="IA869" s="26"/>
      <c r="IB869" s="26"/>
      <c r="IC869" s="26"/>
      <c r="ID869" s="26"/>
      <c r="IE869" s="26"/>
      <c r="IF869" s="26"/>
      <c r="IG869" s="26"/>
      <c r="IH869" s="26"/>
      <c r="II869" s="26"/>
      <c r="IJ869" s="26"/>
      <c r="IK869" s="26"/>
      <c r="IL869" s="26"/>
      <c r="IM869" s="26"/>
      <c r="IN869" s="26"/>
      <c r="IO869" s="26"/>
      <c r="IP869" s="26"/>
      <c r="IQ869" s="26"/>
      <c r="IR869" s="26"/>
      <c r="IS869" s="26"/>
      <c r="IT869" s="26"/>
      <c r="IU869" s="26"/>
      <c r="IV869" s="26"/>
    </row>
    <row r="870" spans="1:256" s="37" customFormat="1" hidden="1">
      <c r="A870" s="43"/>
      <c r="B870" s="17"/>
      <c r="C870" s="16"/>
      <c r="D870" s="17"/>
      <c r="E870" s="40"/>
      <c r="F870" s="40"/>
      <c r="G870" s="54"/>
      <c r="H870" s="16"/>
      <c r="I870" s="16"/>
      <c r="J870" s="17"/>
      <c r="K870" s="17"/>
      <c r="L870" s="16"/>
      <c r="M870" s="16"/>
      <c r="N870" s="17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  <c r="CC870" s="26"/>
      <c r="CD870" s="26"/>
      <c r="CE870" s="26"/>
      <c r="CF870" s="26"/>
      <c r="CG870" s="26"/>
      <c r="CH870" s="26"/>
      <c r="CI870" s="26"/>
      <c r="CJ870" s="26"/>
      <c r="CK870" s="26"/>
      <c r="CL870" s="26"/>
      <c r="CM870" s="26"/>
      <c r="CN870" s="26"/>
      <c r="CO870" s="26"/>
      <c r="CP870" s="26"/>
      <c r="CQ870" s="26"/>
      <c r="CR870" s="26"/>
      <c r="CS870" s="26"/>
      <c r="CT870" s="26"/>
      <c r="CU870" s="26"/>
      <c r="CV870" s="26"/>
      <c r="CW870" s="26"/>
      <c r="CX870" s="26"/>
      <c r="CY870" s="26"/>
      <c r="CZ870" s="26"/>
      <c r="DA870" s="26"/>
      <c r="DB870" s="26"/>
      <c r="DC870" s="26"/>
      <c r="DD870" s="26"/>
      <c r="DE870" s="26"/>
      <c r="DF870" s="26"/>
      <c r="DG870" s="26"/>
      <c r="DH870" s="26"/>
      <c r="DI870" s="26"/>
      <c r="DJ870" s="26"/>
      <c r="DK870" s="26"/>
      <c r="DL870" s="26"/>
      <c r="DM870" s="26"/>
      <c r="DN870" s="26"/>
      <c r="DO870" s="26"/>
      <c r="DP870" s="26"/>
      <c r="DQ870" s="26"/>
      <c r="DR870" s="26"/>
      <c r="DS870" s="26"/>
      <c r="DT870" s="26"/>
      <c r="DU870" s="26"/>
      <c r="DV870" s="26"/>
      <c r="DW870" s="26"/>
      <c r="DX870" s="26"/>
      <c r="DY870" s="26"/>
      <c r="DZ870" s="26"/>
      <c r="EA870" s="26"/>
      <c r="EB870" s="26"/>
      <c r="EC870" s="26"/>
      <c r="ED870" s="26"/>
      <c r="EE870" s="26"/>
      <c r="EF870" s="26"/>
      <c r="EG870" s="26"/>
      <c r="EH870" s="26"/>
      <c r="EI870" s="26"/>
      <c r="EJ870" s="26"/>
      <c r="EK870" s="26"/>
      <c r="EL870" s="26"/>
      <c r="EM870" s="26"/>
      <c r="EN870" s="26"/>
      <c r="EO870" s="26"/>
      <c r="EP870" s="26"/>
      <c r="EQ870" s="26"/>
      <c r="ER870" s="26"/>
      <c r="ES870" s="26"/>
      <c r="ET870" s="26"/>
      <c r="EU870" s="26"/>
      <c r="EV870" s="26"/>
      <c r="EW870" s="26"/>
      <c r="EX870" s="26"/>
      <c r="EY870" s="26"/>
      <c r="EZ870" s="26"/>
      <c r="FA870" s="26"/>
      <c r="FB870" s="26"/>
      <c r="FC870" s="26"/>
      <c r="FD870" s="26"/>
      <c r="FE870" s="26"/>
      <c r="FF870" s="26"/>
      <c r="FG870" s="26"/>
      <c r="FH870" s="26"/>
      <c r="FI870" s="26"/>
      <c r="FJ870" s="26"/>
      <c r="FK870" s="26"/>
      <c r="FL870" s="26"/>
      <c r="FM870" s="26"/>
      <c r="FN870" s="26"/>
      <c r="FO870" s="26"/>
      <c r="FP870" s="26"/>
      <c r="FQ870" s="26"/>
      <c r="FR870" s="26"/>
      <c r="FS870" s="26"/>
      <c r="FT870" s="26"/>
      <c r="FU870" s="26"/>
      <c r="FV870" s="26"/>
      <c r="FW870" s="26"/>
      <c r="FX870" s="26"/>
      <c r="FY870" s="26"/>
      <c r="FZ870" s="26"/>
      <c r="GA870" s="26"/>
      <c r="GB870" s="26"/>
      <c r="GC870" s="26"/>
      <c r="GD870" s="26"/>
      <c r="GE870" s="26"/>
      <c r="GF870" s="26"/>
      <c r="GG870" s="26"/>
      <c r="GH870" s="26"/>
      <c r="GI870" s="26"/>
      <c r="GJ870" s="26"/>
      <c r="GK870" s="26"/>
      <c r="GL870" s="26"/>
      <c r="GM870" s="26"/>
      <c r="GN870" s="26"/>
      <c r="GO870" s="26"/>
      <c r="GP870" s="26"/>
      <c r="GQ870" s="26"/>
      <c r="GR870" s="26"/>
      <c r="GS870" s="26"/>
      <c r="GT870" s="26"/>
      <c r="GU870" s="26"/>
      <c r="GV870" s="26"/>
      <c r="GW870" s="26"/>
      <c r="GX870" s="26"/>
      <c r="GY870" s="26"/>
      <c r="GZ870" s="26"/>
      <c r="HA870" s="26"/>
      <c r="HB870" s="26"/>
      <c r="HC870" s="26"/>
      <c r="HD870" s="26"/>
      <c r="HE870" s="26"/>
      <c r="HF870" s="26"/>
      <c r="HG870" s="26"/>
      <c r="HH870" s="26"/>
      <c r="HI870" s="26"/>
      <c r="HJ870" s="26"/>
      <c r="HK870" s="26"/>
      <c r="HL870" s="26"/>
      <c r="HM870" s="26"/>
      <c r="HN870" s="26"/>
      <c r="HO870" s="26"/>
      <c r="HP870" s="26"/>
      <c r="HQ870" s="26"/>
      <c r="HR870" s="26"/>
      <c r="HS870" s="26"/>
      <c r="HT870" s="26"/>
      <c r="HU870" s="26"/>
      <c r="HV870" s="26"/>
      <c r="HW870" s="26"/>
      <c r="HX870" s="26"/>
      <c r="HY870" s="26"/>
      <c r="HZ870" s="26"/>
      <c r="IA870" s="26"/>
      <c r="IB870" s="26"/>
      <c r="IC870" s="26"/>
      <c r="ID870" s="26"/>
      <c r="IE870" s="26"/>
      <c r="IF870" s="26"/>
      <c r="IG870" s="26"/>
      <c r="IH870" s="26"/>
      <c r="II870" s="26"/>
      <c r="IJ870" s="26"/>
      <c r="IK870" s="26"/>
      <c r="IL870" s="26"/>
      <c r="IM870" s="26"/>
      <c r="IN870" s="26"/>
      <c r="IO870" s="26"/>
      <c r="IP870" s="26"/>
      <c r="IQ870" s="26"/>
      <c r="IR870" s="26"/>
      <c r="IS870" s="26"/>
      <c r="IT870" s="26"/>
      <c r="IU870" s="26"/>
      <c r="IV870" s="26"/>
    </row>
    <row r="871" spans="1:256" s="37" customFormat="1" hidden="1">
      <c r="A871" s="43"/>
      <c r="B871" s="17"/>
      <c r="C871" s="16"/>
      <c r="D871" s="17"/>
      <c r="E871" s="40"/>
      <c r="F871" s="40"/>
      <c r="G871" s="40"/>
      <c r="H871" s="16"/>
      <c r="I871" s="16"/>
      <c r="J871" s="17"/>
      <c r="K871" s="16"/>
      <c r="L871" s="16"/>
      <c r="M871" s="16"/>
      <c r="N871" s="1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  <c r="CC871" s="26"/>
      <c r="CD871" s="26"/>
      <c r="CE871" s="26"/>
      <c r="CF871" s="26"/>
      <c r="CG871" s="26"/>
      <c r="CH871" s="26"/>
      <c r="CI871" s="26"/>
      <c r="CJ871" s="26"/>
      <c r="CK871" s="26"/>
      <c r="CL871" s="26"/>
      <c r="CM871" s="26"/>
      <c r="CN871" s="26"/>
      <c r="CO871" s="26"/>
      <c r="CP871" s="26"/>
      <c r="CQ871" s="26"/>
      <c r="CR871" s="26"/>
      <c r="CS871" s="26"/>
      <c r="CT871" s="26"/>
      <c r="CU871" s="26"/>
      <c r="CV871" s="26"/>
      <c r="CW871" s="26"/>
      <c r="CX871" s="26"/>
      <c r="CY871" s="26"/>
      <c r="CZ871" s="26"/>
      <c r="DA871" s="26"/>
      <c r="DB871" s="26"/>
      <c r="DC871" s="26"/>
      <c r="DD871" s="26"/>
      <c r="DE871" s="26"/>
      <c r="DF871" s="26"/>
      <c r="DG871" s="26"/>
      <c r="DH871" s="26"/>
      <c r="DI871" s="26"/>
      <c r="DJ871" s="26"/>
      <c r="DK871" s="26"/>
      <c r="DL871" s="26"/>
      <c r="DM871" s="26"/>
      <c r="DN871" s="26"/>
      <c r="DO871" s="26"/>
      <c r="DP871" s="26"/>
      <c r="DQ871" s="26"/>
      <c r="DR871" s="26"/>
      <c r="DS871" s="26"/>
      <c r="DT871" s="26"/>
      <c r="DU871" s="26"/>
      <c r="DV871" s="26"/>
      <c r="DW871" s="26"/>
      <c r="DX871" s="26"/>
      <c r="DY871" s="26"/>
      <c r="DZ871" s="26"/>
      <c r="EA871" s="26"/>
      <c r="EB871" s="26"/>
      <c r="EC871" s="26"/>
      <c r="ED871" s="26"/>
      <c r="EE871" s="26"/>
      <c r="EF871" s="26"/>
      <c r="EG871" s="26"/>
      <c r="EH871" s="26"/>
      <c r="EI871" s="26"/>
      <c r="EJ871" s="26"/>
      <c r="EK871" s="26"/>
      <c r="EL871" s="26"/>
      <c r="EM871" s="26"/>
      <c r="EN871" s="26"/>
      <c r="EO871" s="26"/>
      <c r="EP871" s="26"/>
      <c r="EQ871" s="26"/>
      <c r="ER871" s="26"/>
      <c r="ES871" s="26"/>
      <c r="ET871" s="26"/>
      <c r="EU871" s="26"/>
      <c r="EV871" s="26"/>
      <c r="EW871" s="26"/>
      <c r="EX871" s="26"/>
      <c r="EY871" s="26"/>
      <c r="EZ871" s="26"/>
      <c r="FA871" s="26"/>
      <c r="FB871" s="26"/>
      <c r="FC871" s="26"/>
      <c r="FD871" s="26"/>
      <c r="FE871" s="26"/>
      <c r="FF871" s="26"/>
      <c r="FG871" s="26"/>
      <c r="FH871" s="26"/>
      <c r="FI871" s="26"/>
      <c r="FJ871" s="26"/>
      <c r="FK871" s="26"/>
      <c r="FL871" s="26"/>
      <c r="FM871" s="26"/>
      <c r="FN871" s="26"/>
      <c r="FO871" s="26"/>
      <c r="FP871" s="26"/>
      <c r="FQ871" s="26"/>
      <c r="FR871" s="26"/>
      <c r="FS871" s="26"/>
      <c r="FT871" s="26"/>
      <c r="FU871" s="26"/>
      <c r="FV871" s="26"/>
      <c r="FW871" s="26"/>
      <c r="FX871" s="26"/>
      <c r="FY871" s="26"/>
      <c r="FZ871" s="26"/>
      <c r="GA871" s="26"/>
      <c r="GB871" s="26"/>
      <c r="GC871" s="26"/>
      <c r="GD871" s="26"/>
      <c r="GE871" s="26"/>
      <c r="GF871" s="26"/>
      <c r="GG871" s="26"/>
      <c r="GH871" s="26"/>
      <c r="GI871" s="26"/>
      <c r="GJ871" s="26"/>
      <c r="GK871" s="26"/>
      <c r="GL871" s="26"/>
      <c r="GM871" s="26"/>
      <c r="GN871" s="26"/>
      <c r="GO871" s="26"/>
      <c r="GP871" s="26"/>
      <c r="GQ871" s="26"/>
      <c r="GR871" s="26"/>
      <c r="GS871" s="26"/>
      <c r="GT871" s="26"/>
      <c r="GU871" s="26"/>
      <c r="GV871" s="26"/>
      <c r="GW871" s="26"/>
      <c r="GX871" s="26"/>
      <c r="GY871" s="26"/>
      <c r="GZ871" s="26"/>
      <c r="HA871" s="26"/>
      <c r="HB871" s="26"/>
      <c r="HC871" s="26"/>
      <c r="HD871" s="26"/>
      <c r="HE871" s="26"/>
      <c r="HF871" s="26"/>
      <c r="HG871" s="26"/>
      <c r="HH871" s="26"/>
      <c r="HI871" s="26"/>
      <c r="HJ871" s="26"/>
      <c r="HK871" s="26"/>
      <c r="HL871" s="26"/>
      <c r="HM871" s="26"/>
      <c r="HN871" s="26"/>
      <c r="HO871" s="26"/>
      <c r="HP871" s="26"/>
      <c r="HQ871" s="26"/>
      <c r="HR871" s="26"/>
      <c r="HS871" s="26"/>
      <c r="HT871" s="26"/>
      <c r="HU871" s="26"/>
      <c r="HV871" s="26"/>
      <c r="HW871" s="26"/>
      <c r="HX871" s="26"/>
      <c r="HY871" s="26"/>
      <c r="HZ871" s="26"/>
      <c r="IA871" s="26"/>
      <c r="IB871" s="26"/>
      <c r="IC871" s="26"/>
      <c r="ID871" s="26"/>
      <c r="IE871" s="26"/>
      <c r="IF871" s="26"/>
      <c r="IG871" s="26"/>
      <c r="IH871" s="26"/>
      <c r="II871" s="26"/>
      <c r="IJ871" s="26"/>
      <c r="IK871" s="26"/>
      <c r="IL871" s="26"/>
      <c r="IM871" s="26"/>
      <c r="IN871" s="26"/>
      <c r="IO871" s="26"/>
      <c r="IP871" s="26"/>
      <c r="IQ871" s="26"/>
      <c r="IR871" s="26"/>
      <c r="IS871" s="26"/>
      <c r="IT871" s="26"/>
      <c r="IU871" s="26"/>
      <c r="IV871" s="26"/>
    </row>
    <row r="872" spans="1:256" s="37" customFormat="1" hidden="1">
      <c r="A872" s="43"/>
      <c r="B872" s="17"/>
      <c r="C872" s="16"/>
      <c r="D872" s="17"/>
      <c r="E872" s="40"/>
      <c r="F872" s="40"/>
      <c r="G872" s="40"/>
      <c r="H872" s="16"/>
      <c r="I872" s="16"/>
      <c r="J872" s="17"/>
      <c r="K872" s="16"/>
      <c r="L872" s="16"/>
      <c r="M872" s="16"/>
      <c r="N872" s="1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  <c r="CC872" s="26"/>
      <c r="CD872" s="26"/>
      <c r="CE872" s="26"/>
      <c r="CF872" s="26"/>
      <c r="CG872" s="26"/>
      <c r="CH872" s="26"/>
      <c r="CI872" s="26"/>
      <c r="CJ872" s="26"/>
      <c r="CK872" s="26"/>
      <c r="CL872" s="26"/>
      <c r="CM872" s="26"/>
      <c r="CN872" s="26"/>
      <c r="CO872" s="26"/>
      <c r="CP872" s="26"/>
      <c r="CQ872" s="26"/>
      <c r="CR872" s="26"/>
      <c r="CS872" s="26"/>
      <c r="CT872" s="26"/>
      <c r="CU872" s="26"/>
      <c r="CV872" s="26"/>
      <c r="CW872" s="26"/>
      <c r="CX872" s="26"/>
      <c r="CY872" s="26"/>
      <c r="CZ872" s="26"/>
      <c r="DA872" s="26"/>
      <c r="DB872" s="26"/>
      <c r="DC872" s="26"/>
      <c r="DD872" s="26"/>
      <c r="DE872" s="26"/>
      <c r="DF872" s="26"/>
      <c r="DG872" s="26"/>
      <c r="DH872" s="26"/>
      <c r="DI872" s="26"/>
      <c r="DJ872" s="26"/>
      <c r="DK872" s="26"/>
      <c r="DL872" s="26"/>
      <c r="DM872" s="26"/>
      <c r="DN872" s="26"/>
      <c r="DO872" s="26"/>
      <c r="DP872" s="26"/>
      <c r="DQ872" s="26"/>
      <c r="DR872" s="26"/>
      <c r="DS872" s="26"/>
      <c r="DT872" s="26"/>
      <c r="DU872" s="26"/>
      <c r="DV872" s="26"/>
      <c r="DW872" s="26"/>
      <c r="DX872" s="26"/>
      <c r="DY872" s="26"/>
      <c r="DZ872" s="26"/>
      <c r="EA872" s="26"/>
      <c r="EB872" s="26"/>
      <c r="EC872" s="26"/>
      <c r="ED872" s="26"/>
      <c r="EE872" s="26"/>
      <c r="EF872" s="26"/>
      <c r="EG872" s="26"/>
      <c r="EH872" s="26"/>
      <c r="EI872" s="26"/>
      <c r="EJ872" s="26"/>
      <c r="EK872" s="26"/>
      <c r="EL872" s="26"/>
      <c r="EM872" s="26"/>
      <c r="EN872" s="26"/>
      <c r="EO872" s="26"/>
      <c r="EP872" s="26"/>
      <c r="EQ872" s="26"/>
      <c r="ER872" s="26"/>
      <c r="ES872" s="26"/>
      <c r="ET872" s="26"/>
      <c r="EU872" s="26"/>
      <c r="EV872" s="26"/>
      <c r="EW872" s="26"/>
      <c r="EX872" s="26"/>
      <c r="EY872" s="26"/>
      <c r="EZ872" s="26"/>
      <c r="FA872" s="26"/>
      <c r="FB872" s="26"/>
      <c r="FC872" s="26"/>
      <c r="FD872" s="26"/>
      <c r="FE872" s="26"/>
      <c r="FF872" s="26"/>
      <c r="FG872" s="26"/>
      <c r="FH872" s="26"/>
      <c r="FI872" s="26"/>
      <c r="FJ872" s="26"/>
      <c r="FK872" s="26"/>
      <c r="FL872" s="26"/>
      <c r="FM872" s="26"/>
      <c r="FN872" s="26"/>
      <c r="FO872" s="26"/>
      <c r="FP872" s="26"/>
      <c r="FQ872" s="26"/>
      <c r="FR872" s="26"/>
      <c r="FS872" s="26"/>
      <c r="FT872" s="26"/>
      <c r="FU872" s="26"/>
      <c r="FV872" s="26"/>
      <c r="FW872" s="26"/>
      <c r="FX872" s="26"/>
      <c r="FY872" s="26"/>
      <c r="FZ872" s="26"/>
      <c r="GA872" s="26"/>
      <c r="GB872" s="26"/>
      <c r="GC872" s="26"/>
      <c r="GD872" s="26"/>
      <c r="GE872" s="26"/>
      <c r="GF872" s="26"/>
      <c r="GG872" s="26"/>
      <c r="GH872" s="26"/>
      <c r="GI872" s="26"/>
      <c r="GJ872" s="26"/>
      <c r="GK872" s="26"/>
      <c r="GL872" s="26"/>
      <c r="GM872" s="26"/>
      <c r="GN872" s="26"/>
      <c r="GO872" s="26"/>
      <c r="GP872" s="26"/>
      <c r="GQ872" s="26"/>
      <c r="GR872" s="26"/>
      <c r="GS872" s="26"/>
      <c r="GT872" s="26"/>
      <c r="GU872" s="26"/>
      <c r="GV872" s="26"/>
      <c r="GW872" s="26"/>
      <c r="GX872" s="26"/>
      <c r="GY872" s="26"/>
      <c r="GZ872" s="26"/>
      <c r="HA872" s="26"/>
      <c r="HB872" s="26"/>
      <c r="HC872" s="26"/>
      <c r="HD872" s="26"/>
      <c r="HE872" s="26"/>
      <c r="HF872" s="26"/>
      <c r="HG872" s="26"/>
      <c r="HH872" s="26"/>
      <c r="HI872" s="26"/>
      <c r="HJ872" s="26"/>
      <c r="HK872" s="26"/>
      <c r="HL872" s="26"/>
      <c r="HM872" s="26"/>
      <c r="HN872" s="26"/>
      <c r="HO872" s="26"/>
      <c r="HP872" s="26"/>
      <c r="HQ872" s="26"/>
      <c r="HR872" s="26"/>
      <c r="HS872" s="26"/>
      <c r="HT872" s="26"/>
      <c r="HU872" s="26"/>
      <c r="HV872" s="26"/>
      <c r="HW872" s="26"/>
      <c r="HX872" s="26"/>
      <c r="HY872" s="26"/>
      <c r="HZ872" s="26"/>
      <c r="IA872" s="26"/>
      <c r="IB872" s="26"/>
      <c r="IC872" s="26"/>
      <c r="ID872" s="26"/>
      <c r="IE872" s="26"/>
      <c r="IF872" s="26"/>
      <c r="IG872" s="26"/>
      <c r="IH872" s="26"/>
      <c r="II872" s="26"/>
      <c r="IJ872" s="26"/>
      <c r="IK872" s="26"/>
      <c r="IL872" s="26"/>
      <c r="IM872" s="26"/>
      <c r="IN872" s="26"/>
      <c r="IO872" s="26"/>
      <c r="IP872" s="26"/>
      <c r="IQ872" s="26"/>
      <c r="IR872" s="26"/>
      <c r="IS872" s="26"/>
      <c r="IT872" s="26"/>
      <c r="IU872" s="26"/>
      <c r="IV872" s="26"/>
    </row>
    <row r="873" spans="1:256" s="37" customFormat="1" hidden="1">
      <c r="A873" s="43"/>
      <c r="B873" s="17"/>
      <c r="C873" s="16"/>
      <c r="D873" s="17"/>
      <c r="E873" s="40"/>
      <c r="F873" s="40"/>
      <c r="G873" s="40"/>
      <c r="H873" s="16"/>
      <c r="I873" s="16"/>
      <c r="J873" s="17"/>
      <c r="K873" s="16"/>
      <c r="L873" s="16"/>
      <c r="M873" s="16"/>
      <c r="N873" s="1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  <c r="CC873" s="26"/>
      <c r="CD873" s="26"/>
      <c r="CE873" s="26"/>
      <c r="CF873" s="26"/>
      <c r="CG873" s="26"/>
      <c r="CH873" s="26"/>
      <c r="CI873" s="26"/>
      <c r="CJ873" s="26"/>
      <c r="CK873" s="26"/>
      <c r="CL873" s="26"/>
      <c r="CM873" s="26"/>
      <c r="CN873" s="26"/>
      <c r="CO873" s="26"/>
      <c r="CP873" s="26"/>
      <c r="CQ873" s="26"/>
      <c r="CR873" s="26"/>
      <c r="CS873" s="26"/>
      <c r="CT873" s="26"/>
      <c r="CU873" s="26"/>
      <c r="CV873" s="26"/>
      <c r="CW873" s="26"/>
      <c r="CX873" s="26"/>
      <c r="CY873" s="26"/>
      <c r="CZ873" s="26"/>
      <c r="DA873" s="26"/>
      <c r="DB873" s="26"/>
      <c r="DC873" s="26"/>
      <c r="DD873" s="26"/>
      <c r="DE873" s="26"/>
      <c r="DF873" s="26"/>
      <c r="DG873" s="26"/>
      <c r="DH873" s="26"/>
      <c r="DI873" s="26"/>
      <c r="DJ873" s="26"/>
      <c r="DK873" s="26"/>
      <c r="DL873" s="26"/>
      <c r="DM873" s="26"/>
      <c r="DN873" s="26"/>
      <c r="DO873" s="26"/>
      <c r="DP873" s="26"/>
      <c r="DQ873" s="26"/>
      <c r="DR873" s="26"/>
      <c r="DS873" s="26"/>
      <c r="DT873" s="26"/>
      <c r="DU873" s="26"/>
      <c r="DV873" s="26"/>
      <c r="DW873" s="26"/>
      <c r="DX873" s="26"/>
      <c r="DY873" s="26"/>
      <c r="DZ873" s="26"/>
      <c r="EA873" s="26"/>
      <c r="EB873" s="26"/>
      <c r="EC873" s="26"/>
      <c r="ED873" s="26"/>
      <c r="EE873" s="26"/>
      <c r="EF873" s="26"/>
      <c r="EG873" s="26"/>
      <c r="EH873" s="26"/>
      <c r="EI873" s="26"/>
      <c r="EJ873" s="26"/>
      <c r="EK873" s="26"/>
      <c r="EL873" s="26"/>
      <c r="EM873" s="26"/>
      <c r="EN873" s="26"/>
      <c r="EO873" s="26"/>
      <c r="EP873" s="26"/>
      <c r="EQ873" s="26"/>
      <c r="ER873" s="26"/>
      <c r="ES873" s="26"/>
      <c r="ET873" s="26"/>
      <c r="EU873" s="26"/>
      <c r="EV873" s="26"/>
      <c r="EW873" s="26"/>
      <c r="EX873" s="26"/>
      <c r="EY873" s="26"/>
      <c r="EZ873" s="26"/>
      <c r="FA873" s="26"/>
      <c r="FB873" s="26"/>
      <c r="FC873" s="26"/>
      <c r="FD873" s="26"/>
      <c r="FE873" s="26"/>
      <c r="FF873" s="26"/>
      <c r="FG873" s="26"/>
      <c r="FH873" s="26"/>
      <c r="FI873" s="26"/>
      <c r="FJ873" s="26"/>
      <c r="FK873" s="26"/>
      <c r="FL873" s="26"/>
      <c r="FM873" s="26"/>
      <c r="FN873" s="26"/>
      <c r="FO873" s="26"/>
      <c r="FP873" s="26"/>
      <c r="FQ873" s="26"/>
      <c r="FR873" s="26"/>
      <c r="FS873" s="26"/>
      <c r="FT873" s="26"/>
      <c r="FU873" s="26"/>
      <c r="FV873" s="26"/>
      <c r="FW873" s="26"/>
      <c r="FX873" s="26"/>
      <c r="FY873" s="26"/>
      <c r="FZ873" s="26"/>
      <c r="GA873" s="26"/>
      <c r="GB873" s="26"/>
      <c r="GC873" s="26"/>
      <c r="GD873" s="26"/>
      <c r="GE873" s="26"/>
      <c r="GF873" s="26"/>
      <c r="GG873" s="26"/>
      <c r="GH873" s="26"/>
      <c r="GI873" s="26"/>
      <c r="GJ873" s="26"/>
      <c r="GK873" s="26"/>
      <c r="GL873" s="26"/>
      <c r="GM873" s="26"/>
      <c r="GN873" s="26"/>
      <c r="GO873" s="26"/>
      <c r="GP873" s="26"/>
      <c r="GQ873" s="26"/>
      <c r="GR873" s="26"/>
      <c r="GS873" s="26"/>
      <c r="GT873" s="26"/>
      <c r="GU873" s="26"/>
      <c r="GV873" s="26"/>
      <c r="GW873" s="26"/>
      <c r="GX873" s="26"/>
      <c r="GY873" s="26"/>
      <c r="GZ873" s="26"/>
      <c r="HA873" s="26"/>
      <c r="HB873" s="26"/>
      <c r="HC873" s="26"/>
      <c r="HD873" s="26"/>
      <c r="HE873" s="26"/>
      <c r="HF873" s="26"/>
      <c r="HG873" s="26"/>
      <c r="HH873" s="26"/>
      <c r="HI873" s="26"/>
      <c r="HJ873" s="26"/>
      <c r="HK873" s="26"/>
      <c r="HL873" s="26"/>
      <c r="HM873" s="26"/>
      <c r="HN873" s="26"/>
      <c r="HO873" s="26"/>
      <c r="HP873" s="26"/>
      <c r="HQ873" s="26"/>
      <c r="HR873" s="26"/>
      <c r="HS873" s="26"/>
      <c r="HT873" s="26"/>
      <c r="HU873" s="26"/>
      <c r="HV873" s="26"/>
      <c r="HW873" s="26"/>
      <c r="HX873" s="26"/>
      <c r="HY873" s="26"/>
      <c r="HZ873" s="26"/>
      <c r="IA873" s="26"/>
      <c r="IB873" s="26"/>
      <c r="IC873" s="26"/>
      <c r="ID873" s="26"/>
      <c r="IE873" s="26"/>
      <c r="IF873" s="26"/>
      <c r="IG873" s="26"/>
      <c r="IH873" s="26"/>
      <c r="II873" s="26"/>
      <c r="IJ873" s="26"/>
      <c r="IK873" s="26"/>
      <c r="IL873" s="26"/>
      <c r="IM873" s="26"/>
      <c r="IN873" s="26"/>
      <c r="IO873" s="26"/>
      <c r="IP873" s="26"/>
      <c r="IQ873" s="26"/>
      <c r="IR873" s="26"/>
      <c r="IS873" s="26"/>
      <c r="IT873" s="26"/>
      <c r="IU873" s="26"/>
      <c r="IV873" s="26"/>
    </row>
    <row r="874" spans="1:256" s="37" customFormat="1" hidden="1">
      <c r="A874" s="43"/>
      <c r="B874" s="17"/>
      <c r="C874" s="16"/>
      <c r="D874" s="17"/>
      <c r="E874" s="40"/>
      <c r="F874" s="40"/>
      <c r="G874" s="40"/>
      <c r="H874" s="16"/>
      <c r="I874" s="16"/>
      <c r="J874" s="17"/>
      <c r="K874" s="16"/>
      <c r="L874" s="16"/>
      <c r="M874" s="16"/>
      <c r="N874" s="1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  <c r="CC874" s="26"/>
      <c r="CD874" s="26"/>
      <c r="CE874" s="26"/>
      <c r="CF874" s="26"/>
      <c r="CG874" s="26"/>
      <c r="CH874" s="26"/>
      <c r="CI874" s="26"/>
      <c r="CJ874" s="26"/>
      <c r="CK874" s="26"/>
      <c r="CL874" s="26"/>
      <c r="CM874" s="26"/>
      <c r="CN874" s="26"/>
      <c r="CO874" s="26"/>
      <c r="CP874" s="26"/>
      <c r="CQ874" s="26"/>
      <c r="CR874" s="26"/>
      <c r="CS874" s="26"/>
      <c r="CT874" s="26"/>
      <c r="CU874" s="26"/>
      <c r="CV874" s="26"/>
      <c r="CW874" s="26"/>
      <c r="CX874" s="26"/>
      <c r="CY874" s="26"/>
      <c r="CZ874" s="26"/>
      <c r="DA874" s="26"/>
      <c r="DB874" s="26"/>
      <c r="DC874" s="26"/>
      <c r="DD874" s="26"/>
      <c r="DE874" s="26"/>
      <c r="DF874" s="26"/>
      <c r="DG874" s="26"/>
      <c r="DH874" s="26"/>
      <c r="DI874" s="26"/>
      <c r="DJ874" s="26"/>
      <c r="DK874" s="26"/>
      <c r="DL874" s="26"/>
      <c r="DM874" s="26"/>
      <c r="DN874" s="26"/>
      <c r="DO874" s="26"/>
      <c r="DP874" s="26"/>
      <c r="DQ874" s="26"/>
      <c r="DR874" s="26"/>
      <c r="DS874" s="26"/>
      <c r="DT874" s="26"/>
      <c r="DU874" s="26"/>
      <c r="DV874" s="26"/>
      <c r="DW874" s="26"/>
      <c r="DX874" s="26"/>
      <c r="DY874" s="26"/>
      <c r="DZ874" s="26"/>
      <c r="EA874" s="26"/>
      <c r="EB874" s="26"/>
      <c r="EC874" s="26"/>
      <c r="ED874" s="26"/>
      <c r="EE874" s="26"/>
      <c r="EF874" s="26"/>
      <c r="EG874" s="26"/>
      <c r="EH874" s="26"/>
      <c r="EI874" s="26"/>
      <c r="EJ874" s="26"/>
      <c r="EK874" s="26"/>
      <c r="EL874" s="26"/>
      <c r="EM874" s="26"/>
      <c r="EN874" s="26"/>
      <c r="EO874" s="26"/>
      <c r="EP874" s="26"/>
      <c r="EQ874" s="26"/>
      <c r="ER874" s="26"/>
      <c r="ES874" s="26"/>
      <c r="ET874" s="26"/>
      <c r="EU874" s="26"/>
      <c r="EV874" s="26"/>
      <c r="EW874" s="26"/>
      <c r="EX874" s="26"/>
      <c r="EY874" s="26"/>
      <c r="EZ874" s="26"/>
      <c r="FA874" s="26"/>
      <c r="FB874" s="26"/>
      <c r="FC874" s="26"/>
      <c r="FD874" s="26"/>
      <c r="FE874" s="26"/>
      <c r="FF874" s="26"/>
      <c r="FG874" s="26"/>
      <c r="FH874" s="26"/>
      <c r="FI874" s="26"/>
      <c r="FJ874" s="26"/>
      <c r="FK874" s="26"/>
      <c r="FL874" s="26"/>
      <c r="FM874" s="26"/>
      <c r="FN874" s="26"/>
      <c r="FO874" s="26"/>
      <c r="FP874" s="26"/>
      <c r="FQ874" s="26"/>
      <c r="FR874" s="26"/>
      <c r="FS874" s="26"/>
      <c r="FT874" s="26"/>
      <c r="FU874" s="26"/>
      <c r="FV874" s="26"/>
      <c r="FW874" s="26"/>
      <c r="FX874" s="26"/>
      <c r="FY874" s="26"/>
      <c r="FZ874" s="26"/>
      <c r="GA874" s="26"/>
      <c r="GB874" s="26"/>
      <c r="GC874" s="26"/>
      <c r="GD874" s="26"/>
      <c r="GE874" s="26"/>
      <c r="GF874" s="26"/>
      <c r="GG874" s="26"/>
      <c r="GH874" s="26"/>
      <c r="GI874" s="26"/>
      <c r="GJ874" s="26"/>
      <c r="GK874" s="26"/>
      <c r="GL874" s="26"/>
      <c r="GM874" s="26"/>
      <c r="GN874" s="26"/>
      <c r="GO874" s="26"/>
      <c r="GP874" s="26"/>
      <c r="GQ874" s="26"/>
      <c r="GR874" s="26"/>
      <c r="GS874" s="26"/>
      <c r="GT874" s="26"/>
      <c r="GU874" s="26"/>
      <c r="GV874" s="26"/>
      <c r="GW874" s="26"/>
      <c r="GX874" s="26"/>
      <c r="GY874" s="26"/>
      <c r="GZ874" s="26"/>
      <c r="HA874" s="26"/>
      <c r="HB874" s="26"/>
      <c r="HC874" s="26"/>
      <c r="HD874" s="26"/>
      <c r="HE874" s="26"/>
      <c r="HF874" s="26"/>
      <c r="HG874" s="26"/>
      <c r="HH874" s="26"/>
      <c r="HI874" s="26"/>
      <c r="HJ874" s="26"/>
      <c r="HK874" s="26"/>
      <c r="HL874" s="26"/>
      <c r="HM874" s="26"/>
      <c r="HN874" s="26"/>
      <c r="HO874" s="26"/>
      <c r="HP874" s="26"/>
      <c r="HQ874" s="26"/>
      <c r="HR874" s="26"/>
      <c r="HS874" s="26"/>
      <c r="HT874" s="26"/>
      <c r="HU874" s="26"/>
      <c r="HV874" s="26"/>
      <c r="HW874" s="26"/>
      <c r="HX874" s="26"/>
      <c r="HY874" s="26"/>
      <c r="HZ874" s="26"/>
      <c r="IA874" s="26"/>
      <c r="IB874" s="26"/>
      <c r="IC874" s="26"/>
      <c r="ID874" s="26"/>
      <c r="IE874" s="26"/>
      <c r="IF874" s="26"/>
      <c r="IG874" s="26"/>
      <c r="IH874" s="26"/>
      <c r="II874" s="26"/>
      <c r="IJ874" s="26"/>
      <c r="IK874" s="26"/>
      <c r="IL874" s="26"/>
      <c r="IM874" s="26"/>
      <c r="IN874" s="26"/>
      <c r="IO874" s="26"/>
      <c r="IP874" s="26"/>
      <c r="IQ874" s="26"/>
      <c r="IR874" s="26"/>
      <c r="IS874" s="26"/>
      <c r="IT874" s="26"/>
      <c r="IU874" s="26"/>
      <c r="IV874" s="26"/>
    </row>
    <row r="875" spans="1:256" s="37" customFormat="1" hidden="1">
      <c r="A875" s="43"/>
      <c r="B875" s="17"/>
      <c r="C875" s="17"/>
      <c r="D875" s="17"/>
      <c r="E875" s="40"/>
      <c r="F875" s="40"/>
      <c r="G875" s="40"/>
      <c r="H875" s="16"/>
      <c r="I875" s="16"/>
      <c r="J875" s="17"/>
      <c r="K875" s="16"/>
      <c r="L875" s="16"/>
      <c r="M875" s="16"/>
      <c r="N875" s="1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  <c r="CC875" s="26"/>
      <c r="CD875" s="26"/>
      <c r="CE875" s="26"/>
      <c r="CF875" s="26"/>
      <c r="CG875" s="26"/>
      <c r="CH875" s="26"/>
      <c r="CI875" s="26"/>
      <c r="CJ875" s="26"/>
      <c r="CK875" s="26"/>
      <c r="CL875" s="26"/>
      <c r="CM875" s="26"/>
      <c r="CN875" s="26"/>
      <c r="CO875" s="26"/>
      <c r="CP875" s="26"/>
      <c r="CQ875" s="26"/>
      <c r="CR875" s="26"/>
      <c r="CS875" s="26"/>
      <c r="CT875" s="26"/>
      <c r="CU875" s="26"/>
      <c r="CV875" s="26"/>
      <c r="CW875" s="26"/>
      <c r="CX875" s="26"/>
      <c r="CY875" s="26"/>
      <c r="CZ875" s="26"/>
      <c r="DA875" s="26"/>
      <c r="DB875" s="26"/>
      <c r="DC875" s="26"/>
      <c r="DD875" s="26"/>
      <c r="DE875" s="26"/>
      <c r="DF875" s="26"/>
      <c r="DG875" s="26"/>
      <c r="DH875" s="26"/>
      <c r="DI875" s="26"/>
      <c r="DJ875" s="26"/>
      <c r="DK875" s="26"/>
      <c r="DL875" s="26"/>
      <c r="DM875" s="26"/>
      <c r="DN875" s="26"/>
      <c r="DO875" s="26"/>
      <c r="DP875" s="26"/>
      <c r="DQ875" s="26"/>
      <c r="DR875" s="26"/>
      <c r="DS875" s="26"/>
      <c r="DT875" s="26"/>
      <c r="DU875" s="26"/>
      <c r="DV875" s="26"/>
      <c r="DW875" s="26"/>
      <c r="DX875" s="26"/>
      <c r="DY875" s="26"/>
      <c r="DZ875" s="26"/>
      <c r="EA875" s="26"/>
      <c r="EB875" s="26"/>
      <c r="EC875" s="26"/>
      <c r="ED875" s="26"/>
      <c r="EE875" s="26"/>
      <c r="EF875" s="26"/>
      <c r="EG875" s="26"/>
      <c r="EH875" s="26"/>
      <c r="EI875" s="26"/>
      <c r="EJ875" s="26"/>
      <c r="EK875" s="26"/>
      <c r="EL875" s="26"/>
      <c r="EM875" s="26"/>
      <c r="EN875" s="26"/>
      <c r="EO875" s="26"/>
      <c r="EP875" s="26"/>
      <c r="EQ875" s="26"/>
      <c r="ER875" s="26"/>
      <c r="ES875" s="26"/>
      <c r="ET875" s="26"/>
      <c r="EU875" s="26"/>
      <c r="EV875" s="26"/>
      <c r="EW875" s="26"/>
      <c r="EX875" s="26"/>
      <c r="EY875" s="26"/>
      <c r="EZ875" s="26"/>
      <c r="FA875" s="26"/>
      <c r="FB875" s="26"/>
      <c r="FC875" s="26"/>
      <c r="FD875" s="26"/>
      <c r="FE875" s="26"/>
      <c r="FF875" s="26"/>
      <c r="FG875" s="26"/>
      <c r="FH875" s="26"/>
      <c r="FI875" s="26"/>
      <c r="FJ875" s="26"/>
      <c r="FK875" s="26"/>
      <c r="FL875" s="26"/>
      <c r="FM875" s="26"/>
      <c r="FN875" s="26"/>
      <c r="FO875" s="26"/>
      <c r="FP875" s="26"/>
      <c r="FQ875" s="26"/>
      <c r="FR875" s="26"/>
      <c r="FS875" s="26"/>
      <c r="FT875" s="26"/>
      <c r="FU875" s="26"/>
      <c r="FV875" s="26"/>
      <c r="FW875" s="26"/>
      <c r="FX875" s="26"/>
      <c r="FY875" s="26"/>
      <c r="FZ875" s="26"/>
      <c r="GA875" s="26"/>
      <c r="GB875" s="26"/>
      <c r="GC875" s="26"/>
      <c r="GD875" s="26"/>
      <c r="GE875" s="26"/>
      <c r="GF875" s="26"/>
      <c r="GG875" s="26"/>
      <c r="GH875" s="26"/>
      <c r="GI875" s="26"/>
      <c r="GJ875" s="26"/>
      <c r="GK875" s="26"/>
      <c r="GL875" s="26"/>
      <c r="GM875" s="26"/>
      <c r="GN875" s="26"/>
      <c r="GO875" s="26"/>
      <c r="GP875" s="26"/>
      <c r="GQ875" s="26"/>
      <c r="GR875" s="26"/>
      <c r="GS875" s="26"/>
      <c r="GT875" s="26"/>
      <c r="GU875" s="26"/>
      <c r="GV875" s="26"/>
      <c r="GW875" s="26"/>
      <c r="GX875" s="26"/>
      <c r="GY875" s="26"/>
      <c r="GZ875" s="26"/>
      <c r="HA875" s="26"/>
      <c r="HB875" s="26"/>
      <c r="HC875" s="26"/>
      <c r="HD875" s="26"/>
      <c r="HE875" s="26"/>
      <c r="HF875" s="26"/>
      <c r="HG875" s="26"/>
      <c r="HH875" s="26"/>
      <c r="HI875" s="26"/>
      <c r="HJ875" s="26"/>
      <c r="HK875" s="26"/>
      <c r="HL875" s="26"/>
      <c r="HM875" s="26"/>
      <c r="HN875" s="26"/>
      <c r="HO875" s="26"/>
      <c r="HP875" s="26"/>
      <c r="HQ875" s="26"/>
      <c r="HR875" s="26"/>
      <c r="HS875" s="26"/>
      <c r="HT875" s="26"/>
      <c r="HU875" s="26"/>
      <c r="HV875" s="26"/>
      <c r="HW875" s="26"/>
      <c r="HX875" s="26"/>
      <c r="HY875" s="26"/>
      <c r="HZ875" s="26"/>
      <c r="IA875" s="26"/>
      <c r="IB875" s="26"/>
      <c r="IC875" s="26"/>
      <c r="ID875" s="26"/>
      <c r="IE875" s="26"/>
      <c r="IF875" s="26"/>
      <c r="IG875" s="26"/>
      <c r="IH875" s="26"/>
      <c r="II875" s="26"/>
      <c r="IJ875" s="26"/>
      <c r="IK875" s="26"/>
      <c r="IL875" s="26"/>
      <c r="IM875" s="26"/>
      <c r="IN875" s="26"/>
      <c r="IO875" s="26"/>
      <c r="IP875" s="26"/>
      <c r="IQ875" s="26"/>
      <c r="IR875" s="26"/>
      <c r="IS875" s="26"/>
      <c r="IT875" s="26"/>
      <c r="IU875" s="26"/>
      <c r="IV875" s="26"/>
    </row>
    <row r="876" spans="1:256" s="72" customFormat="1" hidden="1">
      <c r="A876" s="43"/>
      <c r="B876" s="17"/>
      <c r="C876" s="17"/>
      <c r="D876" s="17"/>
      <c r="E876" s="40"/>
      <c r="F876" s="40"/>
      <c r="G876" s="40"/>
      <c r="H876" s="16"/>
      <c r="I876" s="16"/>
      <c r="J876" s="17"/>
      <c r="K876" s="16"/>
      <c r="L876" s="16"/>
      <c r="M876" s="16"/>
      <c r="N876" s="1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  <c r="CC876" s="26"/>
      <c r="CD876" s="26"/>
      <c r="CE876" s="26"/>
      <c r="CF876" s="26"/>
      <c r="CG876" s="26"/>
      <c r="CH876" s="26"/>
      <c r="CI876" s="26"/>
      <c r="CJ876" s="26"/>
      <c r="CK876" s="26"/>
      <c r="CL876" s="26"/>
      <c r="CM876" s="26"/>
      <c r="CN876" s="26"/>
      <c r="CO876" s="26"/>
      <c r="CP876" s="26"/>
      <c r="CQ876" s="26"/>
      <c r="CR876" s="26"/>
      <c r="CS876" s="26"/>
      <c r="CT876" s="26"/>
      <c r="CU876" s="26"/>
      <c r="CV876" s="26"/>
      <c r="CW876" s="26"/>
      <c r="CX876" s="26"/>
      <c r="CY876" s="26"/>
      <c r="CZ876" s="26"/>
      <c r="DA876" s="26"/>
      <c r="DB876" s="26"/>
      <c r="DC876" s="26"/>
      <c r="DD876" s="26"/>
      <c r="DE876" s="26"/>
      <c r="DF876" s="26"/>
      <c r="DG876" s="26"/>
      <c r="DH876" s="26"/>
      <c r="DI876" s="26"/>
      <c r="DJ876" s="26"/>
      <c r="DK876" s="26"/>
      <c r="DL876" s="26"/>
      <c r="DM876" s="26"/>
      <c r="DN876" s="26"/>
      <c r="DO876" s="26"/>
      <c r="DP876" s="26"/>
      <c r="DQ876" s="26"/>
      <c r="DR876" s="26"/>
      <c r="DS876" s="26"/>
      <c r="DT876" s="26"/>
      <c r="DU876" s="26"/>
      <c r="DV876" s="26"/>
      <c r="DW876" s="26"/>
      <c r="DX876" s="26"/>
      <c r="DY876" s="26"/>
      <c r="DZ876" s="26"/>
      <c r="EA876" s="26"/>
      <c r="EB876" s="26"/>
      <c r="EC876" s="26"/>
      <c r="ED876" s="26"/>
      <c r="EE876" s="26"/>
      <c r="EF876" s="26"/>
      <c r="EG876" s="26"/>
      <c r="EH876" s="26"/>
      <c r="EI876" s="26"/>
      <c r="EJ876" s="26"/>
      <c r="EK876" s="26"/>
      <c r="EL876" s="26"/>
      <c r="EM876" s="26"/>
      <c r="EN876" s="26"/>
      <c r="EO876" s="26"/>
      <c r="EP876" s="26"/>
      <c r="EQ876" s="26"/>
      <c r="ER876" s="26"/>
      <c r="ES876" s="26"/>
      <c r="ET876" s="26"/>
      <c r="EU876" s="26"/>
      <c r="EV876" s="26"/>
      <c r="EW876" s="26"/>
      <c r="EX876" s="26"/>
      <c r="EY876" s="26"/>
      <c r="EZ876" s="26"/>
      <c r="FA876" s="26"/>
      <c r="FB876" s="26"/>
      <c r="FC876" s="26"/>
      <c r="FD876" s="26"/>
      <c r="FE876" s="26"/>
      <c r="FF876" s="26"/>
      <c r="FG876" s="26"/>
      <c r="FH876" s="26"/>
      <c r="FI876" s="26"/>
      <c r="FJ876" s="26"/>
      <c r="FK876" s="26"/>
      <c r="FL876" s="26"/>
      <c r="FM876" s="26"/>
      <c r="FN876" s="26"/>
      <c r="FO876" s="26"/>
      <c r="FP876" s="26"/>
      <c r="FQ876" s="26"/>
      <c r="FR876" s="26"/>
      <c r="FS876" s="26"/>
      <c r="FT876" s="26"/>
      <c r="FU876" s="26"/>
      <c r="FV876" s="26"/>
      <c r="FW876" s="26"/>
      <c r="FX876" s="26"/>
      <c r="FY876" s="26"/>
      <c r="FZ876" s="26"/>
      <c r="GA876" s="26"/>
      <c r="GB876" s="26"/>
      <c r="GC876" s="26"/>
      <c r="GD876" s="26"/>
      <c r="GE876" s="26"/>
      <c r="GF876" s="26"/>
      <c r="GG876" s="26"/>
      <c r="GH876" s="26"/>
      <c r="GI876" s="26"/>
      <c r="GJ876" s="26"/>
      <c r="GK876" s="26"/>
      <c r="GL876" s="26"/>
      <c r="GM876" s="26"/>
      <c r="GN876" s="26"/>
      <c r="GO876" s="26"/>
      <c r="GP876" s="26"/>
      <c r="GQ876" s="26"/>
      <c r="GR876" s="26"/>
      <c r="GS876" s="26"/>
      <c r="GT876" s="26"/>
      <c r="GU876" s="26"/>
      <c r="GV876" s="26"/>
      <c r="GW876" s="26"/>
      <c r="GX876" s="26"/>
      <c r="GY876" s="26"/>
      <c r="GZ876" s="26"/>
      <c r="HA876" s="26"/>
      <c r="HB876" s="26"/>
      <c r="HC876" s="26"/>
      <c r="HD876" s="26"/>
      <c r="HE876" s="26"/>
      <c r="HF876" s="26"/>
      <c r="HG876" s="26"/>
      <c r="HH876" s="26"/>
      <c r="HI876" s="26"/>
      <c r="HJ876" s="26"/>
      <c r="HK876" s="26"/>
      <c r="HL876" s="26"/>
      <c r="HM876" s="26"/>
      <c r="HN876" s="26"/>
      <c r="HO876" s="26"/>
      <c r="HP876" s="26"/>
      <c r="HQ876" s="26"/>
      <c r="HR876" s="26"/>
      <c r="HS876" s="26"/>
      <c r="HT876" s="26"/>
      <c r="HU876" s="26"/>
      <c r="HV876" s="26"/>
      <c r="HW876" s="26"/>
      <c r="HX876" s="26"/>
      <c r="HY876" s="26"/>
      <c r="HZ876" s="26"/>
      <c r="IA876" s="26"/>
      <c r="IB876" s="26"/>
      <c r="IC876" s="26"/>
      <c r="ID876" s="26"/>
      <c r="IE876" s="26"/>
      <c r="IF876" s="26"/>
      <c r="IG876" s="26"/>
      <c r="IH876" s="26"/>
      <c r="II876" s="26"/>
      <c r="IJ876" s="26"/>
      <c r="IK876" s="26"/>
      <c r="IL876" s="26"/>
      <c r="IM876" s="26"/>
      <c r="IN876" s="26"/>
      <c r="IO876" s="26"/>
      <c r="IP876" s="26"/>
      <c r="IQ876" s="26"/>
      <c r="IR876" s="26"/>
      <c r="IS876" s="26"/>
      <c r="IT876" s="26"/>
      <c r="IU876" s="26"/>
      <c r="IV876" s="26"/>
    </row>
    <row r="877" spans="1:256" s="37" customFormat="1" hidden="1">
      <c r="A877" s="43"/>
      <c r="B877" s="17"/>
      <c r="C877" s="16"/>
      <c r="D877" s="17"/>
      <c r="E877" s="40"/>
      <c r="F877" s="40"/>
      <c r="G877" s="16"/>
      <c r="H877" s="16"/>
      <c r="I877" s="16"/>
      <c r="J877" s="17"/>
      <c r="K877" s="16"/>
      <c r="L877" s="16"/>
      <c r="M877" s="16"/>
      <c r="N877" s="1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  <c r="CC877" s="26"/>
      <c r="CD877" s="26"/>
      <c r="CE877" s="26"/>
      <c r="CF877" s="26"/>
      <c r="CG877" s="26"/>
      <c r="CH877" s="26"/>
      <c r="CI877" s="26"/>
      <c r="CJ877" s="26"/>
      <c r="CK877" s="26"/>
      <c r="CL877" s="26"/>
      <c r="CM877" s="26"/>
      <c r="CN877" s="26"/>
      <c r="CO877" s="26"/>
      <c r="CP877" s="26"/>
      <c r="CQ877" s="26"/>
      <c r="CR877" s="26"/>
      <c r="CS877" s="26"/>
      <c r="CT877" s="26"/>
      <c r="CU877" s="26"/>
      <c r="CV877" s="26"/>
      <c r="CW877" s="26"/>
      <c r="CX877" s="26"/>
      <c r="CY877" s="26"/>
      <c r="CZ877" s="26"/>
      <c r="DA877" s="26"/>
      <c r="DB877" s="26"/>
      <c r="DC877" s="26"/>
      <c r="DD877" s="26"/>
      <c r="DE877" s="26"/>
      <c r="DF877" s="26"/>
      <c r="DG877" s="26"/>
      <c r="DH877" s="26"/>
      <c r="DI877" s="26"/>
      <c r="DJ877" s="26"/>
      <c r="DK877" s="26"/>
      <c r="DL877" s="26"/>
      <c r="DM877" s="26"/>
      <c r="DN877" s="26"/>
      <c r="DO877" s="26"/>
      <c r="DP877" s="26"/>
      <c r="DQ877" s="26"/>
      <c r="DR877" s="26"/>
      <c r="DS877" s="26"/>
      <c r="DT877" s="26"/>
      <c r="DU877" s="26"/>
      <c r="DV877" s="26"/>
      <c r="DW877" s="26"/>
      <c r="DX877" s="26"/>
      <c r="DY877" s="26"/>
      <c r="DZ877" s="26"/>
      <c r="EA877" s="26"/>
      <c r="EB877" s="26"/>
      <c r="EC877" s="26"/>
      <c r="ED877" s="26"/>
      <c r="EE877" s="26"/>
      <c r="EF877" s="26"/>
      <c r="EG877" s="26"/>
      <c r="EH877" s="26"/>
      <c r="EI877" s="26"/>
      <c r="EJ877" s="26"/>
      <c r="EK877" s="26"/>
      <c r="EL877" s="26"/>
      <c r="EM877" s="26"/>
      <c r="EN877" s="26"/>
      <c r="EO877" s="26"/>
      <c r="EP877" s="26"/>
      <c r="EQ877" s="26"/>
      <c r="ER877" s="26"/>
      <c r="ES877" s="26"/>
      <c r="ET877" s="26"/>
      <c r="EU877" s="26"/>
      <c r="EV877" s="26"/>
      <c r="EW877" s="26"/>
      <c r="EX877" s="26"/>
      <c r="EY877" s="26"/>
      <c r="EZ877" s="26"/>
      <c r="FA877" s="26"/>
      <c r="FB877" s="26"/>
      <c r="FC877" s="26"/>
      <c r="FD877" s="26"/>
      <c r="FE877" s="26"/>
      <c r="FF877" s="26"/>
      <c r="FG877" s="26"/>
      <c r="FH877" s="26"/>
      <c r="FI877" s="26"/>
      <c r="FJ877" s="26"/>
      <c r="FK877" s="26"/>
      <c r="FL877" s="26"/>
      <c r="FM877" s="26"/>
      <c r="FN877" s="26"/>
      <c r="FO877" s="26"/>
      <c r="FP877" s="26"/>
      <c r="FQ877" s="26"/>
      <c r="FR877" s="26"/>
      <c r="FS877" s="26"/>
      <c r="FT877" s="26"/>
      <c r="FU877" s="26"/>
      <c r="FV877" s="26"/>
      <c r="FW877" s="26"/>
      <c r="FX877" s="26"/>
      <c r="FY877" s="26"/>
      <c r="FZ877" s="26"/>
      <c r="GA877" s="26"/>
      <c r="GB877" s="26"/>
      <c r="GC877" s="26"/>
      <c r="GD877" s="26"/>
      <c r="GE877" s="26"/>
      <c r="GF877" s="26"/>
      <c r="GG877" s="26"/>
      <c r="GH877" s="26"/>
      <c r="GI877" s="26"/>
      <c r="GJ877" s="26"/>
      <c r="GK877" s="26"/>
      <c r="GL877" s="26"/>
      <c r="GM877" s="26"/>
      <c r="GN877" s="26"/>
      <c r="GO877" s="26"/>
      <c r="GP877" s="26"/>
      <c r="GQ877" s="26"/>
      <c r="GR877" s="26"/>
      <c r="GS877" s="26"/>
      <c r="GT877" s="26"/>
      <c r="GU877" s="26"/>
      <c r="GV877" s="26"/>
      <c r="GW877" s="26"/>
      <c r="GX877" s="26"/>
      <c r="GY877" s="26"/>
      <c r="GZ877" s="26"/>
      <c r="HA877" s="26"/>
      <c r="HB877" s="26"/>
      <c r="HC877" s="26"/>
      <c r="HD877" s="26"/>
      <c r="HE877" s="26"/>
      <c r="HF877" s="26"/>
      <c r="HG877" s="26"/>
      <c r="HH877" s="26"/>
      <c r="HI877" s="26"/>
      <c r="HJ877" s="26"/>
      <c r="HK877" s="26"/>
      <c r="HL877" s="26"/>
      <c r="HM877" s="26"/>
      <c r="HN877" s="26"/>
      <c r="HO877" s="26"/>
      <c r="HP877" s="26"/>
      <c r="HQ877" s="26"/>
      <c r="HR877" s="26"/>
      <c r="HS877" s="26"/>
      <c r="HT877" s="26"/>
      <c r="HU877" s="26"/>
      <c r="HV877" s="26"/>
      <c r="HW877" s="26"/>
      <c r="HX877" s="26"/>
      <c r="HY877" s="26"/>
      <c r="HZ877" s="26"/>
      <c r="IA877" s="26"/>
      <c r="IB877" s="26"/>
      <c r="IC877" s="26"/>
      <c r="ID877" s="26"/>
      <c r="IE877" s="26"/>
      <c r="IF877" s="26"/>
      <c r="IG877" s="26"/>
      <c r="IH877" s="26"/>
      <c r="II877" s="26"/>
      <c r="IJ877" s="26"/>
      <c r="IK877" s="26"/>
      <c r="IL877" s="26"/>
      <c r="IM877" s="26"/>
      <c r="IN877" s="26"/>
      <c r="IO877" s="26"/>
      <c r="IP877" s="26"/>
      <c r="IQ877" s="26"/>
      <c r="IR877" s="26"/>
      <c r="IS877" s="26"/>
      <c r="IT877" s="26"/>
      <c r="IU877" s="26"/>
      <c r="IV877" s="26"/>
    </row>
    <row r="878" spans="1:256" s="72" customFormat="1">
      <c r="A878" s="58">
        <v>43343</v>
      </c>
      <c r="B878" s="63" t="s">
        <v>632</v>
      </c>
      <c r="C878" s="63" t="s">
        <v>82</v>
      </c>
      <c r="D878" s="63" t="s">
        <v>288</v>
      </c>
      <c r="E878" s="75"/>
      <c r="F878" s="75">
        <v>120000</v>
      </c>
      <c r="G878" s="70"/>
      <c r="H878" s="59"/>
      <c r="I878" s="73"/>
      <c r="J878" s="63" t="s">
        <v>289</v>
      </c>
      <c r="K878" s="59" t="s">
        <v>143</v>
      </c>
      <c r="L878" s="59"/>
      <c r="M878" s="59" t="s">
        <v>95</v>
      </c>
      <c r="N878" s="63" t="s">
        <v>101</v>
      </c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  <c r="BO878" s="64"/>
      <c r="BP878" s="64"/>
      <c r="BQ878" s="64"/>
      <c r="BR878" s="64"/>
      <c r="BS878" s="64"/>
      <c r="BT878" s="64"/>
      <c r="BU878" s="64"/>
      <c r="BV878" s="64"/>
      <c r="BW878" s="64"/>
      <c r="BX878" s="64"/>
      <c r="BY878" s="64"/>
      <c r="BZ878" s="64"/>
      <c r="CA878" s="64"/>
      <c r="CB878" s="64"/>
      <c r="CC878" s="64"/>
      <c r="CD878" s="64"/>
      <c r="CE878" s="64"/>
      <c r="CF878" s="64"/>
      <c r="CG878" s="64"/>
      <c r="CH878" s="64"/>
      <c r="CI878" s="64"/>
      <c r="CJ878" s="64"/>
      <c r="CK878" s="64"/>
      <c r="CL878" s="64"/>
      <c r="CM878" s="64"/>
      <c r="CN878" s="64"/>
      <c r="CO878" s="64"/>
      <c r="CP878" s="64"/>
      <c r="CQ878" s="64"/>
      <c r="CR878" s="64"/>
      <c r="CS878" s="64"/>
      <c r="CT878" s="64"/>
      <c r="CU878" s="64"/>
      <c r="CV878" s="64"/>
      <c r="CW878" s="64"/>
      <c r="CX878" s="64"/>
      <c r="CY878" s="64"/>
      <c r="CZ878" s="64"/>
      <c r="DA878" s="64"/>
      <c r="DB878" s="64"/>
      <c r="DC878" s="64"/>
      <c r="DD878" s="64"/>
      <c r="DE878" s="64"/>
      <c r="DF878" s="64"/>
      <c r="DG878" s="64"/>
      <c r="DH878" s="64"/>
      <c r="DI878" s="64"/>
      <c r="DJ878" s="64"/>
      <c r="DK878" s="64"/>
      <c r="DL878" s="64"/>
      <c r="DM878" s="64"/>
      <c r="DN878" s="64"/>
      <c r="DO878" s="64"/>
      <c r="DP878" s="64"/>
      <c r="DQ878" s="64"/>
      <c r="DR878" s="64"/>
      <c r="DS878" s="64"/>
      <c r="DT878" s="64"/>
      <c r="DU878" s="64"/>
      <c r="DV878" s="64"/>
      <c r="DW878" s="64"/>
      <c r="DX878" s="64"/>
      <c r="DY878" s="64"/>
      <c r="DZ878" s="64"/>
      <c r="EA878" s="64"/>
      <c r="EB878" s="64"/>
      <c r="EC878" s="64"/>
      <c r="ED878" s="64"/>
      <c r="EE878" s="64"/>
      <c r="EF878" s="64"/>
      <c r="EG878" s="64"/>
      <c r="EH878" s="64"/>
      <c r="EI878" s="64"/>
      <c r="EJ878" s="64"/>
      <c r="EK878" s="64"/>
      <c r="EL878" s="64"/>
      <c r="EM878" s="64"/>
      <c r="EN878" s="64"/>
      <c r="EO878" s="64"/>
      <c r="EP878" s="64"/>
      <c r="EQ878" s="64"/>
      <c r="ER878" s="64"/>
      <c r="ES878" s="64"/>
      <c r="ET878" s="64"/>
      <c r="EU878" s="64"/>
      <c r="EV878" s="64"/>
      <c r="EW878" s="64"/>
      <c r="EX878" s="64"/>
      <c r="EY878" s="64"/>
      <c r="EZ878" s="64"/>
      <c r="FA878" s="64"/>
      <c r="FB878" s="64"/>
      <c r="FC878" s="64"/>
      <c r="FD878" s="64"/>
      <c r="FE878" s="64"/>
      <c r="FF878" s="64"/>
      <c r="FG878" s="64"/>
      <c r="FH878" s="64"/>
      <c r="FI878" s="64"/>
      <c r="FJ878" s="64"/>
      <c r="FK878" s="64"/>
      <c r="FL878" s="64"/>
      <c r="FM878" s="64"/>
      <c r="FN878" s="64"/>
      <c r="FO878" s="64"/>
      <c r="FP878" s="64"/>
      <c r="FQ878" s="64"/>
      <c r="FR878" s="64"/>
      <c r="FS878" s="64"/>
      <c r="FT878" s="64"/>
      <c r="FU878" s="64"/>
      <c r="FV878" s="64"/>
      <c r="FW878" s="64"/>
      <c r="FX878" s="64"/>
      <c r="FY878" s="64"/>
      <c r="FZ878" s="64"/>
      <c r="GA878" s="64"/>
      <c r="GB878" s="64"/>
      <c r="GC878" s="64"/>
      <c r="GD878" s="64"/>
      <c r="GE878" s="64"/>
      <c r="GF878" s="64"/>
      <c r="GG878" s="64"/>
      <c r="GH878" s="64"/>
      <c r="GI878" s="64"/>
      <c r="GJ878" s="64"/>
      <c r="GK878" s="64"/>
      <c r="GL878" s="64"/>
      <c r="GM878" s="64"/>
      <c r="GN878" s="64"/>
      <c r="GO878" s="64"/>
      <c r="GP878" s="64"/>
      <c r="GQ878" s="64"/>
      <c r="GR878" s="64"/>
      <c r="GS878" s="64"/>
      <c r="GT878" s="64"/>
      <c r="GU878" s="64"/>
      <c r="GV878" s="64"/>
      <c r="GW878" s="64"/>
      <c r="GX878" s="64"/>
      <c r="GY878" s="64"/>
      <c r="GZ878" s="64"/>
      <c r="HA878" s="64"/>
      <c r="HB878" s="64"/>
      <c r="HC878" s="64"/>
      <c r="HD878" s="64"/>
      <c r="HE878" s="64"/>
      <c r="HF878" s="64"/>
      <c r="HG878" s="64"/>
      <c r="HH878" s="64"/>
      <c r="HI878" s="64"/>
      <c r="HJ878" s="64"/>
      <c r="HK878" s="64"/>
      <c r="HL878" s="64"/>
      <c r="HM878" s="64"/>
      <c r="HN878" s="64"/>
      <c r="HO878" s="64"/>
      <c r="HP878" s="64"/>
      <c r="HQ878" s="64"/>
      <c r="HR878" s="64"/>
      <c r="HS878" s="64"/>
      <c r="HT878" s="64"/>
      <c r="HU878" s="64"/>
      <c r="HV878" s="64"/>
      <c r="HW878" s="64"/>
      <c r="HX878" s="64"/>
      <c r="HY878" s="64"/>
      <c r="HZ878" s="64"/>
      <c r="IA878" s="64"/>
      <c r="IB878" s="64"/>
      <c r="IC878" s="64"/>
      <c r="ID878" s="64"/>
      <c r="IE878" s="64"/>
      <c r="IF878" s="64"/>
      <c r="IG878" s="64"/>
      <c r="IH878" s="64"/>
      <c r="II878" s="64"/>
      <c r="IJ878" s="64"/>
      <c r="IK878" s="64"/>
      <c r="IL878" s="64"/>
      <c r="IM878" s="64"/>
      <c r="IN878" s="64"/>
      <c r="IO878" s="64"/>
      <c r="IP878" s="64"/>
      <c r="IQ878" s="64"/>
      <c r="IR878" s="64"/>
      <c r="IS878" s="64"/>
      <c r="IT878" s="64"/>
      <c r="IU878" s="64"/>
      <c r="IV878" s="64"/>
    </row>
    <row r="879" spans="1:256" s="72" customFormat="1">
      <c r="A879" s="58">
        <v>43343</v>
      </c>
      <c r="B879" s="63" t="s">
        <v>633</v>
      </c>
      <c r="C879" s="63" t="s">
        <v>82</v>
      </c>
      <c r="D879" s="63" t="s">
        <v>288</v>
      </c>
      <c r="E879" s="75"/>
      <c r="F879" s="75">
        <v>120000</v>
      </c>
      <c r="G879" s="70"/>
      <c r="H879" s="59"/>
      <c r="I879" s="73"/>
      <c r="J879" s="63" t="s">
        <v>289</v>
      </c>
      <c r="K879" s="59" t="s">
        <v>143</v>
      </c>
      <c r="L879" s="59"/>
      <c r="M879" s="59" t="s">
        <v>95</v>
      </c>
      <c r="N879" s="63" t="s">
        <v>101</v>
      </c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  <c r="BO879" s="64"/>
      <c r="BP879" s="64"/>
      <c r="BQ879" s="64"/>
      <c r="BR879" s="64"/>
      <c r="BS879" s="64"/>
      <c r="BT879" s="64"/>
      <c r="BU879" s="64"/>
      <c r="BV879" s="64"/>
      <c r="BW879" s="64"/>
      <c r="BX879" s="64"/>
      <c r="BY879" s="64"/>
      <c r="BZ879" s="64"/>
      <c r="CA879" s="64"/>
      <c r="CB879" s="64"/>
      <c r="CC879" s="64"/>
      <c r="CD879" s="64"/>
      <c r="CE879" s="64"/>
      <c r="CF879" s="64"/>
      <c r="CG879" s="64"/>
      <c r="CH879" s="64"/>
      <c r="CI879" s="64"/>
      <c r="CJ879" s="64"/>
      <c r="CK879" s="64"/>
      <c r="CL879" s="64"/>
      <c r="CM879" s="64"/>
      <c r="CN879" s="64"/>
      <c r="CO879" s="64"/>
      <c r="CP879" s="64"/>
      <c r="CQ879" s="64"/>
      <c r="CR879" s="64"/>
      <c r="CS879" s="64"/>
      <c r="CT879" s="64"/>
      <c r="CU879" s="64"/>
      <c r="CV879" s="64"/>
      <c r="CW879" s="64"/>
      <c r="CX879" s="64"/>
      <c r="CY879" s="64"/>
      <c r="CZ879" s="64"/>
      <c r="DA879" s="64"/>
      <c r="DB879" s="64"/>
      <c r="DC879" s="64"/>
      <c r="DD879" s="64"/>
      <c r="DE879" s="64"/>
      <c r="DF879" s="64"/>
      <c r="DG879" s="64"/>
      <c r="DH879" s="64"/>
      <c r="DI879" s="64"/>
      <c r="DJ879" s="64"/>
      <c r="DK879" s="64"/>
      <c r="DL879" s="64"/>
      <c r="DM879" s="64"/>
      <c r="DN879" s="64"/>
      <c r="DO879" s="64"/>
      <c r="DP879" s="64"/>
      <c r="DQ879" s="64"/>
      <c r="DR879" s="64"/>
      <c r="DS879" s="64"/>
      <c r="DT879" s="64"/>
      <c r="DU879" s="64"/>
      <c r="DV879" s="64"/>
      <c r="DW879" s="64"/>
      <c r="DX879" s="64"/>
      <c r="DY879" s="64"/>
      <c r="DZ879" s="64"/>
      <c r="EA879" s="64"/>
      <c r="EB879" s="64"/>
      <c r="EC879" s="64"/>
      <c r="ED879" s="64"/>
      <c r="EE879" s="64"/>
      <c r="EF879" s="64"/>
      <c r="EG879" s="64"/>
      <c r="EH879" s="64"/>
      <c r="EI879" s="64"/>
      <c r="EJ879" s="64"/>
      <c r="EK879" s="64"/>
      <c r="EL879" s="64"/>
      <c r="EM879" s="64"/>
      <c r="EN879" s="64"/>
      <c r="EO879" s="64"/>
      <c r="EP879" s="64"/>
      <c r="EQ879" s="64"/>
      <c r="ER879" s="64"/>
      <c r="ES879" s="64"/>
      <c r="ET879" s="64"/>
      <c r="EU879" s="64"/>
      <c r="EV879" s="64"/>
      <c r="EW879" s="64"/>
      <c r="EX879" s="64"/>
      <c r="EY879" s="64"/>
      <c r="EZ879" s="64"/>
      <c r="FA879" s="64"/>
      <c r="FB879" s="64"/>
      <c r="FC879" s="64"/>
      <c r="FD879" s="64"/>
      <c r="FE879" s="64"/>
      <c r="FF879" s="64"/>
      <c r="FG879" s="64"/>
      <c r="FH879" s="64"/>
      <c r="FI879" s="64"/>
      <c r="FJ879" s="64"/>
      <c r="FK879" s="64"/>
      <c r="FL879" s="64"/>
      <c r="FM879" s="64"/>
      <c r="FN879" s="64"/>
      <c r="FO879" s="64"/>
      <c r="FP879" s="64"/>
      <c r="FQ879" s="64"/>
      <c r="FR879" s="64"/>
      <c r="FS879" s="64"/>
      <c r="FT879" s="64"/>
      <c r="FU879" s="64"/>
      <c r="FV879" s="64"/>
      <c r="FW879" s="64"/>
      <c r="FX879" s="64"/>
      <c r="FY879" s="64"/>
      <c r="FZ879" s="64"/>
      <c r="GA879" s="64"/>
      <c r="GB879" s="64"/>
      <c r="GC879" s="64"/>
      <c r="GD879" s="64"/>
      <c r="GE879" s="64"/>
      <c r="GF879" s="64"/>
      <c r="GG879" s="64"/>
      <c r="GH879" s="64"/>
      <c r="GI879" s="64"/>
      <c r="GJ879" s="64"/>
      <c r="GK879" s="64"/>
      <c r="GL879" s="64"/>
      <c r="GM879" s="64"/>
      <c r="GN879" s="64"/>
      <c r="GO879" s="64"/>
      <c r="GP879" s="64"/>
      <c r="GQ879" s="64"/>
      <c r="GR879" s="64"/>
      <c r="GS879" s="64"/>
      <c r="GT879" s="64"/>
      <c r="GU879" s="64"/>
      <c r="GV879" s="64"/>
      <c r="GW879" s="64"/>
      <c r="GX879" s="64"/>
      <c r="GY879" s="64"/>
      <c r="GZ879" s="64"/>
      <c r="HA879" s="64"/>
      <c r="HB879" s="64"/>
      <c r="HC879" s="64"/>
      <c r="HD879" s="64"/>
      <c r="HE879" s="64"/>
      <c r="HF879" s="64"/>
      <c r="HG879" s="64"/>
      <c r="HH879" s="64"/>
      <c r="HI879" s="64"/>
      <c r="HJ879" s="64"/>
      <c r="HK879" s="64"/>
      <c r="HL879" s="64"/>
      <c r="HM879" s="64"/>
      <c r="HN879" s="64"/>
      <c r="HO879" s="64"/>
      <c r="HP879" s="64"/>
      <c r="HQ879" s="64"/>
      <c r="HR879" s="64"/>
      <c r="HS879" s="64"/>
      <c r="HT879" s="64"/>
      <c r="HU879" s="64"/>
      <c r="HV879" s="64"/>
      <c r="HW879" s="64"/>
      <c r="HX879" s="64"/>
      <c r="HY879" s="64"/>
      <c r="HZ879" s="64"/>
      <c r="IA879" s="64"/>
      <c r="IB879" s="64"/>
      <c r="IC879" s="64"/>
      <c r="ID879" s="64"/>
      <c r="IE879" s="64"/>
      <c r="IF879" s="64"/>
      <c r="IG879" s="64"/>
      <c r="IH879" s="64"/>
      <c r="II879" s="64"/>
      <c r="IJ879" s="64"/>
      <c r="IK879" s="64"/>
      <c r="IL879" s="64"/>
      <c r="IM879" s="64"/>
      <c r="IN879" s="64"/>
      <c r="IO879" s="64"/>
      <c r="IP879" s="64"/>
      <c r="IQ879" s="64"/>
      <c r="IR879" s="64"/>
      <c r="IS879" s="64"/>
      <c r="IT879" s="64"/>
      <c r="IU879" s="64"/>
      <c r="IV879" s="64"/>
    </row>
    <row r="880" spans="1:256" s="37" customFormat="1" hidden="1">
      <c r="A880" s="43"/>
      <c r="B880" s="16"/>
      <c r="C880" s="16"/>
      <c r="D880" s="16"/>
      <c r="E880" s="40"/>
      <c r="F880" s="40"/>
      <c r="G880" s="40"/>
      <c r="H880" s="16"/>
      <c r="I880" s="16"/>
      <c r="J880" s="16"/>
      <c r="K880" s="16"/>
      <c r="L880" s="16"/>
      <c r="M880" s="16"/>
      <c r="N880" s="1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  <c r="CO880" s="26"/>
      <c r="CP880" s="26"/>
      <c r="CQ880" s="26"/>
      <c r="CR880" s="26"/>
      <c r="CS880" s="26"/>
      <c r="CT880" s="26"/>
      <c r="CU880" s="26"/>
      <c r="CV880" s="26"/>
      <c r="CW880" s="26"/>
      <c r="CX880" s="26"/>
      <c r="CY880" s="26"/>
      <c r="CZ880" s="26"/>
      <c r="DA880" s="26"/>
      <c r="DB880" s="26"/>
      <c r="DC880" s="26"/>
      <c r="DD880" s="26"/>
      <c r="DE880" s="26"/>
      <c r="DF880" s="26"/>
      <c r="DG880" s="26"/>
      <c r="DH880" s="26"/>
      <c r="DI880" s="26"/>
      <c r="DJ880" s="26"/>
      <c r="DK880" s="26"/>
      <c r="DL880" s="26"/>
      <c r="DM880" s="26"/>
      <c r="DN880" s="26"/>
      <c r="DO880" s="26"/>
      <c r="DP880" s="26"/>
      <c r="DQ880" s="26"/>
      <c r="DR880" s="26"/>
      <c r="DS880" s="26"/>
      <c r="DT880" s="26"/>
      <c r="DU880" s="26"/>
      <c r="DV880" s="26"/>
      <c r="DW880" s="26"/>
      <c r="DX880" s="26"/>
      <c r="DY880" s="26"/>
      <c r="DZ880" s="26"/>
      <c r="EA880" s="26"/>
      <c r="EB880" s="26"/>
      <c r="EC880" s="26"/>
      <c r="ED880" s="26"/>
      <c r="EE880" s="26"/>
      <c r="EF880" s="26"/>
      <c r="EG880" s="26"/>
      <c r="EH880" s="26"/>
      <c r="EI880" s="26"/>
      <c r="EJ880" s="26"/>
      <c r="EK880" s="26"/>
      <c r="EL880" s="26"/>
      <c r="EM880" s="26"/>
      <c r="EN880" s="26"/>
      <c r="EO880" s="26"/>
      <c r="EP880" s="26"/>
      <c r="EQ880" s="26"/>
      <c r="ER880" s="26"/>
      <c r="ES880" s="26"/>
      <c r="ET880" s="26"/>
      <c r="EU880" s="26"/>
      <c r="EV880" s="26"/>
      <c r="EW880" s="26"/>
      <c r="EX880" s="26"/>
      <c r="EY880" s="26"/>
      <c r="EZ880" s="26"/>
      <c r="FA880" s="26"/>
      <c r="FB880" s="26"/>
      <c r="FC880" s="26"/>
      <c r="FD880" s="26"/>
      <c r="FE880" s="26"/>
      <c r="FF880" s="26"/>
      <c r="FG880" s="26"/>
      <c r="FH880" s="26"/>
      <c r="FI880" s="26"/>
      <c r="FJ880" s="26"/>
      <c r="FK880" s="26"/>
      <c r="FL880" s="26"/>
      <c r="FM880" s="26"/>
      <c r="FN880" s="26"/>
      <c r="FO880" s="26"/>
      <c r="FP880" s="26"/>
      <c r="FQ880" s="26"/>
      <c r="FR880" s="26"/>
      <c r="FS880" s="26"/>
      <c r="FT880" s="26"/>
      <c r="FU880" s="26"/>
      <c r="FV880" s="26"/>
      <c r="FW880" s="26"/>
      <c r="FX880" s="26"/>
      <c r="FY880" s="26"/>
      <c r="FZ880" s="26"/>
      <c r="GA880" s="26"/>
      <c r="GB880" s="26"/>
      <c r="GC880" s="26"/>
      <c r="GD880" s="26"/>
      <c r="GE880" s="26"/>
      <c r="GF880" s="26"/>
      <c r="GG880" s="26"/>
      <c r="GH880" s="26"/>
      <c r="GI880" s="26"/>
      <c r="GJ880" s="26"/>
      <c r="GK880" s="26"/>
      <c r="GL880" s="26"/>
      <c r="GM880" s="26"/>
      <c r="GN880" s="26"/>
      <c r="GO880" s="26"/>
      <c r="GP880" s="26"/>
      <c r="GQ880" s="26"/>
      <c r="GR880" s="26"/>
      <c r="GS880" s="26"/>
      <c r="GT880" s="26"/>
      <c r="GU880" s="26"/>
      <c r="GV880" s="26"/>
      <c r="GW880" s="26"/>
      <c r="GX880" s="26"/>
      <c r="GY880" s="26"/>
      <c r="GZ880" s="26"/>
      <c r="HA880" s="26"/>
      <c r="HB880" s="26"/>
      <c r="HC880" s="26"/>
      <c r="HD880" s="26"/>
      <c r="HE880" s="26"/>
      <c r="HF880" s="26"/>
      <c r="HG880" s="26"/>
      <c r="HH880" s="26"/>
      <c r="HI880" s="26"/>
      <c r="HJ880" s="26"/>
      <c r="HK880" s="26"/>
      <c r="HL880" s="26"/>
      <c r="HM880" s="26"/>
      <c r="HN880" s="26"/>
      <c r="HO880" s="26"/>
      <c r="HP880" s="26"/>
      <c r="HQ880" s="26"/>
      <c r="HR880" s="26"/>
      <c r="HS880" s="26"/>
      <c r="HT880" s="26"/>
      <c r="HU880" s="26"/>
      <c r="HV880" s="26"/>
      <c r="HW880" s="26"/>
      <c r="HX880" s="26"/>
      <c r="HY880" s="26"/>
      <c r="HZ880" s="26"/>
      <c r="IA880" s="26"/>
      <c r="IB880" s="26"/>
      <c r="IC880" s="26"/>
      <c r="ID880" s="26"/>
      <c r="IE880" s="26"/>
      <c r="IF880" s="26"/>
      <c r="IG880" s="26"/>
      <c r="IH880" s="26"/>
      <c r="II880" s="26"/>
      <c r="IJ880" s="26"/>
      <c r="IK880" s="26"/>
      <c r="IL880" s="26"/>
      <c r="IM880" s="26"/>
      <c r="IN880" s="26"/>
      <c r="IO880" s="26"/>
      <c r="IP880" s="26"/>
      <c r="IQ880" s="26"/>
      <c r="IR880" s="26"/>
      <c r="IS880" s="26"/>
      <c r="IT880" s="26"/>
      <c r="IU880" s="26"/>
      <c r="IV880" s="26"/>
    </row>
    <row r="881" spans="1:256" s="37" customFormat="1" hidden="1">
      <c r="A881" s="43"/>
      <c r="B881" s="16"/>
      <c r="C881" s="16"/>
      <c r="D881" s="16"/>
      <c r="E881" s="40"/>
      <c r="F881" s="40"/>
      <c r="G881" s="40"/>
      <c r="H881" s="16"/>
      <c r="I881" s="16"/>
      <c r="J881" s="16"/>
      <c r="K881" s="16"/>
      <c r="L881" s="16"/>
      <c r="M881" s="16"/>
      <c r="N881" s="1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  <c r="CC881" s="26"/>
      <c r="CD881" s="26"/>
      <c r="CE881" s="26"/>
      <c r="CF881" s="26"/>
      <c r="CG881" s="26"/>
      <c r="CH881" s="26"/>
      <c r="CI881" s="26"/>
      <c r="CJ881" s="26"/>
      <c r="CK881" s="26"/>
      <c r="CL881" s="26"/>
      <c r="CM881" s="26"/>
      <c r="CN881" s="26"/>
      <c r="CO881" s="26"/>
      <c r="CP881" s="26"/>
      <c r="CQ881" s="26"/>
      <c r="CR881" s="26"/>
      <c r="CS881" s="26"/>
      <c r="CT881" s="26"/>
      <c r="CU881" s="26"/>
      <c r="CV881" s="26"/>
      <c r="CW881" s="26"/>
      <c r="CX881" s="26"/>
      <c r="CY881" s="26"/>
      <c r="CZ881" s="26"/>
      <c r="DA881" s="26"/>
      <c r="DB881" s="26"/>
      <c r="DC881" s="26"/>
      <c r="DD881" s="26"/>
      <c r="DE881" s="26"/>
      <c r="DF881" s="26"/>
      <c r="DG881" s="26"/>
      <c r="DH881" s="26"/>
      <c r="DI881" s="26"/>
      <c r="DJ881" s="26"/>
      <c r="DK881" s="26"/>
      <c r="DL881" s="26"/>
      <c r="DM881" s="26"/>
      <c r="DN881" s="26"/>
      <c r="DO881" s="26"/>
      <c r="DP881" s="26"/>
      <c r="DQ881" s="26"/>
      <c r="DR881" s="26"/>
      <c r="DS881" s="26"/>
      <c r="DT881" s="26"/>
      <c r="DU881" s="26"/>
      <c r="DV881" s="26"/>
      <c r="DW881" s="26"/>
      <c r="DX881" s="26"/>
      <c r="DY881" s="26"/>
      <c r="DZ881" s="26"/>
      <c r="EA881" s="26"/>
      <c r="EB881" s="26"/>
      <c r="EC881" s="26"/>
      <c r="ED881" s="26"/>
      <c r="EE881" s="26"/>
      <c r="EF881" s="26"/>
      <c r="EG881" s="26"/>
      <c r="EH881" s="26"/>
      <c r="EI881" s="26"/>
      <c r="EJ881" s="26"/>
      <c r="EK881" s="26"/>
      <c r="EL881" s="26"/>
      <c r="EM881" s="26"/>
      <c r="EN881" s="26"/>
      <c r="EO881" s="26"/>
      <c r="EP881" s="26"/>
      <c r="EQ881" s="26"/>
      <c r="ER881" s="26"/>
      <c r="ES881" s="26"/>
      <c r="ET881" s="26"/>
      <c r="EU881" s="26"/>
      <c r="EV881" s="26"/>
      <c r="EW881" s="26"/>
      <c r="EX881" s="26"/>
      <c r="EY881" s="26"/>
      <c r="EZ881" s="26"/>
      <c r="FA881" s="26"/>
      <c r="FB881" s="26"/>
      <c r="FC881" s="26"/>
      <c r="FD881" s="26"/>
      <c r="FE881" s="26"/>
      <c r="FF881" s="26"/>
      <c r="FG881" s="26"/>
      <c r="FH881" s="26"/>
      <c r="FI881" s="26"/>
      <c r="FJ881" s="26"/>
      <c r="FK881" s="26"/>
      <c r="FL881" s="26"/>
      <c r="FM881" s="26"/>
      <c r="FN881" s="26"/>
      <c r="FO881" s="26"/>
      <c r="FP881" s="26"/>
      <c r="FQ881" s="26"/>
      <c r="FR881" s="26"/>
      <c r="FS881" s="26"/>
      <c r="FT881" s="26"/>
      <c r="FU881" s="26"/>
      <c r="FV881" s="26"/>
      <c r="FW881" s="26"/>
      <c r="FX881" s="26"/>
      <c r="FY881" s="26"/>
      <c r="FZ881" s="26"/>
      <c r="GA881" s="26"/>
      <c r="GB881" s="26"/>
      <c r="GC881" s="26"/>
      <c r="GD881" s="26"/>
      <c r="GE881" s="26"/>
      <c r="GF881" s="26"/>
      <c r="GG881" s="26"/>
      <c r="GH881" s="26"/>
      <c r="GI881" s="26"/>
      <c r="GJ881" s="26"/>
      <c r="GK881" s="26"/>
      <c r="GL881" s="26"/>
      <c r="GM881" s="26"/>
      <c r="GN881" s="26"/>
      <c r="GO881" s="26"/>
      <c r="GP881" s="26"/>
      <c r="GQ881" s="26"/>
      <c r="GR881" s="26"/>
      <c r="GS881" s="26"/>
      <c r="GT881" s="26"/>
      <c r="GU881" s="26"/>
      <c r="GV881" s="26"/>
      <c r="GW881" s="26"/>
      <c r="GX881" s="26"/>
      <c r="GY881" s="26"/>
      <c r="GZ881" s="26"/>
      <c r="HA881" s="26"/>
      <c r="HB881" s="26"/>
      <c r="HC881" s="26"/>
      <c r="HD881" s="26"/>
      <c r="HE881" s="26"/>
      <c r="HF881" s="26"/>
      <c r="HG881" s="26"/>
      <c r="HH881" s="26"/>
      <c r="HI881" s="26"/>
      <c r="HJ881" s="26"/>
      <c r="HK881" s="26"/>
      <c r="HL881" s="26"/>
      <c r="HM881" s="26"/>
      <c r="HN881" s="26"/>
      <c r="HO881" s="26"/>
      <c r="HP881" s="26"/>
      <c r="HQ881" s="26"/>
      <c r="HR881" s="26"/>
      <c r="HS881" s="26"/>
      <c r="HT881" s="26"/>
      <c r="HU881" s="26"/>
      <c r="HV881" s="26"/>
      <c r="HW881" s="26"/>
      <c r="HX881" s="26"/>
      <c r="HY881" s="26"/>
      <c r="HZ881" s="26"/>
      <c r="IA881" s="26"/>
      <c r="IB881" s="26"/>
      <c r="IC881" s="26"/>
      <c r="ID881" s="26"/>
      <c r="IE881" s="26"/>
      <c r="IF881" s="26"/>
      <c r="IG881" s="26"/>
      <c r="IH881" s="26"/>
      <c r="II881" s="26"/>
      <c r="IJ881" s="26"/>
      <c r="IK881" s="26"/>
      <c r="IL881" s="26"/>
      <c r="IM881" s="26"/>
      <c r="IN881" s="26"/>
      <c r="IO881" s="26"/>
      <c r="IP881" s="26"/>
      <c r="IQ881" s="26"/>
      <c r="IR881" s="26"/>
      <c r="IS881" s="26"/>
      <c r="IT881" s="26"/>
      <c r="IU881" s="26"/>
      <c r="IV881" s="26"/>
    </row>
    <row r="882" spans="1:256" s="37" customFormat="1" hidden="1">
      <c r="A882" s="43"/>
      <c r="B882" s="16"/>
      <c r="C882" s="17"/>
      <c r="D882" s="16"/>
      <c r="E882" s="40"/>
      <c r="F882" s="40"/>
      <c r="G882" s="40"/>
      <c r="H882" s="16"/>
      <c r="I882" s="16"/>
      <c r="J882" s="16"/>
      <c r="K882" s="16"/>
      <c r="L882" s="16"/>
      <c r="M882" s="16"/>
      <c r="N882" s="1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  <c r="CC882" s="26"/>
      <c r="CD882" s="26"/>
      <c r="CE882" s="26"/>
      <c r="CF882" s="26"/>
      <c r="CG882" s="26"/>
      <c r="CH882" s="26"/>
      <c r="CI882" s="26"/>
      <c r="CJ882" s="26"/>
      <c r="CK882" s="26"/>
      <c r="CL882" s="26"/>
      <c r="CM882" s="26"/>
      <c r="CN882" s="26"/>
      <c r="CO882" s="26"/>
      <c r="CP882" s="26"/>
      <c r="CQ882" s="26"/>
      <c r="CR882" s="26"/>
      <c r="CS882" s="26"/>
      <c r="CT882" s="26"/>
      <c r="CU882" s="26"/>
      <c r="CV882" s="26"/>
      <c r="CW882" s="26"/>
      <c r="CX882" s="26"/>
      <c r="CY882" s="26"/>
      <c r="CZ882" s="26"/>
      <c r="DA882" s="26"/>
      <c r="DB882" s="26"/>
      <c r="DC882" s="26"/>
      <c r="DD882" s="26"/>
      <c r="DE882" s="26"/>
      <c r="DF882" s="26"/>
      <c r="DG882" s="26"/>
      <c r="DH882" s="26"/>
      <c r="DI882" s="26"/>
      <c r="DJ882" s="26"/>
      <c r="DK882" s="26"/>
      <c r="DL882" s="26"/>
      <c r="DM882" s="26"/>
      <c r="DN882" s="26"/>
      <c r="DO882" s="26"/>
      <c r="DP882" s="26"/>
      <c r="DQ882" s="26"/>
      <c r="DR882" s="26"/>
      <c r="DS882" s="26"/>
      <c r="DT882" s="26"/>
      <c r="DU882" s="26"/>
      <c r="DV882" s="26"/>
      <c r="DW882" s="26"/>
      <c r="DX882" s="26"/>
      <c r="DY882" s="26"/>
      <c r="DZ882" s="26"/>
      <c r="EA882" s="26"/>
      <c r="EB882" s="26"/>
      <c r="EC882" s="26"/>
      <c r="ED882" s="26"/>
      <c r="EE882" s="26"/>
      <c r="EF882" s="26"/>
      <c r="EG882" s="26"/>
      <c r="EH882" s="26"/>
      <c r="EI882" s="26"/>
      <c r="EJ882" s="26"/>
      <c r="EK882" s="26"/>
      <c r="EL882" s="26"/>
      <c r="EM882" s="26"/>
      <c r="EN882" s="26"/>
      <c r="EO882" s="26"/>
      <c r="EP882" s="26"/>
      <c r="EQ882" s="26"/>
      <c r="ER882" s="26"/>
      <c r="ES882" s="26"/>
      <c r="ET882" s="26"/>
      <c r="EU882" s="26"/>
      <c r="EV882" s="26"/>
      <c r="EW882" s="26"/>
      <c r="EX882" s="26"/>
      <c r="EY882" s="26"/>
      <c r="EZ882" s="26"/>
      <c r="FA882" s="26"/>
      <c r="FB882" s="26"/>
      <c r="FC882" s="26"/>
      <c r="FD882" s="26"/>
      <c r="FE882" s="26"/>
      <c r="FF882" s="26"/>
      <c r="FG882" s="26"/>
      <c r="FH882" s="26"/>
      <c r="FI882" s="26"/>
      <c r="FJ882" s="26"/>
      <c r="FK882" s="26"/>
      <c r="FL882" s="26"/>
      <c r="FM882" s="26"/>
      <c r="FN882" s="26"/>
      <c r="FO882" s="26"/>
      <c r="FP882" s="26"/>
      <c r="FQ882" s="26"/>
      <c r="FR882" s="26"/>
      <c r="FS882" s="26"/>
      <c r="FT882" s="26"/>
      <c r="FU882" s="26"/>
      <c r="FV882" s="26"/>
      <c r="FW882" s="26"/>
      <c r="FX882" s="26"/>
      <c r="FY882" s="26"/>
      <c r="FZ882" s="26"/>
      <c r="GA882" s="26"/>
      <c r="GB882" s="26"/>
      <c r="GC882" s="26"/>
      <c r="GD882" s="26"/>
      <c r="GE882" s="26"/>
      <c r="GF882" s="26"/>
      <c r="GG882" s="26"/>
      <c r="GH882" s="26"/>
      <c r="GI882" s="26"/>
      <c r="GJ882" s="26"/>
      <c r="GK882" s="26"/>
      <c r="GL882" s="26"/>
      <c r="GM882" s="26"/>
      <c r="GN882" s="26"/>
      <c r="GO882" s="26"/>
      <c r="GP882" s="26"/>
      <c r="GQ882" s="26"/>
      <c r="GR882" s="26"/>
      <c r="GS882" s="26"/>
      <c r="GT882" s="26"/>
      <c r="GU882" s="26"/>
      <c r="GV882" s="26"/>
      <c r="GW882" s="26"/>
      <c r="GX882" s="26"/>
      <c r="GY882" s="26"/>
      <c r="GZ882" s="26"/>
      <c r="HA882" s="26"/>
      <c r="HB882" s="26"/>
      <c r="HC882" s="26"/>
      <c r="HD882" s="26"/>
      <c r="HE882" s="26"/>
      <c r="HF882" s="26"/>
      <c r="HG882" s="26"/>
      <c r="HH882" s="26"/>
      <c r="HI882" s="26"/>
      <c r="HJ882" s="26"/>
      <c r="HK882" s="26"/>
      <c r="HL882" s="26"/>
      <c r="HM882" s="26"/>
      <c r="HN882" s="26"/>
      <c r="HO882" s="26"/>
      <c r="HP882" s="26"/>
      <c r="HQ882" s="26"/>
      <c r="HR882" s="26"/>
      <c r="HS882" s="26"/>
      <c r="HT882" s="26"/>
      <c r="HU882" s="26"/>
      <c r="HV882" s="26"/>
      <c r="HW882" s="26"/>
      <c r="HX882" s="26"/>
      <c r="HY882" s="26"/>
      <c r="HZ882" s="26"/>
      <c r="IA882" s="26"/>
      <c r="IB882" s="26"/>
      <c r="IC882" s="26"/>
      <c r="ID882" s="26"/>
      <c r="IE882" s="26"/>
      <c r="IF882" s="26"/>
      <c r="IG882" s="26"/>
      <c r="IH882" s="26"/>
      <c r="II882" s="26"/>
      <c r="IJ882" s="26"/>
      <c r="IK882" s="26"/>
      <c r="IL882" s="26"/>
      <c r="IM882" s="26"/>
      <c r="IN882" s="26"/>
      <c r="IO882" s="26"/>
      <c r="IP882" s="26"/>
      <c r="IQ882" s="26"/>
      <c r="IR882" s="26"/>
      <c r="IS882" s="26"/>
      <c r="IT882" s="26"/>
      <c r="IU882" s="26"/>
      <c r="IV882" s="26"/>
    </row>
    <row r="883" spans="1:256" s="37" customFormat="1" hidden="1">
      <c r="A883" s="43"/>
      <c r="B883" s="16"/>
      <c r="C883" s="17"/>
      <c r="D883" s="16"/>
      <c r="E883" s="40"/>
      <c r="F883" s="40"/>
      <c r="G883" s="40"/>
      <c r="H883" s="16"/>
      <c r="I883" s="16"/>
      <c r="J883" s="16"/>
      <c r="K883" s="16"/>
      <c r="L883" s="16"/>
      <c r="M883" s="16"/>
      <c r="N883" s="1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  <c r="CC883" s="26"/>
      <c r="CD883" s="26"/>
      <c r="CE883" s="26"/>
      <c r="CF883" s="26"/>
      <c r="CG883" s="26"/>
      <c r="CH883" s="26"/>
      <c r="CI883" s="26"/>
      <c r="CJ883" s="26"/>
      <c r="CK883" s="26"/>
      <c r="CL883" s="26"/>
      <c r="CM883" s="26"/>
      <c r="CN883" s="26"/>
      <c r="CO883" s="26"/>
      <c r="CP883" s="26"/>
      <c r="CQ883" s="26"/>
      <c r="CR883" s="26"/>
      <c r="CS883" s="26"/>
      <c r="CT883" s="26"/>
      <c r="CU883" s="26"/>
      <c r="CV883" s="26"/>
      <c r="CW883" s="26"/>
      <c r="CX883" s="26"/>
      <c r="CY883" s="26"/>
      <c r="CZ883" s="26"/>
      <c r="DA883" s="26"/>
      <c r="DB883" s="26"/>
      <c r="DC883" s="26"/>
      <c r="DD883" s="26"/>
      <c r="DE883" s="26"/>
      <c r="DF883" s="26"/>
      <c r="DG883" s="26"/>
      <c r="DH883" s="26"/>
      <c r="DI883" s="26"/>
      <c r="DJ883" s="26"/>
      <c r="DK883" s="26"/>
      <c r="DL883" s="26"/>
      <c r="DM883" s="26"/>
      <c r="DN883" s="26"/>
      <c r="DO883" s="26"/>
      <c r="DP883" s="26"/>
      <c r="DQ883" s="26"/>
      <c r="DR883" s="26"/>
      <c r="DS883" s="26"/>
      <c r="DT883" s="26"/>
      <c r="DU883" s="26"/>
      <c r="DV883" s="26"/>
      <c r="DW883" s="26"/>
      <c r="DX883" s="26"/>
      <c r="DY883" s="26"/>
      <c r="DZ883" s="26"/>
      <c r="EA883" s="26"/>
      <c r="EB883" s="26"/>
      <c r="EC883" s="26"/>
      <c r="ED883" s="26"/>
      <c r="EE883" s="26"/>
      <c r="EF883" s="26"/>
      <c r="EG883" s="26"/>
      <c r="EH883" s="26"/>
      <c r="EI883" s="26"/>
      <c r="EJ883" s="26"/>
      <c r="EK883" s="26"/>
      <c r="EL883" s="26"/>
      <c r="EM883" s="26"/>
      <c r="EN883" s="26"/>
      <c r="EO883" s="26"/>
      <c r="EP883" s="26"/>
      <c r="EQ883" s="26"/>
      <c r="ER883" s="26"/>
      <c r="ES883" s="26"/>
      <c r="ET883" s="26"/>
      <c r="EU883" s="26"/>
      <c r="EV883" s="26"/>
      <c r="EW883" s="26"/>
      <c r="EX883" s="26"/>
      <c r="EY883" s="26"/>
      <c r="EZ883" s="26"/>
      <c r="FA883" s="26"/>
      <c r="FB883" s="26"/>
      <c r="FC883" s="26"/>
      <c r="FD883" s="26"/>
      <c r="FE883" s="26"/>
      <c r="FF883" s="26"/>
      <c r="FG883" s="26"/>
      <c r="FH883" s="26"/>
      <c r="FI883" s="26"/>
      <c r="FJ883" s="26"/>
      <c r="FK883" s="26"/>
      <c r="FL883" s="26"/>
      <c r="FM883" s="26"/>
      <c r="FN883" s="26"/>
      <c r="FO883" s="26"/>
      <c r="FP883" s="26"/>
      <c r="FQ883" s="26"/>
      <c r="FR883" s="26"/>
      <c r="FS883" s="26"/>
      <c r="FT883" s="26"/>
      <c r="FU883" s="26"/>
      <c r="FV883" s="26"/>
      <c r="FW883" s="26"/>
      <c r="FX883" s="26"/>
      <c r="FY883" s="26"/>
      <c r="FZ883" s="26"/>
      <c r="GA883" s="26"/>
      <c r="GB883" s="26"/>
      <c r="GC883" s="26"/>
      <c r="GD883" s="26"/>
      <c r="GE883" s="26"/>
      <c r="GF883" s="26"/>
      <c r="GG883" s="26"/>
      <c r="GH883" s="26"/>
      <c r="GI883" s="26"/>
      <c r="GJ883" s="26"/>
      <c r="GK883" s="26"/>
      <c r="GL883" s="26"/>
      <c r="GM883" s="26"/>
      <c r="GN883" s="26"/>
      <c r="GO883" s="26"/>
      <c r="GP883" s="26"/>
      <c r="GQ883" s="26"/>
      <c r="GR883" s="26"/>
      <c r="GS883" s="26"/>
      <c r="GT883" s="26"/>
      <c r="GU883" s="26"/>
      <c r="GV883" s="26"/>
      <c r="GW883" s="26"/>
      <c r="GX883" s="26"/>
      <c r="GY883" s="26"/>
      <c r="GZ883" s="26"/>
      <c r="HA883" s="26"/>
      <c r="HB883" s="26"/>
      <c r="HC883" s="26"/>
      <c r="HD883" s="26"/>
      <c r="HE883" s="26"/>
      <c r="HF883" s="26"/>
      <c r="HG883" s="26"/>
      <c r="HH883" s="26"/>
      <c r="HI883" s="26"/>
      <c r="HJ883" s="26"/>
      <c r="HK883" s="26"/>
      <c r="HL883" s="26"/>
      <c r="HM883" s="26"/>
      <c r="HN883" s="26"/>
      <c r="HO883" s="26"/>
      <c r="HP883" s="26"/>
      <c r="HQ883" s="26"/>
      <c r="HR883" s="26"/>
      <c r="HS883" s="26"/>
      <c r="HT883" s="26"/>
      <c r="HU883" s="26"/>
      <c r="HV883" s="26"/>
      <c r="HW883" s="26"/>
      <c r="HX883" s="26"/>
      <c r="HY883" s="26"/>
      <c r="HZ883" s="26"/>
      <c r="IA883" s="26"/>
      <c r="IB883" s="26"/>
      <c r="IC883" s="26"/>
      <c r="ID883" s="26"/>
      <c r="IE883" s="26"/>
      <c r="IF883" s="26"/>
      <c r="IG883" s="26"/>
      <c r="IH883" s="26"/>
      <c r="II883" s="26"/>
      <c r="IJ883" s="26"/>
      <c r="IK883" s="26"/>
      <c r="IL883" s="26"/>
      <c r="IM883" s="26"/>
      <c r="IN883" s="26"/>
      <c r="IO883" s="26"/>
      <c r="IP883" s="26"/>
      <c r="IQ883" s="26"/>
      <c r="IR883" s="26"/>
      <c r="IS883" s="26"/>
      <c r="IT883" s="26"/>
      <c r="IU883" s="26"/>
      <c r="IV883" s="26"/>
    </row>
    <row r="884" spans="1:256" s="37" customFormat="1" hidden="1">
      <c r="A884" s="43"/>
      <c r="B884" s="16"/>
      <c r="C884" s="16"/>
      <c r="D884" s="16"/>
      <c r="E884" s="40"/>
      <c r="F884" s="40"/>
      <c r="G884" s="40"/>
      <c r="H884" s="16"/>
      <c r="I884" s="16"/>
      <c r="J884" s="16"/>
      <c r="K884" s="16"/>
      <c r="L884" s="16"/>
      <c r="M884" s="16"/>
      <c r="N884" s="1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  <c r="CC884" s="26"/>
      <c r="CD884" s="26"/>
      <c r="CE884" s="26"/>
      <c r="CF884" s="26"/>
      <c r="CG884" s="26"/>
      <c r="CH884" s="26"/>
      <c r="CI884" s="26"/>
      <c r="CJ884" s="26"/>
      <c r="CK884" s="26"/>
      <c r="CL884" s="26"/>
      <c r="CM884" s="26"/>
      <c r="CN884" s="26"/>
      <c r="CO884" s="26"/>
      <c r="CP884" s="26"/>
      <c r="CQ884" s="26"/>
      <c r="CR884" s="26"/>
      <c r="CS884" s="26"/>
      <c r="CT884" s="26"/>
      <c r="CU884" s="26"/>
      <c r="CV884" s="26"/>
      <c r="CW884" s="26"/>
      <c r="CX884" s="26"/>
      <c r="CY884" s="26"/>
      <c r="CZ884" s="26"/>
      <c r="DA884" s="26"/>
      <c r="DB884" s="26"/>
      <c r="DC884" s="26"/>
      <c r="DD884" s="26"/>
      <c r="DE884" s="26"/>
      <c r="DF884" s="26"/>
      <c r="DG884" s="26"/>
      <c r="DH884" s="26"/>
      <c r="DI884" s="26"/>
      <c r="DJ884" s="26"/>
      <c r="DK884" s="26"/>
      <c r="DL884" s="26"/>
      <c r="DM884" s="26"/>
      <c r="DN884" s="26"/>
      <c r="DO884" s="26"/>
      <c r="DP884" s="26"/>
      <c r="DQ884" s="26"/>
      <c r="DR884" s="26"/>
      <c r="DS884" s="26"/>
      <c r="DT884" s="26"/>
      <c r="DU884" s="26"/>
      <c r="DV884" s="26"/>
      <c r="DW884" s="26"/>
      <c r="DX884" s="26"/>
      <c r="DY884" s="26"/>
      <c r="DZ884" s="26"/>
      <c r="EA884" s="26"/>
      <c r="EB884" s="26"/>
      <c r="EC884" s="26"/>
      <c r="ED884" s="26"/>
      <c r="EE884" s="26"/>
      <c r="EF884" s="26"/>
      <c r="EG884" s="26"/>
      <c r="EH884" s="26"/>
      <c r="EI884" s="26"/>
      <c r="EJ884" s="26"/>
      <c r="EK884" s="26"/>
      <c r="EL884" s="26"/>
      <c r="EM884" s="26"/>
      <c r="EN884" s="26"/>
      <c r="EO884" s="26"/>
      <c r="EP884" s="26"/>
      <c r="EQ884" s="26"/>
      <c r="ER884" s="26"/>
      <c r="ES884" s="26"/>
      <c r="ET884" s="26"/>
      <c r="EU884" s="26"/>
      <c r="EV884" s="26"/>
      <c r="EW884" s="26"/>
      <c r="EX884" s="26"/>
      <c r="EY884" s="26"/>
      <c r="EZ884" s="26"/>
      <c r="FA884" s="26"/>
      <c r="FB884" s="26"/>
      <c r="FC884" s="26"/>
      <c r="FD884" s="26"/>
      <c r="FE884" s="26"/>
      <c r="FF884" s="26"/>
      <c r="FG884" s="26"/>
      <c r="FH884" s="26"/>
      <c r="FI884" s="26"/>
      <c r="FJ884" s="26"/>
      <c r="FK884" s="26"/>
      <c r="FL884" s="26"/>
      <c r="FM884" s="26"/>
      <c r="FN884" s="26"/>
      <c r="FO884" s="26"/>
      <c r="FP884" s="26"/>
      <c r="FQ884" s="26"/>
      <c r="FR884" s="26"/>
      <c r="FS884" s="26"/>
      <c r="FT884" s="26"/>
      <c r="FU884" s="26"/>
      <c r="FV884" s="26"/>
      <c r="FW884" s="26"/>
      <c r="FX884" s="26"/>
      <c r="FY884" s="26"/>
      <c r="FZ884" s="26"/>
      <c r="GA884" s="26"/>
      <c r="GB884" s="26"/>
      <c r="GC884" s="26"/>
      <c r="GD884" s="26"/>
      <c r="GE884" s="26"/>
      <c r="GF884" s="26"/>
      <c r="GG884" s="26"/>
      <c r="GH884" s="26"/>
      <c r="GI884" s="26"/>
      <c r="GJ884" s="26"/>
      <c r="GK884" s="26"/>
      <c r="GL884" s="26"/>
      <c r="GM884" s="26"/>
      <c r="GN884" s="26"/>
      <c r="GO884" s="26"/>
      <c r="GP884" s="26"/>
      <c r="GQ884" s="26"/>
      <c r="GR884" s="26"/>
      <c r="GS884" s="26"/>
      <c r="GT884" s="26"/>
      <c r="GU884" s="26"/>
      <c r="GV884" s="26"/>
      <c r="GW884" s="26"/>
      <c r="GX884" s="26"/>
      <c r="GY884" s="26"/>
      <c r="GZ884" s="26"/>
      <c r="HA884" s="26"/>
      <c r="HB884" s="26"/>
      <c r="HC884" s="26"/>
      <c r="HD884" s="26"/>
      <c r="HE884" s="26"/>
      <c r="HF884" s="26"/>
      <c r="HG884" s="26"/>
      <c r="HH884" s="26"/>
      <c r="HI884" s="26"/>
      <c r="HJ884" s="26"/>
      <c r="HK884" s="26"/>
      <c r="HL884" s="26"/>
      <c r="HM884" s="26"/>
      <c r="HN884" s="26"/>
      <c r="HO884" s="26"/>
      <c r="HP884" s="26"/>
      <c r="HQ884" s="26"/>
      <c r="HR884" s="26"/>
      <c r="HS884" s="26"/>
      <c r="HT884" s="26"/>
      <c r="HU884" s="26"/>
      <c r="HV884" s="26"/>
      <c r="HW884" s="26"/>
      <c r="HX884" s="26"/>
      <c r="HY884" s="26"/>
      <c r="HZ884" s="26"/>
      <c r="IA884" s="26"/>
      <c r="IB884" s="26"/>
      <c r="IC884" s="26"/>
      <c r="ID884" s="26"/>
      <c r="IE884" s="26"/>
      <c r="IF884" s="26"/>
      <c r="IG884" s="26"/>
      <c r="IH884" s="26"/>
      <c r="II884" s="26"/>
      <c r="IJ884" s="26"/>
      <c r="IK884" s="26"/>
      <c r="IL884" s="26"/>
      <c r="IM884" s="26"/>
      <c r="IN884" s="26"/>
      <c r="IO884" s="26"/>
      <c r="IP884" s="26"/>
      <c r="IQ884" s="26"/>
      <c r="IR884" s="26"/>
      <c r="IS884" s="26"/>
      <c r="IT884" s="26"/>
      <c r="IU884" s="26"/>
      <c r="IV884" s="26"/>
    </row>
    <row r="885" spans="1:256" s="37" customFormat="1" hidden="1">
      <c r="A885" s="43"/>
      <c r="B885" s="16"/>
      <c r="C885" s="16"/>
      <c r="D885" s="53"/>
      <c r="E885" s="40"/>
      <c r="F885" s="40"/>
      <c r="G885" s="40"/>
      <c r="H885" s="16"/>
      <c r="I885" s="16"/>
      <c r="J885" s="16"/>
      <c r="K885" s="46"/>
      <c r="L885" s="16"/>
      <c r="M885" s="16"/>
      <c r="N885" s="1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  <c r="CC885" s="26"/>
      <c r="CD885" s="26"/>
      <c r="CE885" s="26"/>
      <c r="CF885" s="26"/>
      <c r="CG885" s="26"/>
      <c r="CH885" s="26"/>
      <c r="CI885" s="26"/>
      <c r="CJ885" s="26"/>
      <c r="CK885" s="26"/>
      <c r="CL885" s="26"/>
      <c r="CM885" s="26"/>
      <c r="CN885" s="26"/>
      <c r="CO885" s="26"/>
      <c r="CP885" s="26"/>
      <c r="CQ885" s="26"/>
      <c r="CR885" s="26"/>
      <c r="CS885" s="26"/>
      <c r="CT885" s="26"/>
      <c r="CU885" s="26"/>
      <c r="CV885" s="26"/>
      <c r="CW885" s="26"/>
      <c r="CX885" s="26"/>
      <c r="CY885" s="26"/>
      <c r="CZ885" s="26"/>
      <c r="DA885" s="26"/>
      <c r="DB885" s="26"/>
      <c r="DC885" s="26"/>
      <c r="DD885" s="26"/>
      <c r="DE885" s="26"/>
      <c r="DF885" s="26"/>
      <c r="DG885" s="26"/>
      <c r="DH885" s="26"/>
      <c r="DI885" s="26"/>
      <c r="DJ885" s="26"/>
      <c r="DK885" s="26"/>
      <c r="DL885" s="26"/>
      <c r="DM885" s="26"/>
      <c r="DN885" s="26"/>
      <c r="DO885" s="26"/>
      <c r="DP885" s="26"/>
      <c r="DQ885" s="26"/>
      <c r="DR885" s="26"/>
      <c r="DS885" s="26"/>
      <c r="DT885" s="26"/>
      <c r="DU885" s="26"/>
      <c r="DV885" s="26"/>
      <c r="DW885" s="26"/>
      <c r="DX885" s="26"/>
      <c r="DY885" s="26"/>
      <c r="DZ885" s="26"/>
      <c r="EA885" s="26"/>
      <c r="EB885" s="26"/>
      <c r="EC885" s="26"/>
      <c r="ED885" s="26"/>
      <c r="EE885" s="26"/>
      <c r="EF885" s="26"/>
      <c r="EG885" s="26"/>
      <c r="EH885" s="26"/>
      <c r="EI885" s="26"/>
      <c r="EJ885" s="26"/>
      <c r="EK885" s="26"/>
      <c r="EL885" s="26"/>
      <c r="EM885" s="26"/>
      <c r="EN885" s="26"/>
      <c r="EO885" s="26"/>
      <c r="EP885" s="26"/>
      <c r="EQ885" s="26"/>
      <c r="ER885" s="26"/>
      <c r="ES885" s="26"/>
      <c r="ET885" s="26"/>
      <c r="EU885" s="26"/>
      <c r="EV885" s="26"/>
      <c r="EW885" s="26"/>
      <c r="EX885" s="26"/>
      <c r="EY885" s="26"/>
      <c r="EZ885" s="26"/>
      <c r="FA885" s="26"/>
      <c r="FB885" s="26"/>
      <c r="FC885" s="26"/>
      <c r="FD885" s="26"/>
      <c r="FE885" s="26"/>
      <c r="FF885" s="26"/>
      <c r="FG885" s="26"/>
      <c r="FH885" s="26"/>
      <c r="FI885" s="26"/>
      <c r="FJ885" s="26"/>
      <c r="FK885" s="26"/>
      <c r="FL885" s="26"/>
      <c r="FM885" s="26"/>
      <c r="FN885" s="26"/>
      <c r="FO885" s="26"/>
      <c r="FP885" s="26"/>
      <c r="FQ885" s="26"/>
      <c r="FR885" s="26"/>
      <c r="FS885" s="26"/>
      <c r="FT885" s="26"/>
      <c r="FU885" s="26"/>
      <c r="FV885" s="26"/>
      <c r="FW885" s="26"/>
      <c r="FX885" s="26"/>
      <c r="FY885" s="26"/>
      <c r="FZ885" s="26"/>
      <c r="GA885" s="26"/>
      <c r="GB885" s="26"/>
      <c r="GC885" s="26"/>
      <c r="GD885" s="26"/>
      <c r="GE885" s="26"/>
      <c r="GF885" s="26"/>
      <c r="GG885" s="26"/>
      <c r="GH885" s="26"/>
      <c r="GI885" s="26"/>
      <c r="GJ885" s="26"/>
      <c r="GK885" s="26"/>
      <c r="GL885" s="26"/>
      <c r="GM885" s="26"/>
      <c r="GN885" s="26"/>
      <c r="GO885" s="26"/>
      <c r="GP885" s="26"/>
      <c r="GQ885" s="26"/>
      <c r="GR885" s="26"/>
      <c r="GS885" s="26"/>
      <c r="GT885" s="26"/>
      <c r="GU885" s="26"/>
      <c r="GV885" s="26"/>
      <c r="GW885" s="26"/>
      <c r="GX885" s="26"/>
      <c r="GY885" s="26"/>
      <c r="GZ885" s="26"/>
      <c r="HA885" s="26"/>
      <c r="HB885" s="26"/>
      <c r="HC885" s="26"/>
      <c r="HD885" s="26"/>
      <c r="HE885" s="26"/>
      <c r="HF885" s="26"/>
      <c r="HG885" s="26"/>
      <c r="HH885" s="26"/>
      <c r="HI885" s="26"/>
      <c r="HJ885" s="26"/>
      <c r="HK885" s="26"/>
      <c r="HL885" s="26"/>
      <c r="HM885" s="26"/>
      <c r="HN885" s="26"/>
      <c r="HO885" s="26"/>
      <c r="HP885" s="26"/>
      <c r="HQ885" s="26"/>
      <c r="HR885" s="26"/>
      <c r="HS885" s="26"/>
      <c r="HT885" s="26"/>
      <c r="HU885" s="26"/>
      <c r="HV885" s="26"/>
      <c r="HW885" s="26"/>
      <c r="HX885" s="26"/>
      <c r="HY885" s="26"/>
      <c r="HZ885" s="26"/>
      <c r="IA885" s="26"/>
      <c r="IB885" s="26"/>
      <c r="IC885" s="26"/>
      <c r="ID885" s="26"/>
      <c r="IE885" s="26"/>
      <c r="IF885" s="26"/>
      <c r="IG885" s="26"/>
      <c r="IH885" s="26"/>
      <c r="II885" s="26"/>
      <c r="IJ885" s="26"/>
      <c r="IK885" s="26"/>
      <c r="IL885" s="26"/>
      <c r="IM885" s="26"/>
      <c r="IN885" s="26"/>
      <c r="IO885" s="26"/>
      <c r="IP885" s="26"/>
      <c r="IQ885" s="26"/>
      <c r="IR885" s="26"/>
      <c r="IS885" s="26"/>
      <c r="IT885" s="26"/>
      <c r="IU885" s="26"/>
      <c r="IV885" s="26"/>
    </row>
    <row r="886" spans="1:256" s="72" customFormat="1">
      <c r="A886" s="58">
        <v>43343</v>
      </c>
      <c r="B886" s="59" t="s">
        <v>285</v>
      </c>
      <c r="C886" s="59" t="s">
        <v>82</v>
      </c>
      <c r="D886" s="76" t="s">
        <v>84</v>
      </c>
      <c r="E886" s="61">
        <v>120000</v>
      </c>
      <c r="F886" s="61"/>
      <c r="G886" s="61"/>
      <c r="H886" s="59"/>
      <c r="I886" s="73"/>
      <c r="J886" s="59" t="s">
        <v>260</v>
      </c>
      <c r="K886" s="68" t="s">
        <v>292</v>
      </c>
      <c r="L886" s="59"/>
      <c r="M886" s="59" t="s">
        <v>95</v>
      </c>
      <c r="N886" s="63" t="s">
        <v>101</v>
      </c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  <c r="BO886" s="64"/>
      <c r="BP886" s="64"/>
      <c r="BQ886" s="64"/>
      <c r="BR886" s="64"/>
      <c r="BS886" s="64"/>
      <c r="BT886" s="64"/>
      <c r="BU886" s="64"/>
      <c r="BV886" s="64"/>
      <c r="BW886" s="64"/>
      <c r="BX886" s="64"/>
      <c r="BY886" s="64"/>
      <c r="BZ886" s="64"/>
      <c r="CA886" s="64"/>
      <c r="CB886" s="64"/>
      <c r="CC886" s="64"/>
      <c r="CD886" s="64"/>
      <c r="CE886" s="64"/>
      <c r="CF886" s="64"/>
      <c r="CG886" s="64"/>
      <c r="CH886" s="64"/>
      <c r="CI886" s="64"/>
      <c r="CJ886" s="64"/>
      <c r="CK886" s="64"/>
      <c r="CL886" s="64"/>
      <c r="CM886" s="64"/>
      <c r="CN886" s="64"/>
      <c r="CO886" s="64"/>
      <c r="CP886" s="64"/>
      <c r="CQ886" s="64"/>
      <c r="CR886" s="64"/>
      <c r="CS886" s="64"/>
      <c r="CT886" s="64"/>
      <c r="CU886" s="64"/>
      <c r="CV886" s="64"/>
      <c r="CW886" s="64"/>
      <c r="CX886" s="64"/>
      <c r="CY886" s="64"/>
      <c r="CZ886" s="64"/>
      <c r="DA886" s="64"/>
      <c r="DB886" s="64"/>
      <c r="DC886" s="64"/>
      <c r="DD886" s="64"/>
      <c r="DE886" s="64"/>
      <c r="DF886" s="64"/>
      <c r="DG886" s="64"/>
      <c r="DH886" s="64"/>
      <c r="DI886" s="64"/>
      <c r="DJ886" s="64"/>
      <c r="DK886" s="64"/>
      <c r="DL886" s="64"/>
      <c r="DM886" s="64"/>
      <c r="DN886" s="64"/>
      <c r="DO886" s="64"/>
      <c r="DP886" s="64"/>
      <c r="DQ886" s="64"/>
      <c r="DR886" s="64"/>
      <c r="DS886" s="64"/>
      <c r="DT886" s="64"/>
      <c r="DU886" s="64"/>
      <c r="DV886" s="64"/>
      <c r="DW886" s="64"/>
      <c r="DX886" s="64"/>
      <c r="DY886" s="64"/>
      <c r="DZ886" s="64"/>
      <c r="EA886" s="64"/>
      <c r="EB886" s="64"/>
      <c r="EC886" s="64"/>
      <c r="ED886" s="64"/>
      <c r="EE886" s="64"/>
      <c r="EF886" s="64"/>
      <c r="EG886" s="64"/>
      <c r="EH886" s="64"/>
      <c r="EI886" s="64"/>
      <c r="EJ886" s="64"/>
      <c r="EK886" s="64"/>
      <c r="EL886" s="64"/>
      <c r="EM886" s="64"/>
      <c r="EN886" s="64"/>
      <c r="EO886" s="64"/>
      <c r="EP886" s="64"/>
      <c r="EQ886" s="64"/>
      <c r="ER886" s="64"/>
      <c r="ES886" s="64"/>
      <c r="ET886" s="64"/>
      <c r="EU886" s="64"/>
      <c r="EV886" s="64"/>
      <c r="EW886" s="64"/>
      <c r="EX886" s="64"/>
      <c r="EY886" s="64"/>
      <c r="EZ886" s="64"/>
      <c r="FA886" s="64"/>
      <c r="FB886" s="64"/>
      <c r="FC886" s="64"/>
      <c r="FD886" s="64"/>
      <c r="FE886" s="64"/>
      <c r="FF886" s="64"/>
      <c r="FG886" s="64"/>
      <c r="FH886" s="64"/>
      <c r="FI886" s="64"/>
      <c r="FJ886" s="64"/>
      <c r="FK886" s="64"/>
      <c r="FL886" s="64"/>
      <c r="FM886" s="64"/>
      <c r="FN886" s="64"/>
      <c r="FO886" s="64"/>
      <c r="FP886" s="64"/>
      <c r="FQ886" s="64"/>
      <c r="FR886" s="64"/>
      <c r="FS886" s="64"/>
      <c r="FT886" s="64"/>
      <c r="FU886" s="64"/>
      <c r="FV886" s="64"/>
      <c r="FW886" s="64"/>
      <c r="FX886" s="64"/>
      <c r="FY886" s="64"/>
      <c r="FZ886" s="64"/>
      <c r="GA886" s="64"/>
      <c r="GB886" s="64"/>
      <c r="GC886" s="64"/>
      <c r="GD886" s="64"/>
      <c r="GE886" s="64"/>
      <c r="GF886" s="64"/>
      <c r="GG886" s="64"/>
      <c r="GH886" s="64"/>
      <c r="GI886" s="64"/>
      <c r="GJ886" s="64"/>
      <c r="GK886" s="64"/>
      <c r="GL886" s="64"/>
      <c r="GM886" s="64"/>
      <c r="GN886" s="64"/>
      <c r="GO886" s="64"/>
      <c r="GP886" s="64"/>
      <c r="GQ886" s="64"/>
      <c r="GR886" s="64"/>
      <c r="GS886" s="64"/>
      <c r="GT886" s="64"/>
      <c r="GU886" s="64"/>
      <c r="GV886" s="64"/>
      <c r="GW886" s="64"/>
      <c r="GX886" s="64"/>
      <c r="GY886" s="64"/>
      <c r="GZ886" s="64"/>
      <c r="HA886" s="64"/>
      <c r="HB886" s="64"/>
      <c r="HC886" s="64"/>
      <c r="HD886" s="64"/>
      <c r="HE886" s="64"/>
      <c r="HF886" s="64"/>
      <c r="HG886" s="64"/>
      <c r="HH886" s="64"/>
      <c r="HI886" s="64"/>
      <c r="HJ886" s="64"/>
      <c r="HK886" s="64"/>
      <c r="HL886" s="64"/>
      <c r="HM886" s="64"/>
      <c r="HN886" s="64"/>
      <c r="HO886" s="64"/>
      <c r="HP886" s="64"/>
      <c r="HQ886" s="64"/>
      <c r="HR886" s="64"/>
      <c r="HS886" s="64"/>
      <c r="HT886" s="64"/>
      <c r="HU886" s="64"/>
      <c r="HV886" s="64"/>
      <c r="HW886" s="64"/>
      <c r="HX886" s="64"/>
      <c r="HY886" s="64"/>
      <c r="HZ886" s="64"/>
      <c r="IA886" s="64"/>
      <c r="IB886" s="64"/>
      <c r="IC886" s="64"/>
      <c r="ID886" s="64"/>
      <c r="IE886" s="64"/>
      <c r="IF886" s="64"/>
      <c r="IG886" s="64"/>
      <c r="IH886" s="64"/>
      <c r="II886" s="64"/>
      <c r="IJ886" s="64"/>
      <c r="IK886" s="64"/>
      <c r="IL886" s="64"/>
      <c r="IM886" s="64"/>
      <c r="IN886" s="64"/>
      <c r="IO886" s="64"/>
      <c r="IP886" s="64"/>
      <c r="IQ886" s="64"/>
      <c r="IR886" s="64"/>
      <c r="IS886" s="64"/>
      <c r="IT886" s="64"/>
      <c r="IU886" s="64"/>
      <c r="IV886" s="64"/>
    </row>
    <row r="887" spans="1:256" s="37" customFormat="1" hidden="1">
      <c r="A887" s="43"/>
      <c r="B887" s="50"/>
      <c r="C887" s="50"/>
      <c r="D887" s="50"/>
      <c r="E887" s="40"/>
      <c r="F887" s="49"/>
      <c r="G887" s="50"/>
      <c r="H887" s="16"/>
      <c r="I887" s="16"/>
      <c r="J887" s="17"/>
      <c r="K887" s="50"/>
      <c r="L887" s="16"/>
      <c r="M887" s="16"/>
      <c r="N887" s="17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  <c r="CC887" s="26"/>
      <c r="CD887" s="26"/>
      <c r="CE887" s="26"/>
      <c r="CF887" s="26"/>
      <c r="CG887" s="26"/>
      <c r="CH887" s="26"/>
      <c r="CI887" s="26"/>
      <c r="CJ887" s="26"/>
      <c r="CK887" s="26"/>
      <c r="CL887" s="26"/>
      <c r="CM887" s="26"/>
      <c r="CN887" s="26"/>
      <c r="CO887" s="26"/>
      <c r="CP887" s="26"/>
      <c r="CQ887" s="26"/>
      <c r="CR887" s="26"/>
      <c r="CS887" s="26"/>
      <c r="CT887" s="26"/>
      <c r="CU887" s="26"/>
      <c r="CV887" s="26"/>
      <c r="CW887" s="26"/>
      <c r="CX887" s="26"/>
      <c r="CY887" s="26"/>
      <c r="CZ887" s="26"/>
      <c r="DA887" s="26"/>
      <c r="DB887" s="26"/>
      <c r="DC887" s="26"/>
      <c r="DD887" s="26"/>
      <c r="DE887" s="26"/>
      <c r="DF887" s="26"/>
      <c r="DG887" s="26"/>
      <c r="DH887" s="26"/>
      <c r="DI887" s="26"/>
      <c r="DJ887" s="26"/>
      <c r="DK887" s="26"/>
      <c r="DL887" s="26"/>
      <c r="DM887" s="26"/>
      <c r="DN887" s="26"/>
      <c r="DO887" s="26"/>
      <c r="DP887" s="26"/>
      <c r="DQ887" s="26"/>
      <c r="DR887" s="26"/>
      <c r="DS887" s="26"/>
      <c r="DT887" s="26"/>
      <c r="DU887" s="26"/>
      <c r="DV887" s="26"/>
      <c r="DW887" s="26"/>
      <c r="DX887" s="26"/>
      <c r="DY887" s="26"/>
      <c r="DZ887" s="26"/>
      <c r="EA887" s="26"/>
      <c r="EB887" s="26"/>
      <c r="EC887" s="26"/>
      <c r="ED887" s="26"/>
      <c r="EE887" s="26"/>
      <c r="EF887" s="26"/>
      <c r="EG887" s="26"/>
      <c r="EH887" s="26"/>
      <c r="EI887" s="26"/>
      <c r="EJ887" s="26"/>
      <c r="EK887" s="26"/>
      <c r="EL887" s="26"/>
      <c r="EM887" s="26"/>
      <c r="EN887" s="26"/>
      <c r="EO887" s="26"/>
      <c r="EP887" s="26"/>
      <c r="EQ887" s="26"/>
      <c r="ER887" s="26"/>
      <c r="ES887" s="26"/>
      <c r="ET887" s="26"/>
      <c r="EU887" s="26"/>
      <c r="EV887" s="26"/>
      <c r="EW887" s="26"/>
      <c r="EX887" s="26"/>
      <c r="EY887" s="26"/>
      <c r="EZ887" s="26"/>
      <c r="FA887" s="26"/>
      <c r="FB887" s="26"/>
      <c r="FC887" s="26"/>
      <c r="FD887" s="26"/>
      <c r="FE887" s="26"/>
      <c r="FF887" s="26"/>
      <c r="FG887" s="26"/>
      <c r="FH887" s="26"/>
      <c r="FI887" s="26"/>
      <c r="FJ887" s="26"/>
      <c r="FK887" s="26"/>
      <c r="FL887" s="26"/>
      <c r="FM887" s="26"/>
      <c r="FN887" s="26"/>
      <c r="FO887" s="26"/>
      <c r="FP887" s="26"/>
      <c r="FQ887" s="26"/>
      <c r="FR887" s="26"/>
      <c r="FS887" s="26"/>
      <c r="FT887" s="26"/>
      <c r="FU887" s="26"/>
      <c r="FV887" s="26"/>
      <c r="FW887" s="26"/>
      <c r="FX887" s="26"/>
      <c r="FY887" s="26"/>
      <c r="FZ887" s="26"/>
      <c r="GA887" s="26"/>
      <c r="GB887" s="26"/>
      <c r="GC887" s="26"/>
      <c r="GD887" s="26"/>
      <c r="GE887" s="26"/>
      <c r="GF887" s="26"/>
      <c r="GG887" s="26"/>
      <c r="GH887" s="26"/>
      <c r="GI887" s="26"/>
      <c r="GJ887" s="26"/>
      <c r="GK887" s="26"/>
      <c r="GL887" s="26"/>
      <c r="GM887" s="26"/>
      <c r="GN887" s="26"/>
      <c r="GO887" s="26"/>
      <c r="GP887" s="26"/>
      <c r="GQ887" s="26"/>
      <c r="GR887" s="26"/>
      <c r="GS887" s="26"/>
      <c r="GT887" s="26"/>
      <c r="GU887" s="26"/>
      <c r="GV887" s="26"/>
      <c r="GW887" s="26"/>
      <c r="GX887" s="26"/>
      <c r="GY887" s="26"/>
      <c r="GZ887" s="26"/>
      <c r="HA887" s="26"/>
      <c r="HB887" s="26"/>
      <c r="HC887" s="26"/>
      <c r="HD887" s="26"/>
      <c r="HE887" s="26"/>
      <c r="HF887" s="26"/>
      <c r="HG887" s="26"/>
      <c r="HH887" s="26"/>
      <c r="HI887" s="26"/>
      <c r="HJ887" s="26"/>
      <c r="HK887" s="26"/>
      <c r="HL887" s="26"/>
      <c r="HM887" s="26"/>
      <c r="HN887" s="26"/>
      <c r="HO887" s="26"/>
      <c r="HP887" s="26"/>
      <c r="HQ887" s="26"/>
      <c r="HR887" s="26"/>
      <c r="HS887" s="26"/>
      <c r="HT887" s="26"/>
      <c r="HU887" s="26"/>
      <c r="HV887" s="26"/>
      <c r="HW887" s="26"/>
      <c r="HX887" s="26"/>
      <c r="HY887" s="26"/>
      <c r="HZ887" s="26"/>
      <c r="IA887" s="26"/>
      <c r="IB887" s="26"/>
      <c r="IC887" s="26"/>
      <c r="ID887" s="26"/>
      <c r="IE887" s="26"/>
      <c r="IF887" s="26"/>
      <c r="IG887" s="26"/>
      <c r="IH887" s="26"/>
      <c r="II887" s="26"/>
      <c r="IJ887" s="26"/>
      <c r="IK887" s="26"/>
      <c r="IL887" s="26"/>
      <c r="IM887" s="26"/>
      <c r="IN887" s="26"/>
      <c r="IO887" s="26"/>
      <c r="IP887" s="26"/>
      <c r="IQ887" s="26"/>
      <c r="IR887" s="26"/>
      <c r="IS887" s="26"/>
      <c r="IT887" s="26"/>
      <c r="IU887" s="26"/>
      <c r="IV887" s="26"/>
    </row>
    <row r="888" spans="1:256" s="37" customFormat="1" hidden="1">
      <c r="A888" s="43"/>
      <c r="B888" s="50"/>
      <c r="C888" s="50"/>
      <c r="D888" s="50"/>
      <c r="E888" s="40"/>
      <c r="F888" s="49"/>
      <c r="G888" s="50"/>
      <c r="H888" s="16"/>
      <c r="I888" s="16"/>
      <c r="J888" s="17"/>
      <c r="K888" s="50"/>
      <c r="L888" s="16"/>
      <c r="M888" s="16"/>
      <c r="N888" s="17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  <c r="BO888" s="64"/>
      <c r="BP888" s="64"/>
      <c r="BQ888" s="64"/>
      <c r="BR888" s="64"/>
      <c r="BS888" s="64"/>
      <c r="BT888" s="64"/>
      <c r="BU888" s="64"/>
      <c r="BV888" s="64"/>
      <c r="BW888" s="64"/>
      <c r="BX888" s="64"/>
      <c r="BY888" s="64"/>
      <c r="BZ888" s="64"/>
      <c r="CA888" s="64"/>
      <c r="CB888" s="64"/>
      <c r="CC888" s="64"/>
      <c r="CD888" s="64"/>
      <c r="CE888" s="64"/>
      <c r="CF888" s="64"/>
      <c r="CG888" s="64"/>
      <c r="CH888" s="64"/>
      <c r="CI888" s="64"/>
      <c r="CJ888" s="64"/>
      <c r="CK888" s="64"/>
      <c r="CL888" s="64"/>
      <c r="CM888" s="64"/>
      <c r="CN888" s="64"/>
      <c r="CO888" s="64"/>
      <c r="CP888" s="64"/>
      <c r="CQ888" s="64"/>
      <c r="CR888" s="64"/>
      <c r="CS888" s="64"/>
      <c r="CT888" s="64"/>
      <c r="CU888" s="64"/>
      <c r="CV888" s="64"/>
      <c r="CW888" s="64"/>
      <c r="CX888" s="64"/>
      <c r="CY888" s="64"/>
      <c r="CZ888" s="64"/>
      <c r="DA888" s="64"/>
      <c r="DB888" s="64"/>
      <c r="DC888" s="64"/>
      <c r="DD888" s="64"/>
      <c r="DE888" s="64"/>
      <c r="DF888" s="64"/>
      <c r="DG888" s="64"/>
      <c r="DH888" s="64"/>
      <c r="DI888" s="64"/>
      <c r="DJ888" s="64"/>
      <c r="DK888" s="64"/>
      <c r="DL888" s="64"/>
      <c r="DM888" s="64"/>
      <c r="DN888" s="64"/>
      <c r="DO888" s="64"/>
      <c r="DP888" s="64"/>
      <c r="DQ888" s="64"/>
      <c r="DR888" s="64"/>
      <c r="DS888" s="64"/>
      <c r="DT888" s="64"/>
      <c r="DU888" s="64"/>
      <c r="DV888" s="64"/>
      <c r="DW888" s="64"/>
      <c r="DX888" s="64"/>
      <c r="DY888" s="64"/>
      <c r="DZ888" s="64"/>
      <c r="EA888" s="64"/>
      <c r="EB888" s="64"/>
      <c r="EC888" s="64"/>
      <c r="ED888" s="64"/>
      <c r="EE888" s="64"/>
      <c r="EF888" s="64"/>
      <c r="EG888" s="64"/>
      <c r="EH888" s="64"/>
      <c r="EI888" s="64"/>
      <c r="EJ888" s="64"/>
      <c r="EK888" s="64"/>
      <c r="EL888" s="64"/>
      <c r="EM888" s="64"/>
      <c r="EN888" s="64"/>
      <c r="EO888" s="64"/>
      <c r="EP888" s="64"/>
      <c r="EQ888" s="64"/>
      <c r="ER888" s="64"/>
      <c r="ES888" s="64"/>
      <c r="ET888" s="64"/>
      <c r="EU888" s="64"/>
      <c r="EV888" s="64"/>
      <c r="EW888" s="64"/>
      <c r="EX888" s="64"/>
      <c r="EY888" s="64"/>
      <c r="EZ888" s="64"/>
      <c r="FA888" s="64"/>
      <c r="FB888" s="64"/>
      <c r="FC888" s="64"/>
      <c r="FD888" s="64"/>
      <c r="FE888" s="64"/>
      <c r="FF888" s="64"/>
      <c r="FG888" s="64"/>
      <c r="FH888" s="64"/>
      <c r="FI888" s="64"/>
      <c r="FJ888" s="64"/>
      <c r="FK888" s="64"/>
      <c r="FL888" s="64"/>
      <c r="FM888" s="64"/>
      <c r="FN888" s="64"/>
      <c r="FO888" s="64"/>
      <c r="FP888" s="64"/>
      <c r="FQ888" s="64"/>
      <c r="FR888" s="64"/>
      <c r="FS888" s="64"/>
      <c r="FT888" s="64"/>
      <c r="FU888" s="64"/>
      <c r="FV888" s="64"/>
      <c r="FW888" s="64"/>
      <c r="FX888" s="64"/>
      <c r="FY888" s="64"/>
      <c r="FZ888" s="64"/>
      <c r="GA888" s="64"/>
      <c r="GB888" s="64"/>
      <c r="GC888" s="64"/>
      <c r="GD888" s="64"/>
      <c r="GE888" s="64"/>
      <c r="GF888" s="64"/>
      <c r="GG888" s="64"/>
      <c r="GH888" s="64"/>
      <c r="GI888" s="64"/>
      <c r="GJ888" s="64"/>
      <c r="GK888" s="64"/>
      <c r="GL888" s="64"/>
      <c r="GM888" s="64"/>
      <c r="GN888" s="64"/>
      <c r="GO888" s="64"/>
      <c r="GP888" s="64"/>
      <c r="GQ888" s="64"/>
      <c r="GR888" s="64"/>
      <c r="GS888" s="64"/>
      <c r="GT888" s="64"/>
      <c r="GU888" s="64"/>
      <c r="GV888" s="64"/>
      <c r="GW888" s="64"/>
      <c r="GX888" s="64"/>
      <c r="GY888" s="64"/>
      <c r="GZ888" s="64"/>
      <c r="HA888" s="64"/>
      <c r="HB888" s="64"/>
      <c r="HC888" s="64"/>
      <c r="HD888" s="64"/>
      <c r="HE888" s="64"/>
      <c r="HF888" s="64"/>
      <c r="HG888" s="64"/>
      <c r="HH888" s="64"/>
      <c r="HI888" s="64"/>
      <c r="HJ888" s="64"/>
      <c r="HK888" s="64"/>
      <c r="HL888" s="64"/>
      <c r="HM888" s="64"/>
      <c r="HN888" s="64"/>
      <c r="HO888" s="64"/>
      <c r="HP888" s="64"/>
      <c r="HQ888" s="64"/>
      <c r="HR888" s="64"/>
      <c r="HS888" s="64"/>
      <c r="HT888" s="64"/>
      <c r="HU888" s="64"/>
      <c r="HV888" s="64"/>
      <c r="HW888" s="64"/>
      <c r="HX888" s="64"/>
      <c r="HY888" s="64"/>
      <c r="HZ888" s="64"/>
      <c r="IA888" s="64"/>
      <c r="IB888" s="64"/>
      <c r="IC888" s="64"/>
      <c r="ID888" s="64"/>
      <c r="IE888" s="64"/>
      <c r="IF888" s="64"/>
      <c r="IG888" s="64"/>
      <c r="IH888" s="64"/>
      <c r="II888" s="64"/>
      <c r="IJ888" s="64"/>
      <c r="IK888" s="64"/>
      <c r="IL888" s="64"/>
      <c r="IM888" s="64"/>
      <c r="IN888" s="64"/>
      <c r="IO888" s="64"/>
      <c r="IP888" s="64"/>
      <c r="IQ888" s="64"/>
      <c r="IR888" s="64"/>
      <c r="IS888" s="64"/>
      <c r="IT888" s="64"/>
      <c r="IU888" s="64"/>
      <c r="IV888" s="64"/>
    </row>
    <row r="889" spans="1:256" s="72" customFormat="1" ht="15" hidden="1" customHeight="1">
      <c r="A889" s="43"/>
      <c r="B889" s="50"/>
      <c r="C889" s="16"/>
      <c r="D889" s="16"/>
      <c r="E889" s="40"/>
      <c r="F889" s="40"/>
      <c r="G889" s="54"/>
      <c r="H889" s="16"/>
      <c r="I889" s="16"/>
      <c r="J889" s="17"/>
      <c r="K889" s="50"/>
      <c r="L889" s="16"/>
      <c r="M889" s="16"/>
      <c r="N889" s="17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  <c r="CC889" s="26"/>
      <c r="CD889" s="26"/>
      <c r="CE889" s="26"/>
      <c r="CF889" s="26"/>
      <c r="CG889" s="26"/>
      <c r="CH889" s="26"/>
      <c r="CI889" s="26"/>
      <c r="CJ889" s="26"/>
      <c r="CK889" s="26"/>
      <c r="CL889" s="26"/>
      <c r="CM889" s="26"/>
      <c r="CN889" s="26"/>
      <c r="CO889" s="26"/>
      <c r="CP889" s="26"/>
      <c r="CQ889" s="26"/>
      <c r="CR889" s="26"/>
      <c r="CS889" s="26"/>
      <c r="CT889" s="26"/>
      <c r="CU889" s="26"/>
      <c r="CV889" s="26"/>
      <c r="CW889" s="26"/>
      <c r="CX889" s="26"/>
      <c r="CY889" s="26"/>
      <c r="CZ889" s="26"/>
      <c r="DA889" s="26"/>
      <c r="DB889" s="26"/>
      <c r="DC889" s="26"/>
      <c r="DD889" s="26"/>
      <c r="DE889" s="26"/>
      <c r="DF889" s="26"/>
      <c r="DG889" s="26"/>
      <c r="DH889" s="26"/>
      <c r="DI889" s="26"/>
      <c r="DJ889" s="26"/>
      <c r="DK889" s="26"/>
      <c r="DL889" s="26"/>
      <c r="DM889" s="26"/>
      <c r="DN889" s="26"/>
      <c r="DO889" s="26"/>
      <c r="DP889" s="26"/>
      <c r="DQ889" s="26"/>
      <c r="DR889" s="26"/>
      <c r="DS889" s="26"/>
      <c r="DT889" s="26"/>
      <c r="DU889" s="26"/>
      <c r="DV889" s="26"/>
      <c r="DW889" s="26"/>
      <c r="DX889" s="26"/>
      <c r="DY889" s="26"/>
      <c r="DZ889" s="26"/>
      <c r="EA889" s="26"/>
      <c r="EB889" s="26"/>
      <c r="EC889" s="26"/>
      <c r="ED889" s="26"/>
      <c r="EE889" s="26"/>
      <c r="EF889" s="26"/>
      <c r="EG889" s="26"/>
      <c r="EH889" s="26"/>
      <c r="EI889" s="26"/>
      <c r="EJ889" s="26"/>
      <c r="EK889" s="26"/>
      <c r="EL889" s="26"/>
      <c r="EM889" s="26"/>
      <c r="EN889" s="26"/>
      <c r="EO889" s="26"/>
      <c r="EP889" s="26"/>
      <c r="EQ889" s="26"/>
      <c r="ER889" s="26"/>
      <c r="ES889" s="26"/>
      <c r="ET889" s="26"/>
      <c r="EU889" s="26"/>
      <c r="EV889" s="26"/>
      <c r="EW889" s="26"/>
      <c r="EX889" s="26"/>
      <c r="EY889" s="26"/>
      <c r="EZ889" s="26"/>
      <c r="FA889" s="26"/>
      <c r="FB889" s="26"/>
      <c r="FC889" s="26"/>
      <c r="FD889" s="26"/>
      <c r="FE889" s="26"/>
      <c r="FF889" s="26"/>
      <c r="FG889" s="26"/>
      <c r="FH889" s="26"/>
      <c r="FI889" s="26"/>
      <c r="FJ889" s="26"/>
      <c r="FK889" s="26"/>
      <c r="FL889" s="26"/>
      <c r="FM889" s="26"/>
      <c r="FN889" s="26"/>
      <c r="FO889" s="26"/>
      <c r="FP889" s="26"/>
      <c r="FQ889" s="26"/>
      <c r="FR889" s="26"/>
      <c r="FS889" s="26"/>
      <c r="FT889" s="26"/>
      <c r="FU889" s="26"/>
      <c r="FV889" s="26"/>
      <c r="FW889" s="26"/>
      <c r="FX889" s="26"/>
      <c r="FY889" s="26"/>
      <c r="FZ889" s="26"/>
      <c r="GA889" s="26"/>
      <c r="GB889" s="26"/>
      <c r="GC889" s="26"/>
      <c r="GD889" s="26"/>
      <c r="GE889" s="26"/>
      <c r="GF889" s="26"/>
      <c r="GG889" s="26"/>
      <c r="GH889" s="26"/>
      <c r="GI889" s="26"/>
      <c r="GJ889" s="26"/>
      <c r="GK889" s="26"/>
      <c r="GL889" s="26"/>
      <c r="GM889" s="26"/>
      <c r="GN889" s="26"/>
      <c r="GO889" s="26"/>
      <c r="GP889" s="26"/>
      <c r="GQ889" s="26"/>
      <c r="GR889" s="26"/>
      <c r="GS889" s="26"/>
      <c r="GT889" s="26"/>
      <c r="GU889" s="26"/>
      <c r="GV889" s="26"/>
      <c r="GW889" s="26"/>
      <c r="GX889" s="26"/>
      <c r="GY889" s="26"/>
      <c r="GZ889" s="26"/>
      <c r="HA889" s="26"/>
      <c r="HB889" s="26"/>
      <c r="HC889" s="26"/>
      <c r="HD889" s="26"/>
      <c r="HE889" s="26"/>
      <c r="HF889" s="26"/>
      <c r="HG889" s="26"/>
      <c r="HH889" s="26"/>
      <c r="HI889" s="26"/>
      <c r="HJ889" s="26"/>
      <c r="HK889" s="26"/>
      <c r="HL889" s="26"/>
      <c r="HM889" s="26"/>
      <c r="HN889" s="26"/>
      <c r="HO889" s="26"/>
      <c r="HP889" s="26"/>
      <c r="HQ889" s="26"/>
      <c r="HR889" s="26"/>
      <c r="HS889" s="26"/>
      <c r="HT889" s="26"/>
      <c r="HU889" s="26"/>
      <c r="HV889" s="26"/>
      <c r="HW889" s="26"/>
      <c r="HX889" s="26"/>
      <c r="HY889" s="26"/>
      <c r="HZ889" s="26"/>
      <c r="IA889" s="26"/>
      <c r="IB889" s="26"/>
      <c r="IC889" s="26"/>
      <c r="ID889" s="26"/>
      <c r="IE889" s="26"/>
      <c r="IF889" s="26"/>
      <c r="IG889" s="26"/>
      <c r="IH889" s="26"/>
      <c r="II889" s="26"/>
      <c r="IJ889" s="26"/>
      <c r="IK889" s="26"/>
      <c r="IL889" s="26"/>
      <c r="IM889" s="26"/>
      <c r="IN889" s="26"/>
      <c r="IO889" s="26"/>
      <c r="IP889" s="26"/>
      <c r="IQ889" s="26"/>
      <c r="IR889" s="26"/>
      <c r="IS889" s="26"/>
      <c r="IT889" s="26"/>
      <c r="IU889" s="26"/>
      <c r="IV889" s="26"/>
    </row>
    <row r="890" spans="1:256" s="37" customFormat="1" hidden="1">
      <c r="A890" s="43"/>
      <c r="B890" s="50"/>
      <c r="C890" s="16"/>
      <c r="D890" s="16"/>
      <c r="E890" s="40"/>
      <c r="F890" s="40"/>
      <c r="G890" s="54"/>
      <c r="H890" s="16"/>
      <c r="I890" s="16"/>
      <c r="J890" s="17"/>
      <c r="K890" s="50"/>
      <c r="L890" s="16"/>
      <c r="M890" s="16"/>
      <c r="N890" s="17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  <c r="CC890" s="26"/>
      <c r="CD890" s="26"/>
      <c r="CE890" s="26"/>
      <c r="CF890" s="26"/>
      <c r="CG890" s="26"/>
      <c r="CH890" s="26"/>
      <c r="CI890" s="26"/>
      <c r="CJ890" s="26"/>
      <c r="CK890" s="26"/>
      <c r="CL890" s="26"/>
      <c r="CM890" s="26"/>
      <c r="CN890" s="26"/>
      <c r="CO890" s="26"/>
      <c r="CP890" s="26"/>
      <c r="CQ890" s="26"/>
      <c r="CR890" s="26"/>
      <c r="CS890" s="26"/>
      <c r="CT890" s="26"/>
      <c r="CU890" s="26"/>
      <c r="CV890" s="26"/>
      <c r="CW890" s="26"/>
      <c r="CX890" s="26"/>
      <c r="CY890" s="26"/>
      <c r="CZ890" s="26"/>
      <c r="DA890" s="26"/>
      <c r="DB890" s="26"/>
      <c r="DC890" s="26"/>
      <c r="DD890" s="26"/>
      <c r="DE890" s="26"/>
      <c r="DF890" s="26"/>
      <c r="DG890" s="26"/>
      <c r="DH890" s="26"/>
      <c r="DI890" s="26"/>
      <c r="DJ890" s="26"/>
      <c r="DK890" s="26"/>
      <c r="DL890" s="26"/>
      <c r="DM890" s="26"/>
      <c r="DN890" s="26"/>
      <c r="DO890" s="26"/>
      <c r="DP890" s="26"/>
      <c r="DQ890" s="26"/>
      <c r="DR890" s="26"/>
      <c r="DS890" s="26"/>
      <c r="DT890" s="26"/>
      <c r="DU890" s="26"/>
      <c r="DV890" s="26"/>
      <c r="DW890" s="26"/>
      <c r="DX890" s="26"/>
      <c r="DY890" s="26"/>
      <c r="DZ890" s="26"/>
      <c r="EA890" s="26"/>
      <c r="EB890" s="26"/>
      <c r="EC890" s="26"/>
      <c r="ED890" s="26"/>
      <c r="EE890" s="26"/>
      <c r="EF890" s="26"/>
      <c r="EG890" s="26"/>
      <c r="EH890" s="26"/>
      <c r="EI890" s="26"/>
      <c r="EJ890" s="26"/>
      <c r="EK890" s="26"/>
      <c r="EL890" s="26"/>
      <c r="EM890" s="26"/>
      <c r="EN890" s="26"/>
      <c r="EO890" s="26"/>
      <c r="EP890" s="26"/>
      <c r="EQ890" s="26"/>
      <c r="ER890" s="26"/>
      <c r="ES890" s="26"/>
      <c r="ET890" s="26"/>
      <c r="EU890" s="26"/>
      <c r="EV890" s="26"/>
      <c r="EW890" s="26"/>
      <c r="EX890" s="26"/>
      <c r="EY890" s="26"/>
      <c r="EZ890" s="26"/>
      <c r="FA890" s="26"/>
      <c r="FB890" s="26"/>
      <c r="FC890" s="26"/>
      <c r="FD890" s="26"/>
      <c r="FE890" s="26"/>
      <c r="FF890" s="26"/>
      <c r="FG890" s="26"/>
      <c r="FH890" s="26"/>
      <c r="FI890" s="26"/>
      <c r="FJ890" s="26"/>
      <c r="FK890" s="26"/>
      <c r="FL890" s="26"/>
      <c r="FM890" s="26"/>
      <c r="FN890" s="26"/>
      <c r="FO890" s="26"/>
      <c r="FP890" s="26"/>
      <c r="FQ890" s="26"/>
      <c r="FR890" s="26"/>
      <c r="FS890" s="26"/>
      <c r="FT890" s="26"/>
      <c r="FU890" s="26"/>
      <c r="FV890" s="26"/>
      <c r="FW890" s="26"/>
      <c r="FX890" s="26"/>
      <c r="FY890" s="26"/>
      <c r="FZ890" s="26"/>
      <c r="GA890" s="26"/>
      <c r="GB890" s="26"/>
      <c r="GC890" s="26"/>
      <c r="GD890" s="26"/>
      <c r="GE890" s="26"/>
      <c r="GF890" s="26"/>
      <c r="GG890" s="26"/>
      <c r="GH890" s="26"/>
      <c r="GI890" s="26"/>
      <c r="GJ890" s="26"/>
      <c r="GK890" s="26"/>
      <c r="GL890" s="26"/>
      <c r="GM890" s="26"/>
      <c r="GN890" s="26"/>
      <c r="GO890" s="26"/>
      <c r="GP890" s="26"/>
      <c r="GQ890" s="26"/>
      <c r="GR890" s="26"/>
      <c r="GS890" s="26"/>
      <c r="GT890" s="26"/>
      <c r="GU890" s="26"/>
      <c r="GV890" s="26"/>
      <c r="GW890" s="26"/>
      <c r="GX890" s="26"/>
      <c r="GY890" s="26"/>
      <c r="GZ890" s="26"/>
      <c r="HA890" s="26"/>
      <c r="HB890" s="26"/>
      <c r="HC890" s="26"/>
      <c r="HD890" s="26"/>
      <c r="HE890" s="26"/>
      <c r="HF890" s="26"/>
      <c r="HG890" s="26"/>
      <c r="HH890" s="26"/>
      <c r="HI890" s="26"/>
      <c r="HJ890" s="26"/>
      <c r="HK890" s="26"/>
      <c r="HL890" s="26"/>
      <c r="HM890" s="26"/>
      <c r="HN890" s="26"/>
      <c r="HO890" s="26"/>
      <c r="HP890" s="26"/>
      <c r="HQ890" s="26"/>
      <c r="HR890" s="26"/>
      <c r="HS890" s="26"/>
      <c r="HT890" s="26"/>
      <c r="HU890" s="26"/>
      <c r="HV890" s="26"/>
      <c r="HW890" s="26"/>
      <c r="HX890" s="26"/>
      <c r="HY890" s="26"/>
      <c r="HZ890" s="26"/>
      <c r="IA890" s="26"/>
      <c r="IB890" s="26"/>
      <c r="IC890" s="26"/>
      <c r="ID890" s="26"/>
      <c r="IE890" s="26"/>
      <c r="IF890" s="26"/>
      <c r="IG890" s="26"/>
      <c r="IH890" s="26"/>
      <c r="II890" s="26"/>
      <c r="IJ890" s="26"/>
      <c r="IK890" s="26"/>
      <c r="IL890" s="26"/>
      <c r="IM890" s="26"/>
      <c r="IN890" s="26"/>
      <c r="IO890" s="26"/>
      <c r="IP890" s="26"/>
      <c r="IQ890" s="26"/>
      <c r="IR890" s="26"/>
      <c r="IS890" s="26"/>
      <c r="IT890" s="26"/>
      <c r="IU890" s="26"/>
      <c r="IV890" s="26"/>
    </row>
    <row r="891" spans="1:256" s="72" customFormat="1">
      <c r="A891" s="58">
        <v>43343</v>
      </c>
      <c r="B891" s="71" t="s">
        <v>285</v>
      </c>
      <c r="C891" s="71" t="s">
        <v>82</v>
      </c>
      <c r="D891" s="71" t="s">
        <v>84</v>
      </c>
      <c r="E891" s="71">
        <v>120000</v>
      </c>
      <c r="F891" s="71"/>
      <c r="G891" s="71"/>
      <c r="H891" s="71"/>
      <c r="I891" s="73"/>
      <c r="J891" s="71" t="s">
        <v>547</v>
      </c>
      <c r="K891" s="71" t="s">
        <v>143</v>
      </c>
      <c r="L891" s="71"/>
      <c r="M891" s="59" t="s">
        <v>95</v>
      </c>
      <c r="N891" s="63" t="s">
        <v>101</v>
      </c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  <c r="BO891" s="64"/>
      <c r="BP891" s="64"/>
      <c r="BQ891" s="64"/>
      <c r="BR891" s="64"/>
      <c r="BS891" s="64"/>
      <c r="BT891" s="64"/>
      <c r="BU891" s="64"/>
      <c r="BV891" s="64"/>
      <c r="BW891" s="64"/>
      <c r="BX891" s="64"/>
      <c r="BY891" s="64"/>
      <c r="BZ891" s="64"/>
      <c r="CA891" s="64"/>
      <c r="CB891" s="64"/>
      <c r="CC891" s="64"/>
      <c r="CD891" s="64"/>
      <c r="CE891" s="64"/>
      <c r="CF891" s="64"/>
      <c r="CG891" s="64"/>
      <c r="CH891" s="64"/>
      <c r="CI891" s="64"/>
      <c r="CJ891" s="64"/>
      <c r="CK891" s="64"/>
      <c r="CL891" s="64"/>
      <c r="CM891" s="64"/>
      <c r="CN891" s="64"/>
      <c r="CO891" s="64"/>
      <c r="CP891" s="64"/>
      <c r="CQ891" s="64"/>
      <c r="CR891" s="64"/>
      <c r="CS891" s="64"/>
      <c r="CT891" s="64"/>
      <c r="CU891" s="64"/>
      <c r="CV891" s="64"/>
      <c r="CW891" s="64"/>
      <c r="CX891" s="64"/>
      <c r="CY891" s="64"/>
      <c r="CZ891" s="64"/>
      <c r="DA891" s="64"/>
      <c r="DB891" s="64"/>
      <c r="DC891" s="64"/>
      <c r="DD891" s="64"/>
      <c r="DE891" s="64"/>
      <c r="DF891" s="64"/>
      <c r="DG891" s="64"/>
      <c r="DH891" s="64"/>
      <c r="DI891" s="64"/>
      <c r="DJ891" s="64"/>
      <c r="DK891" s="64"/>
      <c r="DL891" s="64"/>
      <c r="DM891" s="64"/>
      <c r="DN891" s="64"/>
      <c r="DO891" s="64"/>
      <c r="DP891" s="64"/>
      <c r="DQ891" s="64"/>
      <c r="DR891" s="64"/>
      <c r="DS891" s="64"/>
      <c r="DT891" s="64"/>
      <c r="DU891" s="64"/>
      <c r="DV891" s="64"/>
      <c r="DW891" s="64"/>
      <c r="DX891" s="64"/>
      <c r="DY891" s="64"/>
      <c r="DZ891" s="64"/>
      <c r="EA891" s="64"/>
      <c r="EB891" s="64"/>
      <c r="EC891" s="64"/>
      <c r="ED891" s="64"/>
      <c r="EE891" s="64"/>
      <c r="EF891" s="64"/>
      <c r="EG891" s="64"/>
      <c r="EH891" s="64"/>
      <c r="EI891" s="64"/>
      <c r="EJ891" s="64"/>
      <c r="EK891" s="64"/>
      <c r="EL891" s="64"/>
      <c r="EM891" s="64"/>
      <c r="EN891" s="64"/>
      <c r="EO891" s="64"/>
      <c r="EP891" s="64"/>
      <c r="EQ891" s="64"/>
      <c r="ER891" s="64"/>
      <c r="ES891" s="64"/>
      <c r="ET891" s="64"/>
      <c r="EU891" s="64"/>
      <c r="EV891" s="64"/>
      <c r="EW891" s="64"/>
      <c r="EX891" s="64"/>
      <c r="EY891" s="64"/>
      <c r="EZ891" s="64"/>
      <c r="FA891" s="64"/>
      <c r="FB891" s="64"/>
      <c r="FC891" s="64"/>
      <c r="FD891" s="64"/>
      <c r="FE891" s="64"/>
      <c r="FF891" s="64"/>
      <c r="FG891" s="64"/>
      <c r="FH891" s="64"/>
      <c r="FI891" s="64"/>
      <c r="FJ891" s="64"/>
      <c r="FK891" s="64"/>
      <c r="FL891" s="64"/>
      <c r="FM891" s="64"/>
      <c r="FN891" s="64"/>
      <c r="FO891" s="64"/>
      <c r="FP891" s="64"/>
      <c r="FQ891" s="64"/>
      <c r="FR891" s="64"/>
      <c r="FS891" s="64"/>
      <c r="FT891" s="64"/>
      <c r="FU891" s="64"/>
      <c r="FV891" s="64"/>
      <c r="FW891" s="64"/>
      <c r="FX891" s="64"/>
      <c r="FY891" s="64"/>
      <c r="FZ891" s="64"/>
      <c r="GA891" s="64"/>
      <c r="GB891" s="64"/>
      <c r="GC891" s="64"/>
      <c r="GD891" s="64"/>
      <c r="GE891" s="64"/>
      <c r="GF891" s="64"/>
      <c r="GG891" s="64"/>
      <c r="GH891" s="64"/>
      <c r="GI891" s="64"/>
      <c r="GJ891" s="64"/>
      <c r="GK891" s="64"/>
      <c r="GL891" s="64"/>
      <c r="GM891" s="64"/>
      <c r="GN891" s="64"/>
      <c r="GO891" s="64"/>
      <c r="GP891" s="64"/>
      <c r="GQ891" s="64"/>
      <c r="GR891" s="64"/>
      <c r="GS891" s="64"/>
      <c r="GT891" s="64"/>
      <c r="GU891" s="64"/>
      <c r="GV891" s="64"/>
      <c r="GW891" s="64"/>
      <c r="GX891" s="64"/>
      <c r="GY891" s="64"/>
      <c r="GZ891" s="64"/>
      <c r="HA891" s="64"/>
      <c r="HB891" s="64"/>
      <c r="HC891" s="64"/>
      <c r="HD891" s="64"/>
      <c r="HE891" s="64"/>
      <c r="HF891" s="64"/>
      <c r="HG891" s="64"/>
      <c r="HH891" s="64"/>
      <c r="HI891" s="64"/>
      <c r="HJ891" s="64"/>
      <c r="HK891" s="64"/>
      <c r="HL891" s="64"/>
      <c r="HM891" s="64"/>
      <c r="HN891" s="64"/>
      <c r="HO891" s="64"/>
      <c r="HP891" s="64"/>
      <c r="HQ891" s="64"/>
      <c r="HR891" s="64"/>
      <c r="HS891" s="64"/>
      <c r="HT891" s="64"/>
      <c r="HU891" s="64"/>
      <c r="HV891" s="64"/>
      <c r="HW891" s="64"/>
      <c r="HX891" s="64"/>
      <c r="HY891" s="64"/>
      <c r="HZ891" s="64"/>
      <c r="IA891" s="64"/>
      <c r="IB891" s="64"/>
      <c r="IC891" s="64"/>
      <c r="ID891" s="64"/>
      <c r="IE891" s="64"/>
      <c r="IF891" s="64"/>
      <c r="IG891" s="64"/>
      <c r="IH891" s="64"/>
      <c r="II891" s="64"/>
      <c r="IJ891" s="64"/>
      <c r="IK891" s="64"/>
      <c r="IL891" s="64"/>
      <c r="IM891" s="64"/>
      <c r="IN891" s="64"/>
      <c r="IO891" s="64"/>
      <c r="IP891" s="64"/>
      <c r="IQ891" s="64"/>
      <c r="IR891" s="64"/>
      <c r="IS891" s="64"/>
      <c r="IT891" s="64"/>
      <c r="IU891" s="64"/>
      <c r="IV891" s="64"/>
    </row>
    <row r="892" spans="1:256" s="37" customFormat="1" hidden="1">
      <c r="A892" s="43"/>
      <c r="B892" s="50"/>
      <c r="C892" s="50"/>
      <c r="D892" s="50"/>
      <c r="E892" s="49"/>
      <c r="F892" s="49"/>
      <c r="G892" s="50"/>
      <c r="H892" s="50"/>
      <c r="I892" s="50"/>
      <c r="J892" s="50"/>
      <c r="K892" s="50"/>
      <c r="L892" s="50"/>
      <c r="M892" s="50"/>
      <c r="N892" s="50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  <c r="CC892" s="26"/>
      <c r="CD892" s="26"/>
      <c r="CE892" s="26"/>
      <c r="CF892" s="26"/>
      <c r="CG892" s="26"/>
      <c r="CH892" s="26"/>
      <c r="CI892" s="26"/>
      <c r="CJ892" s="26"/>
      <c r="CK892" s="26"/>
      <c r="CL892" s="26"/>
      <c r="CM892" s="26"/>
      <c r="CN892" s="26"/>
      <c r="CO892" s="26"/>
      <c r="CP892" s="26"/>
      <c r="CQ892" s="26"/>
      <c r="CR892" s="26"/>
      <c r="CS892" s="26"/>
      <c r="CT892" s="26"/>
      <c r="CU892" s="26"/>
      <c r="CV892" s="26"/>
      <c r="CW892" s="26"/>
      <c r="CX892" s="26"/>
      <c r="CY892" s="26"/>
      <c r="CZ892" s="26"/>
      <c r="DA892" s="26"/>
      <c r="DB892" s="26"/>
      <c r="DC892" s="26"/>
      <c r="DD892" s="26"/>
      <c r="DE892" s="26"/>
      <c r="DF892" s="26"/>
      <c r="DG892" s="26"/>
      <c r="DH892" s="26"/>
      <c r="DI892" s="26"/>
      <c r="DJ892" s="26"/>
      <c r="DK892" s="26"/>
      <c r="DL892" s="26"/>
      <c r="DM892" s="26"/>
      <c r="DN892" s="26"/>
      <c r="DO892" s="26"/>
      <c r="DP892" s="26"/>
      <c r="DQ892" s="26"/>
      <c r="DR892" s="26"/>
      <c r="DS892" s="26"/>
      <c r="DT892" s="26"/>
      <c r="DU892" s="26"/>
      <c r="DV892" s="26"/>
      <c r="DW892" s="26"/>
      <c r="DX892" s="26"/>
      <c r="DY892" s="26"/>
      <c r="DZ892" s="26"/>
      <c r="EA892" s="26"/>
      <c r="EB892" s="26"/>
      <c r="EC892" s="26"/>
      <c r="ED892" s="26"/>
      <c r="EE892" s="26"/>
      <c r="EF892" s="26"/>
      <c r="EG892" s="26"/>
      <c r="EH892" s="26"/>
      <c r="EI892" s="26"/>
      <c r="EJ892" s="26"/>
      <c r="EK892" s="26"/>
      <c r="EL892" s="26"/>
      <c r="EM892" s="26"/>
      <c r="EN892" s="26"/>
      <c r="EO892" s="26"/>
      <c r="EP892" s="26"/>
      <c r="EQ892" s="26"/>
      <c r="ER892" s="26"/>
      <c r="ES892" s="26"/>
      <c r="ET892" s="26"/>
      <c r="EU892" s="26"/>
      <c r="EV892" s="26"/>
      <c r="EW892" s="26"/>
      <c r="EX892" s="26"/>
      <c r="EY892" s="26"/>
      <c r="EZ892" s="26"/>
      <c r="FA892" s="26"/>
      <c r="FB892" s="26"/>
      <c r="FC892" s="26"/>
      <c r="FD892" s="26"/>
      <c r="FE892" s="26"/>
      <c r="FF892" s="26"/>
      <c r="FG892" s="26"/>
      <c r="FH892" s="26"/>
      <c r="FI892" s="26"/>
      <c r="FJ892" s="26"/>
      <c r="FK892" s="26"/>
      <c r="FL892" s="26"/>
      <c r="FM892" s="26"/>
      <c r="FN892" s="26"/>
      <c r="FO892" s="26"/>
      <c r="FP892" s="26"/>
      <c r="FQ892" s="26"/>
      <c r="FR892" s="26"/>
      <c r="FS892" s="26"/>
      <c r="FT892" s="26"/>
      <c r="FU892" s="26"/>
      <c r="FV892" s="26"/>
      <c r="FW892" s="26"/>
      <c r="FX892" s="26"/>
      <c r="FY892" s="26"/>
      <c r="FZ892" s="26"/>
      <c r="GA892" s="26"/>
      <c r="GB892" s="26"/>
      <c r="GC892" s="26"/>
      <c r="GD892" s="26"/>
      <c r="GE892" s="26"/>
      <c r="GF892" s="26"/>
      <c r="GG892" s="26"/>
      <c r="GH892" s="26"/>
      <c r="GI892" s="26"/>
      <c r="GJ892" s="26"/>
      <c r="GK892" s="26"/>
      <c r="GL892" s="26"/>
      <c r="GM892" s="26"/>
      <c r="GN892" s="26"/>
      <c r="GO892" s="26"/>
      <c r="GP892" s="26"/>
      <c r="GQ892" s="26"/>
      <c r="GR892" s="26"/>
      <c r="GS892" s="26"/>
      <c r="GT892" s="26"/>
      <c r="GU892" s="26"/>
      <c r="GV892" s="26"/>
      <c r="GW892" s="26"/>
      <c r="GX892" s="26"/>
      <c r="GY892" s="26"/>
      <c r="GZ892" s="26"/>
      <c r="HA892" s="26"/>
      <c r="HB892" s="26"/>
      <c r="HC892" s="26"/>
      <c r="HD892" s="26"/>
      <c r="HE892" s="26"/>
      <c r="HF892" s="26"/>
      <c r="HG892" s="26"/>
      <c r="HH892" s="26"/>
      <c r="HI892" s="26"/>
      <c r="HJ892" s="26"/>
      <c r="HK892" s="26"/>
      <c r="HL892" s="26"/>
      <c r="HM892" s="26"/>
      <c r="HN892" s="26"/>
      <c r="HO892" s="26"/>
      <c r="HP892" s="26"/>
      <c r="HQ892" s="26"/>
      <c r="HR892" s="26"/>
      <c r="HS892" s="26"/>
      <c r="HT892" s="26"/>
      <c r="HU892" s="26"/>
      <c r="HV892" s="26"/>
      <c r="HW892" s="26"/>
      <c r="HX892" s="26"/>
      <c r="HY892" s="26"/>
      <c r="HZ892" s="26"/>
      <c r="IA892" s="26"/>
      <c r="IB892" s="26"/>
      <c r="IC892" s="26"/>
      <c r="ID892" s="26"/>
      <c r="IE892" s="26"/>
      <c r="IF892" s="26"/>
      <c r="IG892" s="26"/>
      <c r="IH892" s="26"/>
      <c r="II892" s="26"/>
      <c r="IJ892" s="26"/>
      <c r="IK892" s="26"/>
      <c r="IL892" s="26"/>
      <c r="IM892" s="26"/>
      <c r="IN892" s="26"/>
      <c r="IO892" s="26"/>
      <c r="IP892" s="26"/>
      <c r="IQ892" s="26"/>
      <c r="IR892" s="26"/>
      <c r="IS892" s="26"/>
      <c r="IT892" s="26"/>
      <c r="IU892" s="26"/>
      <c r="IV892" s="26"/>
    </row>
    <row r="893" spans="1:256" s="37" customFormat="1" hidden="1">
      <c r="A893" s="43"/>
      <c r="B893" s="50"/>
      <c r="C893" s="50"/>
      <c r="D893" s="50"/>
      <c r="E893" s="49"/>
      <c r="F893" s="49"/>
      <c r="G893" s="50"/>
      <c r="H893" s="50"/>
      <c r="I893" s="50"/>
      <c r="J893" s="50"/>
      <c r="K893" s="50"/>
      <c r="L893" s="50"/>
      <c r="M893" s="50"/>
      <c r="N893" s="17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  <c r="CC893" s="26"/>
      <c r="CD893" s="26"/>
      <c r="CE893" s="26"/>
      <c r="CF893" s="26"/>
      <c r="CG893" s="26"/>
      <c r="CH893" s="26"/>
      <c r="CI893" s="26"/>
      <c r="CJ893" s="26"/>
      <c r="CK893" s="26"/>
      <c r="CL893" s="26"/>
      <c r="CM893" s="26"/>
      <c r="CN893" s="26"/>
      <c r="CO893" s="26"/>
      <c r="CP893" s="26"/>
      <c r="CQ893" s="26"/>
      <c r="CR893" s="26"/>
      <c r="CS893" s="26"/>
      <c r="CT893" s="26"/>
      <c r="CU893" s="26"/>
      <c r="CV893" s="26"/>
      <c r="CW893" s="26"/>
      <c r="CX893" s="26"/>
      <c r="CY893" s="26"/>
      <c r="CZ893" s="26"/>
      <c r="DA893" s="26"/>
      <c r="DB893" s="26"/>
      <c r="DC893" s="26"/>
      <c r="DD893" s="26"/>
      <c r="DE893" s="26"/>
      <c r="DF893" s="26"/>
      <c r="DG893" s="26"/>
      <c r="DH893" s="26"/>
      <c r="DI893" s="26"/>
      <c r="DJ893" s="26"/>
      <c r="DK893" s="26"/>
      <c r="DL893" s="26"/>
      <c r="DM893" s="26"/>
      <c r="DN893" s="26"/>
      <c r="DO893" s="26"/>
      <c r="DP893" s="26"/>
      <c r="DQ893" s="26"/>
      <c r="DR893" s="26"/>
      <c r="DS893" s="26"/>
      <c r="DT893" s="26"/>
      <c r="DU893" s="26"/>
      <c r="DV893" s="26"/>
      <c r="DW893" s="26"/>
      <c r="DX893" s="26"/>
      <c r="DY893" s="26"/>
      <c r="DZ893" s="26"/>
      <c r="EA893" s="26"/>
      <c r="EB893" s="26"/>
      <c r="EC893" s="26"/>
      <c r="ED893" s="26"/>
      <c r="EE893" s="26"/>
      <c r="EF893" s="26"/>
      <c r="EG893" s="26"/>
      <c r="EH893" s="26"/>
      <c r="EI893" s="26"/>
      <c r="EJ893" s="26"/>
      <c r="EK893" s="26"/>
      <c r="EL893" s="26"/>
      <c r="EM893" s="26"/>
      <c r="EN893" s="26"/>
      <c r="EO893" s="26"/>
      <c r="EP893" s="26"/>
      <c r="EQ893" s="26"/>
      <c r="ER893" s="26"/>
      <c r="ES893" s="26"/>
      <c r="ET893" s="26"/>
      <c r="EU893" s="26"/>
      <c r="EV893" s="26"/>
      <c r="EW893" s="26"/>
      <c r="EX893" s="26"/>
      <c r="EY893" s="26"/>
      <c r="EZ893" s="26"/>
      <c r="FA893" s="26"/>
      <c r="FB893" s="26"/>
      <c r="FC893" s="26"/>
      <c r="FD893" s="26"/>
      <c r="FE893" s="26"/>
      <c r="FF893" s="26"/>
      <c r="FG893" s="26"/>
      <c r="FH893" s="26"/>
      <c r="FI893" s="26"/>
      <c r="FJ893" s="26"/>
      <c r="FK893" s="26"/>
      <c r="FL893" s="26"/>
      <c r="FM893" s="26"/>
      <c r="FN893" s="26"/>
      <c r="FO893" s="26"/>
      <c r="FP893" s="26"/>
      <c r="FQ893" s="26"/>
      <c r="FR893" s="26"/>
      <c r="FS893" s="26"/>
      <c r="FT893" s="26"/>
      <c r="FU893" s="26"/>
      <c r="FV893" s="26"/>
      <c r="FW893" s="26"/>
      <c r="FX893" s="26"/>
      <c r="FY893" s="26"/>
      <c r="FZ893" s="26"/>
      <c r="GA893" s="26"/>
      <c r="GB893" s="26"/>
      <c r="GC893" s="26"/>
      <c r="GD893" s="26"/>
      <c r="GE893" s="26"/>
      <c r="GF893" s="26"/>
      <c r="GG893" s="26"/>
      <c r="GH893" s="26"/>
      <c r="GI893" s="26"/>
      <c r="GJ893" s="26"/>
      <c r="GK893" s="26"/>
      <c r="GL893" s="26"/>
      <c r="GM893" s="26"/>
      <c r="GN893" s="26"/>
      <c r="GO893" s="26"/>
      <c r="GP893" s="26"/>
      <c r="GQ893" s="26"/>
      <c r="GR893" s="26"/>
      <c r="GS893" s="26"/>
      <c r="GT893" s="26"/>
      <c r="GU893" s="26"/>
      <c r="GV893" s="26"/>
      <c r="GW893" s="26"/>
      <c r="GX893" s="26"/>
      <c r="GY893" s="26"/>
      <c r="GZ893" s="26"/>
      <c r="HA893" s="26"/>
      <c r="HB893" s="26"/>
      <c r="HC893" s="26"/>
      <c r="HD893" s="26"/>
      <c r="HE893" s="26"/>
      <c r="HF893" s="26"/>
      <c r="HG893" s="26"/>
      <c r="HH893" s="26"/>
      <c r="HI893" s="26"/>
      <c r="HJ893" s="26"/>
      <c r="HK893" s="26"/>
      <c r="HL893" s="26"/>
      <c r="HM893" s="26"/>
      <c r="HN893" s="26"/>
      <c r="HO893" s="26"/>
      <c r="HP893" s="26"/>
      <c r="HQ893" s="26"/>
      <c r="HR893" s="26"/>
      <c r="HS893" s="26"/>
      <c r="HT893" s="26"/>
      <c r="HU893" s="26"/>
      <c r="HV893" s="26"/>
      <c r="HW893" s="26"/>
      <c r="HX893" s="26"/>
      <c r="HY893" s="26"/>
      <c r="HZ893" s="26"/>
      <c r="IA893" s="26"/>
      <c r="IB893" s="26"/>
      <c r="IC893" s="26"/>
      <c r="ID893" s="26"/>
      <c r="IE893" s="26"/>
      <c r="IF893" s="26"/>
      <c r="IG893" s="26"/>
      <c r="IH893" s="26"/>
      <c r="II893" s="26"/>
      <c r="IJ893" s="26"/>
      <c r="IK893" s="26"/>
      <c r="IL893" s="26"/>
      <c r="IM893" s="26"/>
      <c r="IN893" s="26"/>
      <c r="IO893" s="26"/>
      <c r="IP893" s="26"/>
      <c r="IQ893" s="26"/>
      <c r="IR893" s="26"/>
      <c r="IS893" s="26"/>
      <c r="IT893" s="26"/>
      <c r="IU893" s="26"/>
      <c r="IV893" s="26"/>
    </row>
    <row r="894" spans="1:256" s="37" customFormat="1" hidden="1">
      <c r="A894" s="43"/>
      <c r="B894" s="50"/>
      <c r="C894" s="50"/>
      <c r="D894" s="50"/>
      <c r="E894" s="49"/>
      <c r="F894" s="49"/>
      <c r="G894" s="50"/>
      <c r="H894" s="50"/>
      <c r="I894" s="50"/>
      <c r="J894" s="50"/>
      <c r="K894" s="50"/>
      <c r="L894" s="50"/>
      <c r="M894" s="50"/>
      <c r="N894" s="50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  <c r="CC894" s="26"/>
      <c r="CD894" s="26"/>
      <c r="CE894" s="26"/>
      <c r="CF894" s="26"/>
      <c r="CG894" s="26"/>
      <c r="CH894" s="26"/>
      <c r="CI894" s="26"/>
      <c r="CJ894" s="26"/>
      <c r="CK894" s="26"/>
      <c r="CL894" s="26"/>
      <c r="CM894" s="26"/>
      <c r="CN894" s="26"/>
      <c r="CO894" s="26"/>
      <c r="CP894" s="26"/>
      <c r="CQ894" s="26"/>
      <c r="CR894" s="26"/>
      <c r="CS894" s="26"/>
      <c r="CT894" s="26"/>
      <c r="CU894" s="26"/>
      <c r="CV894" s="26"/>
      <c r="CW894" s="26"/>
      <c r="CX894" s="26"/>
      <c r="CY894" s="26"/>
      <c r="CZ894" s="26"/>
      <c r="DA894" s="26"/>
      <c r="DB894" s="26"/>
      <c r="DC894" s="26"/>
      <c r="DD894" s="26"/>
      <c r="DE894" s="26"/>
      <c r="DF894" s="26"/>
      <c r="DG894" s="26"/>
      <c r="DH894" s="26"/>
      <c r="DI894" s="26"/>
      <c r="DJ894" s="26"/>
      <c r="DK894" s="26"/>
      <c r="DL894" s="26"/>
      <c r="DM894" s="26"/>
      <c r="DN894" s="26"/>
      <c r="DO894" s="26"/>
      <c r="DP894" s="26"/>
      <c r="DQ894" s="26"/>
      <c r="DR894" s="26"/>
      <c r="DS894" s="26"/>
      <c r="DT894" s="26"/>
      <c r="DU894" s="26"/>
      <c r="DV894" s="26"/>
      <c r="DW894" s="26"/>
      <c r="DX894" s="26"/>
      <c r="DY894" s="26"/>
      <c r="DZ894" s="26"/>
      <c r="EA894" s="26"/>
      <c r="EB894" s="26"/>
      <c r="EC894" s="26"/>
      <c r="ED894" s="26"/>
      <c r="EE894" s="26"/>
      <c r="EF894" s="26"/>
      <c r="EG894" s="26"/>
      <c r="EH894" s="26"/>
      <c r="EI894" s="26"/>
      <c r="EJ894" s="26"/>
      <c r="EK894" s="26"/>
      <c r="EL894" s="26"/>
      <c r="EM894" s="26"/>
      <c r="EN894" s="26"/>
      <c r="EO894" s="26"/>
      <c r="EP894" s="26"/>
      <c r="EQ894" s="26"/>
      <c r="ER894" s="26"/>
      <c r="ES894" s="26"/>
      <c r="ET894" s="26"/>
      <c r="EU894" s="26"/>
      <c r="EV894" s="26"/>
      <c r="EW894" s="26"/>
      <c r="EX894" s="26"/>
      <c r="EY894" s="26"/>
      <c r="EZ894" s="26"/>
      <c r="FA894" s="26"/>
      <c r="FB894" s="26"/>
      <c r="FC894" s="26"/>
      <c r="FD894" s="26"/>
      <c r="FE894" s="26"/>
      <c r="FF894" s="26"/>
      <c r="FG894" s="26"/>
      <c r="FH894" s="26"/>
      <c r="FI894" s="26"/>
      <c r="FJ894" s="26"/>
      <c r="FK894" s="26"/>
      <c r="FL894" s="26"/>
      <c r="FM894" s="26"/>
      <c r="FN894" s="26"/>
      <c r="FO894" s="26"/>
      <c r="FP894" s="26"/>
      <c r="FQ894" s="26"/>
      <c r="FR894" s="26"/>
      <c r="FS894" s="26"/>
      <c r="FT894" s="26"/>
      <c r="FU894" s="26"/>
      <c r="FV894" s="26"/>
      <c r="FW894" s="26"/>
      <c r="FX894" s="26"/>
      <c r="FY894" s="26"/>
      <c r="FZ894" s="26"/>
      <c r="GA894" s="26"/>
      <c r="GB894" s="26"/>
      <c r="GC894" s="26"/>
      <c r="GD894" s="26"/>
      <c r="GE894" s="26"/>
      <c r="GF894" s="26"/>
      <c r="GG894" s="26"/>
      <c r="GH894" s="26"/>
      <c r="GI894" s="26"/>
      <c r="GJ894" s="26"/>
      <c r="GK894" s="26"/>
      <c r="GL894" s="26"/>
      <c r="GM894" s="26"/>
      <c r="GN894" s="26"/>
      <c r="GO894" s="26"/>
      <c r="GP894" s="26"/>
      <c r="GQ894" s="26"/>
      <c r="GR894" s="26"/>
      <c r="GS894" s="26"/>
      <c r="GT894" s="26"/>
      <c r="GU894" s="26"/>
      <c r="GV894" s="26"/>
      <c r="GW894" s="26"/>
      <c r="GX894" s="26"/>
      <c r="GY894" s="26"/>
      <c r="GZ894" s="26"/>
      <c r="HA894" s="26"/>
      <c r="HB894" s="26"/>
      <c r="HC894" s="26"/>
      <c r="HD894" s="26"/>
      <c r="HE894" s="26"/>
      <c r="HF894" s="26"/>
      <c r="HG894" s="26"/>
      <c r="HH894" s="26"/>
      <c r="HI894" s="26"/>
      <c r="HJ894" s="26"/>
      <c r="HK894" s="26"/>
      <c r="HL894" s="26"/>
      <c r="HM894" s="26"/>
      <c r="HN894" s="26"/>
      <c r="HO894" s="26"/>
      <c r="HP894" s="26"/>
      <c r="HQ894" s="26"/>
      <c r="HR894" s="26"/>
      <c r="HS894" s="26"/>
      <c r="HT894" s="26"/>
      <c r="HU894" s="26"/>
      <c r="HV894" s="26"/>
      <c r="HW894" s="26"/>
      <c r="HX894" s="26"/>
      <c r="HY894" s="26"/>
      <c r="HZ894" s="26"/>
      <c r="IA894" s="26"/>
      <c r="IB894" s="26"/>
      <c r="IC894" s="26"/>
      <c r="ID894" s="26"/>
      <c r="IE894" s="26"/>
      <c r="IF894" s="26"/>
      <c r="IG894" s="26"/>
      <c r="IH894" s="26"/>
      <c r="II894" s="26"/>
      <c r="IJ894" s="26"/>
      <c r="IK894" s="26"/>
      <c r="IL894" s="26"/>
      <c r="IM894" s="26"/>
      <c r="IN894" s="26"/>
      <c r="IO894" s="26"/>
      <c r="IP894" s="26"/>
      <c r="IQ894" s="26"/>
      <c r="IR894" s="26"/>
      <c r="IS894" s="26"/>
      <c r="IT894" s="26"/>
      <c r="IU894" s="26"/>
      <c r="IV894" s="26"/>
    </row>
    <row r="895" spans="1:256" s="37" customFormat="1" hidden="1">
      <c r="A895" s="43"/>
      <c r="B895" s="17"/>
      <c r="C895" s="16"/>
      <c r="D895" s="17"/>
      <c r="E895" s="40"/>
      <c r="F895" s="40"/>
      <c r="G895" s="54"/>
      <c r="H895" s="16"/>
      <c r="I895" s="16"/>
      <c r="J895" s="17"/>
      <c r="K895" s="17"/>
      <c r="L895" s="16"/>
      <c r="M895" s="16"/>
      <c r="N895" s="17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  <c r="AO895" s="26"/>
      <c r="AP895" s="26"/>
      <c r="AQ895" s="26"/>
      <c r="AR895" s="26"/>
      <c r="AS895" s="26"/>
      <c r="AT895" s="26"/>
      <c r="AU895" s="26"/>
      <c r="AV895" s="26"/>
      <c r="AW895" s="26"/>
      <c r="AX895" s="26"/>
      <c r="AY895" s="26"/>
      <c r="AZ895" s="26"/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6"/>
      <c r="BQ895" s="26"/>
      <c r="BR895" s="26"/>
      <c r="BS895" s="26"/>
      <c r="BT895" s="26"/>
      <c r="BU895" s="26"/>
      <c r="BV895" s="26"/>
      <c r="BW895" s="26"/>
      <c r="BX895" s="26"/>
      <c r="BY895" s="26"/>
      <c r="BZ895" s="26"/>
      <c r="CA895" s="26"/>
      <c r="CB895" s="26"/>
      <c r="CC895" s="26"/>
      <c r="CD895" s="26"/>
      <c r="CE895" s="26"/>
      <c r="CF895" s="26"/>
      <c r="CG895" s="26"/>
      <c r="CH895" s="26"/>
      <c r="CI895" s="26"/>
      <c r="CJ895" s="26"/>
      <c r="CK895" s="26"/>
      <c r="CL895" s="26"/>
      <c r="CM895" s="26"/>
      <c r="CN895" s="26"/>
      <c r="CO895" s="26"/>
      <c r="CP895" s="26"/>
      <c r="CQ895" s="26"/>
      <c r="CR895" s="26"/>
      <c r="CS895" s="26"/>
      <c r="CT895" s="26"/>
      <c r="CU895" s="26"/>
      <c r="CV895" s="26"/>
      <c r="CW895" s="26"/>
      <c r="CX895" s="26"/>
      <c r="CY895" s="26"/>
      <c r="CZ895" s="26"/>
      <c r="DA895" s="26"/>
      <c r="DB895" s="26"/>
      <c r="DC895" s="26"/>
      <c r="DD895" s="26"/>
      <c r="DE895" s="26"/>
      <c r="DF895" s="26"/>
      <c r="DG895" s="26"/>
      <c r="DH895" s="26"/>
      <c r="DI895" s="26"/>
      <c r="DJ895" s="26"/>
      <c r="DK895" s="26"/>
      <c r="DL895" s="26"/>
      <c r="DM895" s="26"/>
      <c r="DN895" s="26"/>
      <c r="DO895" s="26"/>
      <c r="DP895" s="26"/>
      <c r="DQ895" s="26"/>
      <c r="DR895" s="26"/>
      <c r="DS895" s="26"/>
      <c r="DT895" s="26"/>
      <c r="DU895" s="26"/>
      <c r="DV895" s="26"/>
      <c r="DW895" s="26"/>
      <c r="DX895" s="26"/>
      <c r="DY895" s="26"/>
      <c r="DZ895" s="26"/>
      <c r="EA895" s="26"/>
      <c r="EB895" s="26"/>
      <c r="EC895" s="26"/>
      <c r="ED895" s="26"/>
      <c r="EE895" s="26"/>
      <c r="EF895" s="26"/>
      <c r="EG895" s="26"/>
      <c r="EH895" s="26"/>
      <c r="EI895" s="26"/>
      <c r="EJ895" s="26"/>
      <c r="EK895" s="26"/>
      <c r="EL895" s="26"/>
      <c r="EM895" s="26"/>
      <c r="EN895" s="26"/>
      <c r="EO895" s="26"/>
      <c r="EP895" s="26"/>
      <c r="EQ895" s="26"/>
      <c r="ER895" s="26"/>
      <c r="ES895" s="26"/>
      <c r="ET895" s="26"/>
      <c r="EU895" s="26"/>
      <c r="EV895" s="26"/>
      <c r="EW895" s="26"/>
      <c r="EX895" s="26"/>
      <c r="EY895" s="26"/>
      <c r="EZ895" s="26"/>
      <c r="FA895" s="26"/>
      <c r="FB895" s="26"/>
      <c r="FC895" s="26"/>
      <c r="FD895" s="26"/>
      <c r="FE895" s="26"/>
      <c r="FF895" s="26"/>
      <c r="FG895" s="26"/>
      <c r="FH895" s="26"/>
      <c r="FI895" s="26"/>
      <c r="FJ895" s="26"/>
      <c r="FK895" s="26"/>
      <c r="FL895" s="26"/>
      <c r="FM895" s="26"/>
      <c r="FN895" s="26"/>
      <c r="FO895" s="26"/>
      <c r="FP895" s="26"/>
      <c r="FQ895" s="26"/>
      <c r="FR895" s="26"/>
      <c r="FS895" s="26"/>
      <c r="FT895" s="26"/>
      <c r="FU895" s="26"/>
      <c r="FV895" s="26"/>
      <c r="FW895" s="26"/>
      <c r="FX895" s="26"/>
      <c r="FY895" s="26"/>
      <c r="FZ895" s="26"/>
      <c r="GA895" s="26"/>
      <c r="GB895" s="26"/>
      <c r="GC895" s="26"/>
      <c r="GD895" s="26"/>
      <c r="GE895" s="26"/>
      <c r="GF895" s="26"/>
      <c r="GG895" s="26"/>
      <c r="GH895" s="26"/>
      <c r="GI895" s="26"/>
      <c r="GJ895" s="26"/>
      <c r="GK895" s="26"/>
      <c r="GL895" s="26"/>
      <c r="GM895" s="26"/>
      <c r="GN895" s="26"/>
      <c r="GO895" s="26"/>
      <c r="GP895" s="26"/>
      <c r="GQ895" s="26"/>
      <c r="GR895" s="26"/>
      <c r="GS895" s="26"/>
      <c r="GT895" s="26"/>
      <c r="GU895" s="26"/>
      <c r="GV895" s="26"/>
      <c r="GW895" s="26"/>
      <c r="GX895" s="26"/>
      <c r="GY895" s="26"/>
      <c r="GZ895" s="26"/>
      <c r="HA895" s="26"/>
      <c r="HB895" s="26"/>
      <c r="HC895" s="26"/>
      <c r="HD895" s="26"/>
      <c r="HE895" s="26"/>
      <c r="HF895" s="26"/>
      <c r="HG895" s="26"/>
      <c r="HH895" s="26"/>
      <c r="HI895" s="26"/>
      <c r="HJ895" s="26"/>
      <c r="HK895" s="26"/>
      <c r="HL895" s="26"/>
      <c r="HM895" s="26"/>
      <c r="HN895" s="26"/>
      <c r="HO895" s="26"/>
      <c r="HP895" s="26"/>
      <c r="HQ895" s="26"/>
      <c r="HR895" s="26"/>
      <c r="HS895" s="26"/>
      <c r="HT895" s="26"/>
      <c r="HU895" s="26"/>
      <c r="HV895" s="26"/>
      <c r="HW895" s="26"/>
      <c r="HX895" s="26"/>
      <c r="HY895" s="26"/>
      <c r="HZ895" s="26"/>
      <c r="IA895" s="26"/>
      <c r="IB895" s="26"/>
      <c r="IC895" s="26"/>
      <c r="ID895" s="26"/>
      <c r="IE895" s="26"/>
      <c r="IF895" s="26"/>
      <c r="IG895" s="26"/>
      <c r="IH895" s="26"/>
      <c r="II895" s="26"/>
      <c r="IJ895" s="26"/>
      <c r="IK895" s="26"/>
      <c r="IL895" s="26"/>
      <c r="IM895" s="26"/>
      <c r="IN895" s="26"/>
      <c r="IO895" s="26"/>
      <c r="IP895" s="26"/>
      <c r="IQ895" s="26"/>
      <c r="IR895" s="26"/>
      <c r="IS895" s="26"/>
      <c r="IT895" s="26"/>
      <c r="IU895" s="26"/>
      <c r="IV895" s="26"/>
    </row>
    <row r="896" spans="1:256" s="72" customFormat="1">
      <c r="A896" s="58">
        <v>43343</v>
      </c>
      <c r="B896" s="63" t="s">
        <v>249</v>
      </c>
      <c r="C896" s="59" t="s">
        <v>82</v>
      </c>
      <c r="D896" s="63" t="s">
        <v>85</v>
      </c>
      <c r="E896" s="61"/>
      <c r="F896" s="61">
        <v>150000</v>
      </c>
      <c r="G896" s="74"/>
      <c r="H896" s="59"/>
      <c r="I896" s="73"/>
      <c r="J896" s="63" t="s">
        <v>137</v>
      </c>
      <c r="K896" s="63" t="s">
        <v>143</v>
      </c>
      <c r="L896" s="59"/>
      <c r="M896" s="59" t="s">
        <v>95</v>
      </c>
      <c r="N896" s="63" t="s">
        <v>101</v>
      </c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  <c r="BO896" s="64"/>
      <c r="BP896" s="64"/>
      <c r="BQ896" s="64"/>
      <c r="BR896" s="64"/>
      <c r="BS896" s="64"/>
      <c r="BT896" s="64"/>
      <c r="BU896" s="64"/>
      <c r="BV896" s="64"/>
      <c r="BW896" s="64"/>
      <c r="BX896" s="64"/>
      <c r="BY896" s="64"/>
      <c r="BZ896" s="64"/>
      <c r="CA896" s="64"/>
      <c r="CB896" s="64"/>
      <c r="CC896" s="64"/>
      <c r="CD896" s="64"/>
      <c r="CE896" s="64"/>
      <c r="CF896" s="64"/>
      <c r="CG896" s="64"/>
      <c r="CH896" s="64"/>
      <c r="CI896" s="64"/>
      <c r="CJ896" s="64"/>
      <c r="CK896" s="64"/>
      <c r="CL896" s="64"/>
      <c r="CM896" s="64"/>
      <c r="CN896" s="64"/>
      <c r="CO896" s="64"/>
      <c r="CP896" s="64"/>
      <c r="CQ896" s="64"/>
      <c r="CR896" s="64"/>
      <c r="CS896" s="64"/>
      <c r="CT896" s="64"/>
      <c r="CU896" s="64"/>
      <c r="CV896" s="64"/>
      <c r="CW896" s="64"/>
      <c r="CX896" s="64"/>
      <c r="CY896" s="64"/>
      <c r="CZ896" s="64"/>
      <c r="DA896" s="64"/>
      <c r="DB896" s="64"/>
      <c r="DC896" s="64"/>
      <c r="DD896" s="64"/>
      <c r="DE896" s="64"/>
      <c r="DF896" s="64"/>
      <c r="DG896" s="64"/>
      <c r="DH896" s="64"/>
      <c r="DI896" s="64"/>
      <c r="DJ896" s="64"/>
      <c r="DK896" s="64"/>
      <c r="DL896" s="64"/>
      <c r="DM896" s="64"/>
      <c r="DN896" s="64"/>
      <c r="DO896" s="64"/>
      <c r="DP896" s="64"/>
      <c r="DQ896" s="64"/>
      <c r="DR896" s="64"/>
      <c r="DS896" s="64"/>
      <c r="DT896" s="64"/>
      <c r="DU896" s="64"/>
      <c r="DV896" s="64"/>
      <c r="DW896" s="64"/>
      <c r="DX896" s="64"/>
      <c r="DY896" s="64"/>
      <c r="DZ896" s="64"/>
      <c r="EA896" s="64"/>
      <c r="EB896" s="64"/>
      <c r="EC896" s="64"/>
      <c r="ED896" s="64"/>
      <c r="EE896" s="64"/>
      <c r="EF896" s="64"/>
      <c r="EG896" s="64"/>
      <c r="EH896" s="64"/>
      <c r="EI896" s="64"/>
      <c r="EJ896" s="64"/>
      <c r="EK896" s="64"/>
      <c r="EL896" s="64"/>
      <c r="EM896" s="64"/>
      <c r="EN896" s="64"/>
      <c r="EO896" s="64"/>
      <c r="EP896" s="64"/>
      <c r="EQ896" s="64"/>
      <c r="ER896" s="64"/>
      <c r="ES896" s="64"/>
      <c r="ET896" s="64"/>
      <c r="EU896" s="64"/>
      <c r="EV896" s="64"/>
      <c r="EW896" s="64"/>
      <c r="EX896" s="64"/>
      <c r="EY896" s="64"/>
      <c r="EZ896" s="64"/>
      <c r="FA896" s="64"/>
      <c r="FB896" s="64"/>
      <c r="FC896" s="64"/>
      <c r="FD896" s="64"/>
      <c r="FE896" s="64"/>
      <c r="FF896" s="64"/>
      <c r="FG896" s="64"/>
      <c r="FH896" s="64"/>
      <c r="FI896" s="64"/>
      <c r="FJ896" s="64"/>
      <c r="FK896" s="64"/>
      <c r="FL896" s="64"/>
      <c r="FM896" s="64"/>
      <c r="FN896" s="64"/>
      <c r="FO896" s="64"/>
      <c r="FP896" s="64"/>
      <c r="FQ896" s="64"/>
      <c r="FR896" s="64"/>
      <c r="FS896" s="64"/>
      <c r="FT896" s="64"/>
      <c r="FU896" s="64"/>
      <c r="FV896" s="64"/>
      <c r="FW896" s="64"/>
      <c r="FX896" s="64"/>
      <c r="FY896" s="64"/>
      <c r="FZ896" s="64"/>
      <c r="GA896" s="64"/>
      <c r="GB896" s="64"/>
      <c r="GC896" s="64"/>
      <c r="GD896" s="64"/>
      <c r="GE896" s="64"/>
      <c r="GF896" s="64"/>
      <c r="GG896" s="64"/>
      <c r="GH896" s="64"/>
      <c r="GI896" s="64"/>
      <c r="GJ896" s="64"/>
      <c r="GK896" s="64"/>
      <c r="GL896" s="64"/>
      <c r="GM896" s="64"/>
      <c r="GN896" s="64"/>
      <c r="GO896" s="64"/>
      <c r="GP896" s="64"/>
      <c r="GQ896" s="64"/>
      <c r="GR896" s="64"/>
      <c r="GS896" s="64"/>
      <c r="GT896" s="64"/>
      <c r="GU896" s="64"/>
      <c r="GV896" s="64"/>
      <c r="GW896" s="64"/>
      <c r="GX896" s="64"/>
      <c r="GY896" s="64"/>
      <c r="GZ896" s="64"/>
      <c r="HA896" s="64"/>
      <c r="HB896" s="64"/>
      <c r="HC896" s="64"/>
      <c r="HD896" s="64"/>
      <c r="HE896" s="64"/>
      <c r="HF896" s="64"/>
      <c r="HG896" s="64"/>
      <c r="HH896" s="64"/>
      <c r="HI896" s="64"/>
      <c r="HJ896" s="64"/>
      <c r="HK896" s="64"/>
      <c r="HL896" s="64"/>
      <c r="HM896" s="64"/>
      <c r="HN896" s="64"/>
      <c r="HO896" s="64"/>
      <c r="HP896" s="64"/>
      <c r="HQ896" s="64"/>
      <c r="HR896" s="64"/>
      <c r="HS896" s="64"/>
      <c r="HT896" s="64"/>
      <c r="HU896" s="64"/>
      <c r="HV896" s="64"/>
      <c r="HW896" s="64"/>
      <c r="HX896" s="64"/>
      <c r="HY896" s="64"/>
      <c r="HZ896" s="64"/>
      <c r="IA896" s="64"/>
      <c r="IB896" s="64"/>
      <c r="IC896" s="64"/>
      <c r="ID896" s="64"/>
      <c r="IE896" s="64"/>
      <c r="IF896" s="64"/>
      <c r="IG896" s="64"/>
      <c r="IH896" s="64"/>
      <c r="II896" s="64"/>
      <c r="IJ896" s="64"/>
      <c r="IK896" s="64"/>
      <c r="IL896" s="64"/>
      <c r="IM896" s="64"/>
      <c r="IN896" s="64"/>
      <c r="IO896" s="64"/>
      <c r="IP896" s="64"/>
      <c r="IQ896" s="64"/>
      <c r="IR896" s="64"/>
      <c r="IS896" s="64"/>
      <c r="IT896" s="64"/>
      <c r="IU896" s="64"/>
      <c r="IV896" s="64"/>
    </row>
    <row r="897" spans="1:256" s="72" customFormat="1">
      <c r="A897" s="58">
        <v>43343</v>
      </c>
      <c r="B897" s="63" t="s">
        <v>137</v>
      </c>
      <c r="C897" s="59" t="s">
        <v>82</v>
      </c>
      <c r="D897" s="63" t="s">
        <v>85</v>
      </c>
      <c r="E897" s="61">
        <v>150000</v>
      </c>
      <c r="F897" s="61"/>
      <c r="G897" s="74"/>
      <c r="H897" s="59"/>
      <c r="I897" s="73"/>
      <c r="J897" s="63" t="s">
        <v>170</v>
      </c>
      <c r="K897" s="63" t="s">
        <v>143</v>
      </c>
      <c r="L897" s="59"/>
      <c r="M897" s="59" t="s">
        <v>95</v>
      </c>
      <c r="N897" s="63" t="s">
        <v>101</v>
      </c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  <c r="BO897" s="64"/>
      <c r="BP897" s="64"/>
      <c r="BQ897" s="64"/>
      <c r="BR897" s="64"/>
      <c r="BS897" s="64"/>
      <c r="BT897" s="64"/>
      <c r="BU897" s="64"/>
      <c r="BV897" s="64"/>
      <c r="BW897" s="64"/>
      <c r="BX897" s="64"/>
      <c r="BY897" s="64"/>
      <c r="BZ897" s="64"/>
      <c r="CA897" s="64"/>
      <c r="CB897" s="64"/>
      <c r="CC897" s="64"/>
      <c r="CD897" s="64"/>
      <c r="CE897" s="64"/>
      <c r="CF897" s="64"/>
      <c r="CG897" s="64"/>
      <c r="CH897" s="64"/>
      <c r="CI897" s="64"/>
      <c r="CJ897" s="64"/>
      <c r="CK897" s="64"/>
      <c r="CL897" s="64"/>
      <c r="CM897" s="64"/>
      <c r="CN897" s="64"/>
      <c r="CO897" s="64"/>
      <c r="CP897" s="64"/>
      <c r="CQ897" s="64"/>
      <c r="CR897" s="64"/>
      <c r="CS897" s="64"/>
      <c r="CT897" s="64"/>
      <c r="CU897" s="64"/>
      <c r="CV897" s="64"/>
      <c r="CW897" s="64"/>
      <c r="CX897" s="64"/>
      <c r="CY897" s="64"/>
      <c r="CZ897" s="64"/>
      <c r="DA897" s="64"/>
      <c r="DB897" s="64"/>
      <c r="DC897" s="64"/>
      <c r="DD897" s="64"/>
      <c r="DE897" s="64"/>
      <c r="DF897" s="64"/>
      <c r="DG897" s="64"/>
      <c r="DH897" s="64"/>
      <c r="DI897" s="64"/>
      <c r="DJ897" s="64"/>
      <c r="DK897" s="64"/>
      <c r="DL897" s="64"/>
      <c r="DM897" s="64"/>
      <c r="DN897" s="64"/>
      <c r="DO897" s="64"/>
      <c r="DP897" s="64"/>
      <c r="DQ897" s="64"/>
      <c r="DR897" s="64"/>
      <c r="DS897" s="64"/>
      <c r="DT897" s="64"/>
      <c r="DU897" s="64"/>
      <c r="DV897" s="64"/>
      <c r="DW897" s="64"/>
      <c r="DX897" s="64"/>
      <c r="DY897" s="64"/>
      <c r="DZ897" s="64"/>
      <c r="EA897" s="64"/>
      <c r="EB897" s="64"/>
      <c r="EC897" s="64"/>
      <c r="ED897" s="64"/>
      <c r="EE897" s="64"/>
      <c r="EF897" s="64"/>
      <c r="EG897" s="64"/>
      <c r="EH897" s="64"/>
      <c r="EI897" s="64"/>
      <c r="EJ897" s="64"/>
      <c r="EK897" s="64"/>
      <c r="EL897" s="64"/>
      <c r="EM897" s="64"/>
      <c r="EN897" s="64"/>
      <c r="EO897" s="64"/>
      <c r="EP897" s="64"/>
      <c r="EQ897" s="64"/>
      <c r="ER897" s="64"/>
      <c r="ES897" s="64"/>
      <c r="ET897" s="64"/>
      <c r="EU897" s="64"/>
      <c r="EV897" s="64"/>
      <c r="EW897" s="64"/>
      <c r="EX897" s="64"/>
      <c r="EY897" s="64"/>
      <c r="EZ897" s="64"/>
      <c r="FA897" s="64"/>
      <c r="FB897" s="64"/>
      <c r="FC897" s="64"/>
      <c r="FD897" s="64"/>
      <c r="FE897" s="64"/>
      <c r="FF897" s="64"/>
      <c r="FG897" s="64"/>
      <c r="FH897" s="64"/>
      <c r="FI897" s="64"/>
      <c r="FJ897" s="64"/>
      <c r="FK897" s="64"/>
      <c r="FL897" s="64"/>
      <c r="FM897" s="64"/>
      <c r="FN897" s="64"/>
      <c r="FO897" s="64"/>
      <c r="FP897" s="64"/>
      <c r="FQ897" s="64"/>
      <c r="FR897" s="64"/>
      <c r="FS897" s="64"/>
      <c r="FT897" s="64"/>
      <c r="FU897" s="64"/>
      <c r="FV897" s="64"/>
      <c r="FW897" s="64"/>
      <c r="FX897" s="64"/>
      <c r="FY897" s="64"/>
      <c r="FZ897" s="64"/>
      <c r="GA897" s="64"/>
      <c r="GB897" s="64"/>
      <c r="GC897" s="64"/>
      <c r="GD897" s="64"/>
      <c r="GE897" s="64"/>
      <c r="GF897" s="64"/>
      <c r="GG897" s="64"/>
      <c r="GH897" s="64"/>
      <c r="GI897" s="64"/>
      <c r="GJ897" s="64"/>
      <c r="GK897" s="64"/>
      <c r="GL897" s="64"/>
      <c r="GM897" s="64"/>
      <c r="GN897" s="64"/>
      <c r="GO897" s="64"/>
      <c r="GP897" s="64"/>
      <c r="GQ897" s="64"/>
      <c r="GR897" s="64"/>
      <c r="GS897" s="64"/>
      <c r="GT897" s="64"/>
      <c r="GU897" s="64"/>
      <c r="GV897" s="64"/>
      <c r="GW897" s="64"/>
      <c r="GX897" s="64"/>
      <c r="GY897" s="64"/>
      <c r="GZ897" s="64"/>
      <c r="HA897" s="64"/>
      <c r="HB897" s="64"/>
      <c r="HC897" s="64"/>
      <c r="HD897" s="64"/>
      <c r="HE897" s="64"/>
      <c r="HF897" s="64"/>
      <c r="HG897" s="64"/>
      <c r="HH897" s="64"/>
      <c r="HI897" s="64"/>
      <c r="HJ897" s="64"/>
      <c r="HK897" s="64"/>
      <c r="HL897" s="64"/>
      <c r="HM897" s="64"/>
      <c r="HN897" s="64"/>
      <c r="HO897" s="64"/>
      <c r="HP897" s="64"/>
      <c r="HQ897" s="64"/>
      <c r="HR897" s="64"/>
      <c r="HS897" s="64"/>
      <c r="HT897" s="64"/>
      <c r="HU897" s="64"/>
      <c r="HV897" s="64"/>
      <c r="HW897" s="64"/>
      <c r="HX897" s="64"/>
      <c r="HY897" s="64"/>
      <c r="HZ897" s="64"/>
      <c r="IA897" s="64"/>
      <c r="IB897" s="64"/>
      <c r="IC897" s="64"/>
      <c r="ID897" s="64"/>
      <c r="IE897" s="64"/>
      <c r="IF897" s="64"/>
      <c r="IG897" s="64"/>
      <c r="IH897" s="64"/>
      <c r="II897" s="64"/>
      <c r="IJ897" s="64"/>
      <c r="IK897" s="64"/>
      <c r="IL897" s="64"/>
      <c r="IM897" s="64"/>
      <c r="IN897" s="64"/>
      <c r="IO897" s="64"/>
      <c r="IP897" s="64"/>
      <c r="IQ897" s="64"/>
      <c r="IR897" s="64"/>
      <c r="IS897" s="64"/>
      <c r="IT897" s="64"/>
      <c r="IU897" s="64"/>
      <c r="IV897" s="64"/>
    </row>
    <row r="898" spans="1:256" s="37" customFormat="1" hidden="1">
      <c r="A898" s="43"/>
      <c r="B898" s="17"/>
      <c r="C898" s="16"/>
      <c r="D898" s="17"/>
      <c r="E898" s="40"/>
      <c r="F898" s="40"/>
      <c r="G898" s="54"/>
      <c r="H898" s="16"/>
      <c r="I898" s="16"/>
      <c r="J898" s="17"/>
      <c r="K898" s="17"/>
      <c r="L898" s="16"/>
      <c r="M898" s="16"/>
      <c r="N898" s="17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  <c r="AO898" s="26"/>
      <c r="AP898" s="26"/>
      <c r="AQ898" s="26"/>
      <c r="AR898" s="26"/>
      <c r="AS898" s="26"/>
      <c r="AT898" s="26"/>
      <c r="AU898" s="26"/>
      <c r="AV898" s="26"/>
      <c r="AW898" s="26"/>
      <c r="AX898" s="26"/>
      <c r="AY898" s="26"/>
      <c r="AZ898" s="26"/>
      <c r="BA898" s="26"/>
      <c r="BB898" s="26"/>
      <c r="BC898" s="26"/>
      <c r="BD898" s="26"/>
      <c r="BE898" s="26"/>
      <c r="BF898" s="26"/>
      <c r="BG898" s="26"/>
      <c r="BH898" s="26"/>
      <c r="BI898" s="26"/>
      <c r="BJ898" s="26"/>
      <c r="BK898" s="26"/>
      <c r="BL898" s="26"/>
      <c r="BM898" s="26"/>
      <c r="BN898" s="26"/>
      <c r="BO898" s="26"/>
      <c r="BP898" s="26"/>
      <c r="BQ898" s="26"/>
      <c r="BR898" s="26"/>
      <c r="BS898" s="26"/>
      <c r="BT898" s="26"/>
      <c r="BU898" s="26"/>
      <c r="BV898" s="26"/>
      <c r="BW898" s="26"/>
      <c r="BX898" s="26"/>
      <c r="BY898" s="26"/>
      <c r="BZ898" s="26"/>
      <c r="CA898" s="26"/>
      <c r="CB898" s="26"/>
      <c r="CC898" s="26"/>
      <c r="CD898" s="26"/>
      <c r="CE898" s="26"/>
      <c r="CF898" s="26"/>
      <c r="CG898" s="26"/>
      <c r="CH898" s="26"/>
      <c r="CI898" s="26"/>
      <c r="CJ898" s="26"/>
      <c r="CK898" s="26"/>
      <c r="CL898" s="26"/>
      <c r="CM898" s="26"/>
      <c r="CN898" s="26"/>
      <c r="CO898" s="26"/>
      <c r="CP898" s="26"/>
      <c r="CQ898" s="26"/>
      <c r="CR898" s="26"/>
      <c r="CS898" s="26"/>
      <c r="CT898" s="26"/>
      <c r="CU898" s="26"/>
      <c r="CV898" s="26"/>
      <c r="CW898" s="26"/>
      <c r="CX898" s="26"/>
      <c r="CY898" s="26"/>
      <c r="CZ898" s="26"/>
      <c r="DA898" s="26"/>
      <c r="DB898" s="26"/>
      <c r="DC898" s="26"/>
      <c r="DD898" s="26"/>
      <c r="DE898" s="26"/>
      <c r="DF898" s="26"/>
      <c r="DG898" s="26"/>
      <c r="DH898" s="26"/>
      <c r="DI898" s="26"/>
      <c r="DJ898" s="26"/>
      <c r="DK898" s="26"/>
      <c r="DL898" s="26"/>
      <c r="DM898" s="26"/>
      <c r="DN898" s="26"/>
      <c r="DO898" s="26"/>
      <c r="DP898" s="26"/>
      <c r="DQ898" s="26"/>
      <c r="DR898" s="26"/>
      <c r="DS898" s="26"/>
      <c r="DT898" s="26"/>
      <c r="DU898" s="26"/>
      <c r="DV898" s="26"/>
      <c r="DW898" s="26"/>
      <c r="DX898" s="26"/>
      <c r="DY898" s="26"/>
      <c r="DZ898" s="26"/>
      <c r="EA898" s="26"/>
      <c r="EB898" s="26"/>
      <c r="EC898" s="26"/>
      <c r="ED898" s="26"/>
      <c r="EE898" s="26"/>
      <c r="EF898" s="26"/>
      <c r="EG898" s="26"/>
      <c r="EH898" s="26"/>
      <c r="EI898" s="26"/>
      <c r="EJ898" s="26"/>
      <c r="EK898" s="26"/>
      <c r="EL898" s="26"/>
      <c r="EM898" s="26"/>
      <c r="EN898" s="26"/>
      <c r="EO898" s="26"/>
      <c r="EP898" s="26"/>
      <c r="EQ898" s="26"/>
      <c r="ER898" s="26"/>
      <c r="ES898" s="26"/>
      <c r="ET898" s="26"/>
      <c r="EU898" s="26"/>
      <c r="EV898" s="26"/>
      <c r="EW898" s="26"/>
      <c r="EX898" s="26"/>
      <c r="EY898" s="26"/>
      <c r="EZ898" s="26"/>
      <c r="FA898" s="26"/>
      <c r="FB898" s="26"/>
      <c r="FC898" s="26"/>
      <c r="FD898" s="26"/>
      <c r="FE898" s="26"/>
      <c r="FF898" s="26"/>
      <c r="FG898" s="26"/>
      <c r="FH898" s="26"/>
      <c r="FI898" s="26"/>
      <c r="FJ898" s="26"/>
      <c r="FK898" s="26"/>
      <c r="FL898" s="26"/>
      <c r="FM898" s="26"/>
      <c r="FN898" s="26"/>
      <c r="FO898" s="26"/>
      <c r="FP898" s="26"/>
      <c r="FQ898" s="26"/>
      <c r="FR898" s="26"/>
      <c r="FS898" s="26"/>
      <c r="FT898" s="26"/>
      <c r="FU898" s="26"/>
      <c r="FV898" s="26"/>
      <c r="FW898" s="26"/>
      <c r="FX898" s="26"/>
      <c r="FY898" s="26"/>
      <c r="FZ898" s="26"/>
      <c r="GA898" s="26"/>
      <c r="GB898" s="26"/>
      <c r="GC898" s="26"/>
      <c r="GD898" s="26"/>
      <c r="GE898" s="26"/>
      <c r="GF898" s="26"/>
      <c r="GG898" s="26"/>
      <c r="GH898" s="26"/>
      <c r="GI898" s="26"/>
      <c r="GJ898" s="26"/>
      <c r="GK898" s="26"/>
      <c r="GL898" s="26"/>
      <c r="GM898" s="26"/>
      <c r="GN898" s="26"/>
      <c r="GO898" s="26"/>
      <c r="GP898" s="26"/>
      <c r="GQ898" s="26"/>
      <c r="GR898" s="26"/>
      <c r="GS898" s="26"/>
      <c r="GT898" s="26"/>
      <c r="GU898" s="26"/>
      <c r="GV898" s="26"/>
      <c r="GW898" s="26"/>
      <c r="GX898" s="26"/>
      <c r="GY898" s="26"/>
      <c r="GZ898" s="26"/>
      <c r="HA898" s="26"/>
      <c r="HB898" s="26"/>
      <c r="HC898" s="26"/>
      <c r="HD898" s="26"/>
      <c r="HE898" s="26"/>
      <c r="HF898" s="26"/>
      <c r="HG898" s="26"/>
      <c r="HH898" s="26"/>
      <c r="HI898" s="26"/>
      <c r="HJ898" s="26"/>
      <c r="HK898" s="26"/>
      <c r="HL898" s="26"/>
      <c r="HM898" s="26"/>
      <c r="HN898" s="26"/>
      <c r="HO898" s="26"/>
      <c r="HP898" s="26"/>
      <c r="HQ898" s="26"/>
      <c r="HR898" s="26"/>
      <c r="HS898" s="26"/>
      <c r="HT898" s="26"/>
      <c r="HU898" s="26"/>
      <c r="HV898" s="26"/>
      <c r="HW898" s="26"/>
      <c r="HX898" s="26"/>
      <c r="HY898" s="26"/>
      <c r="HZ898" s="26"/>
      <c r="IA898" s="26"/>
      <c r="IB898" s="26"/>
      <c r="IC898" s="26"/>
      <c r="ID898" s="26"/>
      <c r="IE898" s="26"/>
      <c r="IF898" s="26"/>
      <c r="IG898" s="26"/>
      <c r="IH898" s="26"/>
      <c r="II898" s="26"/>
      <c r="IJ898" s="26"/>
      <c r="IK898" s="26"/>
      <c r="IL898" s="26"/>
      <c r="IM898" s="26"/>
      <c r="IN898" s="26"/>
      <c r="IO898" s="26"/>
      <c r="IP898" s="26"/>
      <c r="IQ898" s="26"/>
      <c r="IR898" s="26"/>
      <c r="IS898" s="26"/>
      <c r="IT898" s="26"/>
      <c r="IU898" s="26"/>
      <c r="IV898" s="26"/>
    </row>
    <row r="899" spans="1:256" s="72" customFormat="1">
      <c r="A899" s="58">
        <v>43343</v>
      </c>
      <c r="B899" s="63" t="s">
        <v>259</v>
      </c>
      <c r="C899" s="59" t="s">
        <v>82</v>
      </c>
      <c r="D899" s="63" t="s">
        <v>85</v>
      </c>
      <c r="E899" s="61"/>
      <c r="F899" s="61">
        <v>120000</v>
      </c>
      <c r="G899" s="74"/>
      <c r="H899" s="59"/>
      <c r="I899" s="73"/>
      <c r="J899" s="63" t="s">
        <v>137</v>
      </c>
      <c r="K899" s="63">
        <v>9</v>
      </c>
      <c r="L899" s="59"/>
      <c r="M899" s="59" t="s">
        <v>95</v>
      </c>
      <c r="N899" s="63" t="s">
        <v>101</v>
      </c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  <c r="BO899" s="64"/>
      <c r="BP899" s="64"/>
      <c r="BQ899" s="64"/>
      <c r="BR899" s="64"/>
      <c r="BS899" s="64"/>
      <c r="BT899" s="64"/>
      <c r="BU899" s="64"/>
      <c r="BV899" s="64"/>
      <c r="BW899" s="64"/>
      <c r="BX899" s="64"/>
      <c r="BY899" s="64"/>
      <c r="BZ899" s="64"/>
      <c r="CA899" s="64"/>
      <c r="CB899" s="64"/>
      <c r="CC899" s="64"/>
      <c r="CD899" s="64"/>
      <c r="CE899" s="64"/>
      <c r="CF899" s="64"/>
      <c r="CG899" s="64"/>
      <c r="CH899" s="64"/>
      <c r="CI899" s="64"/>
      <c r="CJ899" s="64"/>
      <c r="CK899" s="64"/>
      <c r="CL899" s="64"/>
      <c r="CM899" s="64"/>
      <c r="CN899" s="64"/>
      <c r="CO899" s="64"/>
      <c r="CP899" s="64"/>
      <c r="CQ899" s="64"/>
      <c r="CR899" s="64"/>
      <c r="CS899" s="64"/>
      <c r="CT899" s="64"/>
      <c r="CU899" s="64"/>
      <c r="CV899" s="64"/>
      <c r="CW899" s="64"/>
      <c r="CX899" s="64"/>
      <c r="CY899" s="64"/>
      <c r="CZ899" s="64"/>
      <c r="DA899" s="64"/>
      <c r="DB899" s="64"/>
      <c r="DC899" s="64"/>
      <c r="DD899" s="64"/>
      <c r="DE899" s="64"/>
      <c r="DF899" s="64"/>
      <c r="DG899" s="64"/>
      <c r="DH899" s="64"/>
      <c r="DI899" s="64"/>
      <c r="DJ899" s="64"/>
      <c r="DK899" s="64"/>
      <c r="DL899" s="64"/>
      <c r="DM899" s="64"/>
      <c r="DN899" s="64"/>
      <c r="DO899" s="64"/>
      <c r="DP899" s="64"/>
      <c r="DQ899" s="64"/>
      <c r="DR899" s="64"/>
      <c r="DS899" s="64"/>
      <c r="DT899" s="64"/>
      <c r="DU899" s="64"/>
      <c r="DV899" s="64"/>
      <c r="DW899" s="64"/>
      <c r="DX899" s="64"/>
      <c r="DY899" s="64"/>
      <c r="DZ899" s="64"/>
      <c r="EA899" s="64"/>
      <c r="EB899" s="64"/>
      <c r="EC899" s="64"/>
      <c r="ED899" s="64"/>
      <c r="EE899" s="64"/>
      <c r="EF899" s="64"/>
      <c r="EG899" s="64"/>
      <c r="EH899" s="64"/>
      <c r="EI899" s="64"/>
      <c r="EJ899" s="64"/>
      <c r="EK899" s="64"/>
      <c r="EL899" s="64"/>
      <c r="EM899" s="64"/>
      <c r="EN899" s="64"/>
      <c r="EO899" s="64"/>
      <c r="EP899" s="64"/>
      <c r="EQ899" s="64"/>
      <c r="ER899" s="64"/>
      <c r="ES899" s="64"/>
      <c r="ET899" s="64"/>
      <c r="EU899" s="64"/>
      <c r="EV899" s="64"/>
      <c r="EW899" s="64"/>
      <c r="EX899" s="64"/>
      <c r="EY899" s="64"/>
      <c r="EZ899" s="64"/>
      <c r="FA899" s="64"/>
      <c r="FB899" s="64"/>
      <c r="FC899" s="64"/>
      <c r="FD899" s="64"/>
      <c r="FE899" s="64"/>
      <c r="FF899" s="64"/>
      <c r="FG899" s="64"/>
      <c r="FH899" s="64"/>
      <c r="FI899" s="64"/>
      <c r="FJ899" s="64"/>
      <c r="FK899" s="64"/>
      <c r="FL899" s="64"/>
      <c r="FM899" s="64"/>
      <c r="FN899" s="64"/>
      <c r="FO899" s="64"/>
      <c r="FP899" s="64"/>
      <c r="FQ899" s="64"/>
      <c r="FR899" s="64"/>
      <c r="FS899" s="64"/>
      <c r="FT899" s="64"/>
      <c r="FU899" s="64"/>
      <c r="FV899" s="64"/>
      <c r="FW899" s="64"/>
      <c r="FX899" s="64"/>
      <c r="FY899" s="64"/>
      <c r="FZ899" s="64"/>
      <c r="GA899" s="64"/>
      <c r="GB899" s="64"/>
      <c r="GC899" s="64"/>
      <c r="GD899" s="64"/>
      <c r="GE899" s="64"/>
      <c r="GF899" s="64"/>
      <c r="GG899" s="64"/>
      <c r="GH899" s="64"/>
      <c r="GI899" s="64"/>
      <c r="GJ899" s="64"/>
      <c r="GK899" s="64"/>
      <c r="GL899" s="64"/>
      <c r="GM899" s="64"/>
      <c r="GN899" s="64"/>
      <c r="GO899" s="64"/>
      <c r="GP899" s="64"/>
      <c r="GQ899" s="64"/>
      <c r="GR899" s="64"/>
      <c r="GS899" s="64"/>
      <c r="GT899" s="64"/>
      <c r="GU899" s="64"/>
      <c r="GV899" s="64"/>
      <c r="GW899" s="64"/>
      <c r="GX899" s="64"/>
      <c r="GY899" s="64"/>
      <c r="GZ899" s="64"/>
      <c r="HA899" s="64"/>
      <c r="HB899" s="64"/>
      <c r="HC899" s="64"/>
      <c r="HD899" s="64"/>
      <c r="HE899" s="64"/>
      <c r="HF899" s="64"/>
      <c r="HG899" s="64"/>
      <c r="HH899" s="64"/>
      <c r="HI899" s="64"/>
      <c r="HJ899" s="64"/>
      <c r="HK899" s="64"/>
      <c r="HL899" s="64"/>
      <c r="HM899" s="64"/>
      <c r="HN899" s="64"/>
      <c r="HO899" s="64"/>
      <c r="HP899" s="64"/>
      <c r="HQ899" s="64"/>
      <c r="HR899" s="64"/>
      <c r="HS899" s="64"/>
      <c r="HT899" s="64"/>
      <c r="HU899" s="64"/>
      <c r="HV899" s="64"/>
      <c r="HW899" s="64"/>
      <c r="HX899" s="64"/>
      <c r="HY899" s="64"/>
      <c r="HZ899" s="64"/>
      <c r="IA899" s="64"/>
      <c r="IB899" s="64"/>
      <c r="IC899" s="64"/>
      <c r="ID899" s="64"/>
      <c r="IE899" s="64"/>
      <c r="IF899" s="64"/>
      <c r="IG899" s="64"/>
      <c r="IH899" s="64"/>
      <c r="II899" s="64"/>
      <c r="IJ899" s="64"/>
      <c r="IK899" s="64"/>
      <c r="IL899" s="64"/>
      <c r="IM899" s="64"/>
      <c r="IN899" s="64"/>
      <c r="IO899" s="64"/>
      <c r="IP899" s="64"/>
      <c r="IQ899" s="64"/>
      <c r="IR899" s="64"/>
      <c r="IS899" s="64"/>
      <c r="IT899" s="64"/>
      <c r="IU899" s="64"/>
      <c r="IV899" s="64"/>
    </row>
    <row r="900" spans="1:256" s="72" customFormat="1">
      <c r="A900" s="58">
        <v>43343</v>
      </c>
      <c r="B900" s="63" t="s">
        <v>579</v>
      </c>
      <c r="C900" s="59" t="s">
        <v>82</v>
      </c>
      <c r="D900" s="63" t="s">
        <v>85</v>
      </c>
      <c r="E900" s="61"/>
      <c r="F900" s="61">
        <v>120000</v>
      </c>
      <c r="G900" s="74"/>
      <c r="H900" s="59"/>
      <c r="I900" s="73"/>
      <c r="J900" s="63" t="s">
        <v>137</v>
      </c>
      <c r="K900" s="63">
        <v>10</v>
      </c>
      <c r="L900" s="59"/>
      <c r="M900" s="59" t="s">
        <v>95</v>
      </c>
      <c r="N900" s="63" t="s">
        <v>101</v>
      </c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  <c r="BO900" s="64"/>
      <c r="BP900" s="64"/>
      <c r="BQ900" s="64"/>
      <c r="BR900" s="64"/>
      <c r="BS900" s="64"/>
      <c r="BT900" s="64"/>
      <c r="BU900" s="64"/>
      <c r="BV900" s="64"/>
      <c r="BW900" s="64"/>
      <c r="BX900" s="64"/>
      <c r="BY900" s="64"/>
      <c r="BZ900" s="64"/>
      <c r="CA900" s="64"/>
      <c r="CB900" s="64"/>
      <c r="CC900" s="64"/>
      <c r="CD900" s="64"/>
      <c r="CE900" s="64"/>
      <c r="CF900" s="64"/>
      <c r="CG900" s="64"/>
      <c r="CH900" s="64"/>
      <c r="CI900" s="64"/>
      <c r="CJ900" s="64"/>
      <c r="CK900" s="64"/>
      <c r="CL900" s="64"/>
      <c r="CM900" s="64"/>
      <c r="CN900" s="64"/>
      <c r="CO900" s="64"/>
      <c r="CP900" s="64"/>
      <c r="CQ900" s="64"/>
      <c r="CR900" s="64"/>
      <c r="CS900" s="64"/>
      <c r="CT900" s="64"/>
      <c r="CU900" s="64"/>
      <c r="CV900" s="64"/>
      <c r="CW900" s="64"/>
      <c r="CX900" s="64"/>
      <c r="CY900" s="64"/>
      <c r="CZ900" s="64"/>
      <c r="DA900" s="64"/>
      <c r="DB900" s="64"/>
      <c r="DC900" s="64"/>
      <c r="DD900" s="64"/>
      <c r="DE900" s="64"/>
      <c r="DF900" s="64"/>
      <c r="DG900" s="64"/>
      <c r="DH900" s="64"/>
      <c r="DI900" s="64"/>
      <c r="DJ900" s="64"/>
      <c r="DK900" s="64"/>
      <c r="DL900" s="64"/>
      <c r="DM900" s="64"/>
      <c r="DN900" s="64"/>
      <c r="DO900" s="64"/>
      <c r="DP900" s="64"/>
      <c r="DQ900" s="64"/>
      <c r="DR900" s="64"/>
      <c r="DS900" s="64"/>
      <c r="DT900" s="64"/>
      <c r="DU900" s="64"/>
      <c r="DV900" s="64"/>
      <c r="DW900" s="64"/>
      <c r="DX900" s="64"/>
      <c r="DY900" s="64"/>
      <c r="DZ900" s="64"/>
      <c r="EA900" s="64"/>
      <c r="EB900" s="64"/>
      <c r="EC900" s="64"/>
      <c r="ED900" s="64"/>
      <c r="EE900" s="64"/>
      <c r="EF900" s="64"/>
      <c r="EG900" s="64"/>
      <c r="EH900" s="64"/>
      <c r="EI900" s="64"/>
      <c r="EJ900" s="64"/>
      <c r="EK900" s="64"/>
      <c r="EL900" s="64"/>
      <c r="EM900" s="64"/>
      <c r="EN900" s="64"/>
      <c r="EO900" s="64"/>
      <c r="EP900" s="64"/>
      <c r="EQ900" s="64"/>
      <c r="ER900" s="64"/>
      <c r="ES900" s="64"/>
      <c r="ET900" s="64"/>
      <c r="EU900" s="64"/>
      <c r="EV900" s="64"/>
      <c r="EW900" s="64"/>
      <c r="EX900" s="64"/>
      <c r="EY900" s="64"/>
      <c r="EZ900" s="64"/>
      <c r="FA900" s="64"/>
      <c r="FB900" s="64"/>
      <c r="FC900" s="64"/>
      <c r="FD900" s="64"/>
      <c r="FE900" s="64"/>
      <c r="FF900" s="64"/>
      <c r="FG900" s="64"/>
      <c r="FH900" s="64"/>
      <c r="FI900" s="64"/>
      <c r="FJ900" s="64"/>
      <c r="FK900" s="64"/>
      <c r="FL900" s="64"/>
      <c r="FM900" s="64"/>
      <c r="FN900" s="64"/>
      <c r="FO900" s="64"/>
      <c r="FP900" s="64"/>
      <c r="FQ900" s="64"/>
      <c r="FR900" s="64"/>
      <c r="FS900" s="64"/>
      <c r="FT900" s="64"/>
      <c r="FU900" s="64"/>
      <c r="FV900" s="64"/>
      <c r="FW900" s="64"/>
      <c r="FX900" s="64"/>
      <c r="FY900" s="64"/>
      <c r="FZ900" s="64"/>
      <c r="GA900" s="64"/>
      <c r="GB900" s="64"/>
      <c r="GC900" s="64"/>
      <c r="GD900" s="64"/>
      <c r="GE900" s="64"/>
      <c r="GF900" s="64"/>
      <c r="GG900" s="64"/>
      <c r="GH900" s="64"/>
      <c r="GI900" s="64"/>
      <c r="GJ900" s="64"/>
      <c r="GK900" s="64"/>
      <c r="GL900" s="64"/>
      <c r="GM900" s="64"/>
      <c r="GN900" s="64"/>
      <c r="GO900" s="64"/>
      <c r="GP900" s="64"/>
      <c r="GQ900" s="64"/>
      <c r="GR900" s="64"/>
      <c r="GS900" s="64"/>
      <c r="GT900" s="64"/>
      <c r="GU900" s="64"/>
      <c r="GV900" s="64"/>
      <c r="GW900" s="64"/>
      <c r="GX900" s="64"/>
      <c r="GY900" s="64"/>
      <c r="GZ900" s="64"/>
      <c r="HA900" s="64"/>
      <c r="HB900" s="64"/>
      <c r="HC900" s="64"/>
      <c r="HD900" s="64"/>
      <c r="HE900" s="64"/>
      <c r="HF900" s="64"/>
      <c r="HG900" s="64"/>
      <c r="HH900" s="64"/>
      <c r="HI900" s="64"/>
      <c r="HJ900" s="64"/>
      <c r="HK900" s="64"/>
      <c r="HL900" s="64"/>
      <c r="HM900" s="64"/>
      <c r="HN900" s="64"/>
      <c r="HO900" s="64"/>
      <c r="HP900" s="64"/>
      <c r="HQ900" s="64"/>
      <c r="HR900" s="64"/>
      <c r="HS900" s="64"/>
      <c r="HT900" s="64"/>
      <c r="HU900" s="64"/>
      <c r="HV900" s="64"/>
      <c r="HW900" s="64"/>
      <c r="HX900" s="64"/>
      <c r="HY900" s="64"/>
      <c r="HZ900" s="64"/>
      <c r="IA900" s="64"/>
      <c r="IB900" s="64"/>
      <c r="IC900" s="64"/>
      <c r="ID900" s="64"/>
      <c r="IE900" s="64"/>
      <c r="IF900" s="64"/>
      <c r="IG900" s="64"/>
      <c r="IH900" s="64"/>
      <c r="II900" s="64"/>
      <c r="IJ900" s="64"/>
      <c r="IK900" s="64"/>
      <c r="IL900" s="64"/>
      <c r="IM900" s="64"/>
      <c r="IN900" s="64"/>
      <c r="IO900" s="64"/>
      <c r="IP900" s="64"/>
      <c r="IQ900" s="64"/>
      <c r="IR900" s="64"/>
      <c r="IS900" s="64"/>
      <c r="IT900" s="64"/>
      <c r="IU900" s="64"/>
      <c r="IV900" s="64"/>
    </row>
    <row r="901" spans="1:256" s="72" customFormat="1">
      <c r="A901" s="58">
        <v>43343</v>
      </c>
      <c r="B901" s="63" t="s">
        <v>137</v>
      </c>
      <c r="C901" s="59" t="s">
        <v>82</v>
      </c>
      <c r="D901" s="63"/>
      <c r="E901" s="61">
        <v>120000</v>
      </c>
      <c r="F901" s="61"/>
      <c r="G901" s="74"/>
      <c r="H901" s="59"/>
      <c r="I901" s="73"/>
      <c r="J901" s="63" t="s">
        <v>259</v>
      </c>
      <c r="K901" s="63">
        <v>9</v>
      </c>
      <c r="L901" s="59"/>
      <c r="M901" s="59" t="s">
        <v>95</v>
      </c>
      <c r="N901" s="63" t="s">
        <v>101</v>
      </c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  <c r="BO901" s="64"/>
      <c r="BP901" s="64"/>
      <c r="BQ901" s="64"/>
      <c r="BR901" s="64"/>
      <c r="BS901" s="64"/>
      <c r="BT901" s="64"/>
      <c r="BU901" s="64"/>
      <c r="BV901" s="64"/>
      <c r="BW901" s="64"/>
      <c r="BX901" s="64"/>
      <c r="BY901" s="64"/>
      <c r="BZ901" s="64"/>
      <c r="CA901" s="64"/>
      <c r="CB901" s="64"/>
      <c r="CC901" s="64"/>
      <c r="CD901" s="64"/>
      <c r="CE901" s="64"/>
      <c r="CF901" s="64"/>
      <c r="CG901" s="64"/>
      <c r="CH901" s="64"/>
      <c r="CI901" s="64"/>
      <c r="CJ901" s="64"/>
      <c r="CK901" s="64"/>
      <c r="CL901" s="64"/>
      <c r="CM901" s="64"/>
      <c r="CN901" s="64"/>
      <c r="CO901" s="64"/>
      <c r="CP901" s="64"/>
      <c r="CQ901" s="64"/>
      <c r="CR901" s="64"/>
      <c r="CS901" s="64"/>
      <c r="CT901" s="64"/>
      <c r="CU901" s="64"/>
      <c r="CV901" s="64"/>
      <c r="CW901" s="64"/>
      <c r="CX901" s="64"/>
      <c r="CY901" s="64"/>
      <c r="CZ901" s="64"/>
      <c r="DA901" s="64"/>
      <c r="DB901" s="64"/>
      <c r="DC901" s="64"/>
      <c r="DD901" s="64"/>
      <c r="DE901" s="64"/>
      <c r="DF901" s="64"/>
      <c r="DG901" s="64"/>
      <c r="DH901" s="64"/>
      <c r="DI901" s="64"/>
      <c r="DJ901" s="64"/>
      <c r="DK901" s="64"/>
      <c r="DL901" s="64"/>
      <c r="DM901" s="64"/>
      <c r="DN901" s="64"/>
      <c r="DO901" s="64"/>
      <c r="DP901" s="64"/>
      <c r="DQ901" s="64"/>
      <c r="DR901" s="64"/>
      <c r="DS901" s="64"/>
      <c r="DT901" s="64"/>
      <c r="DU901" s="64"/>
      <c r="DV901" s="64"/>
      <c r="DW901" s="64"/>
      <c r="DX901" s="64"/>
      <c r="DY901" s="64"/>
      <c r="DZ901" s="64"/>
      <c r="EA901" s="64"/>
      <c r="EB901" s="64"/>
      <c r="EC901" s="64"/>
      <c r="ED901" s="64"/>
      <c r="EE901" s="64"/>
      <c r="EF901" s="64"/>
      <c r="EG901" s="64"/>
      <c r="EH901" s="64"/>
      <c r="EI901" s="64"/>
      <c r="EJ901" s="64"/>
      <c r="EK901" s="64"/>
      <c r="EL901" s="64"/>
      <c r="EM901" s="64"/>
      <c r="EN901" s="64"/>
      <c r="EO901" s="64"/>
      <c r="EP901" s="64"/>
      <c r="EQ901" s="64"/>
      <c r="ER901" s="64"/>
      <c r="ES901" s="64"/>
      <c r="ET901" s="64"/>
      <c r="EU901" s="64"/>
      <c r="EV901" s="64"/>
      <c r="EW901" s="64"/>
      <c r="EX901" s="64"/>
      <c r="EY901" s="64"/>
      <c r="EZ901" s="64"/>
      <c r="FA901" s="64"/>
      <c r="FB901" s="64"/>
      <c r="FC901" s="64"/>
      <c r="FD901" s="64"/>
      <c r="FE901" s="64"/>
      <c r="FF901" s="64"/>
      <c r="FG901" s="64"/>
      <c r="FH901" s="64"/>
      <c r="FI901" s="64"/>
      <c r="FJ901" s="64"/>
      <c r="FK901" s="64"/>
      <c r="FL901" s="64"/>
      <c r="FM901" s="64"/>
      <c r="FN901" s="64"/>
      <c r="FO901" s="64"/>
      <c r="FP901" s="64"/>
      <c r="FQ901" s="64"/>
      <c r="FR901" s="64"/>
      <c r="FS901" s="64"/>
      <c r="FT901" s="64"/>
      <c r="FU901" s="64"/>
      <c r="FV901" s="64"/>
      <c r="FW901" s="64"/>
      <c r="FX901" s="64"/>
      <c r="FY901" s="64"/>
      <c r="FZ901" s="64"/>
      <c r="GA901" s="64"/>
      <c r="GB901" s="64"/>
      <c r="GC901" s="64"/>
      <c r="GD901" s="64"/>
      <c r="GE901" s="64"/>
      <c r="GF901" s="64"/>
      <c r="GG901" s="64"/>
      <c r="GH901" s="64"/>
      <c r="GI901" s="64"/>
      <c r="GJ901" s="64"/>
      <c r="GK901" s="64"/>
      <c r="GL901" s="64"/>
      <c r="GM901" s="64"/>
      <c r="GN901" s="64"/>
      <c r="GO901" s="64"/>
      <c r="GP901" s="64"/>
      <c r="GQ901" s="64"/>
      <c r="GR901" s="64"/>
      <c r="GS901" s="64"/>
      <c r="GT901" s="64"/>
      <c r="GU901" s="64"/>
      <c r="GV901" s="64"/>
      <c r="GW901" s="64"/>
      <c r="GX901" s="64"/>
      <c r="GY901" s="64"/>
      <c r="GZ901" s="64"/>
      <c r="HA901" s="64"/>
      <c r="HB901" s="64"/>
      <c r="HC901" s="64"/>
      <c r="HD901" s="64"/>
      <c r="HE901" s="64"/>
      <c r="HF901" s="64"/>
      <c r="HG901" s="64"/>
      <c r="HH901" s="64"/>
      <c r="HI901" s="64"/>
      <c r="HJ901" s="64"/>
      <c r="HK901" s="64"/>
      <c r="HL901" s="64"/>
      <c r="HM901" s="64"/>
      <c r="HN901" s="64"/>
      <c r="HO901" s="64"/>
      <c r="HP901" s="64"/>
      <c r="HQ901" s="64"/>
      <c r="HR901" s="64"/>
      <c r="HS901" s="64"/>
      <c r="HT901" s="64"/>
      <c r="HU901" s="64"/>
      <c r="HV901" s="64"/>
      <c r="HW901" s="64"/>
      <c r="HX901" s="64"/>
      <c r="HY901" s="64"/>
      <c r="HZ901" s="64"/>
      <c r="IA901" s="64"/>
      <c r="IB901" s="64"/>
      <c r="IC901" s="64"/>
      <c r="ID901" s="64"/>
      <c r="IE901" s="64"/>
      <c r="IF901" s="64"/>
      <c r="IG901" s="64"/>
      <c r="IH901" s="64"/>
      <c r="II901" s="64"/>
      <c r="IJ901" s="64"/>
      <c r="IK901" s="64"/>
      <c r="IL901" s="64"/>
      <c r="IM901" s="64"/>
      <c r="IN901" s="64"/>
      <c r="IO901" s="64"/>
      <c r="IP901" s="64"/>
      <c r="IQ901" s="64"/>
      <c r="IR901" s="64"/>
      <c r="IS901" s="64"/>
      <c r="IT901" s="64"/>
      <c r="IU901" s="64"/>
      <c r="IV901" s="64"/>
    </row>
    <row r="902" spans="1:256" s="72" customFormat="1">
      <c r="A902" s="58">
        <v>43343</v>
      </c>
      <c r="B902" s="63" t="s">
        <v>137</v>
      </c>
      <c r="C902" s="59" t="s">
        <v>82</v>
      </c>
      <c r="D902" s="63"/>
      <c r="E902" s="61">
        <v>120000</v>
      </c>
      <c r="F902" s="61"/>
      <c r="G902" s="74"/>
      <c r="H902" s="59"/>
      <c r="I902" s="73"/>
      <c r="J902" s="63" t="s">
        <v>579</v>
      </c>
      <c r="K902" s="63">
        <v>10</v>
      </c>
      <c r="L902" s="59"/>
      <c r="M902" s="59" t="s">
        <v>95</v>
      </c>
      <c r="N902" s="63" t="s">
        <v>101</v>
      </c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  <c r="BO902" s="64"/>
      <c r="BP902" s="64"/>
      <c r="BQ902" s="64"/>
      <c r="BR902" s="64"/>
      <c r="BS902" s="64"/>
      <c r="BT902" s="64"/>
      <c r="BU902" s="64"/>
      <c r="BV902" s="64"/>
      <c r="BW902" s="64"/>
      <c r="BX902" s="64"/>
      <c r="BY902" s="64"/>
      <c r="BZ902" s="64"/>
      <c r="CA902" s="64"/>
      <c r="CB902" s="64"/>
      <c r="CC902" s="64"/>
      <c r="CD902" s="64"/>
      <c r="CE902" s="64"/>
      <c r="CF902" s="64"/>
      <c r="CG902" s="64"/>
      <c r="CH902" s="64"/>
      <c r="CI902" s="64"/>
      <c r="CJ902" s="64"/>
      <c r="CK902" s="64"/>
      <c r="CL902" s="64"/>
      <c r="CM902" s="64"/>
      <c r="CN902" s="64"/>
      <c r="CO902" s="64"/>
      <c r="CP902" s="64"/>
      <c r="CQ902" s="64"/>
      <c r="CR902" s="64"/>
      <c r="CS902" s="64"/>
      <c r="CT902" s="64"/>
      <c r="CU902" s="64"/>
      <c r="CV902" s="64"/>
      <c r="CW902" s="64"/>
      <c r="CX902" s="64"/>
      <c r="CY902" s="64"/>
      <c r="CZ902" s="64"/>
      <c r="DA902" s="64"/>
      <c r="DB902" s="64"/>
      <c r="DC902" s="64"/>
      <c r="DD902" s="64"/>
      <c r="DE902" s="64"/>
      <c r="DF902" s="64"/>
      <c r="DG902" s="64"/>
      <c r="DH902" s="64"/>
      <c r="DI902" s="64"/>
      <c r="DJ902" s="64"/>
      <c r="DK902" s="64"/>
      <c r="DL902" s="64"/>
      <c r="DM902" s="64"/>
      <c r="DN902" s="64"/>
      <c r="DO902" s="64"/>
      <c r="DP902" s="64"/>
      <c r="DQ902" s="64"/>
      <c r="DR902" s="64"/>
      <c r="DS902" s="64"/>
      <c r="DT902" s="64"/>
      <c r="DU902" s="64"/>
      <c r="DV902" s="64"/>
      <c r="DW902" s="64"/>
      <c r="DX902" s="64"/>
      <c r="DY902" s="64"/>
      <c r="DZ902" s="64"/>
      <c r="EA902" s="64"/>
      <c r="EB902" s="64"/>
      <c r="EC902" s="64"/>
      <c r="ED902" s="64"/>
      <c r="EE902" s="64"/>
      <c r="EF902" s="64"/>
      <c r="EG902" s="64"/>
      <c r="EH902" s="64"/>
      <c r="EI902" s="64"/>
      <c r="EJ902" s="64"/>
      <c r="EK902" s="64"/>
      <c r="EL902" s="64"/>
      <c r="EM902" s="64"/>
      <c r="EN902" s="64"/>
      <c r="EO902" s="64"/>
      <c r="EP902" s="64"/>
      <c r="EQ902" s="64"/>
      <c r="ER902" s="64"/>
      <c r="ES902" s="64"/>
      <c r="ET902" s="64"/>
      <c r="EU902" s="64"/>
      <c r="EV902" s="64"/>
      <c r="EW902" s="64"/>
      <c r="EX902" s="64"/>
      <c r="EY902" s="64"/>
      <c r="EZ902" s="64"/>
      <c r="FA902" s="64"/>
      <c r="FB902" s="64"/>
      <c r="FC902" s="64"/>
      <c r="FD902" s="64"/>
      <c r="FE902" s="64"/>
      <c r="FF902" s="64"/>
      <c r="FG902" s="64"/>
      <c r="FH902" s="64"/>
      <c r="FI902" s="64"/>
      <c r="FJ902" s="64"/>
      <c r="FK902" s="64"/>
      <c r="FL902" s="64"/>
      <c r="FM902" s="64"/>
      <c r="FN902" s="64"/>
      <c r="FO902" s="64"/>
      <c r="FP902" s="64"/>
      <c r="FQ902" s="64"/>
      <c r="FR902" s="64"/>
      <c r="FS902" s="64"/>
      <c r="FT902" s="64"/>
      <c r="FU902" s="64"/>
      <c r="FV902" s="64"/>
      <c r="FW902" s="64"/>
      <c r="FX902" s="64"/>
      <c r="FY902" s="64"/>
      <c r="FZ902" s="64"/>
      <c r="GA902" s="64"/>
      <c r="GB902" s="64"/>
      <c r="GC902" s="64"/>
      <c r="GD902" s="64"/>
      <c r="GE902" s="64"/>
      <c r="GF902" s="64"/>
      <c r="GG902" s="64"/>
      <c r="GH902" s="64"/>
      <c r="GI902" s="64"/>
      <c r="GJ902" s="64"/>
      <c r="GK902" s="64"/>
      <c r="GL902" s="64"/>
      <c r="GM902" s="64"/>
      <c r="GN902" s="64"/>
      <c r="GO902" s="64"/>
      <c r="GP902" s="64"/>
      <c r="GQ902" s="64"/>
      <c r="GR902" s="64"/>
      <c r="GS902" s="64"/>
      <c r="GT902" s="64"/>
      <c r="GU902" s="64"/>
      <c r="GV902" s="64"/>
      <c r="GW902" s="64"/>
      <c r="GX902" s="64"/>
      <c r="GY902" s="64"/>
      <c r="GZ902" s="64"/>
      <c r="HA902" s="64"/>
      <c r="HB902" s="64"/>
      <c r="HC902" s="64"/>
      <c r="HD902" s="64"/>
      <c r="HE902" s="64"/>
      <c r="HF902" s="64"/>
      <c r="HG902" s="64"/>
      <c r="HH902" s="64"/>
      <c r="HI902" s="64"/>
      <c r="HJ902" s="64"/>
      <c r="HK902" s="64"/>
      <c r="HL902" s="64"/>
      <c r="HM902" s="64"/>
      <c r="HN902" s="64"/>
      <c r="HO902" s="64"/>
      <c r="HP902" s="64"/>
      <c r="HQ902" s="64"/>
      <c r="HR902" s="64"/>
      <c r="HS902" s="64"/>
      <c r="HT902" s="64"/>
      <c r="HU902" s="64"/>
      <c r="HV902" s="64"/>
      <c r="HW902" s="64"/>
      <c r="HX902" s="64"/>
      <c r="HY902" s="64"/>
      <c r="HZ902" s="64"/>
      <c r="IA902" s="64"/>
      <c r="IB902" s="64"/>
      <c r="IC902" s="64"/>
      <c r="ID902" s="64"/>
      <c r="IE902" s="64"/>
      <c r="IF902" s="64"/>
      <c r="IG902" s="64"/>
      <c r="IH902" s="64"/>
      <c r="II902" s="64"/>
      <c r="IJ902" s="64"/>
      <c r="IK902" s="64"/>
      <c r="IL902" s="64"/>
      <c r="IM902" s="64"/>
      <c r="IN902" s="64"/>
      <c r="IO902" s="64"/>
      <c r="IP902" s="64"/>
      <c r="IQ902" s="64"/>
      <c r="IR902" s="64"/>
      <c r="IS902" s="64"/>
      <c r="IT902" s="64"/>
      <c r="IU902" s="64"/>
      <c r="IV902" s="64"/>
    </row>
    <row r="903" spans="1:256" s="26" customFormat="1">
      <c r="A903" s="56"/>
      <c r="B903" s="56"/>
      <c r="C903" s="56"/>
      <c r="D903" s="56"/>
      <c r="E903" s="57"/>
      <c r="F903" s="57"/>
      <c r="G903" s="56"/>
      <c r="H903" s="56"/>
      <c r="I903" s="56"/>
      <c r="J903" s="56"/>
      <c r="K903" s="56"/>
      <c r="L903" s="56"/>
      <c r="M903" s="56"/>
      <c r="N903" s="56"/>
    </row>
  </sheetData>
  <autoFilter ref="A12:IV898">
    <filterColumn colId="2">
      <customFilters>
        <customFilter operator="notEqual" val=" "/>
      </customFilters>
    </filterColumn>
  </autoFilter>
  <sortState ref="A16:IV902">
    <sortCondition ref="A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</vt:lpstr>
      <vt:lpstr>Activistes and bank</vt:lpstr>
      <vt:lpstr>Datas</vt:lpstr>
      <vt:lpstr>Balance</vt:lpstr>
      <vt:lpstr>Départements</vt:lpstr>
      <vt:lpstr>Transferts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2018-09-12T11:37:50Z</dcterms:modified>
</cp:coreProperties>
</file>