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105"/>
  </bookViews>
  <sheets>
    <sheet name="Balance" sheetId="2" r:id="rId1"/>
    <sheet name="Tableau" sheetId="5" r:id="rId2"/>
    <sheet name="Activites and Bank" sheetId="4" r:id="rId3"/>
    <sheet name="Départements" sheetId="6" r:id="rId4"/>
    <sheet name="Datas" sheetId="3" r:id="rId5"/>
  </sheets>
  <definedNames>
    <definedName name="_xlnm._FilterDatabase" localSheetId="4" hidden="1">Datas!$A$10:$O$809</definedName>
  </definedNames>
  <calcPr calcId="152511"/>
  <pivotCaches>
    <pivotCache cacheId="0" r:id="rId6"/>
  </pivotCaches>
</workbook>
</file>

<file path=xl/calcChain.xml><?xml version="1.0" encoding="utf-8"?>
<calcChain xmlns="http://schemas.openxmlformats.org/spreadsheetml/2006/main">
  <c r="C25" i="2" l="1"/>
  <c r="R9" i="2" l="1"/>
  <c r="R16" i="2"/>
  <c r="O9" i="2" l="1"/>
  <c r="O10" i="2"/>
  <c r="O12" i="2"/>
  <c r="O13" i="2"/>
  <c r="O14" i="2"/>
  <c r="O15" i="2"/>
  <c r="O16" i="2"/>
  <c r="O18" i="2"/>
  <c r="O20" i="2"/>
  <c r="O21" i="2"/>
  <c r="O22" i="2"/>
  <c r="O23" i="2"/>
  <c r="O24" i="2"/>
  <c r="O25" i="2"/>
  <c r="O26" i="2"/>
  <c r="O27" i="2"/>
  <c r="O28" i="2"/>
  <c r="O29" i="2"/>
  <c r="D32" i="2"/>
  <c r="E32" i="2"/>
  <c r="G32" i="2"/>
  <c r="H32" i="2"/>
  <c r="I32" i="2"/>
  <c r="J32" i="2"/>
  <c r="K32" i="2"/>
  <c r="L32" i="2"/>
  <c r="M32" i="2"/>
  <c r="N32" i="2"/>
  <c r="O30" i="2"/>
  <c r="O31" i="2"/>
  <c r="O7" i="2"/>
  <c r="F17" i="2"/>
  <c r="O17" i="2" s="1"/>
  <c r="F19" i="2"/>
  <c r="O19" i="2" s="1"/>
  <c r="F11" i="2"/>
  <c r="O11" i="2" s="1"/>
  <c r="F12" i="2"/>
  <c r="F8" i="2"/>
  <c r="O8" i="2" s="1"/>
  <c r="F10" i="2"/>
  <c r="F32" i="2" l="1"/>
  <c r="O32" i="2"/>
  <c r="C36" i="2"/>
  <c r="C32" i="2"/>
  <c r="B36" i="2" s="1"/>
  <c r="I11" i="3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I128" i="3" s="1"/>
  <c r="I129" i="3" s="1"/>
  <c r="I130" i="3" s="1"/>
  <c r="I131" i="3" s="1"/>
  <c r="I132" i="3" s="1"/>
  <c r="I133" i="3" s="1"/>
  <c r="I134" i="3" s="1"/>
  <c r="I135" i="3" s="1"/>
  <c r="I136" i="3" s="1"/>
  <c r="I137" i="3" s="1"/>
  <c r="I138" i="3" s="1"/>
  <c r="I139" i="3" s="1"/>
  <c r="I140" i="3" s="1"/>
  <c r="I141" i="3" s="1"/>
  <c r="I142" i="3" s="1"/>
  <c r="I143" i="3" s="1"/>
  <c r="I144" i="3" s="1"/>
  <c r="I145" i="3" s="1"/>
  <c r="I146" i="3" s="1"/>
  <c r="I147" i="3" s="1"/>
  <c r="I148" i="3" s="1"/>
  <c r="I149" i="3" s="1"/>
  <c r="I150" i="3" s="1"/>
  <c r="I151" i="3" s="1"/>
  <c r="I152" i="3" s="1"/>
  <c r="I153" i="3" s="1"/>
  <c r="I154" i="3" s="1"/>
  <c r="I155" i="3" s="1"/>
  <c r="I156" i="3" s="1"/>
  <c r="I157" i="3" s="1"/>
  <c r="I158" i="3" s="1"/>
  <c r="I159" i="3" s="1"/>
  <c r="I160" i="3" s="1"/>
  <c r="I161" i="3" s="1"/>
  <c r="I162" i="3" s="1"/>
  <c r="I163" i="3" s="1"/>
  <c r="I164" i="3" s="1"/>
  <c r="I165" i="3" s="1"/>
  <c r="I166" i="3" s="1"/>
  <c r="I167" i="3" s="1"/>
  <c r="I168" i="3" s="1"/>
  <c r="I169" i="3" s="1"/>
  <c r="I170" i="3" s="1"/>
  <c r="I171" i="3" s="1"/>
  <c r="I172" i="3" s="1"/>
  <c r="I173" i="3" s="1"/>
  <c r="I174" i="3" s="1"/>
  <c r="I175" i="3" s="1"/>
  <c r="I176" i="3" s="1"/>
  <c r="I177" i="3" s="1"/>
  <c r="I178" i="3" s="1"/>
  <c r="I179" i="3" s="1"/>
  <c r="I180" i="3" s="1"/>
  <c r="I181" i="3" s="1"/>
  <c r="I182" i="3" s="1"/>
  <c r="I183" i="3" s="1"/>
  <c r="I184" i="3" s="1"/>
  <c r="I185" i="3" s="1"/>
  <c r="I186" i="3" s="1"/>
  <c r="I187" i="3" s="1"/>
  <c r="I188" i="3" s="1"/>
  <c r="I189" i="3" s="1"/>
  <c r="I190" i="3" s="1"/>
  <c r="I191" i="3" s="1"/>
  <c r="I192" i="3" s="1"/>
  <c r="I193" i="3" s="1"/>
  <c r="I194" i="3" s="1"/>
  <c r="I195" i="3" s="1"/>
  <c r="I196" i="3" s="1"/>
  <c r="I197" i="3" s="1"/>
  <c r="I198" i="3" s="1"/>
  <c r="I199" i="3" s="1"/>
  <c r="I200" i="3" s="1"/>
  <c r="I201" i="3" s="1"/>
  <c r="I202" i="3" s="1"/>
  <c r="I203" i="3" s="1"/>
  <c r="I204" i="3" s="1"/>
  <c r="I205" i="3" s="1"/>
  <c r="I206" i="3" s="1"/>
  <c r="I207" i="3" s="1"/>
  <c r="I208" i="3" s="1"/>
  <c r="I209" i="3" s="1"/>
  <c r="I210" i="3" s="1"/>
  <c r="I211" i="3" s="1"/>
  <c r="I212" i="3" s="1"/>
  <c r="I213" i="3" s="1"/>
  <c r="I214" i="3" s="1"/>
  <c r="I215" i="3" s="1"/>
  <c r="I216" i="3" s="1"/>
  <c r="I217" i="3" s="1"/>
  <c r="I218" i="3" s="1"/>
  <c r="I219" i="3" s="1"/>
  <c r="I220" i="3" s="1"/>
  <c r="I221" i="3" s="1"/>
  <c r="I222" i="3" s="1"/>
  <c r="I223" i="3" s="1"/>
  <c r="I224" i="3" s="1"/>
  <c r="I225" i="3" s="1"/>
  <c r="I226" i="3" s="1"/>
  <c r="I227" i="3" s="1"/>
  <c r="I228" i="3" s="1"/>
  <c r="I229" i="3" s="1"/>
  <c r="I230" i="3" s="1"/>
  <c r="I231" i="3" s="1"/>
  <c r="I232" i="3" s="1"/>
  <c r="I233" i="3" s="1"/>
  <c r="I234" i="3" s="1"/>
  <c r="I235" i="3" s="1"/>
  <c r="I236" i="3" s="1"/>
  <c r="I237" i="3" s="1"/>
  <c r="I238" i="3" s="1"/>
  <c r="I239" i="3" s="1"/>
  <c r="I240" i="3" s="1"/>
  <c r="I241" i="3" s="1"/>
  <c r="I242" i="3" s="1"/>
  <c r="I243" i="3" s="1"/>
  <c r="I244" i="3" s="1"/>
  <c r="I245" i="3" s="1"/>
  <c r="I246" i="3" s="1"/>
  <c r="I247" i="3" s="1"/>
  <c r="I248" i="3" s="1"/>
  <c r="I249" i="3" s="1"/>
  <c r="I250" i="3" s="1"/>
  <c r="I251" i="3" s="1"/>
  <c r="I252" i="3" s="1"/>
  <c r="I253" i="3" s="1"/>
  <c r="I254" i="3" s="1"/>
  <c r="I255" i="3" s="1"/>
  <c r="I256" i="3" s="1"/>
  <c r="I257" i="3" s="1"/>
  <c r="I258" i="3" s="1"/>
  <c r="I259" i="3" s="1"/>
  <c r="I260" i="3" s="1"/>
  <c r="I261" i="3" s="1"/>
  <c r="I262" i="3" s="1"/>
  <c r="I263" i="3" s="1"/>
  <c r="I264" i="3" s="1"/>
  <c r="I265" i="3" s="1"/>
  <c r="I266" i="3" s="1"/>
  <c r="I267" i="3" s="1"/>
  <c r="I268" i="3" s="1"/>
  <c r="I269" i="3" s="1"/>
  <c r="I270" i="3" s="1"/>
  <c r="I271" i="3" s="1"/>
  <c r="I272" i="3" s="1"/>
  <c r="I273" i="3" s="1"/>
  <c r="I274" i="3" s="1"/>
  <c r="I275" i="3" s="1"/>
  <c r="I276" i="3" s="1"/>
  <c r="I277" i="3" s="1"/>
  <c r="I278" i="3" s="1"/>
  <c r="I279" i="3" s="1"/>
  <c r="I280" i="3" s="1"/>
  <c r="I281" i="3" s="1"/>
  <c r="I282" i="3" s="1"/>
  <c r="I283" i="3" s="1"/>
  <c r="I284" i="3" s="1"/>
  <c r="I285" i="3" s="1"/>
  <c r="I286" i="3" s="1"/>
  <c r="I287" i="3" s="1"/>
  <c r="I288" i="3" s="1"/>
  <c r="I289" i="3" s="1"/>
  <c r="I290" i="3" s="1"/>
  <c r="I291" i="3" s="1"/>
  <c r="I292" i="3" s="1"/>
  <c r="I293" i="3" s="1"/>
  <c r="I294" i="3" s="1"/>
  <c r="I295" i="3" s="1"/>
  <c r="I296" i="3" s="1"/>
  <c r="I297" i="3" s="1"/>
  <c r="I298" i="3" s="1"/>
  <c r="I299" i="3" s="1"/>
  <c r="I300" i="3" s="1"/>
  <c r="I301" i="3" s="1"/>
  <c r="I302" i="3" s="1"/>
  <c r="I303" i="3" s="1"/>
  <c r="I304" i="3" s="1"/>
  <c r="I305" i="3" s="1"/>
  <c r="I306" i="3" s="1"/>
  <c r="I307" i="3" s="1"/>
  <c r="I308" i="3" s="1"/>
  <c r="I309" i="3" s="1"/>
  <c r="I310" i="3" s="1"/>
  <c r="I311" i="3" s="1"/>
  <c r="I312" i="3" s="1"/>
  <c r="I313" i="3" s="1"/>
  <c r="I314" i="3" s="1"/>
  <c r="I315" i="3" s="1"/>
  <c r="I316" i="3" s="1"/>
  <c r="I317" i="3" s="1"/>
  <c r="I318" i="3" s="1"/>
  <c r="I319" i="3" s="1"/>
  <c r="I320" i="3" s="1"/>
  <c r="I321" i="3" s="1"/>
  <c r="I322" i="3" s="1"/>
  <c r="I323" i="3" s="1"/>
  <c r="I324" i="3" s="1"/>
  <c r="I325" i="3" s="1"/>
  <c r="I326" i="3" s="1"/>
  <c r="I327" i="3" s="1"/>
  <c r="I328" i="3" s="1"/>
  <c r="I329" i="3" s="1"/>
  <c r="I330" i="3" s="1"/>
  <c r="I331" i="3" s="1"/>
  <c r="I332" i="3" s="1"/>
  <c r="I333" i="3" s="1"/>
  <c r="I334" i="3" s="1"/>
  <c r="I335" i="3" s="1"/>
  <c r="I336" i="3" s="1"/>
  <c r="I337" i="3" s="1"/>
  <c r="I338" i="3" s="1"/>
  <c r="I339" i="3" s="1"/>
  <c r="I340" i="3" s="1"/>
  <c r="I341" i="3" s="1"/>
  <c r="I342" i="3" s="1"/>
  <c r="I343" i="3" s="1"/>
  <c r="I344" i="3" s="1"/>
  <c r="I345" i="3" s="1"/>
  <c r="I346" i="3" s="1"/>
  <c r="I347" i="3" s="1"/>
  <c r="I348" i="3" s="1"/>
  <c r="I349" i="3" s="1"/>
  <c r="I350" i="3" s="1"/>
  <c r="I351" i="3" s="1"/>
  <c r="I352" i="3" s="1"/>
  <c r="I353" i="3" s="1"/>
  <c r="I354" i="3" s="1"/>
  <c r="I355" i="3" s="1"/>
  <c r="I356" i="3" s="1"/>
  <c r="I357" i="3" s="1"/>
  <c r="I358" i="3" s="1"/>
  <c r="I359" i="3" s="1"/>
  <c r="I360" i="3" s="1"/>
  <c r="I361" i="3" s="1"/>
  <c r="I362" i="3" s="1"/>
  <c r="I363" i="3" s="1"/>
  <c r="I364" i="3" s="1"/>
  <c r="I365" i="3" s="1"/>
  <c r="I366" i="3" s="1"/>
  <c r="I367" i="3" s="1"/>
  <c r="I368" i="3" s="1"/>
  <c r="I369" i="3" s="1"/>
  <c r="I370" i="3" s="1"/>
  <c r="I371" i="3" s="1"/>
  <c r="I372" i="3" s="1"/>
  <c r="I373" i="3" s="1"/>
  <c r="I374" i="3" s="1"/>
  <c r="I375" i="3" s="1"/>
  <c r="I376" i="3" s="1"/>
  <c r="I377" i="3" s="1"/>
  <c r="I378" i="3" s="1"/>
  <c r="I379" i="3" s="1"/>
  <c r="I380" i="3" s="1"/>
  <c r="I381" i="3" s="1"/>
  <c r="I382" i="3" s="1"/>
  <c r="I383" i="3" s="1"/>
  <c r="I384" i="3" s="1"/>
  <c r="I385" i="3" s="1"/>
  <c r="I386" i="3" s="1"/>
  <c r="I387" i="3" s="1"/>
  <c r="I388" i="3" s="1"/>
  <c r="I389" i="3" s="1"/>
  <c r="I390" i="3" s="1"/>
  <c r="I391" i="3" s="1"/>
  <c r="I392" i="3" s="1"/>
  <c r="I393" i="3" s="1"/>
  <c r="I394" i="3" s="1"/>
  <c r="I395" i="3" s="1"/>
  <c r="I396" i="3" s="1"/>
  <c r="I397" i="3" s="1"/>
  <c r="I398" i="3" s="1"/>
  <c r="I399" i="3" s="1"/>
  <c r="I400" i="3" s="1"/>
  <c r="I401" i="3" s="1"/>
  <c r="I402" i="3" s="1"/>
  <c r="I403" i="3" s="1"/>
  <c r="I404" i="3" s="1"/>
  <c r="I405" i="3" s="1"/>
  <c r="I406" i="3" s="1"/>
  <c r="I407" i="3" s="1"/>
  <c r="I408" i="3" s="1"/>
  <c r="I409" i="3" s="1"/>
  <c r="I410" i="3" s="1"/>
  <c r="I411" i="3" s="1"/>
  <c r="I412" i="3" s="1"/>
  <c r="I413" i="3" s="1"/>
  <c r="I414" i="3" s="1"/>
  <c r="I415" i="3" s="1"/>
  <c r="I416" i="3" s="1"/>
  <c r="I417" i="3" s="1"/>
  <c r="I418" i="3" s="1"/>
  <c r="I419" i="3" s="1"/>
  <c r="I420" i="3" s="1"/>
  <c r="I421" i="3" s="1"/>
  <c r="I422" i="3" s="1"/>
  <c r="I423" i="3" s="1"/>
  <c r="I424" i="3" s="1"/>
  <c r="I425" i="3" s="1"/>
  <c r="I426" i="3" s="1"/>
  <c r="I427" i="3" s="1"/>
  <c r="I428" i="3" s="1"/>
  <c r="I429" i="3" s="1"/>
  <c r="I430" i="3" s="1"/>
  <c r="I431" i="3" s="1"/>
  <c r="I432" i="3" s="1"/>
  <c r="I433" i="3" s="1"/>
  <c r="I434" i="3" s="1"/>
  <c r="I435" i="3" s="1"/>
  <c r="I436" i="3" s="1"/>
  <c r="I437" i="3" s="1"/>
  <c r="I438" i="3" s="1"/>
  <c r="I439" i="3" s="1"/>
  <c r="I440" i="3" s="1"/>
  <c r="I441" i="3" s="1"/>
  <c r="I442" i="3" s="1"/>
  <c r="I443" i="3" s="1"/>
  <c r="I444" i="3" s="1"/>
  <c r="I445" i="3" s="1"/>
  <c r="I446" i="3" s="1"/>
  <c r="I447" i="3" s="1"/>
  <c r="I448" i="3" s="1"/>
  <c r="I449" i="3" s="1"/>
  <c r="I450" i="3" s="1"/>
  <c r="I451" i="3" s="1"/>
  <c r="I452" i="3" s="1"/>
  <c r="I453" i="3" s="1"/>
  <c r="I454" i="3" s="1"/>
  <c r="I455" i="3" s="1"/>
  <c r="I456" i="3" s="1"/>
  <c r="I457" i="3" s="1"/>
  <c r="I458" i="3" s="1"/>
  <c r="I459" i="3" s="1"/>
  <c r="I460" i="3" s="1"/>
  <c r="I461" i="3" s="1"/>
  <c r="I462" i="3" s="1"/>
  <c r="I463" i="3" s="1"/>
  <c r="I464" i="3" s="1"/>
  <c r="I465" i="3" s="1"/>
  <c r="I466" i="3" s="1"/>
  <c r="I467" i="3" s="1"/>
  <c r="I468" i="3" s="1"/>
  <c r="I469" i="3" s="1"/>
  <c r="I470" i="3" s="1"/>
  <c r="I471" i="3" s="1"/>
  <c r="I472" i="3" s="1"/>
  <c r="I473" i="3" s="1"/>
  <c r="I474" i="3" s="1"/>
  <c r="I475" i="3" s="1"/>
  <c r="I476" i="3" s="1"/>
  <c r="I477" i="3" s="1"/>
  <c r="I478" i="3" s="1"/>
  <c r="I479" i="3" s="1"/>
  <c r="I480" i="3" s="1"/>
  <c r="I481" i="3" s="1"/>
  <c r="I482" i="3" s="1"/>
  <c r="I483" i="3" s="1"/>
  <c r="I484" i="3" s="1"/>
  <c r="I485" i="3" s="1"/>
  <c r="I486" i="3" s="1"/>
  <c r="I487" i="3" s="1"/>
  <c r="I488" i="3" s="1"/>
  <c r="I489" i="3" s="1"/>
  <c r="I490" i="3" s="1"/>
  <c r="I491" i="3" s="1"/>
  <c r="I492" i="3" s="1"/>
  <c r="I493" i="3" s="1"/>
  <c r="I494" i="3" s="1"/>
  <c r="I495" i="3" s="1"/>
  <c r="I496" i="3" s="1"/>
  <c r="I497" i="3" s="1"/>
  <c r="I498" i="3" s="1"/>
  <c r="I499" i="3" s="1"/>
  <c r="I500" i="3" s="1"/>
  <c r="I501" i="3" s="1"/>
  <c r="I502" i="3" s="1"/>
  <c r="I503" i="3" s="1"/>
  <c r="I504" i="3" s="1"/>
  <c r="I505" i="3" s="1"/>
  <c r="I506" i="3" s="1"/>
  <c r="I507" i="3" s="1"/>
  <c r="I508" i="3" s="1"/>
  <c r="I509" i="3" s="1"/>
  <c r="I510" i="3" s="1"/>
  <c r="I511" i="3" s="1"/>
  <c r="I512" i="3" s="1"/>
  <c r="I513" i="3" s="1"/>
  <c r="I514" i="3" s="1"/>
  <c r="I515" i="3" s="1"/>
  <c r="I516" i="3" s="1"/>
  <c r="I517" i="3" s="1"/>
  <c r="I518" i="3" s="1"/>
  <c r="I519" i="3" s="1"/>
  <c r="I520" i="3" s="1"/>
  <c r="I521" i="3" s="1"/>
  <c r="I522" i="3" s="1"/>
  <c r="I523" i="3" s="1"/>
  <c r="I524" i="3" s="1"/>
  <c r="I525" i="3" s="1"/>
  <c r="I526" i="3" s="1"/>
  <c r="I527" i="3" s="1"/>
  <c r="I528" i="3" s="1"/>
  <c r="I529" i="3" s="1"/>
  <c r="I530" i="3" s="1"/>
  <c r="I531" i="3" s="1"/>
  <c r="I532" i="3" s="1"/>
  <c r="I533" i="3" s="1"/>
  <c r="I534" i="3" s="1"/>
  <c r="I535" i="3" s="1"/>
  <c r="I536" i="3" s="1"/>
  <c r="I537" i="3" s="1"/>
  <c r="I538" i="3" s="1"/>
  <c r="I539" i="3" s="1"/>
  <c r="I540" i="3" s="1"/>
  <c r="I541" i="3" s="1"/>
  <c r="I542" i="3" s="1"/>
  <c r="I543" i="3" s="1"/>
  <c r="I544" i="3" s="1"/>
  <c r="I545" i="3" s="1"/>
  <c r="I546" i="3" s="1"/>
  <c r="I547" i="3" s="1"/>
  <c r="I548" i="3" s="1"/>
  <c r="I549" i="3" s="1"/>
  <c r="I550" i="3" s="1"/>
  <c r="I551" i="3" s="1"/>
  <c r="I552" i="3" s="1"/>
  <c r="I553" i="3" s="1"/>
  <c r="I554" i="3" s="1"/>
  <c r="I555" i="3" s="1"/>
  <c r="I556" i="3" s="1"/>
  <c r="I557" i="3" s="1"/>
  <c r="I558" i="3" s="1"/>
  <c r="I559" i="3" s="1"/>
  <c r="I560" i="3" s="1"/>
  <c r="I561" i="3" s="1"/>
  <c r="I562" i="3" s="1"/>
  <c r="I563" i="3" s="1"/>
  <c r="I564" i="3" s="1"/>
  <c r="I565" i="3" s="1"/>
  <c r="I566" i="3" s="1"/>
  <c r="I567" i="3" s="1"/>
  <c r="I568" i="3" s="1"/>
  <c r="I569" i="3" s="1"/>
  <c r="I570" i="3" s="1"/>
  <c r="I571" i="3" s="1"/>
  <c r="I572" i="3" s="1"/>
  <c r="I573" i="3" s="1"/>
  <c r="I574" i="3" s="1"/>
  <c r="I575" i="3" s="1"/>
  <c r="I576" i="3" s="1"/>
  <c r="I577" i="3" s="1"/>
  <c r="I578" i="3" s="1"/>
  <c r="I579" i="3" s="1"/>
  <c r="I580" i="3" s="1"/>
  <c r="I581" i="3" s="1"/>
  <c r="I582" i="3" s="1"/>
  <c r="I583" i="3" s="1"/>
  <c r="I584" i="3" s="1"/>
  <c r="I585" i="3" s="1"/>
  <c r="I586" i="3" s="1"/>
  <c r="I587" i="3" s="1"/>
  <c r="I588" i="3" s="1"/>
  <c r="I589" i="3" s="1"/>
  <c r="I590" i="3" s="1"/>
  <c r="I591" i="3" s="1"/>
  <c r="I592" i="3" s="1"/>
  <c r="I593" i="3" s="1"/>
  <c r="I594" i="3" s="1"/>
  <c r="I595" i="3" s="1"/>
  <c r="I596" i="3" s="1"/>
  <c r="I597" i="3" s="1"/>
  <c r="I598" i="3" s="1"/>
  <c r="I599" i="3" s="1"/>
  <c r="I600" i="3" s="1"/>
  <c r="I601" i="3" s="1"/>
  <c r="I602" i="3" s="1"/>
  <c r="I603" i="3" s="1"/>
  <c r="I604" i="3" s="1"/>
  <c r="I605" i="3" s="1"/>
  <c r="I606" i="3" s="1"/>
  <c r="I607" i="3" s="1"/>
  <c r="I608" i="3" s="1"/>
  <c r="I609" i="3" s="1"/>
  <c r="I610" i="3" s="1"/>
  <c r="I611" i="3" s="1"/>
  <c r="I612" i="3" s="1"/>
  <c r="I613" i="3" s="1"/>
  <c r="I614" i="3" s="1"/>
  <c r="I615" i="3" s="1"/>
  <c r="I616" i="3" s="1"/>
  <c r="I617" i="3" s="1"/>
  <c r="I618" i="3" s="1"/>
  <c r="I619" i="3" s="1"/>
  <c r="I620" i="3" s="1"/>
  <c r="I621" i="3" s="1"/>
  <c r="I622" i="3" s="1"/>
  <c r="I623" i="3" s="1"/>
  <c r="I624" i="3" s="1"/>
  <c r="I625" i="3" s="1"/>
  <c r="I626" i="3" s="1"/>
  <c r="I627" i="3" s="1"/>
  <c r="I628" i="3" s="1"/>
  <c r="I629" i="3" s="1"/>
  <c r="I630" i="3" s="1"/>
  <c r="I631" i="3" s="1"/>
  <c r="I632" i="3" s="1"/>
  <c r="I633" i="3" s="1"/>
  <c r="I634" i="3" s="1"/>
  <c r="I635" i="3" s="1"/>
  <c r="I636" i="3" s="1"/>
  <c r="I637" i="3" s="1"/>
  <c r="I638" i="3" s="1"/>
  <c r="I639" i="3" s="1"/>
  <c r="I640" i="3" s="1"/>
  <c r="I641" i="3" s="1"/>
  <c r="I642" i="3" s="1"/>
  <c r="I643" i="3" s="1"/>
  <c r="I644" i="3" s="1"/>
  <c r="I645" i="3" s="1"/>
  <c r="I646" i="3" s="1"/>
  <c r="I647" i="3" s="1"/>
  <c r="I648" i="3" s="1"/>
  <c r="I649" i="3" s="1"/>
  <c r="I650" i="3" s="1"/>
  <c r="I651" i="3" s="1"/>
  <c r="I652" i="3" s="1"/>
  <c r="I653" i="3" s="1"/>
  <c r="I654" i="3" s="1"/>
  <c r="I655" i="3" s="1"/>
  <c r="I656" i="3" s="1"/>
  <c r="I657" i="3" s="1"/>
  <c r="I658" i="3" s="1"/>
  <c r="I659" i="3" s="1"/>
  <c r="I660" i="3" s="1"/>
  <c r="I661" i="3" s="1"/>
  <c r="I662" i="3" s="1"/>
  <c r="I663" i="3" s="1"/>
  <c r="I664" i="3" s="1"/>
  <c r="I665" i="3" s="1"/>
  <c r="I666" i="3" s="1"/>
  <c r="I667" i="3" s="1"/>
  <c r="I668" i="3" s="1"/>
  <c r="I669" i="3" s="1"/>
  <c r="I670" i="3" s="1"/>
  <c r="I671" i="3" s="1"/>
  <c r="I672" i="3" s="1"/>
  <c r="I673" i="3" s="1"/>
  <c r="I674" i="3" s="1"/>
  <c r="I675" i="3" s="1"/>
  <c r="I676" i="3" s="1"/>
  <c r="I677" i="3" s="1"/>
  <c r="I678" i="3" s="1"/>
  <c r="I679" i="3" s="1"/>
  <c r="I680" i="3" s="1"/>
  <c r="I681" i="3" s="1"/>
  <c r="I682" i="3" s="1"/>
  <c r="I683" i="3" s="1"/>
  <c r="I684" i="3" s="1"/>
  <c r="I685" i="3" s="1"/>
  <c r="I686" i="3" s="1"/>
  <c r="I687" i="3" s="1"/>
  <c r="I688" i="3" s="1"/>
  <c r="I689" i="3" s="1"/>
  <c r="I690" i="3" s="1"/>
  <c r="I691" i="3" s="1"/>
  <c r="I692" i="3" s="1"/>
  <c r="I693" i="3" s="1"/>
  <c r="I694" i="3" s="1"/>
  <c r="I695" i="3" s="1"/>
  <c r="I696" i="3" s="1"/>
  <c r="I697" i="3" s="1"/>
  <c r="I698" i="3" s="1"/>
  <c r="I699" i="3" s="1"/>
  <c r="I700" i="3" s="1"/>
  <c r="I701" i="3" s="1"/>
  <c r="I702" i="3" s="1"/>
  <c r="I703" i="3" s="1"/>
  <c r="I704" i="3" s="1"/>
  <c r="I705" i="3" s="1"/>
  <c r="I706" i="3" s="1"/>
  <c r="I707" i="3" s="1"/>
  <c r="I708" i="3" s="1"/>
  <c r="I709" i="3" s="1"/>
  <c r="I710" i="3" s="1"/>
  <c r="I711" i="3" s="1"/>
  <c r="I712" i="3" s="1"/>
  <c r="I713" i="3" s="1"/>
  <c r="I714" i="3" s="1"/>
  <c r="I715" i="3" s="1"/>
  <c r="I716" i="3" s="1"/>
  <c r="I717" i="3" s="1"/>
  <c r="I718" i="3" s="1"/>
  <c r="I719" i="3" s="1"/>
  <c r="I720" i="3" s="1"/>
  <c r="I721" i="3" s="1"/>
  <c r="I722" i="3" s="1"/>
  <c r="I723" i="3" s="1"/>
  <c r="I724" i="3" s="1"/>
  <c r="I725" i="3" s="1"/>
  <c r="I726" i="3" s="1"/>
  <c r="I727" i="3" s="1"/>
  <c r="I728" i="3" s="1"/>
  <c r="I729" i="3" s="1"/>
  <c r="I730" i="3" s="1"/>
  <c r="I731" i="3" s="1"/>
  <c r="I732" i="3" s="1"/>
  <c r="I733" i="3" s="1"/>
  <c r="I734" i="3" s="1"/>
  <c r="I735" i="3" s="1"/>
  <c r="I736" i="3" s="1"/>
  <c r="I737" i="3" s="1"/>
  <c r="I738" i="3" s="1"/>
  <c r="I739" i="3" s="1"/>
  <c r="I740" i="3" s="1"/>
  <c r="I741" i="3" s="1"/>
  <c r="I742" i="3" s="1"/>
  <c r="I743" i="3" s="1"/>
  <c r="I744" i="3" s="1"/>
  <c r="I745" i="3" s="1"/>
  <c r="I746" i="3" s="1"/>
  <c r="I747" i="3" s="1"/>
  <c r="I748" i="3" s="1"/>
  <c r="I749" i="3" s="1"/>
  <c r="I750" i="3" s="1"/>
  <c r="I751" i="3" s="1"/>
  <c r="I752" i="3" s="1"/>
  <c r="I753" i="3" s="1"/>
  <c r="I754" i="3" s="1"/>
  <c r="I755" i="3" s="1"/>
  <c r="I756" i="3" s="1"/>
  <c r="I757" i="3" s="1"/>
  <c r="I758" i="3" s="1"/>
  <c r="I759" i="3" s="1"/>
  <c r="I760" i="3" s="1"/>
  <c r="I761" i="3" s="1"/>
  <c r="I762" i="3" s="1"/>
  <c r="I763" i="3" s="1"/>
  <c r="I764" i="3" s="1"/>
  <c r="I765" i="3" s="1"/>
  <c r="I766" i="3" s="1"/>
  <c r="I767" i="3" s="1"/>
  <c r="I768" i="3" s="1"/>
  <c r="I769" i="3" s="1"/>
  <c r="I770" i="3" s="1"/>
  <c r="I771" i="3" s="1"/>
  <c r="I772" i="3" s="1"/>
  <c r="I773" i="3" s="1"/>
  <c r="I774" i="3" s="1"/>
  <c r="I775" i="3" s="1"/>
  <c r="I776" i="3" s="1"/>
  <c r="I777" i="3" s="1"/>
  <c r="I778" i="3" s="1"/>
  <c r="I779" i="3" s="1"/>
  <c r="I780" i="3" s="1"/>
  <c r="I781" i="3" s="1"/>
  <c r="I782" i="3" s="1"/>
  <c r="I783" i="3" s="1"/>
  <c r="I784" i="3" s="1"/>
  <c r="I785" i="3" s="1"/>
  <c r="I786" i="3" s="1"/>
  <c r="I787" i="3" s="1"/>
  <c r="I788" i="3" s="1"/>
  <c r="I789" i="3" s="1"/>
  <c r="I790" i="3" s="1"/>
  <c r="I791" i="3" s="1"/>
  <c r="I792" i="3" s="1"/>
  <c r="I793" i="3" s="1"/>
  <c r="I794" i="3" s="1"/>
  <c r="I795" i="3" s="1"/>
  <c r="I796" i="3" s="1"/>
  <c r="I797" i="3" s="1"/>
  <c r="I798" i="3" s="1"/>
  <c r="I799" i="3" s="1"/>
  <c r="I800" i="3" s="1"/>
  <c r="I801" i="3" s="1"/>
  <c r="G69" i="3"/>
  <c r="G70" i="3"/>
  <c r="G103" i="3"/>
  <c r="G104" i="3"/>
  <c r="G145" i="3"/>
  <c r="G146" i="3"/>
  <c r="G176" i="3"/>
  <c r="G177" i="3"/>
  <c r="G178" i="3"/>
  <c r="G294" i="3"/>
  <c r="G295" i="3"/>
  <c r="G425" i="3"/>
  <c r="G426" i="3"/>
  <c r="G464" i="3"/>
  <c r="G465" i="3"/>
  <c r="G645" i="3"/>
  <c r="G646" i="3"/>
  <c r="G647" i="3"/>
  <c r="G648" i="3"/>
  <c r="G649" i="3"/>
  <c r="G685" i="3"/>
  <c r="G686" i="3"/>
  <c r="G687" i="3"/>
  <c r="G722" i="3"/>
  <c r="G72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80" i="3"/>
  <c r="G781" i="3"/>
  <c r="G782" i="3"/>
  <c r="G783" i="3"/>
  <c r="G784" i="3"/>
  <c r="G785" i="3"/>
  <c r="G786" i="3"/>
  <c r="G71" i="3"/>
  <c r="G72" i="3"/>
  <c r="G105" i="3"/>
  <c r="G106" i="3"/>
  <c r="G107" i="3"/>
  <c r="G108" i="3"/>
  <c r="G147" i="3"/>
  <c r="G148" i="3"/>
  <c r="G149" i="3"/>
  <c r="G150" i="3"/>
  <c r="G151" i="3"/>
  <c r="G179" i="3"/>
  <c r="G180" i="3"/>
  <c r="G181" i="3"/>
  <c r="G182" i="3"/>
  <c r="G183" i="3"/>
  <c r="G184" i="3"/>
  <c r="G224" i="3"/>
  <c r="G225" i="3"/>
  <c r="G226" i="3"/>
  <c r="G227" i="3"/>
  <c r="G228" i="3"/>
  <c r="G229" i="3"/>
  <c r="G230" i="3"/>
  <c r="G296" i="3"/>
  <c r="G297" i="3"/>
  <c r="G298" i="3"/>
  <c r="G299" i="3"/>
  <c r="G300" i="3"/>
  <c r="G327" i="3"/>
  <c r="G328" i="3"/>
  <c r="G329" i="3"/>
  <c r="G330" i="3"/>
  <c r="G331" i="3"/>
  <c r="G332" i="3"/>
  <c r="G379" i="3"/>
  <c r="G380" i="3"/>
  <c r="G381" i="3"/>
  <c r="G382" i="3"/>
  <c r="G383" i="3"/>
  <c r="G384" i="3"/>
  <c r="G385" i="3"/>
  <c r="G427" i="3"/>
  <c r="G428" i="3"/>
  <c r="G429" i="3"/>
  <c r="G430" i="3"/>
  <c r="G431" i="3"/>
  <c r="G432" i="3"/>
  <c r="G466" i="3"/>
  <c r="G467" i="3"/>
  <c r="G468" i="3"/>
  <c r="G469" i="3"/>
  <c r="G470" i="3"/>
  <c r="G471" i="3"/>
  <c r="G472" i="3"/>
  <c r="G473" i="3"/>
  <c r="G580" i="3"/>
  <c r="G581" i="3"/>
  <c r="G582" i="3"/>
  <c r="G600" i="3"/>
  <c r="G601" i="3"/>
  <c r="G602" i="3"/>
  <c r="G603" i="3"/>
  <c r="G604" i="3"/>
  <c r="G605" i="3"/>
  <c r="G606" i="3"/>
  <c r="G607" i="3"/>
  <c r="G608" i="3"/>
  <c r="G609" i="3"/>
  <c r="G650" i="3"/>
  <c r="G651" i="3"/>
  <c r="G652" i="3"/>
  <c r="G653" i="3"/>
  <c r="G654" i="3"/>
  <c r="G671" i="3"/>
  <c r="G688" i="3"/>
  <c r="G689" i="3"/>
  <c r="G709" i="3"/>
  <c r="G710" i="3"/>
  <c r="G711" i="3"/>
  <c r="G712" i="3"/>
  <c r="G713" i="3"/>
  <c r="G714" i="3"/>
  <c r="G715" i="3"/>
  <c r="G716" i="3"/>
  <c r="G719" i="3"/>
  <c r="G724" i="3"/>
  <c r="G731" i="3"/>
  <c r="G725" i="3"/>
  <c r="G726" i="3"/>
  <c r="G732" i="3"/>
  <c r="G733" i="3"/>
  <c r="G760" i="3"/>
  <c r="G761" i="3"/>
  <c r="G769" i="3"/>
  <c r="G770" i="3"/>
  <c r="G771" i="3"/>
  <c r="G772" i="3"/>
  <c r="G773" i="3"/>
  <c r="G774" i="3"/>
  <c r="G775" i="3"/>
  <c r="G787" i="3"/>
  <c r="G788" i="3"/>
  <c r="G789" i="3"/>
  <c r="G802" i="3"/>
  <c r="G803" i="3"/>
  <c r="G804" i="3"/>
  <c r="G805" i="3"/>
  <c r="G806" i="3"/>
  <c r="G807" i="3"/>
  <c r="G808" i="3"/>
  <c r="G11" i="3"/>
  <c r="G12" i="3"/>
  <c r="G51" i="3"/>
  <c r="G52" i="3"/>
  <c r="G73" i="3"/>
  <c r="G109" i="3"/>
  <c r="G152" i="3"/>
  <c r="G153" i="3"/>
  <c r="G154" i="3"/>
  <c r="G155" i="3"/>
  <c r="G156" i="3"/>
  <c r="G185" i="3"/>
  <c r="G186" i="3"/>
  <c r="G110" i="3"/>
  <c r="G231" i="3"/>
  <c r="G232" i="3"/>
  <c r="G233" i="3"/>
  <c r="G234" i="3"/>
  <c r="G235" i="3"/>
  <c r="G272" i="3"/>
  <c r="G273" i="3"/>
  <c r="G274" i="3"/>
  <c r="G275" i="3"/>
  <c r="G276" i="3"/>
  <c r="G386" i="3"/>
  <c r="G474" i="3"/>
  <c r="G475" i="3"/>
  <c r="G476" i="3"/>
  <c r="G583" i="3"/>
  <c r="G236" i="3"/>
  <c r="G333" i="3"/>
  <c r="G334" i="3"/>
  <c r="G301" i="3"/>
  <c r="G335" i="3"/>
  <c r="G336" i="3"/>
  <c r="G337" i="3"/>
  <c r="G387" i="3"/>
  <c r="G388" i="3"/>
  <c r="G389" i="3"/>
  <c r="G390" i="3"/>
  <c r="G391" i="3"/>
  <c r="G433" i="3"/>
  <c r="G434" i="3"/>
  <c r="G435" i="3"/>
  <c r="G436" i="3"/>
  <c r="G437" i="3"/>
  <c r="G438" i="3"/>
  <c r="G477" i="3"/>
  <c r="G478" i="3"/>
  <c r="G479" i="3"/>
  <c r="G480" i="3"/>
  <c r="G481" i="3"/>
  <c r="G482" i="3"/>
  <c r="G483" i="3"/>
  <c r="G484" i="3"/>
  <c r="G531" i="3"/>
  <c r="G532" i="3"/>
  <c r="G533" i="3"/>
  <c r="G534" i="3"/>
  <c r="G561" i="3"/>
  <c r="G562" i="3"/>
  <c r="G584" i="3"/>
  <c r="G585" i="3"/>
  <c r="G586" i="3"/>
  <c r="G587" i="3"/>
  <c r="G588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55" i="3"/>
  <c r="G656" i="3"/>
  <c r="G657" i="3"/>
  <c r="G658" i="3"/>
  <c r="G659" i="3"/>
  <c r="G672" i="3"/>
  <c r="G673" i="3"/>
  <c r="G674" i="3"/>
  <c r="G675" i="3"/>
  <c r="G676" i="3"/>
  <c r="G677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17" i="3"/>
  <c r="G720" i="3"/>
  <c r="G721" i="3"/>
  <c r="G13" i="3"/>
  <c r="G14" i="3"/>
  <c r="G15" i="3"/>
  <c r="G74" i="3"/>
  <c r="G111" i="3"/>
  <c r="G112" i="3"/>
  <c r="G157" i="3"/>
  <c r="G158" i="3"/>
  <c r="G159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37" i="3"/>
  <c r="G238" i="3"/>
  <c r="G302" i="3"/>
  <c r="G303" i="3"/>
  <c r="G304" i="3"/>
  <c r="G392" i="3"/>
  <c r="G485" i="3"/>
  <c r="G486" i="3"/>
  <c r="G487" i="3"/>
  <c r="G488" i="3"/>
  <c r="G489" i="3"/>
  <c r="G490" i="3"/>
  <c r="G491" i="3"/>
  <c r="G589" i="3"/>
  <c r="G590" i="3"/>
  <c r="G591" i="3"/>
  <c r="G624" i="3"/>
  <c r="G625" i="3"/>
  <c r="G626" i="3"/>
  <c r="G727" i="3"/>
  <c r="G762" i="3"/>
  <c r="G790" i="3"/>
  <c r="G791" i="3"/>
  <c r="G792" i="3"/>
  <c r="G793" i="3"/>
  <c r="G75" i="3"/>
  <c r="G76" i="3"/>
  <c r="G113" i="3"/>
  <c r="G114" i="3"/>
  <c r="G115" i="3"/>
  <c r="G160" i="3"/>
  <c r="G161" i="3"/>
  <c r="G162" i="3"/>
  <c r="G163" i="3"/>
  <c r="G201" i="3"/>
  <c r="G202" i="3"/>
  <c r="G203" i="3"/>
  <c r="G204" i="3"/>
  <c r="G393" i="3"/>
  <c r="G239" i="3"/>
  <c r="G305" i="3"/>
  <c r="G338" i="3"/>
  <c r="G492" i="3"/>
  <c r="G678" i="3"/>
  <c r="G718" i="3"/>
  <c r="G16" i="3"/>
  <c r="G17" i="3"/>
  <c r="G18" i="3"/>
  <c r="G19" i="3"/>
  <c r="G20" i="3"/>
  <c r="G21" i="3"/>
  <c r="G22" i="3"/>
  <c r="G23" i="3"/>
  <c r="G24" i="3"/>
  <c r="G25" i="3"/>
  <c r="G26" i="3"/>
  <c r="G53" i="3"/>
  <c r="G54" i="3"/>
  <c r="G55" i="3"/>
  <c r="G56" i="3"/>
  <c r="G57" i="3"/>
  <c r="G77" i="3"/>
  <c r="G58" i="3"/>
  <c r="G59" i="3"/>
  <c r="G60" i="3"/>
  <c r="G78" i="3"/>
  <c r="G79" i="3"/>
  <c r="G80" i="3"/>
  <c r="G81" i="3"/>
  <c r="G116" i="3"/>
  <c r="G117" i="3"/>
  <c r="G118" i="3"/>
  <c r="G240" i="3"/>
  <c r="G241" i="3"/>
  <c r="G306" i="3"/>
  <c r="G307" i="3"/>
  <c r="G308" i="3"/>
  <c r="G339" i="3"/>
  <c r="G340" i="3"/>
  <c r="G394" i="3"/>
  <c r="G627" i="3"/>
  <c r="G628" i="3"/>
  <c r="G629" i="3"/>
  <c r="G119" i="3"/>
  <c r="G120" i="3"/>
  <c r="G121" i="3"/>
  <c r="G122" i="3"/>
  <c r="G123" i="3"/>
  <c r="G124" i="3"/>
  <c r="G125" i="3"/>
  <c r="G126" i="3"/>
  <c r="G127" i="3"/>
  <c r="G128" i="3"/>
  <c r="G164" i="3"/>
  <c r="G165" i="3"/>
  <c r="G166" i="3"/>
  <c r="G205" i="3"/>
  <c r="G206" i="3"/>
  <c r="G207" i="3"/>
  <c r="G208" i="3"/>
  <c r="G209" i="3"/>
  <c r="G210" i="3"/>
  <c r="G211" i="3"/>
  <c r="G212" i="3"/>
  <c r="G213" i="3"/>
  <c r="G341" i="3"/>
  <c r="G342" i="3"/>
  <c r="G343" i="3"/>
  <c r="G344" i="3"/>
  <c r="G345" i="3"/>
  <c r="G346" i="3"/>
  <c r="G347" i="3"/>
  <c r="G348" i="3"/>
  <c r="G349" i="3"/>
  <c r="G350" i="3"/>
  <c r="G351" i="3"/>
  <c r="G395" i="3"/>
  <c r="G396" i="3"/>
  <c r="G397" i="3"/>
  <c r="G398" i="3"/>
  <c r="G493" i="3"/>
  <c r="G494" i="3"/>
  <c r="G535" i="3"/>
  <c r="G536" i="3"/>
  <c r="G82" i="3"/>
  <c r="G83" i="3"/>
  <c r="G214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77" i="3"/>
  <c r="G278" i="3"/>
  <c r="G279" i="3"/>
  <c r="G280" i="3"/>
  <c r="G281" i="3"/>
  <c r="G282" i="3"/>
  <c r="G283" i="3"/>
  <c r="G284" i="3"/>
  <c r="G289" i="3"/>
  <c r="G290" i="3"/>
  <c r="G291" i="3"/>
  <c r="G292" i="3"/>
  <c r="G293" i="3"/>
  <c r="G309" i="3"/>
  <c r="G310" i="3"/>
  <c r="G311" i="3"/>
  <c r="G312" i="3"/>
  <c r="G313" i="3"/>
  <c r="G314" i="3"/>
  <c r="G315" i="3"/>
  <c r="G316" i="3"/>
  <c r="G317" i="3"/>
  <c r="G352" i="3"/>
  <c r="G353" i="3"/>
  <c r="G354" i="3"/>
  <c r="G355" i="3"/>
  <c r="G356" i="3"/>
  <c r="G357" i="3"/>
  <c r="G358" i="3"/>
  <c r="G399" i="3"/>
  <c r="G400" i="3"/>
  <c r="G401" i="3"/>
  <c r="G402" i="3"/>
  <c r="G403" i="3"/>
  <c r="G439" i="3"/>
  <c r="G440" i="3"/>
  <c r="G441" i="3"/>
  <c r="G442" i="3"/>
  <c r="G443" i="3"/>
  <c r="G444" i="3"/>
  <c r="G495" i="3"/>
  <c r="G496" i="3"/>
  <c r="G497" i="3"/>
  <c r="G498" i="3"/>
  <c r="G499" i="3"/>
  <c r="G500" i="3"/>
  <c r="G501" i="3"/>
  <c r="G537" i="3"/>
  <c r="G538" i="3"/>
  <c r="G539" i="3"/>
  <c r="G540" i="3"/>
  <c r="G541" i="3"/>
  <c r="G563" i="3"/>
  <c r="G564" i="3"/>
  <c r="G565" i="3"/>
  <c r="G566" i="3"/>
  <c r="G567" i="3"/>
  <c r="G568" i="3"/>
  <c r="G569" i="3"/>
  <c r="G570" i="3"/>
  <c r="G571" i="3"/>
  <c r="G572" i="3"/>
  <c r="G630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61" i="3"/>
  <c r="G62" i="3"/>
  <c r="G63" i="3"/>
  <c r="G64" i="3"/>
  <c r="G65" i="3"/>
  <c r="G66" i="3"/>
  <c r="G67" i="3"/>
  <c r="G84" i="3"/>
  <c r="G85" i="3"/>
  <c r="G86" i="3"/>
  <c r="G87" i="3"/>
  <c r="G88" i="3"/>
  <c r="G89" i="3"/>
  <c r="G90" i="3"/>
  <c r="G91" i="3"/>
  <c r="G129" i="3"/>
  <c r="G130" i="3"/>
  <c r="G131" i="3"/>
  <c r="G132" i="3"/>
  <c r="G133" i="3"/>
  <c r="G134" i="3"/>
  <c r="G135" i="3"/>
  <c r="G136" i="3"/>
  <c r="G137" i="3"/>
  <c r="G138" i="3"/>
  <c r="G167" i="3"/>
  <c r="G168" i="3"/>
  <c r="G169" i="3"/>
  <c r="G170" i="3"/>
  <c r="G171" i="3"/>
  <c r="G172" i="3"/>
  <c r="G173" i="3"/>
  <c r="G174" i="3"/>
  <c r="G175" i="3"/>
  <c r="G215" i="3"/>
  <c r="G216" i="3"/>
  <c r="G217" i="3"/>
  <c r="G218" i="3"/>
  <c r="G219" i="3"/>
  <c r="G220" i="3"/>
  <c r="G221" i="3"/>
  <c r="G258" i="3"/>
  <c r="G259" i="3"/>
  <c r="G260" i="3"/>
  <c r="G261" i="3"/>
  <c r="G262" i="3"/>
  <c r="G263" i="3"/>
  <c r="G285" i="3"/>
  <c r="G264" i="3"/>
  <c r="G286" i="3"/>
  <c r="G265" i="3"/>
  <c r="G287" i="3"/>
  <c r="G288" i="3"/>
  <c r="G359" i="3"/>
  <c r="G360" i="3"/>
  <c r="G404" i="3"/>
  <c r="G405" i="3"/>
  <c r="G445" i="3"/>
  <c r="G446" i="3"/>
  <c r="G542" i="3"/>
  <c r="G543" i="3"/>
  <c r="G502" i="3"/>
  <c r="G544" i="3"/>
  <c r="G545" i="3"/>
  <c r="G573" i="3"/>
  <c r="G574" i="3"/>
  <c r="G575" i="3"/>
  <c r="G576" i="3"/>
  <c r="G592" i="3"/>
  <c r="G593" i="3"/>
  <c r="G594" i="3"/>
  <c r="G631" i="3"/>
  <c r="G632" i="3"/>
  <c r="G633" i="3"/>
  <c r="G634" i="3"/>
  <c r="G679" i="3"/>
  <c r="G635" i="3"/>
  <c r="G636" i="3"/>
  <c r="G660" i="3"/>
  <c r="G661" i="3"/>
  <c r="G662" i="3"/>
  <c r="G663" i="3"/>
  <c r="G664" i="3"/>
  <c r="G665" i="3"/>
  <c r="G666" i="3"/>
  <c r="G680" i="3"/>
  <c r="G681" i="3"/>
  <c r="G763" i="3"/>
  <c r="G764" i="3"/>
  <c r="G765" i="3"/>
  <c r="G46" i="3"/>
  <c r="G47" i="3"/>
  <c r="G266" i="3"/>
  <c r="G267" i="3"/>
  <c r="G268" i="3"/>
  <c r="G269" i="3"/>
  <c r="G270" i="3"/>
  <c r="G271" i="3"/>
  <c r="G361" i="3"/>
  <c r="G362" i="3"/>
  <c r="G363" i="3"/>
  <c r="G406" i="3"/>
  <c r="G407" i="3"/>
  <c r="G408" i="3"/>
  <c r="G409" i="3"/>
  <c r="G410" i="3"/>
  <c r="G411" i="3"/>
  <c r="G447" i="3"/>
  <c r="G448" i="3"/>
  <c r="G449" i="3"/>
  <c r="G450" i="3"/>
  <c r="G451" i="3"/>
  <c r="G452" i="3"/>
  <c r="G503" i="3"/>
  <c r="G504" i="3"/>
  <c r="G505" i="3"/>
  <c r="G506" i="3"/>
  <c r="G507" i="3"/>
  <c r="G508" i="3"/>
  <c r="G509" i="3"/>
  <c r="G546" i="3"/>
  <c r="G547" i="3"/>
  <c r="G548" i="3"/>
  <c r="G549" i="3"/>
  <c r="G550" i="3"/>
  <c r="G551" i="3"/>
  <c r="G552" i="3"/>
  <c r="G553" i="3"/>
  <c r="G554" i="3"/>
  <c r="G595" i="3"/>
  <c r="G596" i="3"/>
  <c r="G682" i="3"/>
  <c r="G794" i="3"/>
  <c r="G92" i="3"/>
  <c r="G93" i="3"/>
  <c r="G94" i="3"/>
  <c r="G318" i="3"/>
  <c r="G319" i="3"/>
  <c r="G320" i="3"/>
  <c r="G321" i="3"/>
  <c r="G322" i="3"/>
  <c r="G323" i="3"/>
  <c r="G324" i="3"/>
  <c r="G325" i="3"/>
  <c r="G326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412" i="3"/>
  <c r="G413" i="3"/>
  <c r="G414" i="3"/>
  <c r="G415" i="3"/>
  <c r="G416" i="3"/>
  <c r="G417" i="3"/>
  <c r="G453" i="3"/>
  <c r="G454" i="3"/>
  <c r="G455" i="3"/>
  <c r="G456" i="3"/>
  <c r="G457" i="3"/>
  <c r="G458" i="3"/>
  <c r="G459" i="3"/>
  <c r="G460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55" i="3"/>
  <c r="G556" i="3"/>
  <c r="G557" i="3"/>
  <c r="G558" i="3"/>
  <c r="G795" i="3"/>
  <c r="G796" i="3"/>
  <c r="G418" i="3"/>
  <c r="G419" i="3"/>
  <c r="G420" i="3"/>
  <c r="G421" i="3"/>
  <c r="G422" i="3"/>
  <c r="G423" i="3"/>
  <c r="G461" i="3"/>
  <c r="G462" i="3"/>
  <c r="G463" i="3"/>
  <c r="G523" i="3"/>
  <c r="G524" i="3"/>
  <c r="G525" i="3"/>
  <c r="G526" i="3"/>
  <c r="G527" i="3"/>
  <c r="G528" i="3"/>
  <c r="G529" i="3"/>
  <c r="G530" i="3"/>
  <c r="G559" i="3"/>
  <c r="G560" i="3"/>
  <c r="G577" i="3"/>
  <c r="G578" i="3"/>
  <c r="G579" i="3"/>
  <c r="G597" i="3"/>
  <c r="G598" i="3"/>
  <c r="G599" i="3"/>
  <c r="G637" i="3"/>
  <c r="G638" i="3"/>
  <c r="G639" i="3"/>
  <c r="G640" i="3"/>
  <c r="G641" i="3"/>
  <c r="G642" i="3"/>
  <c r="G643" i="3"/>
  <c r="G644" i="3"/>
  <c r="G667" i="3"/>
  <c r="G668" i="3"/>
  <c r="G669" i="3"/>
  <c r="G670" i="3"/>
  <c r="G683" i="3"/>
  <c r="G684" i="3"/>
  <c r="G705" i="3"/>
  <c r="G706" i="3"/>
  <c r="G707" i="3"/>
  <c r="G708" i="3"/>
  <c r="G728" i="3"/>
  <c r="G729" i="3"/>
  <c r="G730" i="3"/>
  <c r="G766" i="3"/>
  <c r="G767" i="3"/>
  <c r="G768" i="3"/>
  <c r="G776" i="3"/>
  <c r="G777" i="3"/>
  <c r="G778" i="3"/>
  <c r="G779" i="3"/>
  <c r="G797" i="3"/>
  <c r="G798" i="3"/>
  <c r="G799" i="3"/>
  <c r="G800" i="3"/>
  <c r="G801" i="3"/>
  <c r="G95" i="3"/>
  <c r="G96" i="3"/>
  <c r="G139" i="3"/>
  <c r="G140" i="3"/>
  <c r="G141" i="3"/>
  <c r="G222" i="3"/>
  <c r="G223" i="3"/>
  <c r="G809" i="3"/>
  <c r="G48" i="3"/>
  <c r="G49" i="3"/>
  <c r="G50" i="3"/>
  <c r="G97" i="3"/>
  <c r="G98" i="3"/>
  <c r="G99" i="3"/>
  <c r="G100" i="3"/>
  <c r="G101" i="3"/>
  <c r="G102" i="3"/>
  <c r="G142" i="3"/>
  <c r="G143" i="3"/>
  <c r="G144" i="3"/>
  <c r="G424" i="3"/>
  <c r="G68" i="3"/>
  <c r="C6" i="3"/>
  <c r="D6" i="3" s="1"/>
  <c r="C5" i="3"/>
  <c r="D5" i="3" s="1"/>
  <c r="R31" i="2"/>
  <c r="R8" i="2"/>
  <c r="R10" i="2"/>
  <c r="R13" i="2"/>
  <c r="R15" i="2"/>
  <c r="R17" i="2"/>
  <c r="R19" i="2"/>
  <c r="R20" i="2"/>
  <c r="R21" i="2"/>
  <c r="R22" i="2"/>
  <c r="R24" i="2"/>
  <c r="R25" i="2"/>
  <c r="R27" i="2"/>
  <c r="R28" i="2"/>
  <c r="R29" i="2"/>
  <c r="R7" i="2"/>
  <c r="D36" i="2"/>
  <c r="R26" i="2"/>
  <c r="R23" i="2"/>
  <c r="R18" i="2"/>
  <c r="R14" i="2"/>
  <c r="R11" i="2"/>
  <c r="F36" i="2" l="1"/>
  <c r="I802" i="3"/>
  <c r="I803" i="3" s="1"/>
  <c r="I804" i="3" s="1"/>
  <c r="I805" i="3" s="1"/>
  <c r="I806" i="3" s="1"/>
  <c r="I807" i="3" s="1"/>
  <c r="I808" i="3" s="1"/>
  <c r="I809" i="3" s="1"/>
  <c r="R32" i="2"/>
  <c r="R12" i="2"/>
  <c r="D7" i="3"/>
  <c r="C7" i="3"/>
</calcChain>
</file>

<file path=xl/sharedStrings.xml><?xml version="1.0" encoding="utf-8"?>
<sst xmlns="http://schemas.openxmlformats.org/spreadsheetml/2006/main" count="6509" uniqueCount="781">
  <si>
    <t>Monnaies de tenue de compte: XAF et USD</t>
  </si>
  <si>
    <t>Rubriques</t>
  </si>
  <si>
    <t>Montant en FCFA Centrale</t>
  </si>
  <si>
    <t>Montant en  $</t>
  </si>
  <si>
    <t>Total montant reçu</t>
  </si>
  <si>
    <t>Total montant dépensé</t>
  </si>
  <si>
    <t>Solde</t>
  </si>
  <si>
    <t>Date</t>
  </si>
  <si>
    <t>Details</t>
  </si>
  <si>
    <t>Type de dépenses</t>
  </si>
  <si>
    <t>Departement</t>
  </si>
  <si>
    <t>Received</t>
  </si>
  <si>
    <t xml:space="preserve">Spent in national currency </t>
  </si>
  <si>
    <t>Spent in $</t>
  </si>
  <si>
    <t>Exchange rate $</t>
  </si>
  <si>
    <t>Balance</t>
  </si>
  <si>
    <t>Name</t>
  </si>
  <si>
    <t>Receipt</t>
  </si>
  <si>
    <t>Donor</t>
  </si>
  <si>
    <t>Country</t>
  </si>
  <si>
    <t>Contrôle</t>
  </si>
  <si>
    <t>COMPTABILITE PALF- décembre 2018</t>
  </si>
  <si>
    <t>Relevé</t>
  </si>
  <si>
    <t>AGIOS DU 31/10/18 AU 30/11/18</t>
  </si>
  <si>
    <t>Reglement facture bonus medias portant sur la condamnation des trafiquants des pointes d'Ivoire par le TGI de Dolisie</t>
  </si>
  <si>
    <t>FRAIS RET.DEPLACE Chq n°3634965</t>
  </si>
  <si>
    <t>Maitre Anicet MOUSSAHOU GOMA Ouverture dossier-contrat d'engagement d'avocat du 04 décembre 2018  /CHQ N 3634966</t>
  </si>
  <si>
    <t>FRAIS RET.DEPLACE Chq n°3634966</t>
  </si>
  <si>
    <t>FRAIS RET.DEPLACE Chq n°3634968</t>
  </si>
  <si>
    <t>Salaire du mois de novembre 2018-Dieudonné IBOUANGA/CHQ N 3634958</t>
  </si>
  <si>
    <t>Reglement facture bonus medias portant sur l'arrestation d'un trafiquant d'ivoire le 27 novembre 2018 à Owando</t>
  </si>
  <si>
    <t>FRAIS RET.DEPLACE Chq n°3634967</t>
  </si>
  <si>
    <t>Reglement facture bonus medias portant sur les audiences du 06 décembre 2018 au TGI d'IMPFONDO</t>
  </si>
  <si>
    <t>FRAIS RET.DEPLACE Chq n°3634969</t>
  </si>
  <si>
    <t>Salaire du mois de novembre 2018-Jospin Mésach KAYA/CHQ N 3634961</t>
  </si>
  <si>
    <t>FRAIS RET.DEPLACE Chq n°3634961</t>
  </si>
  <si>
    <t>FRAIS RET.DEPLACE Chq n°3634972</t>
  </si>
  <si>
    <t>Reglement facture Congo Telecom-Novembre 2018/CHQ n°3634971</t>
  </si>
  <si>
    <t xml:space="preserve">Solde de tout compte Bley Quercy BEMY PENDANGOYI-congé annuel payé 2018 </t>
  </si>
  <si>
    <t>Solde de tout compte Bley Quercy BEMY PENDANGOYI-13ème mois 2018</t>
  </si>
  <si>
    <t>Solde de tout compte Bley Quercy BEMY PENDANGOYI-salaire de décembre 2018 au prorata</t>
  </si>
  <si>
    <t xml:space="preserve">Solde de tout compte Bley Quercy BEMY PENDANGOYI-bonus du mois de décembre 2018 </t>
  </si>
  <si>
    <t>COTISATION WEB BANK</t>
  </si>
  <si>
    <t>FRAIS RET.DEPLACE Chq n°3634975</t>
  </si>
  <si>
    <t>i23c-bonus annuel 2018</t>
  </si>
  <si>
    <t>FRAIS RET.DEPLACE Chq n°3634985</t>
  </si>
  <si>
    <t>Ordre de virement</t>
  </si>
  <si>
    <t>Virement 13ème mois 2018-Mésange CIGNAS</t>
  </si>
  <si>
    <t>Virement 13ème mois 2018-Evariste LELOUSSI</t>
  </si>
  <si>
    <t>Virement 13ème mois 2018 au prorata-Gaudet Stone MALANDA</t>
  </si>
  <si>
    <t>Virement 13ème mois 2018-Herick TCHICAYA</t>
  </si>
  <si>
    <t>Virement 13ème mois 2018-Mavy MALELA</t>
  </si>
  <si>
    <t>Virement 13ème mois 2018-Crépin IBOUILI</t>
  </si>
  <si>
    <t>Virement 13ème mois 2018 au prorata-Dalia Palyga KOUNINGANGA OYONTSIO</t>
  </si>
  <si>
    <t>Virement 13ème mois 2018- NZENGOMONA NTADI Pricille Déborah (suite à la procuration de Mr Jack Bénisson MALONGA MERSY en mission en RCA)</t>
  </si>
  <si>
    <t>FRAIS S/VIRT EMIS</t>
  </si>
  <si>
    <t>V.P EMIS Mlle LENDO LEPERS Jewel (Mr LENDO Rodrigue via compte bancaire de sa fille) pour le paiement du loyer de PNR-décembre 2018</t>
  </si>
  <si>
    <t>FRAIS VIRT PARMANENT</t>
  </si>
  <si>
    <t>Virement salaire décembre 2018-Mésange CIGNAS</t>
  </si>
  <si>
    <t>Virement salaire décembre 2018-Evariste LELOUSSI</t>
  </si>
  <si>
    <t>Virement salaire décembre 2018-Gaudet Stone MALANDA</t>
  </si>
  <si>
    <t>Virement salaire décembre 2018-Herick TCHICAYA</t>
  </si>
  <si>
    <t>Virement salaire décembre 2018-Mavy MALELA</t>
  </si>
  <si>
    <t>Virement salaire décembre 2018-Crépin IBOUILI</t>
  </si>
  <si>
    <t>Virement salaire décembre 2018-Dalia Palyga KOUNINGANGA OYONTSIO</t>
  </si>
  <si>
    <t>Virement salire décembre 2018- NZENGOMONA NTADI Pricille Déborah (suite à la procuration de Mr Jack Bénisson MALONGA MERSY en mission en RCA)</t>
  </si>
  <si>
    <t>Règlement 13ème mois 2018 au prorata-Jospin Mésach KAYA (retrait effectué par le comptable par note de procuration du concerné)</t>
  </si>
  <si>
    <t>FRAIS RET.DEPLACE Chq n°3634984</t>
  </si>
  <si>
    <t>Règlement 13ème mois 2018 au prorata-Dieudonné IBOUANGA</t>
  </si>
  <si>
    <t>FRAIS RET.DEPLACE Chq n°3634983</t>
  </si>
  <si>
    <t>FRAIS RET.DEPLACE Chq n°3634986</t>
  </si>
  <si>
    <t>Honoraires de consultation IT87-décembre 2018/CHQ N 3634979</t>
  </si>
  <si>
    <t>FRAIS RET.DEPLACE Chq n°3634979</t>
  </si>
  <si>
    <t>Salaire du mois de décembre 2018-Dieudonné IBOUANGA/CHQ N 3634977</t>
  </si>
  <si>
    <t>FRAIS RET.DEPLACE Chq n°3634977</t>
  </si>
  <si>
    <t>FRAIS RET.DEPLACE Chq n°3634980</t>
  </si>
  <si>
    <t>Pour solde honoraires de consultation I23c-décembre 2018/CHQ N 3634980</t>
  </si>
  <si>
    <t>Virement Grant AVAAZ</t>
  </si>
  <si>
    <t>BCI</t>
  </si>
  <si>
    <t>CONGO</t>
  </si>
  <si>
    <t>Bank fees</t>
  </si>
  <si>
    <t>Office</t>
  </si>
  <si>
    <t>Bonus</t>
  </si>
  <si>
    <t>Media</t>
  </si>
  <si>
    <t>Lawyer fees</t>
  </si>
  <si>
    <t>Legal</t>
  </si>
  <si>
    <t>Personnel</t>
  </si>
  <si>
    <t>Internet</t>
  </si>
  <si>
    <t>Investigations</t>
  </si>
  <si>
    <t>Management</t>
  </si>
  <si>
    <t>IT87-bonus annuel 2018</t>
  </si>
  <si>
    <t>Taxi Domicile - Bureau - Domicile</t>
  </si>
  <si>
    <t>Transport</t>
  </si>
  <si>
    <t>ci64</t>
  </si>
  <si>
    <t>Décharge</t>
  </si>
  <si>
    <t>ɣ</t>
  </si>
  <si>
    <t>Food allowance pendant la pause</t>
  </si>
  <si>
    <t>Mavy</t>
  </si>
  <si>
    <t>oui</t>
  </si>
  <si>
    <t>Taxi bureau - océan du nord Talangai Liberté pour achat du billet BZV-Owando</t>
  </si>
  <si>
    <t>Taxi océan du nord Talangai Liberté - bureau retour après l'achat du billet de Maitre Anicet MOUSSAHOU-GOMA</t>
  </si>
  <si>
    <t xml:space="preserve">Taxi Domicile - Bureau - Domicile </t>
  </si>
  <si>
    <t>Taxi bureau - marché MIKALOU</t>
  </si>
  <si>
    <t>Taxi marché MIKALOU - marché MAMPASSI</t>
  </si>
  <si>
    <t>Taxi marché MAMPASSI - bureau</t>
  </si>
  <si>
    <t>Collation avec une cible (Vendeur) au marché Mikalou</t>
  </si>
  <si>
    <t xml:space="preserve">Trust building </t>
  </si>
  <si>
    <t>Taxi bureau - zone de la gare (pour l'achat d'un portable, d'un cable android USB et d'un chargeur pour le samsung Galaxy S4)</t>
  </si>
  <si>
    <t>Achat chargeur Samsung d'origine&amp; câble Micro USB Alpha</t>
  </si>
  <si>
    <t>Office materials</t>
  </si>
  <si>
    <t>o</t>
  </si>
  <si>
    <t>Achat téléphone portable marque Itel 2171 Noir</t>
  </si>
  <si>
    <t>Equipment</t>
  </si>
  <si>
    <t>Taxi zone de la gare - bureau</t>
  </si>
  <si>
    <t>Taxi bureau - marché Total - bureau</t>
  </si>
  <si>
    <t xml:space="preserve">Taxi bureau - Port </t>
  </si>
  <si>
    <t>Taxi Port - corniche</t>
  </si>
  <si>
    <t>Taxi corniche - bureau</t>
  </si>
  <si>
    <t>Taxi bureau - bacongo</t>
  </si>
  <si>
    <t>Taxi bacongo - poto poto</t>
  </si>
  <si>
    <t>Taxi poto poto - Talangaî</t>
  </si>
  <si>
    <t>Taxi Talangaî - bureau</t>
  </si>
  <si>
    <t>Taxi bureau - hôpital de talangaî</t>
  </si>
  <si>
    <t>Taxi hôpital de talangaî - CEG de la Liberté</t>
  </si>
  <si>
    <t>Taxi CEG Liberté - Poto Poto (rond point)</t>
  </si>
  <si>
    <t>Taxi poto poto (la gare) - Bacongo (commune)</t>
  </si>
  <si>
    <t>Taxi Bacongo (commisariat de police bacongo) - bureau</t>
  </si>
  <si>
    <t>Taxi bureau - PK45</t>
  </si>
  <si>
    <t>Taxi PK45 - marché bourreau</t>
  </si>
  <si>
    <t>Taxi marché bourreau - Poto Poto</t>
  </si>
  <si>
    <t>Taxi Poto Poto - Bureau</t>
  </si>
  <si>
    <t>Taxi bureau - poto poto</t>
  </si>
  <si>
    <t>Taxi poto poto - beach</t>
  </si>
  <si>
    <t>Frais d'entrée au beach</t>
  </si>
  <si>
    <t>Taxi beach - marché Bouemba</t>
  </si>
  <si>
    <t>Taxi marché Bouemba - marché Nkombo</t>
  </si>
  <si>
    <t>Taxi marché Nkombo - bureau</t>
  </si>
  <si>
    <t>Taxi bureau - poto poto - bureau</t>
  </si>
  <si>
    <t xml:space="preserve">Taxi bureau - marché  Plateau ville </t>
  </si>
  <si>
    <t>Taxi marché Plateau ville - marché MAMPASSI</t>
  </si>
  <si>
    <t>Taxi marché MAMPASSI- marché KOMBO lycée</t>
  </si>
  <si>
    <t xml:space="preserve">Taxi marché KOMBO lycée - Poto Poto </t>
  </si>
  <si>
    <t>Taxi Poto Poto - bureau</t>
  </si>
  <si>
    <t>Taxi bureau - agence Océan du nord Liberté</t>
  </si>
  <si>
    <t>Taxi AON Liberté - AON Mikalou</t>
  </si>
  <si>
    <t>Taxi AON Mikalou - domicile</t>
  </si>
  <si>
    <t>Taxi domicile - AON Mikalou</t>
  </si>
  <si>
    <t>Achat billet BZV-DJAMBALA</t>
  </si>
  <si>
    <t>191207302018--31</t>
  </si>
  <si>
    <t>Investigation sur terrain à Djambala (dans la ville)</t>
  </si>
  <si>
    <t>Investigation sur terrain (DJAMBALA)</t>
  </si>
  <si>
    <t>Investigation sur terrain Djambala (dans la ville)</t>
  </si>
  <si>
    <t>Paiement frais d'hôtel pour 03 nuitées à DJAMBALA</t>
  </si>
  <si>
    <t xml:space="preserve">Taxi hôtel - parking bus NGO </t>
  </si>
  <si>
    <t>Taxi DJAMBALA - NGO</t>
  </si>
  <si>
    <t>Taxi NGO - GAMBOMA</t>
  </si>
  <si>
    <t>Taxi GAMBOMA - OYO</t>
  </si>
  <si>
    <t>Investigation sur terrain à Oyo (dans la ville)</t>
  </si>
  <si>
    <t>Investigation sur terrain (OYO)</t>
  </si>
  <si>
    <t>Achat billet OYO - BZV</t>
  </si>
  <si>
    <t>251206002018--44</t>
  </si>
  <si>
    <t>Paiement frais d'hôtel à OYO pour 03 nuitées</t>
  </si>
  <si>
    <t>Achat boisson et nourriture pour les cibles durant la mission de GAMBOMA-OYO</t>
  </si>
  <si>
    <t>Taxi hôtel - parking bus Océan du Nord</t>
  </si>
  <si>
    <t>Taxi Domicile - bureau - Domicile</t>
  </si>
  <si>
    <t>Taxi bureau-MFILOU</t>
  </si>
  <si>
    <t>Taxi MFILOU - marché total</t>
  </si>
  <si>
    <t>Taxi marché total-marché plateau ville</t>
  </si>
  <si>
    <t>Taxi marché plateau ville - Poto poto</t>
  </si>
  <si>
    <t>Taxi Poto poto-bureau</t>
  </si>
  <si>
    <t>Taxi bureau-marché Poto poto-bureau</t>
  </si>
  <si>
    <t>Taxi domicile - Océan du Nord</t>
  </si>
  <si>
    <t>Achat billet BZV-Makoua</t>
  </si>
  <si>
    <t>311207002018--17</t>
  </si>
  <si>
    <t>Achat credit téléphonique AIRTEL</t>
  </si>
  <si>
    <t>Telephone</t>
  </si>
  <si>
    <t>Achat credit téléphonique MTN</t>
  </si>
  <si>
    <t>Paiement frais d'hôtel du 31décembre 2018 au 01 janvier 2019</t>
  </si>
  <si>
    <t>n</t>
  </si>
  <si>
    <t>Taxi Océan du Nord-Hôtel</t>
  </si>
  <si>
    <t>Taxi moto Hôtel-Maison d'arrêt-Restaurant-Hôtel</t>
  </si>
  <si>
    <t>Bley</t>
  </si>
  <si>
    <t xml:space="preserve">Ration des prévenus à Impfondo le soir </t>
  </si>
  <si>
    <t>Jail visit</t>
  </si>
  <si>
    <t>Taxi moto à Impfondo Hôtel-Maison d'arrêt- Restaurant -Hôtel</t>
  </si>
  <si>
    <t>Ration des prévenus à Impfondo le soir</t>
  </si>
  <si>
    <t>Taxi moto à Impfondo Hôtel-DDEF pour vérifier si  le DD et le chef faune sont rentrés/ aller et retour</t>
  </si>
  <si>
    <t xml:space="preserve">Taxi moto à Impfondo Hôtel-Agence Air Congo pour la reservation de mon billet -restaurant-Hôtel </t>
  </si>
  <si>
    <t xml:space="preserve">Taxi moto à Impfondo Hôtel-DDEF pour presenter les civilités au DD et le chef faune mais absent-TGI pour rencontrer le PR </t>
  </si>
  <si>
    <t>Taxi moto à Impfondo TGI-restaurant pour rejoindre  Me Severin et Malonga-Hôtel</t>
  </si>
  <si>
    <t>Taxi moto à Impfondo Hôtel-Maison d'arrêt-Restaurant-Hôtel</t>
  </si>
  <si>
    <t>Impression de mon ordre de mission du 02 au 08 Décembre 2018</t>
  </si>
  <si>
    <t>Taxi moto à Impfondo Hôtel-TGI- Hôtel  pour assister à l'audience-Charden Farell-Agence Air Congo-Hôtel</t>
  </si>
  <si>
    <t xml:space="preserve">Oui </t>
  </si>
  <si>
    <t xml:space="preserve">Achat Billet d'avion Impfondo-Brazzaville </t>
  </si>
  <si>
    <t>Flight</t>
  </si>
  <si>
    <t xml:space="preserve">Taxi moto à Impfondo Hôtel-Charden Farell pour le retrait du transfert que Mavy m'a fait </t>
  </si>
  <si>
    <t>Taxi moto à Impfondo Charden Farell-Restaurant-Hôtel</t>
  </si>
  <si>
    <t xml:space="preserve">Taxi moto à Impfondo Hôtel-Maison pour la visite geôle du soir/ aller et retour </t>
  </si>
  <si>
    <t>Taxi moto à Impfondo Restaurant-Hôtel</t>
  </si>
  <si>
    <t xml:space="preserve">Paiement frais d'hôtel à Impfondo du 01 au 08 décembre 2018 soit 07 nuitées </t>
  </si>
  <si>
    <t xml:space="preserve">Travel subsistence </t>
  </si>
  <si>
    <t xml:space="preserve">Food allowance à Impfondo du 01 au 08  Décembre 2018 soit 08 jours </t>
  </si>
  <si>
    <t>Achat Timbre pour le billet d'Avion ION-BZV</t>
  </si>
  <si>
    <t>Travel expenses</t>
  </si>
  <si>
    <t>Taxi moto à Impfondo Hôtel-Aeroport pour le voyage/ Me Severin, Malonga et Moi</t>
  </si>
  <si>
    <t xml:space="preserve">Taxi à Brazzaville Aeroport-Domicile </t>
  </si>
  <si>
    <t>Taxi Bureau-Aeroport pour le retrait du reçu de mon billet d'mpfondo du 19 novembre 2018/ aller et retour</t>
  </si>
  <si>
    <t xml:space="preserve">Taxi charden Farell-Agence Western Union pour faire le transfert à i23c-Bureau prendre la carte d'identité </t>
  </si>
  <si>
    <t>Taxi Bureau-Western Union pour le même transfert à i23c/ aller et retour</t>
  </si>
  <si>
    <t xml:space="preserve">Taxi Bureau-Restaurant Mama Maty pour le repas </t>
  </si>
  <si>
    <t>Taxi Bureau-Charden Farell sous la pluie pour faire le transfert à Crépin</t>
  </si>
  <si>
    <t>Crépin</t>
  </si>
  <si>
    <t>OUI</t>
  </si>
  <si>
    <t>Photocopie des textes juridiques et achat d'un marker indélébile</t>
  </si>
  <si>
    <t>Taxi: Bureau-Agence Ocean du Nord pour la réservation</t>
  </si>
  <si>
    <t>Achat Billet: Brazzaville-Dolissie</t>
  </si>
  <si>
    <t>111207002018--20</t>
  </si>
  <si>
    <t>Taxi: Agence Ocean du Nord-Bureau</t>
  </si>
  <si>
    <t>Taxi: Domicile-Agence ocean du nord</t>
  </si>
  <si>
    <t>Taxi: Hôtel-Restaurant</t>
  </si>
  <si>
    <t>Taxi: Restaurant-Hôtel</t>
  </si>
  <si>
    <t>Taxi: Hôtel-DDEF</t>
  </si>
  <si>
    <t>Taxi: DDEF-TGI</t>
  </si>
  <si>
    <t>Taxi: TGI-DDEF</t>
  </si>
  <si>
    <t>Taxi: DDEF-Restaurant</t>
  </si>
  <si>
    <t>Taxi:Restaurant-Hôtel</t>
  </si>
  <si>
    <t>Taxi: DDEF- Hôtel</t>
  </si>
  <si>
    <t>Taxi: TGI-Secrétariat mise à jour des fichiers</t>
  </si>
  <si>
    <t>Taxi: sécrétariat-TGI</t>
  </si>
  <si>
    <t>Maison Informatique pour la mise à jour de mon fichier comtable et rapport hebdomadaire et envoi</t>
  </si>
  <si>
    <t>Taxi: Sécrétarit-Restaurant</t>
  </si>
  <si>
    <t>Taxi: Hôtel-GCF</t>
  </si>
  <si>
    <t>Taxi: GCF-Hôtel</t>
  </si>
  <si>
    <t>Taxi: DDEF-Cour d'appel</t>
  </si>
  <si>
    <t>Taxi: Cour d'appel-DDEF</t>
  </si>
  <si>
    <t>Taxi: DDEF-GCF</t>
  </si>
  <si>
    <t>Food allowance du 11 au 17 Décembre 2018 à Dolisie</t>
  </si>
  <si>
    <t>Paienet frais d'hôtel pour 07 Nuitées à dolisie du 11 au 18 Décembre 2018</t>
  </si>
  <si>
    <t>Taxi: Hôtel-Gare routière dolisie</t>
  </si>
  <si>
    <t>Achat Billet: Dolisie-Sibiti</t>
  </si>
  <si>
    <t>Taxi moto: Gare routière sibiti-Hôtel</t>
  </si>
  <si>
    <t>Taxi moto: Hôtel-Restaurant</t>
  </si>
  <si>
    <t>Taxi moto: Restaurant-Hôtel</t>
  </si>
  <si>
    <t>Taxi moto: Hôtel-DDEF</t>
  </si>
  <si>
    <t>Taxi moto: DDEF-TGI</t>
  </si>
  <si>
    <t>Taxi moto: TGI-Hôtel</t>
  </si>
  <si>
    <t>Taxi moto: Hôtel-TGI</t>
  </si>
  <si>
    <t>Taxi moto: TGI-DDEF</t>
  </si>
  <si>
    <t>Taxi moto: DDEF-GCF</t>
  </si>
  <si>
    <t>Gaudet</t>
  </si>
  <si>
    <t>Taxi moto: GCF-Secrétariat pour la mise à jour des fichiers excels</t>
  </si>
  <si>
    <t>Taxi moto: Secrétariat-Restaurant</t>
  </si>
  <si>
    <t>Paiement frais d'hôtel pour 04 Nuitées à Sibiti du 18 au 22 Décembre 2018</t>
  </si>
  <si>
    <t>Food allowance à Sibiti du 18 au 22/12/2018</t>
  </si>
  <si>
    <t>Maison Informatique pour la mise à jour du fichier comptable et envoie</t>
  </si>
  <si>
    <t>Taxi moto: TGI-Secrétariat pour la photocopie des demandes de restitution</t>
  </si>
  <si>
    <t>Taxi moto: Secrétariat-Hôtel</t>
  </si>
  <si>
    <t>Taxi moto: Hôtel-Secretariat pour la mise à jour du daily report</t>
  </si>
  <si>
    <t>Taxi moto: Secrétariat-Agence Ocean du Nord pour la réservation</t>
  </si>
  <si>
    <t>Achat Billet: Sibiti-Brazzaville</t>
  </si>
  <si>
    <t>Taxi moto: Agence Océan du Nord-Secrétariat</t>
  </si>
  <si>
    <t>Maison Informatique pour la mise à jour du rapport hebdomadaire</t>
  </si>
  <si>
    <t>Taxi moto: Hôtel-Agence Océan du nord sibiti</t>
  </si>
  <si>
    <t>Food allowance du 22 au 23/12/2018 à Madingou</t>
  </si>
  <si>
    <t>Taxi: Agence Ocean du Nord Brazzaville-Domicile</t>
  </si>
  <si>
    <t>Oui</t>
  </si>
  <si>
    <t>Jospin</t>
  </si>
  <si>
    <t>Transfer fees</t>
  </si>
  <si>
    <t>Taxi Bureau-BCI-MTN-AIRTEL-Batignolles-Bureau</t>
  </si>
  <si>
    <t>Dieudonné</t>
  </si>
  <si>
    <t>19/GCF</t>
  </si>
  <si>
    <t>Frais de transfert à Dieudonné IBOUANGA/OYO</t>
  </si>
  <si>
    <t>Taxi Bureau-BCI</t>
  </si>
  <si>
    <t>Dalia</t>
  </si>
  <si>
    <t>Mésange</t>
  </si>
  <si>
    <t>48/GCF</t>
  </si>
  <si>
    <t>Frais de transfert à Hérick TCHICAYA/OWANDO</t>
  </si>
  <si>
    <t>CI64</t>
  </si>
  <si>
    <t>Frais de mission Me Anicet MOUSSAHOU GOMA/OWANDO du 05 au 07 décembre 2018</t>
  </si>
  <si>
    <t>Bonus  du mois d'Octobre 2018-Dieudonné IBOUANGA</t>
  </si>
  <si>
    <t>Achat billet Océan du Nord BZV-OWANDO/Me Anicet MOUSSAHOU</t>
  </si>
  <si>
    <t>051207002018--19</t>
  </si>
  <si>
    <t>Frais de transfert à Bley BEMY/IMPFONDO</t>
  </si>
  <si>
    <t>Taxi Bureau-BCI-ONEMO</t>
  </si>
  <si>
    <t>i23c-Bonus du mois de Novembre 2018</t>
  </si>
  <si>
    <t>i23c-Bonus de Responsabilité du mois de Novembre 2018</t>
  </si>
  <si>
    <t>Mésange CIGNAS-Bonus du mois de Novembre 2018</t>
  </si>
  <si>
    <t>Mésange CIGNAS-Bonus de Responsabilité du mois de Novembre 2018</t>
  </si>
  <si>
    <t>Evariste LELOUSSI-Bonus du mois de Novembre 2018</t>
  </si>
  <si>
    <t>Bonus Opération d'OWANDO-Hérick TCHICAYA</t>
  </si>
  <si>
    <t>Operations</t>
  </si>
  <si>
    <t>Bonus du mois de Novembre 2018-Hérick TCHICAYA</t>
  </si>
  <si>
    <t>Bonus de Responsabilité du mois de Novembre 2018-Hérick TCHICAYA</t>
  </si>
  <si>
    <t>Bonus du mois de Novembre 2018-IT87</t>
  </si>
  <si>
    <t>Dieudonné IBOUANGA-Bonus du mois de Novembre 2018</t>
  </si>
  <si>
    <t>Dalia OYONTSIO-Bonus du mois de Novembre 2018</t>
  </si>
  <si>
    <t>Gaudet Stone MALANDA-Bonus du mois de Novembre 2018</t>
  </si>
  <si>
    <t>Evariste</t>
  </si>
  <si>
    <t>Contribution carburant groupe Electrogene bureau PALF-Mr Anil</t>
  </si>
  <si>
    <t>Rent &amp; Utilities</t>
  </si>
  <si>
    <t>i23c</t>
  </si>
  <si>
    <t>37/GCF</t>
  </si>
  <si>
    <t>Frais de transfert à Jospin/OWANDO</t>
  </si>
  <si>
    <t>36/GCF</t>
  </si>
  <si>
    <t>Frais de transfert à Bley/IMPFONDO</t>
  </si>
  <si>
    <t>Frais de mission Me Séverin BIYOUDI du 11 au 14 décembre 2018 à Dolisie</t>
  </si>
  <si>
    <t>Bonus du mois de Novembre 2018-Bley BEMY</t>
  </si>
  <si>
    <t>Achat billet Océan du Nord BZV-OWANDO/Dalia OYONTSIO</t>
  </si>
  <si>
    <t>101206002018--3</t>
  </si>
  <si>
    <t>Frais de transfert à i23c/RDC</t>
  </si>
  <si>
    <t>Franck</t>
  </si>
  <si>
    <t>Achat billet Océan du nord BZV-DOLISIE/Me Séverin BIYOUDI MIAKASSISSA</t>
  </si>
  <si>
    <t>121207002018--38</t>
  </si>
  <si>
    <t>67/GCF</t>
  </si>
  <si>
    <t>Frais de transfert à Crépin/Dolisie</t>
  </si>
  <si>
    <t>WU</t>
  </si>
  <si>
    <t>Achat des vivres des festivites de fin d'année 2018-TEAM PALF</t>
  </si>
  <si>
    <t>Team Building</t>
  </si>
  <si>
    <t>3011938-B03</t>
  </si>
  <si>
    <t>35/GCF</t>
  </si>
  <si>
    <t>Frais de transfert à Gaudet/IMPFONDO</t>
  </si>
  <si>
    <t>Repas Team PALF festivites de fin d'année 2018</t>
  </si>
  <si>
    <t>68/GCF</t>
  </si>
  <si>
    <t>Frais de transfert à Dalia/OUESSO</t>
  </si>
  <si>
    <t>54/GCF</t>
  </si>
  <si>
    <t>Complement des vivres des festivites de fin d'année 2018-TEAM PALF</t>
  </si>
  <si>
    <t>1021014-B01</t>
  </si>
  <si>
    <t>Frais de transfert à Jospin/EWO</t>
  </si>
  <si>
    <t>Perrine</t>
  </si>
  <si>
    <t>51/GCF</t>
  </si>
  <si>
    <t>Frais de transfert à CI64/Makoua</t>
  </si>
  <si>
    <t>Taxi Bureau-BCI-ONEMO-AIRTEL-MTN</t>
  </si>
  <si>
    <t>Prestation décembre 2018-Odile FIELO</t>
  </si>
  <si>
    <t>Services</t>
  </si>
  <si>
    <t>Transfert par charden farell pour le reglement facture Bonus médias portant sur la condamnation de deux délinquants fauniques le 14 décembre 2018 par le TGI d'IMFONDO</t>
  </si>
  <si>
    <t>Frais de transfert à Evariste/DIVENIE</t>
  </si>
  <si>
    <t>Taxi: bureau-Restaurant mamati pour les auditions au poste des juristes</t>
  </si>
  <si>
    <t xml:space="preserve">Achat Billet d'avion BRAZZAVILLE-PNR </t>
  </si>
  <si>
    <t>Taxi:domicile-aéroport pour le voyage sur PNR</t>
  </si>
  <si>
    <t>Taxi: aéroport PNR-tchimbamba/ tchimbamba-DDEF/ DDEF-cour d'appel/ Cour d'appel- tchimbamba</t>
  </si>
  <si>
    <t>Taxi: tchimbamba-restaurant/ aller-retour</t>
  </si>
  <si>
    <t>Taxi: tchimbamba-cour d'appel pour audience/ Cour d'appel-DDEF pour compte rendu/ DDEF- kactus pour voir Mr LENDO/ Kactus-grand marché/grand marché-tchimbamba</t>
  </si>
  <si>
    <t>Taxi: tchimbamba-aéroport pour l'achat de mon billet retour sur BZV/ aller-retour</t>
  </si>
  <si>
    <t>Achat billet d'avion PNR-BRAZZAVILLE</t>
  </si>
  <si>
    <t>Taxi: tchimbamba-aéroport pourle voyage retour sur BZV</t>
  </si>
  <si>
    <t>Taxi: aéroport brazzaville-bureau</t>
  </si>
  <si>
    <t>Food allowance mission Pointe-Noire du 04 au 06 décembre 2018</t>
  </si>
  <si>
    <t>Taxi: bureau-BCI pour retrait/ aller-retour</t>
  </si>
  <si>
    <t>Taxi: bureau-Restaurant mamati pour préparation repas PALF/ mamati-bureau</t>
  </si>
  <si>
    <t xml:space="preserve">Taxi Office &gt; WCS &gt; Office </t>
  </si>
  <si>
    <t>Perrine Odier</t>
  </si>
  <si>
    <t>Avance sur honoraires de consultations de décembre de 2018 I23C</t>
  </si>
  <si>
    <t xml:space="preserve">Taxi Office &gt; Aspinall &gt; office </t>
  </si>
  <si>
    <t>Paiement frais d'hôtel pour (09) Neuf nuitées à Ewo du 22 novembre au 1er decembre 2018</t>
  </si>
  <si>
    <t>Taxi moto hôtel-agence océan du nord d'Ewo</t>
  </si>
  <si>
    <t>Decharge</t>
  </si>
  <si>
    <t>Food allowance du 23 novembre au 1er decembre 2018 à Ewo</t>
  </si>
  <si>
    <t>Achat billet Ewo-Oyo</t>
  </si>
  <si>
    <t>Taxi moto Agence océan du nord d'oyo-agence charden farell pour le retrait des fonds</t>
  </si>
  <si>
    <t>Taxi moto charden farell d'oyo-restaurant</t>
  </si>
  <si>
    <t>Taxi vehicule-gare routière d'Oyo pour owando.</t>
  </si>
  <si>
    <t>Achat Billet Oyo-Owando pour la transmission du rapport d'appel du cas Celeo au procureur general près la cour d'Appel d'Owando</t>
  </si>
  <si>
    <t>Taxi moto gare routiere d'owando-hôtel</t>
  </si>
  <si>
    <t>Taxi moto hôtel-restaurant</t>
  </si>
  <si>
    <t>Taxi moto restaurant-hôtel</t>
  </si>
  <si>
    <t>Taxi moto hôtel-maison d'arrêt d'owando pour effectuer la visite geôle</t>
  </si>
  <si>
    <t>Ration du detenu Ngassaye Léandre.</t>
  </si>
  <si>
    <t>Jail Visit</t>
  </si>
  <si>
    <t>Taxi moto maison d'arrêt-restaurant</t>
  </si>
  <si>
    <t>Taxi moto hôtel-agence océan du nord pour l'achat du billet à destination de Brazzaville.</t>
  </si>
  <si>
    <t>Achat billet Owando-Brazzaville</t>
  </si>
  <si>
    <t>Taxi moto agence océan du nord-hôtel</t>
  </si>
  <si>
    <t>Taxi moto hôtel-Restaurant</t>
  </si>
  <si>
    <t>Taxi moto hôtel-agence océan du nord à destination de Brazzaville.</t>
  </si>
  <si>
    <t>Taxi agence océan du nord de Mikalou-domicile</t>
  </si>
  <si>
    <t>Paiement frais d'hôtel pour (02) deux nuitées à Owando du 1er au 03 décembre 2018</t>
  </si>
  <si>
    <t>Food allowance à Owando du 02 au 03 decembre 2018.</t>
  </si>
  <si>
    <t>Taxi bureau-agence océan du nord de Mikalou pour retirer la procedure du cas Mabiala auprès d'Hérick en provenance d'Owando.</t>
  </si>
  <si>
    <t>Taxi agence océan du nord après le retrait de la procédure-Plateau des 15 ans pour la photocopie</t>
  </si>
  <si>
    <t>Taxi plateau après la photocopie de la procédure-Mfilou pour la remise de l'exemplaire de la procedure à l'avocat(maître Anicet).</t>
  </si>
  <si>
    <t>Taxi bureau-agence océan du nord pour l'achat du billet de Dalia à destination d'Owando</t>
  </si>
  <si>
    <t>Taxi Agence Océan du Nord-Bureau</t>
  </si>
  <si>
    <t>Taxi bureau-agence western union du centre ville pour faire un transfert à i23c</t>
  </si>
  <si>
    <t>Taxi agence western union-bureau</t>
  </si>
  <si>
    <t>Taxi bureau-agence ocean du nord de l'Angola libre pour achat du billet de maitre séverin destination dolisie</t>
  </si>
  <si>
    <t>Taxi domicile-rectorat pour prendre part à l'atelier sur le Fond Mondial pour l'Environnement organisé par l'ambassade de France.</t>
  </si>
  <si>
    <t>Taxi bureau-maison d'arrêt de Brazzaville pour effectuer la visite geôle.</t>
  </si>
  <si>
    <t>Ration des detenus à la maison d'arrêt de BZV</t>
  </si>
  <si>
    <t>Taxi maison d'arrêt-bureau</t>
  </si>
  <si>
    <t>Taxi Bureau PALF-Banque BCI</t>
  </si>
  <si>
    <t>Taxi Banque BCI-congoprpfond.net</t>
  </si>
  <si>
    <t>Taxi congoprofond.net-ES TV</t>
  </si>
  <si>
    <t>Taxi ES TV-vox.cg</t>
  </si>
  <si>
    <t>Taxi vox.cg-Radio Rurale</t>
  </si>
  <si>
    <t>Taxi Radio Rurale-La Semaine Africaine</t>
  </si>
  <si>
    <t>Taxi La Semaine Africaine-Radio Liberté</t>
  </si>
  <si>
    <t>Taxi Radio Liberté-TOP TV</t>
  </si>
  <si>
    <t>Taxi TOP TV-Groupecongomedias.com</t>
  </si>
  <si>
    <t>Taxi groupecongomedias.com-Bureau PALF</t>
  </si>
  <si>
    <t>Taxi Radio Rurale-ES TV</t>
  </si>
  <si>
    <t>Taxi ES TV-TOP TV</t>
  </si>
  <si>
    <t>Taxi TOP TV-Bureau PALF</t>
  </si>
  <si>
    <t>Taxi Banque BCI-ES TV</t>
  </si>
  <si>
    <t>Taxi voc.cg-Radio Rurale</t>
  </si>
  <si>
    <t>Taxi La Semaine Africaine-TOP TV</t>
  </si>
  <si>
    <t>Taxi Groupecongomedias.com-Radio Liberté</t>
  </si>
  <si>
    <t>Taxi Radio Liberté-Bureau PALF</t>
  </si>
  <si>
    <t>Taxi Bureau PALF-WCS</t>
  </si>
  <si>
    <t>Taxi WCS-Bureau PALF</t>
  </si>
  <si>
    <t>Taxi Banque BCI-TOP TV</t>
  </si>
  <si>
    <t>Taxi Groupecongomedias.com-ES TV</t>
  </si>
  <si>
    <t>Taxi ES TV-Radio Rurale</t>
  </si>
  <si>
    <t>Taxi Radio Rurale-Vox.cg</t>
  </si>
  <si>
    <t>Taxi Vox.cg-congoprofond.net</t>
  </si>
  <si>
    <t>Taxi congoprofond.net-Firstmedias.com</t>
  </si>
  <si>
    <t>Taxi Firstmedias.com-Bureau PALF</t>
  </si>
  <si>
    <t>Taxi Bureau PALF-ASPINALL</t>
  </si>
  <si>
    <t>Taxi Aspinall-Bureau</t>
  </si>
  <si>
    <t>Taxi Bureau PALF- super marché Park'n Shop</t>
  </si>
  <si>
    <t>Taxi Super Marché Park'n shop-Bureau PALF</t>
  </si>
  <si>
    <t>Taxi Bureau-Moungali-Poto-poto (Chercher les sims pro et enquêtes de Ci64)</t>
  </si>
  <si>
    <t>Taxi Poto-poto-Bureau (retour au bureau)</t>
  </si>
  <si>
    <t>Taxi bureau-Beach-Bureau (prendre le programme de cannot rapide pour la RDC)</t>
  </si>
  <si>
    <t>Taxi Casis-Talangaï-Beach (départ pour Kinshasa)</t>
  </si>
  <si>
    <t>Achat billet cannot rapide (formalités de départ pour Kinshasa)</t>
  </si>
  <si>
    <t>Cachet de sortie (formalités de départ pour Kinshasa)</t>
  </si>
  <si>
    <t>Paiement vaccination (formalités de départ pour Kinshasa)</t>
  </si>
  <si>
    <t>Achat déclaration full Douane, vignette et redevance sortie(formalités de départ pour Kinshasa)</t>
  </si>
  <si>
    <t>Paiement contrevention + cachet d'entrée (arrivé à Kinshasa)</t>
  </si>
  <si>
    <t>Redevance entrée (formalités d'arrivé à Kinshasa)</t>
  </si>
  <si>
    <t>Taxi Beach-Victoire - Bumbu (recherche de l'hôtel)</t>
  </si>
  <si>
    <t>Taxi Bumbu-Bandal-12ième rue (hôtel non trouvé par rapport au prix habituel)</t>
  </si>
  <si>
    <t xml:space="preserve">Taxi 12ième-Super-Lemba </t>
  </si>
  <si>
    <t>Taxi Lemba-Batetela-Kintambo (hôtel trouvé)</t>
  </si>
  <si>
    <t>Taxi hôtel-Grand marché-Place des artistes (première prospection)</t>
  </si>
  <si>
    <t>Taxi Des artistes-Limeté-Royal-Hôtel (prospection et retour à l'hôtel)</t>
  </si>
  <si>
    <t>Achat carte sim (déjà identifiée)</t>
  </si>
  <si>
    <t>Achat crédit téléphonique (activation internet)</t>
  </si>
  <si>
    <t>Achat crédit téléphonique  (appels et sms)</t>
  </si>
  <si>
    <t>Taxi hôtel-Boulevard-Ndolo (investigation sur terrain)</t>
  </si>
  <si>
    <t>Taxi Ndolo-Baramoto-Nd'jili (extension de l'investigation)</t>
  </si>
  <si>
    <t>Taxi N'Djili-Limeté-24-Victoire (prospection et rencontre avec la cible)</t>
  </si>
  <si>
    <t>Taxi Victoire-Lukusa (voir les 80kg d'ivoires)</t>
  </si>
  <si>
    <t>Taxi Lukusa-Restaurant Kin express-Marché Raille (rencontre avec les cibles de 80kg)</t>
  </si>
  <si>
    <t>Achat biere et repas (rencontre avec 2 cibles)</t>
  </si>
  <si>
    <t>Taxi Marché Raille-Huilerie-Matete (continuation de l'investigation après rencontre)</t>
  </si>
  <si>
    <t>Taxi Matete-Ngaba-Victoire-Hôtel (identification des cibles et retour à l'hôtel)</t>
  </si>
  <si>
    <t>Taxi hôtel-Victoire-Matete (rencontre avec la cible des primates)</t>
  </si>
  <si>
    <t>Achat boisson (rencontre avec la cible des primates)</t>
  </si>
  <si>
    <t>Taxi Matete-Liberté-Kingasani (investigation sur le terrain)</t>
  </si>
  <si>
    <t>Taxi Kingasani-Masina-Victoire (extension investigation)</t>
  </si>
  <si>
    <t>Taxi Victoire-Lingwala-Bandal-Hôtel (investigation et retour à l'hôtel)</t>
  </si>
  <si>
    <t>Taxi Hôtel-Royal-Shaumba (rencontrer la cible de 80kg)</t>
  </si>
  <si>
    <t>Taxi Shaumba-Kimpwanza-Gambela (investigation sur terrain)</t>
  </si>
  <si>
    <t>Taxi Gambela-Limete-Matete (prospection sur terrain et rencontre avec des cibles des perroquets)</t>
  </si>
  <si>
    <t>Taxi Matete-Liberté-Kimbaseke (investigation sur le terrain)</t>
  </si>
  <si>
    <t>Taxi Kimbaseke-Masina-Ndolo (prospection sur terrain et rencontre avec les cibles des ivoires sculptées)</t>
  </si>
  <si>
    <t>Taxi Ndolo-Beau marché-Huillerie (rencontrer les cibles et voir des produits)</t>
  </si>
  <si>
    <t>Achat boisson (rencontre avec des cibles des ivoires sculptées)</t>
  </si>
  <si>
    <t>Taxi Huilerie-Ville-Batetela (retrait d'argent envoyé par Dieudonné)</t>
  </si>
  <si>
    <t>Taxi Batetela-Victoire-Magasin(retour à l'hôtel)</t>
  </si>
  <si>
    <t>Taxi hôtel-Victoire-Royal (poursuivre les discussions avec les cibles de 80kg)</t>
  </si>
  <si>
    <t>Taxi Royal-Chez Guy-Patachoux ( ensemble avec le demarcheur)</t>
  </si>
  <si>
    <t>Taxi Patachoux-Marché Ndolo-7ième rue (rencontre avec les cibles des perroquets)</t>
  </si>
  <si>
    <t>Taxi 7ième rue-Yolo-Delvaux (prospection sur terrain après rencontres)</t>
  </si>
  <si>
    <t>Taxi Delvaux-Upn-Matadikibala (investigation sur terrain)</t>
  </si>
  <si>
    <t>Taxi Matadikibala-Mongafula-Victoire (rencontrer la cibles des primates)</t>
  </si>
  <si>
    <t>Taxi Victoire-Boulevard-Hôtel (retour à l'hôtel)</t>
  </si>
  <si>
    <t>Taxi Hôtel-Boulevard-Marché Ndolo (rencontre avec les cibles des primates)</t>
  </si>
  <si>
    <t>Achat boisson (rencontre avec la cible)</t>
  </si>
  <si>
    <t>Taxi Ndolo-Kingabwa-N'djili (rencontrer les cibles des ivoires sculptées pour voir les motifs)</t>
  </si>
  <si>
    <t>Taxi N'Djili-Limeté-24-Batetela (rencontre,faire la mise à jour de la base répertoire et retour à l'hôtel)</t>
  </si>
  <si>
    <t>Taxi Batetela-Bon marché-Lukusa-Hôtel (rencontre et retour à l'hôltel)</t>
  </si>
  <si>
    <t>Taxi Hôtel-Victoire-KasaVubu (rencontrer les cibles des ivoires)</t>
  </si>
  <si>
    <t>Taxi Kasavubu-Bumbu-Selembao (renforcer avec les cibles des ivoires)</t>
  </si>
  <si>
    <t>Taxi Selembao-Mouleart-Matonge (rencontre avec les cibles)</t>
  </si>
  <si>
    <t>Taxi Matonge-Victoire-Kato-Grand marché (rencontre avec la cibles Ouest AF)</t>
  </si>
  <si>
    <t>Taxi Grand marché-Baramoto-Academy beaux arts-Boulevard (route vers l'hôtel)</t>
  </si>
  <si>
    <t>Taxi Boulevard-Hôtel (retour à l'hôtel)</t>
  </si>
  <si>
    <t>Taxi Hôtel-Victoire-KasaVubu-Kapela(rencontrer les cibles des ivoires sculptées pour la suite)</t>
  </si>
  <si>
    <t>Achat crédit communication</t>
  </si>
  <si>
    <t>Taxi Hôtel-Victoire-Q. Kimbuta (rencontre avec l'une des cibles des 80kg)</t>
  </si>
  <si>
    <t>Taxi Q. Kimbuta-Baramoto-Grand marché (rencontre avec la cible Ouest AF)</t>
  </si>
  <si>
    <t>Taxi Grand marché-Bon marché-Bandal (prospection sur terrain)</t>
  </si>
  <si>
    <t>Taxi Bandal-Gambela-Memling (retrait d'argent envoyé par Mavy)</t>
  </si>
  <si>
    <t>Taxi Memling-Huilerie-Hôtel (retour à l'hôtel)</t>
  </si>
  <si>
    <t>Taxi Hôtel-Mandela-Camp kokolo (rencontre avec les cibles des ivoires)</t>
  </si>
  <si>
    <t>Taxi Camp Kokolo-Lukusa-Lingwala (rencontre avec la cible des ivoires sculptées)</t>
  </si>
  <si>
    <t>Taxi Lingwala-Kasavubu-Bandal (rencontre avec Mohamed et son frère Ibahim)</t>
  </si>
  <si>
    <t>Taxi Bandal-Victoire-Magasin (retour à l'hôtel)</t>
  </si>
  <si>
    <t>Achat boisson (rencontre avec ces 2 cibles)</t>
  </si>
  <si>
    <t xml:space="preserve">Paiement frais d'hôtel pour 09 nuitées du 7 au 16/11/2018 </t>
  </si>
  <si>
    <t>Taxi Hôtel-Boulevard-Beach (départ pour Brazzaville)</t>
  </si>
  <si>
    <t>Achat billet Kinshasa-Brazzaville (formalités de départ)</t>
  </si>
  <si>
    <t>Cachet de sortie (formalités de départ de Kinshasa)</t>
  </si>
  <si>
    <t>Achat déclaration full Douane, vignette et redevance sortie(formalités de départ)</t>
  </si>
  <si>
    <t>Paiement contrevention (arrivé à Brazzaville)</t>
  </si>
  <si>
    <t>Déclaration full et redevence entrée (formalités d'arrivé à Brazzaville)</t>
  </si>
  <si>
    <t>Paiement cachet d'entrée (formalités d'arrivé à Brazzaville)</t>
  </si>
  <si>
    <t>Taxi beach-Talangaï-Casis (arrivé à Brazzaville)</t>
  </si>
  <si>
    <t>Food allowance mission Kinshasa du 7 au 16 décembre 2018</t>
  </si>
  <si>
    <t>Taxi Bureau-Beach-Bureau (voir si le réseau RDC fonctionne et aussi chercher à imprimer les recherches)</t>
  </si>
  <si>
    <t>Taxi moto hôtel-marché pour achéter la ration du déténu</t>
  </si>
  <si>
    <t>Taxi moto marché-gendarmerie pour la visite geôle</t>
  </si>
  <si>
    <t>Taxi moto gendarmerie-Maison d'arrêt pour la visite geôle</t>
  </si>
  <si>
    <t>Taxi moto maison d'arrêt-gendarmerie</t>
  </si>
  <si>
    <t>Taxi moto gendarmerie-Bureautique pour impréssion de la procédure de la gendarmerie</t>
  </si>
  <si>
    <t>Taxi moto bureautique-gendarmerie</t>
  </si>
  <si>
    <t>Taxi moto gendarmerie-bureautique pour la photocopie en couleur de la planche photographique de la gendarmerie</t>
  </si>
  <si>
    <t>Taxi moto gendarmerie-Restaurant</t>
  </si>
  <si>
    <t>Taxi moto Restaurant-hôtel</t>
  </si>
  <si>
    <t>Taxi moto hôtel-marché pour acheter la ration du déténu</t>
  </si>
  <si>
    <t>Taxi moto marché-gendarmerie pour la visite geôle du soir</t>
  </si>
  <si>
    <t>Taxi moto gendarmerie-Maison d'arrêt pour la visite geôle du soir</t>
  </si>
  <si>
    <t>Taxi moto Maison d'arrêt-Commissariat de police pour la visite geôle du soir</t>
  </si>
  <si>
    <t>Taxi moto Commissariat-Restaurant</t>
  </si>
  <si>
    <t>Ration des detenus du matin et du soir</t>
  </si>
  <si>
    <t>Impression, photocopie des documents et achat des chemises cartonnées</t>
  </si>
  <si>
    <t>Photocopie en couleur de la planche photographique,achat sous chémises</t>
  </si>
  <si>
    <t>Taxi moto hôtel-marché pour l'achat de la ration du déténu</t>
  </si>
  <si>
    <t>Taxi moto marché-Commissariat de police pour la visite geôle</t>
  </si>
  <si>
    <t>Taxi moto commissariat-hôtel</t>
  </si>
  <si>
    <t>Taxi moto gendarmerie-hôtel</t>
  </si>
  <si>
    <t>Ration des déténus du matin et du soir</t>
  </si>
  <si>
    <t>Taxi moto hôtel-gendarmerie pour le deferrement</t>
  </si>
  <si>
    <t>Taxi moto commissariat de police-gendarmerie pour la recontre avec le colonel</t>
  </si>
  <si>
    <t>Taxi moto gendarmerie- bureautique pour la photocopie de la procédure de la gendarmerie</t>
  </si>
  <si>
    <t>Taxi moto bureautique-gendarmerie pour la restitution de l'original de la procédure de la gendarmerie</t>
  </si>
  <si>
    <t>Taxi moto restaurant-commissariat pour la visite geôle du soir</t>
  </si>
  <si>
    <t>Ration des detenus</t>
  </si>
  <si>
    <t>Taxi moto commissariat de police-hôtel</t>
  </si>
  <si>
    <t>Taxi moto hôtel-commissariat de police pour la visite geôle</t>
  </si>
  <si>
    <t>Taxi moto commissariat-Maison d'arrêt pour la visite geôle</t>
  </si>
  <si>
    <t>Taxi moto Maison d'arrêt-DDEF pour la rencontre avec la DD</t>
  </si>
  <si>
    <t>Taxi moto DDEF-Restaurant</t>
  </si>
  <si>
    <t>Taxi moto Restaurant-DDEF pour la rencontre avec la DD</t>
  </si>
  <si>
    <t>Taxi moto DDEF-hôtel</t>
  </si>
  <si>
    <t>Taxi moto hôtel-gare routière ocean du nord pour acceuillir Maitre Anicet</t>
  </si>
  <si>
    <t>Taxi moto gare routière océan du nord- hôtel de résidence de Maitre Anicet</t>
  </si>
  <si>
    <t>Taxi moto hôtel de résidence de Maitre Anicet- Restaurant</t>
  </si>
  <si>
    <t xml:space="preserve">Ration des déténus </t>
  </si>
  <si>
    <t>Taxi moto hôtel-TGI pour suivre l'audience</t>
  </si>
  <si>
    <t>Taxi moto TGI-DDEF pour le compte rendu de l'audience à la DD</t>
  </si>
  <si>
    <t>Taxi moto hôtel-commissariat pour la visite geôle du soir</t>
  </si>
  <si>
    <t>Taxi moto hôtel-charden farell pour recuperer l'argent envoyé par Mavy</t>
  </si>
  <si>
    <t>Taxi moto charden farell-hôtel</t>
  </si>
  <si>
    <t>Food allowance à Owando</t>
  </si>
  <si>
    <t>Paiement frais d'hôtel à OWANDO pour 12 nuitées</t>
  </si>
  <si>
    <t xml:space="preserve">Taxi moto hôtel-gare routière ocean du nord </t>
  </si>
  <si>
    <t>Taxi à brazzaville Gare routière Océan du nord-Domicile</t>
  </si>
  <si>
    <t>Taxi bureau-cabinet de maître Severin pour lui remettre son billet pour Dolisie</t>
  </si>
  <si>
    <t>Taxi cabinet de maitre Severin-Bureau</t>
  </si>
  <si>
    <t>Taxi domicile-Rectorat pour participer à l'atelier sur le pact mondial sur l'environnement</t>
  </si>
  <si>
    <t>Taxi Rectorat-bureau</t>
  </si>
  <si>
    <t>Taxi bureau-agence ocean du nord de l'Angola libre pour l'achat des billets à destination d'Ewo</t>
  </si>
  <si>
    <t>Taxi agence ocean du nord-bureau</t>
  </si>
  <si>
    <t>Achat billet BZV-EWO/Jospin</t>
  </si>
  <si>
    <t>151206002018--2</t>
  </si>
  <si>
    <t>Achat billet BZV-EWO/Franck</t>
  </si>
  <si>
    <t>151206002018--3</t>
  </si>
  <si>
    <t>Taxi Restaurant MAMATI-Bureau</t>
  </si>
  <si>
    <t>Taxi domicile-gare routière ocean du nord</t>
  </si>
  <si>
    <t>Taxi moto à Ewo gare routière Océan du nord-hôtel</t>
  </si>
  <si>
    <t>Taxi moto restaurant-gendarmerie Brigade territoriale d'EWO pour la visite geôle</t>
  </si>
  <si>
    <t>Ration des déténus à EWO</t>
  </si>
  <si>
    <t>Taxi moto hôtel-DDEF pour présentation des civilités au DD et information sur l'audience</t>
  </si>
  <si>
    <t>Taxi moto TGI-Restaurant</t>
  </si>
  <si>
    <t>Taxi moto hôtel-TGI pour la rencontre avec le président du TGI et le Procureur? Retrait de l'expédition cas BABULI au greffier en chef</t>
  </si>
  <si>
    <t xml:space="preserve">Taxi moto TGI-DDEF </t>
  </si>
  <si>
    <t>Taxi moto DDEF-Charden Farell pour retirer les fonds</t>
  </si>
  <si>
    <t>Achat billet EWO-Brazzaville</t>
  </si>
  <si>
    <t>Taxi moto hôtel-DDEF pour compte rendu au DD</t>
  </si>
  <si>
    <t>Taxi moto DDEF-Cyber café pour l'envoie du fichier comptable de Franck</t>
  </si>
  <si>
    <t>Taxi moto cyber-hôtel</t>
  </si>
  <si>
    <t>Paiement frais d'hôtel à Ewo du 15 au 19 décembre 2018</t>
  </si>
  <si>
    <t>Food allowance à Ewo du 15 au 20 décembre 2018</t>
  </si>
  <si>
    <t>Taxi moto hôtel-gare routière océan du nord à Ewo</t>
  </si>
  <si>
    <t>Taxi bureau-la gare centrale de Brazzaville pour l'achat du téléphone Palf</t>
  </si>
  <si>
    <t>Taxi gare centrale-bureau</t>
  </si>
  <si>
    <t>Achat téléphone itel pour l'utilisation du numero vert PALF</t>
  </si>
  <si>
    <t>Taxi: Hôtel-Agence océan du nord d'Owando à destination de Brazzaville</t>
  </si>
  <si>
    <t>Stone</t>
  </si>
  <si>
    <t>Taxi: Agence océan du nord de mikalou-domicile</t>
  </si>
  <si>
    <t>Taxi: Bureau-boutique huawei se renseigner pour l'achat du téléphone</t>
  </si>
  <si>
    <t>Taxi: Boutique huawei-siège de huawei se rensigner sur les prix des téléphones</t>
  </si>
  <si>
    <t>Taxi: siège de huawei-bureau</t>
  </si>
  <si>
    <t>Taxi: bureau-boutique tecno à moungali pour l'achat du téléphone</t>
  </si>
  <si>
    <t>Taxi: boutique tecno-bureau</t>
  </si>
  <si>
    <t>Achat du téléphone PALF de marque "LA6"pour le compte de Gaudet</t>
  </si>
  <si>
    <t>Taxi: bureau-Aeroport acheter le billet  d'Impfondo pour Gaudet</t>
  </si>
  <si>
    <t>Taxi: Aeroport-bureau</t>
  </si>
  <si>
    <t>Taxi: Domicile-Aeroport à destination d'Impfondo</t>
  </si>
  <si>
    <t>Taxi: Aeroport Impfondo-Hôtel</t>
  </si>
  <si>
    <t>Taxi: Hôtel-Ministère de l'économie forestière d'Impfondo</t>
  </si>
  <si>
    <t>Taxi: Ministère de l'économie forestière-Hôtel</t>
  </si>
  <si>
    <t>Taxi: Hôtel-Maison d'arrêt d'Impfondo</t>
  </si>
  <si>
    <t>Taxi: Maison d'arrêt-Hôtel</t>
  </si>
  <si>
    <t>Taxi: Maison d'arrêt-marché d'impfondo faire la photocopie de l'ordre de mssion, copie qui devrait rester avec le directeur</t>
  </si>
  <si>
    <t>Taxi: Marché d'impfondo-Maison d'arrêt</t>
  </si>
  <si>
    <t>Taxi: Maison d'arrêt-Restaurant</t>
  </si>
  <si>
    <t>Ration pour les cinq détenus de la maison d'arrêt d'impfondo chacun ayant reçu 1000 FCFA</t>
  </si>
  <si>
    <t>Taxi: Hôtel-Agence Air Congo se renseigner pour l'achat du billet d'avion retour</t>
  </si>
  <si>
    <t>Taxi: Agence Air Congo-Ministère de l'économie forestière</t>
  </si>
  <si>
    <t>Taxi: Ministère de l'économie forrestière-TGI Impfondo</t>
  </si>
  <si>
    <t>Taxi: TGI-Agence Air Congo, acheter le billet d'avion retour sur BZV</t>
  </si>
  <si>
    <t>Achat Billet d'avion pour Impfondo-Brazzaville</t>
  </si>
  <si>
    <t>Taxi: Agence Air Congo-TGI</t>
  </si>
  <si>
    <t>Taxi: TGI-Hôtel</t>
  </si>
  <si>
    <t>Taxi: Hôtel-Agence charden farell</t>
  </si>
  <si>
    <t>Taxi: Agence charden farell-Maison d'arrêt</t>
  </si>
  <si>
    <t>Taxi: Hôtel-Aeroport d'Impfondo pour Brazzaville</t>
  </si>
  <si>
    <t>Paiement frais d'hôtel à IMPFONDO pour 03 nuitées  du 12 au 15 décembre 2018</t>
  </si>
  <si>
    <t>Food allowance Impfondo du 12 au 15 décembre 2018</t>
  </si>
  <si>
    <t>Ration pour les cinq détenus de la maison d'arrêt d'Impfondo chacun ayant reçu 1000FCFA</t>
  </si>
  <si>
    <t>Achat timbre à l'aeroport d'Impfondo pour le billet d'avion retour sur BZV</t>
  </si>
  <si>
    <t>Taxi: Aeroport maya maya-Domicile</t>
  </si>
  <si>
    <t>Taxi: Bureau-Park and shop faire des achats palf</t>
  </si>
  <si>
    <t>Taxi: Park and shop-Bureau</t>
  </si>
  <si>
    <t>Frais de transfert à Crépin/SIBITI</t>
  </si>
  <si>
    <t>12/GCF</t>
  </si>
  <si>
    <t>Ration des détenus à la maison d'arrêt de Brazzaville lors de la visite geôle</t>
  </si>
  <si>
    <t>Taxi bureau-boutique de chargeurs ordinateurs</t>
  </si>
  <si>
    <t>Taxi boutique de chargeur-bureau</t>
  </si>
  <si>
    <t>Achat 03 boites des agrafes</t>
  </si>
  <si>
    <t>Achat billet pour Owando</t>
  </si>
  <si>
    <t>Taxi domicile-agence océan du nord mikalou</t>
  </si>
  <si>
    <t>Taxi Moto agence océan du nord-hôtel à Owando</t>
  </si>
  <si>
    <t>Taxi Moto hôtel-Commissariat de police à Owando</t>
  </si>
  <si>
    <t>Taxi Moto Commissariat-MA à Owando</t>
  </si>
  <si>
    <t>Taxi Moto MA-hôtel à Owando</t>
  </si>
  <si>
    <t>Ration du détenu à la maison d'arrêt d'Owando</t>
  </si>
  <si>
    <t>Taxi Moto hôtel-restaurant à Owando</t>
  </si>
  <si>
    <t>Taxi Moto restaurant-hôtel à Owando</t>
  </si>
  <si>
    <t>Ration des détenus au commissariat de police d'Owando</t>
  </si>
  <si>
    <t xml:space="preserve">Paiement frais d'hôtel à Owando du 10 au 11 décembre soit 1 nuitée </t>
  </si>
  <si>
    <t>Food allowance à Owando du 10 au 11 décembre soit 2  jours</t>
  </si>
  <si>
    <t>Taxi Moto MA-place pour charger le téléphone à Owando</t>
  </si>
  <si>
    <t>Taxi Moto place pour charger le téléphone-agence océan du nord à Owando</t>
  </si>
  <si>
    <t>Taxi Moto agence océan du nord-CA à Owando</t>
  </si>
  <si>
    <t>Taxi Moto CA-restaurant à Owando</t>
  </si>
  <si>
    <t>Taxi Moto restaurant- place pour charger le téléphone à Owando</t>
  </si>
  <si>
    <t>Taxi Moto place pour charger le téléphone-hôtel à Owando</t>
  </si>
  <si>
    <t>Taxi Moto hôtel-bouchon sur la RN2</t>
  </si>
  <si>
    <t>Achat billet Owando-Ouesso</t>
  </si>
  <si>
    <t>Taxi agence séoul express-hôtel à Ouesso</t>
  </si>
  <si>
    <t>Taxi hôtel-restaurant à Ouesso</t>
  </si>
  <si>
    <t>Taxi restaurant-hôtel à Ouesso</t>
  </si>
  <si>
    <t>Taxi hôtel-DDEF à Ouesso</t>
  </si>
  <si>
    <t xml:space="preserve">Taxi DDEF-CA à Ouesso </t>
  </si>
  <si>
    <t>Taxi CA-résidence à Ouesso</t>
  </si>
  <si>
    <t>Taxi résidence-hôtel  à Ouesso</t>
  </si>
  <si>
    <t>Taxi DDEF-restaurant à Ouesso</t>
  </si>
  <si>
    <t>Taxi restaurant-MA à Ouesso</t>
  </si>
  <si>
    <t>Taxi MA-résidence à Ouesso</t>
  </si>
  <si>
    <t>Ration des détenus à la MA de Ouesso</t>
  </si>
  <si>
    <t>Taxi hôtel-place vers océan du nord à Ouesso</t>
  </si>
  <si>
    <t>Taxi place vers océan du nord-hôtel à Ouesso</t>
  </si>
  <si>
    <t>Taxi CA-DDEF à Ouesso</t>
  </si>
  <si>
    <t>Taxi DDEF-MA à Ouesso</t>
  </si>
  <si>
    <t>Taxi MA-océan du nord à Ouesso</t>
  </si>
  <si>
    <t>Taxi océan du nord-restaurant  à Ouesso</t>
  </si>
  <si>
    <t>Achat billet Ouesso-brazzaville</t>
  </si>
  <si>
    <t>151205002018--55</t>
  </si>
  <si>
    <t>Taxi MA-agence charden farell à Ouesso</t>
  </si>
  <si>
    <t>Taxi agence charden farell-hôtel à Ouesso</t>
  </si>
  <si>
    <t>Taxi appartement visité-restaurant à Ouesso</t>
  </si>
  <si>
    <t>Paiement frais d'hôtel à Ouesso du 11 au 15 décembre 2018 soit 4 nuitées</t>
  </si>
  <si>
    <t>Food allowance à Ouesso du 12 au 15 décembre 2018 soit 4  jours</t>
  </si>
  <si>
    <t>Taxi hôtel-agence océan du nord à Ouesso</t>
  </si>
  <si>
    <t>Taxi agence océan du nord mikalou-domicile</t>
  </si>
  <si>
    <t>Taxi Journal officiel-bureau</t>
  </si>
  <si>
    <t>Taxi bureau-TGI brazzaville</t>
  </si>
  <si>
    <t>Taxi TGI-Bureau</t>
  </si>
  <si>
    <t>Achat crédit téléphonique</t>
  </si>
  <si>
    <t>Taxi bureau-domicile</t>
  </si>
  <si>
    <t>Taxi domicile-bureau</t>
  </si>
  <si>
    <t>Taxi bureau-Moungali pour une enquête</t>
  </si>
  <si>
    <t>Taxi moungali- Poto poto pour une enquête</t>
  </si>
  <si>
    <t>Taxi poto poto- bacongo pour une enquête</t>
  </si>
  <si>
    <t xml:space="preserve">Taxi bacongo- makelekele pour une enquête </t>
  </si>
  <si>
    <t>Taxi makelekele-bureau</t>
  </si>
  <si>
    <t>Taxi domicile-agence ocean du nord de l'Angola libre</t>
  </si>
  <si>
    <t>Taxi moto à Ewo gare routière Ocean du nord-hôtel</t>
  </si>
  <si>
    <t>Taxi moto restaurant-gendarmerie pour la visite geôle</t>
  </si>
  <si>
    <t>Taxi moto hôtel-DDEF pour civilités et information sur la tenue de l'audience au DD</t>
  </si>
  <si>
    <t>Taxi moto hôtel-TGI</t>
  </si>
  <si>
    <t>Taxi moto TGI-DDEF</t>
  </si>
  <si>
    <t>Taxi moto Charden Farell-hôtel</t>
  </si>
  <si>
    <t>Taxi moto hôtel-gendarmerie pour la visite geôle</t>
  </si>
  <si>
    <t>Achat billet Ewo-Brazzaville</t>
  </si>
  <si>
    <t>Taxi moto hôtel-DDEF pour compte rendu  au DD</t>
  </si>
  <si>
    <t>Taxi moto DDEF-cyber Café pour l'envoie du fichier comptable</t>
  </si>
  <si>
    <t>Paiement frais d'hôtel à Ewo pour 05 nuitées</t>
  </si>
  <si>
    <t>Food allowance mission Ewo pour 06 jours</t>
  </si>
  <si>
    <t>Taxi-moto hôtel-gare routière Océan du Nord</t>
  </si>
  <si>
    <t>Taxi Gare routière Océan du Nord Talangai-Domicile</t>
  </si>
  <si>
    <t>Achat d'une carte téléphonique MTN, pour des appels et sms</t>
  </si>
  <si>
    <t>Achat carte de credit téléphonique</t>
  </si>
  <si>
    <t>Taxi bureau-maison d'arrêt</t>
  </si>
  <si>
    <t>Taxi bureau - aeroport Maya-maya pour l'achat du billet d'avion</t>
  </si>
  <si>
    <t>IT87</t>
  </si>
  <si>
    <t>décharge</t>
  </si>
  <si>
    <t>Taxi aeroport - bureau retour  après l'achat  du billet d'avion</t>
  </si>
  <si>
    <t>Taxi bureau - Moungali pour l'achat de la carte sim airtel</t>
  </si>
  <si>
    <t>Achat de la carte sim airtel</t>
  </si>
  <si>
    <t>Taxi Moungali - bureau retour après l'achat de la carte sim airtel</t>
  </si>
  <si>
    <t>Taxi domicile - bureau pour remettre le power bank à ci64</t>
  </si>
  <si>
    <t>Taxi bureau - domicile retour de la remise du power bank à ci64</t>
  </si>
  <si>
    <t>Achat cartes de crédit téléphonique MTN</t>
  </si>
  <si>
    <t>Taxi à Owando : hôtel - gendarmerie pour impression et signature pv cas MABIALA</t>
  </si>
  <si>
    <t>Herick</t>
  </si>
  <si>
    <t xml:space="preserve">Décharge </t>
  </si>
  <si>
    <t xml:space="preserve">Taxi à Owando : gendarmerie - restaurant - hôtel après le suivi des pv cas MABIALA </t>
  </si>
  <si>
    <t xml:space="preserve">Taxi à Owando le soir : hôtel - restaurant - hôtel </t>
  </si>
  <si>
    <t>Taxi à Owando : hôtel - gendarmerie  défèrement de MABIALA )</t>
  </si>
  <si>
    <t>Taxi à Owando : gendarmerie - charden farell  (retrait de fonds envoyés par Mavy )</t>
  </si>
  <si>
    <t>Taxi à Owando : charden Farell - océan du nord  (achat billet retour Brazzaville )</t>
  </si>
  <si>
    <t xml:space="preserve">Taxi à Owando : océan du nord - restaurant - hôtel </t>
  </si>
  <si>
    <t>Paiement frais d'hôtel Nuitées à Owando du 26 novembre au 04 décembre 2018</t>
  </si>
  <si>
    <t xml:space="preserve">Achat Billet BZV- Owando </t>
  </si>
  <si>
    <t xml:space="preserve">Food allowance à Owando du  01er au 04 décembre </t>
  </si>
  <si>
    <t xml:space="preserve">Taxi à Owando : hôtel - gare routière à destination de Brazzaville </t>
  </si>
  <si>
    <t xml:space="preserve">Taxi à Brazzaville : Gare routière - domicile après Owando </t>
  </si>
  <si>
    <t xml:space="preserve">Taxi à Brazzaville : domicile - Rectorat pour suivre l'atelier sur le Pacte mondial pour l'environnement </t>
  </si>
  <si>
    <t>Achat du billet d'avion pour Impfondo</t>
  </si>
  <si>
    <t>Maitre Séverin BIYOUDI MIAKASSISSA pour solde du contrat d'engagement d'avocat du 21 septembre 2018  /CHQ N 3634975</t>
  </si>
  <si>
    <t>Frais de mission des avocats Me MALONGA et SEVERIN/IMPFONDO</t>
  </si>
  <si>
    <t>Monnaie de tenue de compte: XAF</t>
  </si>
  <si>
    <r>
      <t xml:space="preserve">Monnaie de tenue de compte: </t>
    </r>
    <r>
      <rPr>
        <b/>
        <sz val="11"/>
        <color theme="5"/>
        <rFont val="Arial Narrow"/>
        <family val="2"/>
      </rPr>
      <t>XAF</t>
    </r>
  </si>
  <si>
    <t>Mois</t>
  </si>
  <si>
    <t>Noms &amp; prénoms</t>
  </si>
  <si>
    <t>Wildcat</t>
  </si>
  <si>
    <t>MONTANT RECU DE</t>
  </si>
  <si>
    <t>Transféré</t>
  </si>
  <si>
    <t>Dépensé</t>
  </si>
  <si>
    <t>Rapprochements soldes</t>
  </si>
  <si>
    <t>Fichiers individuels</t>
  </si>
  <si>
    <t>Ecart</t>
  </si>
  <si>
    <t>Observations</t>
  </si>
  <si>
    <t>Caisses</t>
  </si>
  <si>
    <t>BI92</t>
  </si>
  <si>
    <t>OK</t>
  </si>
  <si>
    <t>E8</t>
  </si>
  <si>
    <t>Evariste LELOUSSI</t>
  </si>
  <si>
    <t>E4</t>
  </si>
  <si>
    <t>Hérick TCHICAYA</t>
  </si>
  <si>
    <t>HI92</t>
  </si>
  <si>
    <t>i73x</t>
  </si>
  <si>
    <t>i55s</t>
  </si>
  <si>
    <t>it87</t>
  </si>
  <si>
    <t>Jack Bénisson</t>
  </si>
  <si>
    <t>Mavy MALELA</t>
  </si>
  <si>
    <t>Mésange CIGNAS*</t>
  </si>
  <si>
    <t>Perrine ODIER</t>
  </si>
  <si>
    <t>Sven</t>
  </si>
  <si>
    <t>Banque</t>
  </si>
  <si>
    <t>BCI-PALF</t>
  </si>
  <si>
    <t>TOTAUX</t>
  </si>
  <si>
    <t>BALANCE CAISSES ET BANQUE AU 31 DECEMBRE 2018</t>
  </si>
  <si>
    <t>Décembre</t>
  </si>
  <si>
    <t>AVAAZ</t>
  </si>
  <si>
    <t>Balance au 31 Décembre 2018</t>
  </si>
  <si>
    <t>Étiquettes de lignes</t>
  </si>
  <si>
    <t>Total général</t>
  </si>
  <si>
    <t>(vide)</t>
  </si>
  <si>
    <t>Valeurs</t>
  </si>
  <si>
    <t xml:space="preserve">Somme de Spent in national currency </t>
  </si>
  <si>
    <t>Somme de Received</t>
  </si>
  <si>
    <t>Balance au          01 Décembre 2018</t>
  </si>
  <si>
    <t>Food allowance mission DJAMBALA du 19 au 21 décembre 2018</t>
  </si>
  <si>
    <t>Food allowance mission OYO du 22 au 25 décembre 2018</t>
  </si>
  <si>
    <t>Food allowance mission Makoua pour 07 jours du 31 décembre au 06 janvier 2018</t>
  </si>
  <si>
    <t>EAGLE-USFWS</t>
  </si>
  <si>
    <t>Étiquettes de colonnes</t>
  </si>
  <si>
    <t>Somme de Spent in $</t>
  </si>
  <si>
    <t>RAPPORT FINANCIER PALF-DECEMBRE 2018</t>
  </si>
  <si>
    <t>Dépenses par département PALF-DECEMBRE 2018</t>
  </si>
  <si>
    <t>Sommaire Grant-Dépenses  Caisses &amp; banque PALF-DECEMBRE 2018</t>
  </si>
  <si>
    <t>EAGLE-AVAAZ</t>
  </si>
  <si>
    <t>Balance au 1er Décembre + montant reçu en Décembre- dépenses faites en Décembre + Remboursement solde activites= Balance au 31 Décembre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</si>
</sst>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[$$-409]* #,##0.00_ ;_-[$$-409]* \-#,##0.00\ ;_-[$$-409]* &quot;-&quot;??_ ;_-@_ "/>
    <numFmt numFmtId="166" formatCode="[$-409]d\-mmm\-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rgb="FF0070C0"/>
      <name val="Calibri"/>
      <family val="2"/>
      <scheme val="minor"/>
    </font>
    <font>
      <sz val="12"/>
      <name val="Arial Narrow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11"/>
      <color rgb="FF0070C0"/>
      <name val="Arial Narrow"/>
      <family val="2"/>
    </font>
    <font>
      <sz val="11"/>
      <name val="Calibri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1"/>
      <color rgb="FF000000"/>
      <name val="Calibri"/>
      <family val="2"/>
    </font>
    <font>
      <b/>
      <sz val="11"/>
      <color rgb="FF0070C0"/>
      <name val="Arial Narrow"/>
      <family val="2"/>
    </font>
    <font>
      <sz val="11"/>
      <color theme="1"/>
      <name val="Arial Narrow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rgb="FF00B050"/>
      <name val="Arial Narrow"/>
      <family val="2"/>
    </font>
    <font>
      <b/>
      <sz val="11"/>
      <color theme="5"/>
      <name val="Arial Narrow"/>
      <family val="2"/>
    </font>
    <font>
      <sz val="11"/>
      <color theme="5"/>
      <name val="Arial Narrow"/>
      <family val="2"/>
    </font>
    <font>
      <b/>
      <sz val="14"/>
      <name val="Arial Narrow"/>
      <family val="2"/>
    </font>
    <font>
      <b/>
      <i/>
      <sz val="11"/>
      <name val="Arial Narrow"/>
      <family val="2"/>
    </font>
    <font>
      <sz val="1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8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8"/>
      <name val="Arial Narrow"/>
      <family val="2"/>
    </font>
    <font>
      <sz val="18"/>
      <name val="Arial Narrow"/>
      <family val="2"/>
    </font>
    <font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lightGray">
        <bgColor theme="4" tint="0.39997558519241921"/>
      </patternFill>
    </fill>
    <fill>
      <patternFill patternType="solid">
        <fgColor theme="5" tint="0.79998168889431442"/>
        <bgColor indexed="64"/>
      </patternFill>
    </fill>
    <fill>
      <patternFill patternType="lightGray">
        <bgColor theme="5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lightGray">
        <bgColor rgb="FF0070C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8" fillId="0" borderId="0"/>
    <xf numFmtId="0" fontId="12" fillId="0" borderId="0">
      <alignment vertical="center"/>
    </xf>
    <xf numFmtId="43" fontId="9" fillId="0" borderId="0">
      <alignment vertical="top"/>
      <protection locked="0"/>
    </xf>
    <xf numFmtId="0" fontId="12" fillId="0" borderId="0">
      <alignment vertical="center"/>
    </xf>
    <xf numFmtId="0" fontId="18" fillId="0" borderId="0">
      <alignment vertical="center"/>
    </xf>
    <xf numFmtId="43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43" fontId="19" fillId="0" borderId="0">
      <protection locked="0"/>
    </xf>
    <xf numFmtId="0" fontId="21" fillId="0" borderId="0">
      <protection locked="0"/>
    </xf>
    <xf numFmtId="0" fontId="20" fillId="0" borderId="0">
      <protection locked="0"/>
    </xf>
    <xf numFmtId="0" fontId="15" fillId="0" borderId="0">
      <protection locked="0"/>
    </xf>
    <xf numFmtId="0" fontId="8" fillId="0" borderId="0"/>
    <xf numFmtId="0" fontId="12" fillId="0" borderId="0">
      <alignment vertical="center"/>
    </xf>
    <xf numFmtId="43" fontId="15" fillId="0" borderId="0">
      <protection locked="0"/>
    </xf>
    <xf numFmtId="0" fontId="21" fillId="0" borderId="0">
      <protection locked="0"/>
    </xf>
  </cellStyleXfs>
  <cellXfs count="140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left"/>
    </xf>
    <xf numFmtId="164" fontId="2" fillId="0" borderId="1" xfId="1" applyNumberFormat="1" applyFont="1" applyFill="1" applyBorder="1"/>
    <xf numFmtId="165" fontId="2" fillId="4" borderId="1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center" vertical="top"/>
    </xf>
    <xf numFmtId="0" fontId="3" fillId="0" borderId="0" xfId="0" applyFont="1" applyFill="1" applyBorder="1" applyAlignment="1"/>
    <xf numFmtId="166" fontId="2" fillId="3" borderId="0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  <xf numFmtId="164" fontId="2" fillId="3" borderId="0" xfId="1" applyNumberFormat="1" applyFont="1" applyFill="1" applyBorder="1"/>
    <xf numFmtId="0" fontId="2" fillId="5" borderId="0" xfId="0" applyFont="1" applyFill="1" applyBorder="1"/>
    <xf numFmtId="0" fontId="10" fillId="0" borderId="0" xfId="3" applyFont="1"/>
    <xf numFmtId="0" fontId="4" fillId="0" borderId="0" xfId="3" applyFont="1" applyFill="1" applyBorder="1" applyAlignment="1"/>
    <xf numFmtId="0" fontId="11" fillId="0" borderId="0" xfId="3" applyFont="1"/>
    <xf numFmtId="0" fontId="4" fillId="0" borderId="0" xfId="4" applyFont="1" applyFill="1" applyBorder="1" applyAlignment="1"/>
    <xf numFmtId="164" fontId="4" fillId="0" borderId="0" xfId="1" applyNumberFormat="1" applyFont="1" applyFill="1" applyBorder="1" applyAlignment="1" applyProtection="1"/>
    <xf numFmtId="164" fontId="3" fillId="0" borderId="0" xfId="0" applyNumberFormat="1" applyFont="1" applyFill="1" applyBorder="1"/>
    <xf numFmtId="164" fontId="3" fillId="0" borderId="0" xfId="1" applyNumberFormat="1" applyFont="1" applyFill="1" applyBorder="1" applyAlignment="1">
      <alignment vertical="top"/>
    </xf>
    <xf numFmtId="0" fontId="3" fillId="0" borderId="0" xfId="0" applyFont="1" applyFill="1"/>
    <xf numFmtId="0" fontId="3" fillId="0" borderId="1" xfId="0" applyFont="1" applyFill="1" applyBorder="1"/>
    <xf numFmtId="164" fontId="3" fillId="0" borderId="1" xfId="1" applyNumberFormat="1" applyFont="1" applyFill="1" applyBorder="1"/>
    <xf numFmtId="164" fontId="4" fillId="0" borderId="0" xfId="1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0" fontId="3" fillId="0" borderId="0" xfId="0" applyFont="1"/>
    <xf numFmtId="1" fontId="2" fillId="0" borderId="1" xfId="0" applyNumberFormat="1" applyFont="1" applyBorder="1" applyAlignment="1">
      <alignment horizontal="left"/>
    </xf>
    <xf numFmtId="0" fontId="2" fillId="0" borderId="0" xfId="0" applyFont="1" applyFill="1" applyBorder="1"/>
    <xf numFmtId="0" fontId="13" fillId="0" borderId="0" xfId="0" applyFont="1" applyFill="1" applyBorder="1"/>
    <xf numFmtId="164" fontId="0" fillId="0" borderId="0" xfId="0" applyNumberFormat="1"/>
    <xf numFmtId="164" fontId="3" fillId="0" borderId="0" xfId="1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/>
    <xf numFmtId="15" fontId="4" fillId="0" borderId="0" xfId="0" applyNumberFormat="1" applyFont="1" applyFill="1" applyBorder="1"/>
    <xf numFmtId="0" fontId="4" fillId="0" borderId="0" xfId="0" applyFont="1" applyFill="1" applyBorder="1"/>
    <xf numFmtId="164" fontId="4" fillId="0" borderId="0" xfId="1" applyNumberFormat="1" applyFont="1" applyFill="1" applyBorder="1"/>
    <xf numFmtId="0" fontId="6" fillId="0" borderId="0" xfId="0" applyFont="1"/>
    <xf numFmtId="164" fontId="0" fillId="0" borderId="0" xfId="1" applyNumberFormat="1" applyFont="1"/>
    <xf numFmtId="0" fontId="0" fillId="0" borderId="0" xfId="0" applyFill="1"/>
    <xf numFmtId="0" fontId="0" fillId="0" borderId="0" xfId="0"/>
    <xf numFmtId="0" fontId="17" fillId="0" borderId="0" xfId="0" applyFont="1"/>
    <xf numFmtId="0" fontId="4" fillId="0" borderId="0" xfId="6" applyFont="1" applyFill="1" applyBorder="1" applyAlignment="1"/>
    <xf numFmtId="0" fontId="11" fillId="0" borderId="0" xfId="0" applyFont="1"/>
    <xf numFmtId="164" fontId="3" fillId="0" borderId="0" xfId="1" applyNumberFormat="1" applyFont="1"/>
    <xf numFmtId="0" fontId="4" fillId="0" borderId="0" xfId="18" applyFont="1" applyFill="1" applyBorder="1" applyAlignment="1"/>
    <xf numFmtId="0" fontId="4" fillId="0" borderId="0" xfId="17" applyFont="1" applyFill="1" applyBorder="1" applyAlignment="1"/>
    <xf numFmtId="0" fontId="3" fillId="0" borderId="0" xfId="3" applyFont="1" applyFill="1" applyBorder="1" applyAlignment="1"/>
    <xf numFmtId="0" fontId="11" fillId="0" borderId="0" xfId="3" applyFont="1" applyFill="1" applyBorder="1" applyAlignment="1"/>
    <xf numFmtId="0" fontId="24" fillId="0" borderId="0" xfId="0" applyFont="1"/>
    <xf numFmtId="0" fontId="25" fillId="0" borderId="0" xfId="0" applyFont="1" applyFill="1" applyAlignment="1">
      <alignment horizontal="center"/>
    </xf>
    <xf numFmtId="0" fontId="2" fillId="0" borderId="0" xfId="0" applyFont="1" applyFill="1"/>
    <xf numFmtId="164" fontId="3" fillId="0" borderId="0" xfId="1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164" fontId="3" fillId="7" borderId="4" xfId="1" applyNumberFormat="1" applyFont="1" applyFill="1" applyBorder="1" applyAlignment="1">
      <alignment horizontal="center" vertical="center"/>
    </xf>
    <xf numFmtId="0" fontId="26" fillId="7" borderId="8" xfId="0" applyFont="1" applyFill="1" applyBorder="1"/>
    <xf numFmtId="164" fontId="3" fillId="7" borderId="8" xfId="1" applyNumberFormat="1" applyFont="1" applyFill="1" applyBorder="1"/>
    <xf numFmtId="164" fontId="3" fillId="7" borderId="8" xfId="0" applyNumberFormat="1" applyFont="1" applyFill="1" applyBorder="1"/>
    <xf numFmtId="164" fontId="3" fillId="7" borderId="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3" fillId="0" borderId="1" xfId="1" applyNumberFormat="1" applyFont="1" applyFill="1" applyBorder="1" applyAlignment="1">
      <alignment horizontal="center" vertical="center"/>
    </xf>
    <xf numFmtId="164" fontId="3" fillId="0" borderId="7" xfId="1" applyNumberFormat="1" applyFont="1" applyBorder="1"/>
    <xf numFmtId="164" fontId="22" fillId="9" borderId="0" xfId="0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left" vertical="center"/>
    </xf>
    <xf numFmtId="164" fontId="7" fillId="0" borderId="7" xfId="1" applyNumberFormat="1" applyFont="1" applyFill="1" applyBorder="1" applyAlignment="1">
      <alignment horizontal="center" vertical="center"/>
    </xf>
    <xf numFmtId="164" fontId="3" fillId="0" borderId="1" xfId="1" applyNumberFormat="1" applyFont="1" applyBorder="1"/>
    <xf numFmtId="164" fontId="3" fillId="0" borderId="2" xfId="1" applyNumberFormat="1" applyFont="1" applyBorder="1"/>
    <xf numFmtId="0" fontId="3" fillId="0" borderId="9" xfId="0" applyFont="1" applyFill="1" applyBorder="1"/>
    <xf numFmtId="164" fontId="3" fillId="0" borderId="6" xfId="1" applyNumberFormat="1" applyFont="1" applyBorder="1"/>
    <xf numFmtId="164" fontId="3" fillId="0" borderId="6" xfId="1" applyNumberFormat="1" applyFont="1" applyFill="1" applyBorder="1"/>
    <xf numFmtId="164" fontId="17" fillId="0" borderId="1" xfId="1" applyNumberFormat="1" applyFont="1" applyBorder="1"/>
    <xf numFmtId="0" fontId="17" fillId="0" borderId="1" xfId="0" applyFont="1" applyBorder="1"/>
    <xf numFmtId="164" fontId="2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2" fillId="0" borderId="5" xfId="0" applyFont="1" applyFill="1" applyBorder="1"/>
    <xf numFmtId="164" fontId="2" fillId="0" borderId="1" xfId="1" applyNumberFormat="1" applyFont="1" applyBorder="1"/>
    <xf numFmtId="164" fontId="2" fillId="0" borderId="3" xfId="1" applyNumberFormat="1" applyFont="1" applyFill="1" applyBorder="1"/>
    <xf numFmtId="164" fontId="22" fillId="9" borderId="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/>
    <xf numFmtId="164" fontId="2" fillId="0" borderId="11" xfId="1" applyNumberFormat="1" applyFont="1" applyFill="1" applyBorder="1"/>
    <xf numFmtId="164" fontId="16" fillId="0" borderId="11" xfId="0" applyNumberFormat="1" applyFont="1" applyFill="1" applyBorder="1"/>
    <xf numFmtId="44" fontId="2" fillId="0" borderId="0" xfId="0" applyNumberFormat="1" applyFont="1" applyFill="1" applyBorder="1"/>
    <xf numFmtId="164" fontId="22" fillId="0" borderId="1" xfId="0" applyNumberFormat="1" applyFont="1" applyFill="1" applyBorder="1" applyAlignment="1">
      <alignment horizontal="center" vertical="center" wrapText="1"/>
    </xf>
    <xf numFmtId="164" fontId="0" fillId="0" borderId="0" xfId="0" pivotButton="1" applyNumberFormat="1"/>
    <xf numFmtId="164" fontId="0" fillId="0" borderId="0" xfId="0" applyNumberFormat="1" applyAlignment="1">
      <alignment horizontal="left"/>
    </xf>
    <xf numFmtId="0" fontId="6" fillId="12" borderId="0" xfId="0" applyFont="1" applyFill="1" applyBorder="1"/>
    <xf numFmtId="164" fontId="6" fillId="12" borderId="0" xfId="1" applyNumberFormat="1" applyFont="1" applyFill="1" applyBorder="1"/>
    <xf numFmtId="43" fontId="27" fillId="4" borderId="0" xfId="1" applyNumberFormat="1" applyFont="1" applyFill="1" applyBorder="1" applyAlignment="1">
      <alignment horizontal="left"/>
    </xf>
    <xf numFmtId="43" fontId="27" fillId="0" borderId="0" xfId="1" applyNumberFormat="1" applyFont="1" applyFill="1" applyBorder="1" applyAlignment="1">
      <alignment horizontal="left"/>
    </xf>
    <xf numFmtId="0" fontId="4" fillId="0" borderId="0" xfId="4" applyFont="1" applyFill="1" applyBorder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3" applyFont="1" applyFill="1" applyBorder="1"/>
    <xf numFmtId="0" fontId="4" fillId="0" borderId="0" xfId="18" applyFont="1" applyFill="1" applyBorder="1">
      <alignment vertical="center"/>
    </xf>
    <xf numFmtId="164" fontId="4" fillId="0" borderId="0" xfId="1" applyNumberFormat="1" applyFont="1" applyFill="1" applyBorder="1" applyAlignment="1">
      <alignment horizontal="center"/>
    </xf>
    <xf numFmtId="164" fontId="13" fillId="0" borderId="0" xfId="1" applyNumberFormat="1" applyFont="1" applyFill="1" applyBorder="1"/>
    <xf numFmtId="0" fontId="4" fillId="0" borderId="0" xfId="7" applyFont="1" applyFill="1" applyBorder="1" applyAlignment="1"/>
    <xf numFmtId="0" fontId="4" fillId="0" borderId="0" xfId="7" applyFont="1" applyFill="1" applyBorder="1">
      <alignment vertical="center"/>
    </xf>
    <xf numFmtId="0" fontId="4" fillId="0" borderId="0" xfId="17" applyFont="1" applyFill="1" applyBorder="1" applyAlignment="1">
      <alignment vertical="center"/>
    </xf>
    <xf numFmtId="0" fontId="4" fillId="0" borderId="0" xfId="6" applyFont="1" applyFill="1" applyBorder="1">
      <alignment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left" indent="1"/>
    </xf>
    <xf numFmtId="164" fontId="28" fillId="0" borderId="0" xfId="1" applyNumberFormat="1" applyFont="1"/>
    <xf numFmtId="164" fontId="29" fillId="0" borderId="0" xfId="1" applyNumberFormat="1" applyFont="1"/>
    <xf numFmtId="0" fontId="14" fillId="9" borderId="12" xfId="0" applyFont="1" applyFill="1" applyBorder="1" applyAlignment="1">
      <alignment horizontal="center" vertical="center"/>
    </xf>
    <xf numFmtId="164" fontId="17" fillId="0" borderId="0" xfId="0" applyNumberFormat="1" applyFont="1"/>
    <xf numFmtId="164" fontId="16" fillId="0" borderId="1" xfId="1" applyNumberFormat="1" applyFont="1" applyBorder="1"/>
    <xf numFmtId="0" fontId="32" fillId="2" borderId="0" xfId="0" applyFont="1" applyFill="1" applyAlignment="1">
      <alignment horizontal="left" indent="35"/>
    </xf>
    <xf numFmtId="0" fontId="32" fillId="3" borderId="0" xfId="0" applyFont="1" applyFill="1" applyBorder="1" applyAlignment="1">
      <alignment horizontal="left"/>
    </xf>
    <xf numFmtId="0" fontId="32" fillId="3" borderId="0" xfId="0" applyFont="1" applyFill="1" applyBorder="1" applyAlignment="1"/>
    <xf numFmtId="164" fontId="32" fillId="3" borderId="0" xfId="1" applyNumberFormat="1" applyFont="1" applyFill="1" applyBorder="1" applyAlignment="1"/>
    <xf numFmtId="0" fontId="33" fillId="0" borderId="0" xfId="0" applyFont="1"/>
    <xf numFmtId="0" fontId="34" fillId="0" borderId="0" xfId="0" applyFont="1"/>
    <xf numFmtId="0" fontId="25" fillId="0" borderId="0" xfId="0" applyFont="1" applyFill="1" applyAlignment="1">
      <alignment horizontal="center" vertical="center"/>
    </xf>
    <xf numFmtId="17" fontId="2" fillId="0" borderId="4" xfId="0" applyNumberFormat="1" applyFont="1" applyFill="1" applyBorder="1" applyAlignment="1">
      <alignment horizontal="center"/>
    </xf>
    <xf numFmtId="17" fontId="2" fillId="0" borderId="5" xfId="0" applyNumberFormat="1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166" fontId="14" fillId="0" borderId="6" xfId="0" applyNumberFormat="1" applyFont="1" applyFill="1" applyBorder="1" applyAlignment="1">
      <alignment horizontal="center" vertical="center"/>
    </xf>
    <xf numFmtId="166" fontId="14" fillId="0" borderId="7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64" fontId="14" fillId="0" borderId="6" xfId="1" applyNumberFormat="1" applyFont="1" applyFill="1" applyBorder="1" applyAlignment="1">
      <alignment horizontal="center" vertical="center" wrapText="1"/>
    </xf>
    <xf numFmtId="164" fontId="14" fillId="0" borderId="7" xfId="1" applyNumberFormat="1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0" fontId="14" fillId="11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30" fillId="6" borderId="0" xfId="1" applyNumberFormat="1" applyFont="1" applyFill="1" applyAlignment="1">
      <alignment horizontal="center"/>
    </xf>
    <xf numFmtId="164" fontId="31" fillId="8" borderId="0" xfId="1" applyNumberFormat="1" applyFont="1" applyFill="1" applyAlignment="1">
      <alignment horizontal="center"/>
    </xf>
  </cellXfs>
  <cellStyles count="21">
    <cellStyle name="Comma 2" xfId="13"/>
    <cellStyle name="Excel Built-in Normal" xfId="2"/>
    <cellStyle name="Excel Built-in Normal 2" xfId="14"/>
    <cellStyle name="Excel Built-in Normal 3" xfId="20"/>
    <cellStyle name="Milliers" xfId="1" builtinId="3"/>
    <cellStyle name="Milliers 2" xfId="5"/>
    <cellStyle name="Milliers 4" xfId="8"/>
    <cellStyle name="Milliers 5" xfId="19"/>
    <cellStyle name="Normal" xfId="0" builtinId="0"/>
    <cellStyle name="Normal 10" xfId="15"/>
    <cellStyle name="Normal 2" xfId="3"/>
    <cellStyle name="Normal 2 2" xfId="12"/>
    <cellStyle name="Normal 3" xfId="4"/>
    <cellStyle name="Normal 3 2" xfId="10"/>
    <cellStyle name="Normal 4" xfId="6"/>
    <cellStyle name="Normal 5" xfId="7"/>
    <cellStyle name="Normal 6" xfId="17"/>
    <cellStyle name="Normal 7" xfId="18"/>
    <cellStyle name="Normal 8" xfId="11"/>
    <cellStyle name="Normal 8 2" xfId="16"/>
    <cellStyle name="Normal 9" xfId="9"/>
  </cellStyles>
  <dxfs count="3"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476.747490277776" createdVersion="3" refreshedVersion="5" minRefreshableVersion="3" recordCount="799">
  <cacheSource type="worksheet">
    <worksheetSource ref="A10:N809" sheet="Datas"/>
  </cacheSource>
  <cacheFields count="14">
    <cacheField name="Date" numFmtId="15">
      <sharedItems containsSemiMixedTypes="0" containsNonDate="0" containsDate="1" containsString="0" minDate="2018-12-01T00:00:00" maxDate="2019-01-01T00:00:00"/>
    </cacheField>
    <cacheField name="Details" numFmtId="0">
      <sharedItems/>
    </cacheField>
    <cacheField name="Type de dépenses" numFmtId="0">
      <sharedItems containsBlank="1" count="20">
        <s v="Transport"/>
        <s v="Jail visit"/>
        <s v="Transfer fees"/>
        <s v="Travel subsistence "/>
        <s v="Office materials"/>
        <s v="Bank fees"/>
        <s v="Bonus"/>
        <s v="Personnel"/>
        <s v="Flight"/>
        <s v="Lawyer fees"/>
        <s v="Trust building "/>
        <s v="Rent &amp; Utilities"/>
        <s v="Equipment"/>
        <s v="Travel expenses"/>
        <s v="Telephone"/>
        <s v="Internet"/>
        <m/>
        <s v="Services"/>
        <s v="Transport " u="1"/>
        <s v="Trust building" u="1"/>
      </sharedItems>
    </cacheField>
    <cacheField name="Departement" numFmtId="0">
      <sharedItems containsBlank="1" count="10">
        <s v="Legal"/>
        <s v="Management"/>
        <s v="Office"/>
        <s v="Media"/>
        <s v="Investigations"/>
        <s v="Operations"/>
        <s v="Team Building"/>
        <m u="1"/>
        <s v="Management " u="1"/>
        <s v="Investigation" u="1"/>
      </sharedItems>
    </cacheField>
    <cacheField name="Received" numFmtId="164">
      <sharedItems containsString="0" containsBlank="1" containsNumber="1" containsInteger="1" minValue="11038232" maxValue="11038232"/>
    </cacheField>
    <cacheField name="Spent in national currency " numFmtId="164">
      <sharedItems containsString="0" containsBlank="1" containsNumber="1" containsInteger="1" minValue="150" maxValue="450000"/>
    </cacheField>
    <cacheField name="Spent in $" numFmtId="43">
      <sharedItems containsSemiMixedTypes="0" containsString="0" containsNumber="1" minValue="0" maxValue="809.30885024189342"/>
    </cacheField>
    <cacheField name="Exchange rate $" numFmtId="43">
      <sharedItems containsSemiMixedTypes="0" containsString="0" containsNumber="1" minValue="556.03" maxValue="566.84"/>
    </cacheField>
    <cacheField name="Balance" numFmtId="164">
      <sharedItems containsSemiMixedTypes="0" containsString="0" containsNumber="1" containsInteger="1" minValue="-10560337" maxValue="477895"/>
    </cacheField>
    <cacheField name="Name" numFmtId="0">
      <sharedItems count="16">
        <s v="Bley"/>
        <s v="Mavy"/>
        <s v="Dieudonné"/>
        <s v="Jospin"/>
        <s v="Stone"/>
        <s v="Herick"/>
        <s v="BCI"/>
        <s v="ci64"/>
        <s v="Mésange"/>
        <s v="i23c"/>
        <s v="Dalia"/>
        <s v="IT87"/>
        <s v="Evariste"/>
        <s v="Crépin"/>
        <s v="Perrine Odier"/>
        <s v="Franck"/>
      </sharedItems>
    </cacheField>
    <cacheField name="Receipt" numFmtId="0">
      <sharedItems containsMixedTypes="1" containsNumber="1" containsInteger="1" minValue="2" maxValue="3634986"/>
    </cacheField>
    <cacheField name="Donor" numFmtId="0">
      <sharedItems containsBlank="1" count="4">
        <s v="EAGLE-USFWS"/>
        <s v="Wildcat"/>
        <s v="EAGLE-AVAAZ"/>
        <m u="1"/>
      </sharedItems>
    </cacheField>
    <cacheField name="Country" numFmtId="0">
      <sharedItems/>
    </cacheField>
    <cacheField name="Contrô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9">
  <r>
    <d v="2018-12-01T00:00:00"/>
    <s v="Taxi moto Hôtel-Maison d'arrêt-Restaurant-Hôtel"/>
    <x v="0"/>
    <x v="0"/>
    <m/>
    <n v="1500"/>
    <n v="2.6976961674729782"/>
    <n v="556.03"/>
    <n v="-1500"/>
    <x v="0"/>
    <s v="Décharge"/>
    <x v="0"/>
    <s v="CONGO"/>
    <s v="ɣ"/>
  </r>
  <r>
    <d v="2018-12-01T00:00:00"/>
    <s v="Ration des prévenus à Impfondo le soir "/>
    <x v="1"/>
    <x v="0"/>
    <m/>
    <n v="5000"/>
    <n v="8.9923205582432608"/>
    <n v="556.03"/>
    <n v="-6500"/>
    <x v="0"/>
    <s v="Décharge"/>
    <x v="0"/>
    <s v="CONGO"/>
    <s v="ɣ"/>
  </r>
  <r>
    <d v="2018-12-01T00:00:00"/>
    <s v="Taxi Bureau-BCI-MTN-AIRTEL-Batignolles-Bureau"/>
    <x v="0"/>
    <x v="1"/>
    <m/>
    <n v="3500"/>
    <n v="6.2946243907702826"/>
    <n v="556.03"/>
    <n v="-10000"/>
    <x v="1"/>
    <s v="Décharge"/>
    <x v="0"/>
    <s v="CONGO"/>
    <s v="ɣ"/>
  </r>
  <r>
    <d v="2018-12-01T00:00:00"/>
    <s v="Frais de transfert à Dieudonné IBOUANGA/OYO"/>
    <x v="2"/>
    <x v="2"/>
    <m/>
    <n v="1000"/>
    <n v="1.7984641116486522"/>
    <n v="556.03"/>
    <n v="-11000"/>
    <x v="1"/>
    <s v="19/GCF"/>
    <x v="0"/>
    <s v="CONGO"/>
    <s v="o"/>
  </r>
  <r>
    <d v="2018-12-01T00:00:00"/>
    <s v="Taxi Bureau-BCI"/>
    <x v="0"/>
    <x v="1"/>
    <m/>
    <n v="2000"/>
    <n v="3.5969282232973043"/>
    <n v="556.03"/>
    <n v="-13000"/>
    <x v="1"/>
    <s v="Décharge"/>
    <x v="0"/>
    <s v="CONGO"/>
    <s v="ɣ"/>
  </r>
  <r>
    <d v="2018-12-01T00:00:00"/>
    <s v="Paiement frais d'hôtel pour (09) Neuf nuitées à Ewo du 22 novembre au 1er decembre 2018"/>
    <x v="3"/>
    <x v="0"/>
    <m/>
    <n v="135000"/>
    <n v="242.79265507256804"/>
    <n v="556.03"/>
    <n v="-148000"/>
    <x v="2"/>
    <n v="8"/>
    <x v="0"/>
    <s v="CONGO"/>
    <s v="o"/>
  </r>
  <r>
    <d v="2018-12-01T00:00:00"/>
    <s v="Taxi moto hôtel-agence océan du nord d'Ewo"/>
    <x v="0"/>
    <x v="0"/>
    <m/>
    <n v="300"/>
    <n v="0.53953923349459565"/>
    <n v="556.03"/>
    <n v="-148300"/>
    <x v="2"/>
    <s v="Decharge"/>
    <x v="0"/>
    <s v="CONGO"/>
    <s v="ɣ"/>
  </r>
  <r>
    <d v="2018-12-01T00:00:00"/>
    <s v="Food allowance du 23 novembre au 1er decembre 2018 à Ewo"/>
    <x v="3"/>
    <x v="0"/>
    <m/>
    <n v="90000"/>
    <n v="161.8617700483787"/>
    <n v="556.03"/>
    <n v="-238300"/>
    <x v="2"/>
    <s v="Decharge"/>
    <x v="0"/>
    <s v="CONGO"/>
    <s v="ɣ"/>
  </r>
  <r>
    <d v="2018-12-01T00:00:00"/>
    <s v="Achat billet Ewo-Oyo"/>
    <x v="0"/>
    <x v="0"/>
    <m/>
    <n v="6000"/>
    <n v="10.790784669891913"/>
    <n v="556.03"/>
    <n v="-244300"/>
    <x v="2"/>
    <s v="oui"/>
    <x v="0"/>
    <s v="CONGO"/>
    <s v="o"/>
  </r>
  <r>
    <d v="2018-12-01T00:00:00"/>
    <s v="Taxi moto Agence océan du nord d'oyo-agence charden farell pour le retrait des fonds"/>
    <x v="0"/>
    <x v="0"/>
    <m/>
    <n v="500"/>
    <n v="0.89923205582432608"/>
    <n v="556.03"/>
    <n v="-244800"/>
    <x v="2"/>
    <s v="Decharge"/>
    <x v="0"/>
    <s v="CONGO"/>
    <s v="ɣ"/>
  </r>
  <r>
    <d v="2018-12-01T00:00:00"/>
    <s v="Taxi moto charden farell d'oyo-restaurant"/>
    <x v="0"/>
    <x v="0"/>
    <m/>
    <n v="500"/>
    <n v="0.89923205582432608"/>
    <n v="556.03"/>
    <n v="-245300"/>
    <x v="2"/>
    <s v="Decharge"/>
    <x v="0"/>
    <s v="CONGO"/>
    <s v="ɣ"/>
  </r>
  <r>
    <d v="2018-12-01T00:00:00"/>
    <s v="Taxi vehicule-gare routière d'Oyo pour owando."/>
    <x v="0"/>
    <x v="0"/>
    <m/>
    <n v="1000"/>
    <n v="1.7984641116486522"/>
    <n v="556.03"/>
    <n v="-246300"/>
    <x v="2"/>
    <s v="Decharge"/>
    <x v="0"/>
    <s v="CONGO"/>
    <s v="ɣ"/>
  </r>
  <r>
    <d v="2018-12-01T00:00:00"/>
    <s v="Achat Billet Oyo-Owando pour la transmission du rapport d'appel du cas Celeo au procureur general près la cour d'Appel d'Owando"/>
    <x v="0"/>
    <x v="0"/>
    <m/>
    <n v="4000"/>
    <n v="7.1938564465946087"/>
    <n v="556.03"/>
    <n v="-250300"/>
    <x v="2"/>
    <s v="Decharge"/>
    <x v="0"/>
    <s v="CONGO"/>
    <s v="ɣ"/>
  </r>
  <r>
    <d v="2018-12-01T00:00:00"/>
    <s v="Taxi moto gare routiere d'owando-hôtel"/>
    <x v="0"/>
    <x v="0"/>
    <m/>
    <n v="300"/>
    <n v="0.53953923349459565"/>
    <n v="556.03"/>
    <n v="-250600"/>
    <x v="2"/>
    <s v="Decharge"/>
    <x v="0"/>
    <s v="CONGO"/>
    <s v="ɣ"/>
  </r>
  <r>
    <d v="2018-12-01T00:00:00"/>
    <s v="Taxi moto hôtel-restaurant"/>
    <x v="0"/>
    <x v="0"/>
    <m/>
    <n v="300"/>
    <n v="0.53953923349459565"/>
    <n v="556.03"/>
    <n v="-250900"/>
    <x v="2"/>
    <s v="Decharge"/>
    <x v="0"/>
    <s v="CONGO"/>
    <s v="ɣ"/>
  </r>
  <r>
    <d v="2018-12-01T00:00:00"/>
    <s v="Taxi moto restaurant-hôtel"/>
    <x v="0"/>
    <x v="0"/>
    <m/>
    <n v="300"/>
    <n v="0.53953923349459565"/>
    <n v="556.03"/>
    <n v="-251200"/>
    <x v="2"/>
    <s v="Decharge"/>
    <x v="0"/>
    <s v="CONGO"/>
    <s v="ɣ"/>
  </r>
  <r>
    <d v="2018-12-01T00:00:00"/>
    <s v="Taxi moto hôtel-marché pour achéter la ration du déténu"/>
    <x v="0"/>
    <x v="0"/>
    <m/>
    <n v="300"/>
    <n v="0.53953923349459565"/>
    <n v="556.03"/>
    <n v="-251500"/>
    <x v="3"/>
    <s v="Décharge"/>
    <x v="0"/>
    <s v="CONGO"/>
    <s v="ɣ"/>
  </r>
  <r>
    <d v="2018-12-01T00:00:00"/>
    <s v="Taxi moto marché-gendarmerie pour la visite geôle"/>
    <x v="0"/>
    <x v="0"/>
    <m/>
    <n v="300"/>
    <n v="0.53953923349459565"/>
    <n v="556.03"/>
    <n v="-251800"/>
    <x v="3"/>
    <s v="Décharge"/>
    <x v="0"/>
    <s v="CONGO"/>
    <s v="ɣ"/>
  </r>
  <r>
    <d v="2018-12-01T00:00:00"/>
    <s v="Taxi moto gendarmerie-Maison d'arrêt pour la visite geôle"/>
    <x v="0"/>
    <x v="0"/>
    <m/>
    <n v="300"/>
    <n v="0.53953923349459565"/>
    <n v="556.03"/>
    <n v="-252100"/>
    <x v="3"/>
    <s v="Décharge"/>
    <x v="0"/>
    <s v="CONGO"/>
    <s v="ɣ"/>
  </r>
  <r>
    <d v="2018-12-01T00:00:00"/>
    <s v="Taxi moto maison d'arrêt-gendarmerie"/>
    <x v="0"/>
    <x v="0"/>
    <m/>
    <n v="300"/>
    <n v="0.53953923349459565"/>
    <n v="556.03"/>
    <n v="-252400"/>
    <x v="3"/>
    <s v="Décharge"/>
    <x v="0"/>
    <s v="CONGO"/>
    <s v="ɣ"/>
  </r>
  <r>
    <d v="2018-12-01T00:00:00"/>
    <s v="Taxi moto gendarmerie-Bureautique pour impréssion de la procédure de la gendarmerie"/>
    <x v="0"/>
    <x v="0"/>
    <m/>
    <n v="300"/>
    <n v="0.53953923349459565"/>
    <n v="556.03"/>
    <n v="-252700"/>
    <x v="3"/>
    <s v="Décharge"/>
    <x v="0"/>
    <s v="CONGO"/>
    <s v="ɣ"/>
  </r>
  <r>
    <d v="2018-12-01T00:00:00"/>
    <s v="Taxi moto bureautique-gendarmerie"/>
    <x v="0"/>
    <x v="0"/>
    <m/>
    <n v="300"/>
    <n v="0.53953923349459565"/>
    <n v="556.03"/>
    <n v="-253000"/>
    <x v="3"/>
    <s v="Décharge"/>
    <x v="0"/>
    <s v="CONGO"/>
    <s v="ɣ"/>
  </r>
  <r>
    <d v="2018-12-01T00:00:00"/>
    <s v="Taxi moto gendarmerie-bureautique pour la photocopie en couleur de la planche photographique de la gendarmerie"/>
    <x v="0"/>
    <x v="0"/>
    <m/>
    <n v="300"/>
    <n v="0.53953923349459565"/>
    <n v="556.03"/>
    <n v="-253300"/>
    <x v="3"/>
    <s v="Décharge"/>
    <x v="0"/>
    <s v="CONGO"/>
    <s v="ɣ"/>
  </r>
  <r>
    <d v="2018-12-01T00:00:00"/>
    <s v="Taxi moto bureautique-gendarmerie"/>
    <x v="0"/>
    <x v="0"/>
    <m/>
    <n v="300"/>
    <n v="0.53953923349459565"/>
    <n v="556.03"/>
    <n v="-253600"/>
    <x v="3"/>
    <s v="Décharge"/>
    <x v="0"/>
    <s v="CONGO"/>
    <s v="ɣ"/>
  </r>
  <r>
    <d v="2018-12-01T00:00:00"/>
    <s v="Taxi moto gendarmerie-Restaurant"/>
    <x v="0"/>
    <x v="0"/>
    <m/>
    <n v="300"/>
    <n v="0.53953923349459565"/>
    <n v="556.03"/>
    <n v="-253900"/>
    <x v="3"/>
    <s v="Décharge"/>
    <x v="0"/>
    <s v="CONGO"/>
    <s v="ɣ"/>
  </r>
  <r>
    <d v="2018-12-01T00:00:00"/>
    <s v="Taxi moto restaurant-hôtel"/>
    <x v="0"/>
    <x v="0"/>
    <m/>
    <n v="300"/>
    <n v="0.53953923349459565"/>
    <n v="556.03"/>
    <n v="-254200"/>
    <x v="3"/>
    <s v="Décharge"/>
    <x v="0"/>
    <s v="CONGO"/>
    <s v="ɣ"/>
  </r>
  <r>
    <d v="2018-12-01T00:00:00"/>
    <s v="Taxi moto hôtel-marché pour acheter la ration du déténu"/>
    <x v="0"/>
    <x v="0"/>
    <m/>
    <n v="300"/>
    <n v="0.53953923349459565"/>
    <n v="556.03"/>
    <n v="-254500"/>
    <x v="3"/>
    <s v="Décharge"/>
    <x v="0"/>
    <s v="CONGO"/>
    <s v="ɣ"/>
  </r>
  <r>
    <d v="2018-12-01T00:00:00"/>
    <s v="Taxi moto marché-gendarmerie pour la visite geôle du soir"/>
    <x v="0"/>
    <x v="0"/>
    <m/>
    <n v="300"/>
    <n v="0.53953923349459565"/>
    <n v="556.03"/>
    <n v="-254800"/>
    <x v="3"/>
    <s v="Décharge"/>
    <x v="0"/>
    <s v="CONGO"/>
    <s v="ɣ"/>
  </r>
  <r>
    <d v="2018-12-01T00:00:00"/>
    <s v="Taxi moto gendarmerie-Maison d'arrêt pour la visite geôle du soir"/>
    <x v="0"/>
    <x v="0"/>
    <m/>
    <n v="300"/>
    <n v="0.53953923349459565"/>
    <n v="556.03"/>
    <n v="-255100"/>
    <x v="3"/>
    <s v="Décharge"/>
    <x v="0"/>
    <s v="CONGO"/>
    <s v="ɣ"/>
  </r>
  <r>
    <d v="2018-12-01T00:00:00"/>
    <s v="Taxi moto Maison d'arrêt-Commissariat de police pour la visite geôle du soir"/>
    <x v="0"/>
    <x v="0"/>
    <m/>
    <n v="300"/>
    <n v="0.53953923349459565"/>
    <n v="556.03"/>
    <n v="-255400"/>
    <x v="3"/>
    <s v="Décharge"/>
    <x v="0"/>
    <s v="CONGO"/>
    <s v="ɣ"/>
  </r>
  <r>
    <d v="2018-12-01T00:00:00"/>
    <s v="Taxi moto Commissariat-Restaurant"/>
    <x v="0"/>
    <x v="0"/>
    <m/>
    <n v="300"/>
    <n v="0.53953923349459565"/>
    <n v="556.03"/>
    <n v="-255700"/>
    <x v="3"/>
    <s v="Décharge"/>
    <x v="0"/>
    <s v="CONGO"/>
    <s v="ɣ"/>
  </r>
  <r>
    <d v="2018-12-01T00:00:00"/>
    <s v="Taxi moto restaurant-hôtel"/>
    <x v="0"/>
    <x v="0"/>
    <m/>
    <n v="300"/>
    <n v="0.53953923349459565"/>
    <n v="556.03"/>
    <n v="-256000"/>
    <x v="3"/>
    <s v="Décharge"/>
    <x v="0"/>
    <s v="CONGO"/>
    <s v="ɣ"/>
  </r>
  <r>
    <d v="2018-12-01T00:00:00"/>
    <s v="Ration des detenus du matin et du soir"/>
    <x v="1"/>
    <x v="0"/>
    <m/>
    <n v="6500"/>
    <n v="11.690016725716239"/>
    <n v="556.03"/>
    <n v="-262500"/>
    <x v="3"/>
    <s v="Décharge"/>
    <x v="0"/>
    <s v="CONGO"/>
    <s v="ɣ"/>
  </r>
  <r>
    <d v="2018-12-01T00:00:00"/>
    <s v="Impression, photocopie des documents et achat des chemises cartonnées"/>
    <x v="4"/>
    <x v="2"/>
    <m/>
    <n v="2700"/>
    <n v="4.8558531014513608"/>
    <n v="556.03"/>
    <n v="-265200"/>
    <x v="3"/>
    <s v="oui"/>
    <x v="0"/>
    <s v="CONGO"/>
    <s v="o"/>
  </r>
  <r>
    <d v="2018-12-01T00:00:00"/>
    <s v="Photocopie en couleur de la planche photographique,achat sous chémises"/>
    <x v="4"/>
    <x v="2"/>
    <m/>
    <n v="1400"/>
    <n v="2.517849756308113"/>
    <n v="556.03"/>
    <n v="-266600"/>
    <x v="3"/>
    <s v="oui"/>
    <x v="0"/>
    <s v="CONGO"/>
    <s v="o"/>
  </r>
  <r>
    <d v="2018-12-01T00:00:00"/>
    <s v="Taxi: Hôtel-Agence océan du nord d'Owando à destination de Brazzaville"/>
    <x v="0"/>
    <x v="0"/>
    <m/>
    <n v="300"/>
    <n v="0.53953923349459565"/>
    <n v="556.03"/>
    <n v="-266900"/>
    <x v="4"/>
    <s v="Décharge"/>
    <x v="0"/>
    <s v="CONGO"/>
    <s v="ɣ"/>
  </r>
  <r>
    <d v="2018-12-01T00:00:00"/>
    <s v="Taxi: Agence océan du nord de mikalou-domicile"/>
    <x v="0"/>
    <x v="0"/>
    <m/>
    <n v="2500"/>
    <n v="4.4961602791216304"/>
    <n v="556.03"/>
    <n v="-269400"/>
    <x v="4"/>
    <s v="Décharge"/>
    <x v="0"/>
    <s v="CONGO"/>
    <s v="ɣ"/>
  </r>
  <r>
    <d v="2018-12-01T00:00:00"/>
    <s v="Taxi à Owando : hôtel - gendarmerie pour impression et signature pv cas MABIALA"/>
    <x v="0"/>
    <x v="0"/>
    <m/>
    <n v="300"/>
    <n v="0.53953923349459565"/>
    <n v="556.03"/>
    <n v="-269700"/>
    <x v="5"/>
    <s v="Décharge "/>
    <x v="0"/>
    <s v="CONGO"/>
    <s v="ɣ"/>
  </r>
  <r>
    <d v="2018-12-01T00:00:00"/>
    <s v="Taxi à Owando : gendarmerie - restaurant - hôtel après le suivi des pv cas MABIALA "/>
    <x v="0"/>
    <x v="0"/>
    <m/>
    <n v="600"/>
    <n v="1.0790784669891913"/>
    <n v="556.03"/>
    <n v="-270300"/>
    <x v="5"/>
    <s v="Décharge "/>
    <x v="0"/>
    <s v="CONGO"/>
    <s v="ɣ"/>
  </r>
  <r>
    <d v="2018-12-01T00:00:00"/>
    <s v="Taxi à Owando le soir : hôtel - restaurant - hôtel "/>
    <x v="0"/>
    <x v="0"/>
    <m/>
    <n v="600"/>
    <n v="1.0790784669891913"/>
    <n v="556.03"/>
    <n v="-270900"/>
    <x v="5"/>
    <s v="Décharge "/>
    <x v="0"/>
    <s v="CONGO"/>
    <s v="ɣ"/>
  </r>
  <r>
    <d v="2018-12-02T00:00:00"/>
    <s v="Taxi moto à Impfondo Hôtel-Maison d'arrêt- Restaurant -Hôtel"/>
    <x v="0"/>
    <x v="0"/>
    <m/>
    <n v="1500"/>
    <n v="2.6976961674729782"/>
    <n v="556.03"/>
    <n v="-272400"/>
    <x v="0"/>
    <s v="Décharge"/>
    <x v="0"/>
    <s v="CONGO"/>
    <s v="ɣ"/>
  </r>
  <r>
    <d v="2018-12-02T00:00:00"/>
    <s v="Ration des prévenus à Impfondo le soir"/>
    <x v="1"/>
    <x v="0"/>
    <m/>
    <n v="5000"/>
    <n v="8.9923205582432608"/>
    <n v="556.03"/>
    <n v="-277400"/>
    <x v="0"/>
    <s v="Décharge"/>
    <x v="0"/>
    <s v="CONGO"/>
    <s v="ɣ"/>
  </r>
  <r>
    <d v="2018-12-02T00:00:00"/>
    <s v="Taxi moto hôtel-maison d'arrêt d'owando pour effectuer la visite geôle"/>
    <x v="0"/>
    <x v="0"/>
    <m/>
    <n v="300"/>
    <n v="0.53953923349459565"/>
    <n v="556.03"/>
    <n v="-277700"/>
    <x v="2"/>
    <s v="Decharge"/>
    <x v="0"/>
    <s v="CONGO"/>
    <s v="ɣ"/>
  </r>
  <r>
    <d v="2018-12-02T00:00:00"/>
    <s v="Ration du detenu Ngassaye Léandre."/>
    <x v="1"/>
    <x v="0"/>
    <m/>
    <n v="1000"/>
    <n v="1.7984641116486522"/>
    <n v="556.03"/>
    <n v="-278700"/>
    <x v="2"/>
    <s v="Decharge"/>
    <x v="0"/>
    <s v="CONGO"/>
    <s v="ɣ"/>
  </r>
  <r>
    <d v="2018-12-02T00:00:00"/>
    <s v="Taxi moto maison d'arrêt-restaurant"/>
    <x v="0"/>
    <x v="0"/>
    <m/>
    <n v="300"/>
    <n v="0.53953923349459565"/>
    <n v="556.03"/>
    <n v="-279000"/>
    <x v="2"/>
    <s v="Decharge"/>
    <x v="0"/>
    <s v="CONGO"/>
    <s v="ɣ"/>
  </r>
  <r>
    <d v="2018-12-02T00:00:00"/>
    <s v="Taxi moto restaurant-hôtel"/>
    <x v="0"/>
    <x v="0"/>
    <m/>
    <n v="300"/>
    <n v="0.53953923349459565"/>
    <n v="556.03"/>
    <n v="-279300"/>
    <x v="2"/>
    <s v="Decharge"/>
    <x v="0"/>
    <s v="CONGO"/>
    <s v="ɣ"/>
  </r>
  <r>
    <d v="2018-12-02T00:00:00"/>
    <s v="Taxi moto hôtel-agence océan du nord pour l'achat du billet à destination de Brazzaville."/>
    <x v="0"/>
    <x v="0"/>
    <m/>
    <n v="300"/>
    <n v="0.53953923349459565"/>
    <n v="556.03"/>
    <n v="-279600"/>
    <x v="2"/>
    <s v="Decharge"/>
    <x v="0"/>
    <s v="CONGO"/>
    <s v="ɣ"/>
  </r>
  <r>
    <d v="2018-12-02T00:00:00"/>
    <s v="Taxi moto agence océan du nord-hôtel"/>
    <x v="0"/>
    <x v="0"/>
    <m/>
    <n v="300"/>
    <n v="0.53953923349459565"/>
    <n v="556.03"/>
    <n v="-279900"/>
    <x v="2"/>
    <s v="Decharge"/>
    <x v="0"/>
    <s v="CONGO"/>
    <s v="ɣ"/>
  </r>
  <r>
    <d v="2018-12-02T00:00:00"/>
    <s v="Taxi moto hôtel-Restaurant"/>
    <x v="0"/>
    <x v="0"/>
    <m/>
    <n v="300"/>
    <n v="0.53953923349459565"/>
    <n v="556.03"/>
    <n v="-280200"/>
    <x v="2"/>
    <s v="Decharge"/>
    <x v="0"/>
    <s v="CONGO"/>
    <s v="ɣ"/>
  </r>
  <r>
    <d v="2018-12-02T00:00:00"/>
    <s v="Taxi moto restaurant-hôtel"/>
    <x v="0"/>
    <x v="0"/>
    <m/>
    <n v="300"/>
    <n v="0.53953923349459565"/>
    <n v="556.03"/>
    <n v="-280500"/>
    <x v="2"/>
    <s v="Decharge"/>
    <x v="0"/>
    <s v="CONGO"/>
    <s v="ɣ"/>
  </r>
  <r>
    <d v="2018-12-02T00:00:00"/>
    <s v="Taxi moto hôtel-marché pour l'achat de la ration du déténu"/>
    <x v="0"/>
    <x v="0"/>
    <m/>
    <n v="300"/>
    <n v="0.53953923349459565"/>
    <n v="556.03"/>
    <n v="-280800"/>
    <x v="3"/>
    <s v="Décharge"/>
    <x v="0"/>
    <s v="CONGO"/>
    <s v="ɣ"/>
  </r>
  <r>
    <d v="2018-12-02T00:00:00"/>
    <s v="Taxi moto marché-Commissariat de police pour la visite geôle"/>
    <x v="0"/>
    <x v="0"/>
    <m/>
    <n v="300"/>
    <n v="0.53953923349459565"/>
    <n v="556.03"/>
    <n v="-281100"/>
    <x v="3"/>
    <s v="Décharge"/>
    <x v="0"/>
    <s v="CONGO"/>
    <s v="ɣ"/>
  </r>
  <r>
    <d v="2018-12-02T00:00:00"/>
    <s v="Taxi moto commissariat-hôtel"/>
    <x v="0"/>
    <x v="0"/>
    <m/>
    <n v="300"/>
    <n v="0.53953923349459565"/>
    <n v="556.03"/>
    <n v="-281400"/>
    <x v="3"/>
    <s v="Décharge"/>
    <x v="0"/>
    <s v="CONGO"/>
    <s v="ɣ"/>
  </r>
  <r>
    <d v="2018-12-02T00:00:00"/>
    <s v="Taxi moto hôtel-marché pour l'achat de la ration du déténu"/>
    <x v="0"/>
    <x v="0"/>
    <m/>
    <n v="300"/>
    <n v="0.53953923349459565"/>
    <n v="556.03"/>
    <n v="-281700"/>
    <x v="3"/>
    <s v="Décharge"/>
    <x v="0"/>
    <s v="CONGO"/>
    <s v="ɣ"/>
  </r>
  <r>
    <d v="2018-12-02T00:00:00"/>
    <s v="Taxi moto marché-gendarmerie pour la visite geôle du soir"/>
    <x v="0"/>
    <x v="0"/>
    <m/>
    <n v="300"/>
    <n v="0.53953923349459565"/>
    <n v="556.03"/>
    <n v="-282000"/>
    <x v="3"/>
    <s v="Décharge"/>
    <x v="0"/>
    <s v="CONGO"/>
    <s v="ɣ"/>
  </r>
  <r>
    <d v="2018-12-02T00:00:00"/>
    <s v="Taxi moto gendarmerie-hôtel"/>
    <x v="0"/>
    <x v="0"/>
    <m/>
    <n v="300"/>
    <n v="0.53953923349459565"/>
    <n v="556.03"/>
    <n v="-282300"/>
    <x v="3"/>
    <s v="Décharge"/>
    <x v="0"/>
    <s v="CONGO"/>
    <s v="ɣ"/>
  </r>
  <r>
    <d v="2018-12-02T00:00:00"/>
    <s v="Ration des déténus du matin et du soir"/>
    <x v="1"/>
    <x v="0"/>
    <m/>
    <n v="3700"/>
    <n v="6.654317213100013"/>
    <n v="556.03"/>
    <n v="-286000"/>
    <x v="3"/>
    <s v="Décharge"/>
    <x v="0"/>
    <s v="CONGO"/>
    <s v="ɣ"/>
  </r>
  <r>
    <d v="2018-12-03T00:00:00"/>
    <s v="AGIOS DU 31/10/18 AU 30/11/18"/>
    <x v="5"/>
    <x v="2"/>
    <m/>
    <n v="4449"/>
    <n v="8.0013668327248535"/>
    <n v="556.03"/>
    <n v="-290449"/>
    <x v="6"/>
    <s v="Relevé"/>
    <x v="0"/>
    <s v="CONGO"/>
    <s v="o"/>
  </r>
  <r>
    <d v="2018-12-03T00:00:00"/>
    <s v="Reglement facture bonus medias portant sur la condamnation des trafiquants des pointes d'Ivoire par le TGI de Dolisie"/>
    <x v="6"/>
    <x v="3"/>
    <m/>
    <n v="300000"/>
    <n v="539.53923349459569"/>
    <n v="556.03"/>
    <n v="-590449"/>
    <x v="6"/>
    <n v="3634965"/>
    <x v="0"/>
    <s v="CONGO"/>
    <s v="o"/>
  </r>
  <r>
    <d v="2018-12-03T00:00:00"/>
    <s v="FRAIS RET.DEPLACE Chq n°3634965"/>
    <x v="5"/>
    <x v="2"/>
    <m/>
    <n v="3401"/>
    <n v="6.116576443717066"/>
    <n v="556.03"/>
    <n v="-593850"/>
    <x v="6"/>
    <n v="3634965"/>
    <x v="0"/>
    <s v="CONGO"/>
    <s v="o"/>
  </r>
  <r>
    <d v="2018-12-03T00:00:00"/>
    <s v="Taxi Domicile - Bureau - Domicile"/>
    <x v="0"/>
    <x v="4"/>
    <m/>
    <n v="2000"/>
    <n v="3.5283325100557477"/>
    <n v="566.84"/>
    <n v="-595850"/>
    <x v="7"/>
    <s v="Décharge"/>
    <x v="1"/>
    <s v="CONGO"/>
    <s v="ɣ"/>
  </r>
  <r>
    <d v="2018-12-03T00:00:00"/>
    <s v="Food allowance pendant la pause"/>
    <x v="7"/>
    <x v="4"/>
    <m/>
    <n v="1000"/>
    <n v="1.7641662550278738"/>
    <n v="566.84"/>
    <n v="-596850"/>
    <x v="7"/>
    <s v="Décharge"/>
    <x v="1"/>
    <s v="CONGO"/>
    <s v="ɣ"/>
  </r>
  <r>
    <d v="2018-12-03T00:00:00"/>
    <s v="Taxi moto à Impfondo Hôtel-DDEF pour vérifier si  le DD et le chef faune sont rentrés/ aller et retour"/>
    <x v="0"/>
    <x v="0"/>
    <m/>
    <n v="1000"/>
    <n v="1.7984641116486522"/>
    <n v="556.03"/>
    <n v="-597850"/>
    <x v="0"/>
    <s v="Décharge"/>
    <x v="0"/>
    <s v="CONGO"/>
    <s v="ɣ"/>
  </r>
  <r>
    <d v="2018-12-03T00:00:00"/>
    <s v="Frais de transfert à Hérick TCHICAYA/OWANDO"/>
    <x v="2"/>
    <x v="2"/>
    <m/>
    <n v="1200"/>
    <n v="2.1581569339783826"/>
    <n v="556.03"/>
    <n v="-599050"/>
    <x v="1"/>
    <s v="48/GCF"/>
    <x v="0"/>
    <s v="CONGO"/>
    <s v="o"/>
  </r>
  <r>
    <d v="2018-12-03T00:00:00"/>
    <s v="Taxi: bureau-Restaurant mamati pour les auditions au poste des juristes"/>
    <x v="0"/>
    <x v="0"/>
    <m/>
    <n v="500"/>
    <n v="0.89923205582432608"/>
    <n v="556.03"/>
    <n v="-599550"/>
    <x v="8"/>
    <s v="Décharge"/>
    <x v="0"/>
    <s v="CONGO"/>
    <s v="ɣ"/>
  </r>
  <r>
    <d v="2018-12-03T00:00:00"/>
    <s v="Achat Billet d'avion BRAZZAVILLE-PNR "/>
    <x v="8"/>
    <x v="0"/>
    <m/>
    <n v="37000"/>
    <n v="66.543172131000134"/>
    <n v="556.03"/>
    <n v="-636550"/>
    <x v="8"/>
    <n v="34"/>
    <x v="0"/>
    <s v="CONGO"/>
    <s v="o"/>
  </r>
  <r>
    <d v="2018-12-03T00:00:00"/>
    <s v="Achat billet Owando-Brazzaville"/>
    <x v="0"/>
    <x v="0"/>
    <m/>
    <n v="10000"/>
    <n v="17.984641116486522"/>
    <n v="556.03"/>
    <n v="-646550"/>
    <x v="2"/>
    <s v="oui"/>
    <x v="0"/>
    <s v="CONGO"/>
    <s v="o"/>
  </r>
  <r>
    <d v="2018-12-03T00:00:00"/>
    <s v="Taxi moto hôtel-agence océan du nord à destination de Brazzaville."/>
    <x v="0"/>
    <x v="0"/>
    <m/>
    <n v="300"/>
    <n v="0.53953923349459565"/>
    <n v="556.03"/>
    <n v="-646850"/>
    <x v="2"/>
    <s v="Decharge"/>
    <x v="0"/>
    <s v="CONGO"/>
    <s v="ɣ"/>
  </r>
  <r>
    <d v="2018-12-03T00:00:00"/>
    <s v="Taxi agence océan du nord de Mikalou-domicile"/>
    <x v="0"/>
    <x v="0"/>
    <m/>
    <n v="2000"/>
    <n v="3.5969282232973043"/>
    <n v="556.03"/>
    <n v="-648850"/>
    <x v="2"/>
    <s v="Decharge"/>
    <x v="0"/>
    <s v="CONGO"/>
    <s v="ɣ"/>
  </r>
  <r>
    <d v="2018-12-03T00:00:00"/>
    <s v="Paiement frais d'hôtel pour (02) deux nuitées à Owando du 1er au 03 décembre 2018"/>
    <x v="3"/>
    <x v="0"/>
    <m/>
    <n v="30000"/>
    <n v="53.953923349459565"/>
    <n v="556.03"/>
    <n v="-678850"/>
    <x v="2"/>
    <n v="202"/>
    <x v="0"/>
    <s v="CONGO"/>
    <s v="o"/>
  </r>
  <r>
    <d v="2018-12-03T00:00:00"/>
    <s v="Food allowance à Owando du 02 au 03 decembre 2018."/>
    <x v="3"/>
    <x v="0"/>
    <m/>
    <n v="20000"/>
    <n v="35.969282232973043"/>
    <n v="556.03"/>
    <n v="-698850"/>
    <x v="2"/>
    <s v="Decharge"/>
    <x v="0"/>
    <s v="CONGO"/>
    <s v="ɣ"/>
  </r>
  <r>
    <d v="2018-12-03T00:00:00"/>
    <s v="Taxi Bureau-Moungali-Poto-poto (Chercher les sims pro et enquêtes de Ci64)"/>
    <x v="0"/>
    <x v="4"/>
    <m/>
    <n v="2000"/>
    <n v="3.5283325100557477"/>
    <n v="566.84"/>
    <n v="-700850"/>
    <x v="9"/>
    <s v="Décharge"/>
    <x v="1"/>
    <s v="CONGO"/>
    <s v="ɣ"/>
  </r>
  <r>
    <d v="2018-12-03T00:00:00"/>
    <s v="Taxi Poto-poto-Bureau (retour au bureau)"/>
    <x v="0"/>
    <x v="4"/>
    <m/>
    <n v="1000"/>
    <n v="1.7641662550278738"/>
    <n v="566.84"/>
    <n v="-701850"/>
    <x v="9"/>
    <s v="Décharge"/>
    <x v="1"/>
    <s v="CONGO"/>
    <s v="ɣ"/>
  </r>
  <r>
    <d v="2018-12-03T00:00:00"/>
    <s v="Taxi moto hôtel-gendarmerie pour le deferrement"/>
    <x v="0"/>
    <x v="0"/>
    <m/>
    <n v="300"/>
    <n v="0.53953923349459565"/>
    <n v="556.03"/>
    <n v="-702150"/>
    <x v="3"/>
    <s v="Décharge"/>
    <x v="0"/>
    <s v="CONGO"/>
    <s v="ɣ"/>
  </r>
  <r>
    <d v="2018-12-03T00:00:00"/>
    <s v="Taxi moto commissariat de police-gendarmerie pour la recontre avec le colonel"/>
    <x v="0"/>
    <x v="0"/>
    <m/>
    <n v="300"/>
    <n v="0.53953923349459565"/>
    <n v="556.03"/>
    <n v="-702450"/>
    <x v="3"/>
    <s v="Décharge"/>
    <x v="0"/>
    <s v="CONGO"/>
    <s v="ɣ"/>
  </r>
  <r>
    <d v="2018-12-03T00:00:00"/>
    <s v="Taxi moto gendarmerie- bureautique pour la photocopie de la procédure de la gendarmerie"/>
    <x v="0"/>
    <x v="0"/>
    <m/>
    <n v="300"/>
    <n v="0.53953923349459565"/>
    <n v="556.03"/>
    <n v="-702750"/>
    <x v="3"/>
    <s v="Décharge"/>
    <x v="0"/>
    <s v="CONGO"/>
    <s v="ɣ"/>
  </r>
  <r>
    <d v="2018-12-03T00:00:00"/>
    <s v="Taxi moto bureautique-gendarmerie pour la restitution de l'original de la procédure de la gendarmerie"/>
    <x v="0"/>
    <x v="0"/>
    <m/>
    <n v="300"/>
    <n v="0.53953923349459565"/>
    <n v="556.03"/>
    <n v="-703050"/>
    <x v="3"/>
    <s v="Décharge"/>
    <x v="0"/>
    <s v="CONGO"/>
    <s v="ɣ"/>
  </r>
  <r>
    <d v="2018-12-03T00:00:00"/>
    <s v="Taxi moto gendarmerie-Restaurant"/>
    <x v="0"/>
    <x v="0"/>
    <m/>
    <n v="300"/>
    <n v="0.53953923349459565"/>
    <n v="556.03"/>
    <n v="-703350"/>
    <x v="3"/>
    <s v="Décharge"/>
    <x v="0"/>
    <s v="CONGO"/>
    <s v="ɣ"/>
  </r>
  <r>
    <d v="2018-12-03T00:00:00"/>
    <s v="Taxi moto restaurant-commissariat pour la visite geôle du soir"/>
    <x v="0"/>
    <x v="0"/>
    <m/>
    <n v="300"/>
    <n v="0.53953923349459565"/>
    <n v="556.03"/>
    <n v="-703650"/>
    <x v="3"/>
    <s v="Décharge"/>
    <x v="0"/>
    <s v="CONGO"/>
    <s v="ɣ"/>
  </r>
  <r>
    <d v="2018-12-03T00:00:00"/>
    <s v="Ration des detenus"/>
    <x v="1"/>
    <x v="0"/>
    <m/>
    <n v="3000"/>
    <n v="5.3953923349459565"/>
    <n v="556.03"/>
    <n v="-706650"/>
    <x v="3"/>
    <s v="Décharge"/>
    <x v="0"/>
    <s v="CONGO"/>
    <s v="ɣ"/>
  </r>
  <r>
    <d v="2018-12-03T00:00:00"/>
    <s v="Taxi moto commissariat de police-hôtel"/>
    <x v="0"/>
    <x v="0"/>
    <m/>
    <n v="300"/>
    <n v="0.53953923349459565"/>
    <n v="556.03"/>
    <n v="-706950"/>
    <x v="3"/>
    <s v="Décharge"/>
    <x v="0"/>
    <s v="CONGO"/>
    <s v="ɣ"/>
  </r>
  <r>
    <d v="2018-12-03T00:00:00"/>
    <s v="Taxi bureau-boutique de chargeurs ordinateurs"/>
    <x v="0"/>
    <x v="0"/>
    <m/>
    <n v="1000"/>
    <n v="1.7984641116486522"/>
    <n v="556.03"/>
    <n v="-707950"/>
    <x v="10"/>
    <s v="Décharge"/>
    <x v="0"/>
    <s v="CONGO"/>
    <s v="ɣ"/>
  </r>
  <r>
    <d v="2018-12-03T00:00:00"/>
    <s v="Taxi boutique de chargeur-bureau"/>
    <x v="0"/>
    <x v="0"/>
    <m/>
    <n v="1000"/>
    <n v="1.7984641116486522"/>
    <n v="556.03"/>
    <n v="-708950"/>
    <x v="10"/>
    <s v="Décharge"/>
    <x v="0"/>
    <s v="CONGO"/>
    <s v="ɣ"/>
  </r>
  <r>
    <d v="2018-12-03T00:00:00"/>
    <s v="Achat 03 boites des agrafes"/>
    <x v="4"/>
    <x v="2"/>
    <m/>
    <n v="1500"/>
    <n v="2.6976961674729782"/>
    <n v="556.03"/>
    <n v="-710450"/>
    <x v="10"/>
    <n v="37"/>
    <x v="0"/>
    <s v="CONGO"/>
    <s v="o"/>
  </r>
  <r>
    <d v="2018-12-03T00:00:00"/>
    <s v="Taxi bureau - aeroport Maya-maya pour l'achat du billet d'avion"/>
    <x v="0"/>
    <x v="4"/>
    <m/>
    <n v="1000"/>
    <n v="1.7641662550278738"/>
    <n v="566.84"/>
    <n v="-711450"/>
    <x v="11"/>
    <s v="Décharge"/>
    <x v="1"/>
    <s v="CONGO"/>
    <s v="ɣ"/>
  </r>
  <r>
    <d v="2018-12-03T00:00:00"/>
    <s v="Taxi aeroport - bureau retour  après l'achat  du billet d'avion"/>
    <x v="0"/>
    <x v="4"/>
    <m/>
    <n v="1000"/>
    <n v="1.7641662550278738"/>
    <n v="566.84"/>
    <n v="-712450"/>
    <x v="11"/>
    <s v="Décharge"/>
    <x v="1"/>
    <s v="CONGO"/>
    <s v="ɣ"/>
  </r>
  <r>
    <d v="2018-12-03T00:00:00"/>
    <s v="Taxi à Owando : hôtel - gendarmerie  défèrement de MABIALA )"/>
    <x v="0"/>
    <x v="0"/>
    <m/>
    <n v="300"/>
    <n v="0.53953923349459565"/>
    <n v="556.03"/>
    <n v="-712750"/>
    <x v="5"/>
    <s v="Décharge "/>
    <x v="0"/>
    <s v="CONGO"/>
    <s v="ɣ"/>
  </r>
  <r>
    <d v="2018-12-03T00:00:00"/>
    <s v="Taxi à Owando : gendarmerie - charden farell  (retrait de fonds envoyés par Mavy )"/>
    <x v="0"/>
    <x v="0"/>
    <m/>
    <n v="300"/>
    <n v="0.53953923349459565"/>
    <n v="556.03"/>
    <n v="-713050"/>
    <x v="5"/>
    <s v="Décharge "/>
    <x v="0"/>
    <s v="CONGO"/>
    <s v="ɣ"/>
  </r>
  <r>
    <d v="2018-12-03T00:00:00"/>
    <s v="Taxi à Owando : charden Farell - océan du nord  (achat billet retour Brazzaville )"/>
    <x v="0"/>
    <x v="0"/>
    <m/>
    <n v="300"/>
    <n v="0.53953923349459565"/>
    <n v="556.03"/>
    <n v="-713350"/>
    <x v="5"/>
    <s v="Décharge "/>
    <x v="0"/>
    <s v="CONGO"/>
    <s v="ɣ"/>
  </r>
  <r>
    <d v="2018-12-03T00:00:00"/>
    <s v="Taxi à Owando : océan du nord - restaurant - hôtel "/>
    <x v="0"/>
    <x v="0"/>
    <m/>
    <n v="600"/>
    <n v="1.0790784669891913"/>
    <n v="556.03"/>
    <n v="-713950"/>
    <x v="5"/>
    <s v="Décharge "/>
    <x v="0"/>
    <s v="CONGO"/>
    <s v="ɣ"/>
  </r>
  <r>
    <d v="2018-12-03T00:00:00"/>
    <s v="Paiement frais d'hôtel Nuitées à Owando du 26 novembre au 04 décembre 2018"/>
    <x v="3"/>
    <x v="0"/>
    <m/>
    <n v="120000"/>
    <n v="215.81569339783826"/>
    <n v="556.03"/>
    <n v="-833950"/>
    <x v="5"/>
    <s v="oui"/>
    <x v="0"/>
    <s v="CONGO"/>
    <s v="n"/>
  </r>
  <r>
    <d v="2018-12-03T00:00:00"/>
    <s v="Achat Billet BZV- Owando "/>
    <x v="0"/>
    <x v="0"/>
    <m/>
    <n v="10000"/>
    <n v="17.984641116486522"/>
    <n v="556.03"/>
    <n v="-843950"/>
    <x v="5"/>
    <s v="oui"/>
    <x v="0"/>
    <s v="CONGO"/>
    <s v="n"/>
  </r>
  <r>
    <d v="2018-12-04T00:00:00"/>
    <s v="Maitre Anicet MOUSSAHOU GOMA Ouverture dossier-contrat d'engagement d'avocat du 04 décembre 2018  /CHQ N 3634966"/>
    <x v="9"/>
    <x v="0"/>
    <m/>
    <n v="125000"/>
    <n v="224.80801395608151"/>
    <n v="556.03"/>
    <n v="-968950"/>
    <x v="6"/>
    <n v="3634966"/>
    <x v="0"/>
    <s v="CONGO"/>
    <s v="o"/>
  </r>
  <r>
    <d v="2018-12-04T00:00:00"/>
    <s v="FRAIS RET.DEPLACE Chq n°3634966"/>
    <x v="5"/>
    <x v="2"/>
    <m/>
    <n v="3401"/>
    <n v="6.116576443717066"/>
    <n v="556.03"/>
    <n v="-972351"/>
    <x v="6"/>
    <n v="3634966"/>
    <x v="0"/>
    <s v="CONGO"/>
    <s v="o"/>
  </r>
  <r>
    <d v="2018-12-04T00:00:00"/>
    <s v="Taxi bureau - océan du nord Talangai Liberté pour achat du billet BZV-Owando"/>
    <x v="0"/>
    <x v="4"/>
    <m/>
    <n v="1000"/>
    <n v="1.7641662550278738"/>
    <n v="566.84"/>
    <n v="-973351"/>
    <x v="7"/>
    <s v="Décharge"/>
    <x v="1"/>
    <s v="CONGO"/>
    <s v="ɣ"/>
  </r>
  <r>
    <d v="2018-12-04T00:00:00"/>
    <s v="Taxi océan du nord Talangai Liberté - bureau retour après l'achat du billet de Maitre Anicet MOUSSAHOU-GOMA"/>
    <x v="0"/>
    <x v="4"/>
    <m/>
    <n v="1000"/>
    <n v="1.7641662550278738"/>
    <n v="566.84"/>
    <n v="-974351"/>
    <x v="7"/>
    <s v="Décharge"/>
    <x v="1"/>
    <s v="CONGO"/>
    <s v="ɣ"/>
  </r>
  <r>
    <d v="2018-12-04T00:00:00"/>
    <s v="Food allowance pendant la pause"/>
    <x v="7"/>
    <x v="4"/>
    <m/>
    <n v="1000"/>
    <n v="1.7641662550278738"/>
    <n v="566.84"/>
    <n v="-975351"/>
    <x v="7"/>
    <s v="Décharge"/>
    <x v="1"/>
    <s v="CONGO"/>
    <s v="ɣ"/>
  </r>
  <r>
    <d v="2018-12-04T00:00:00"/>
    <s v="Taxi Domicile - Bureau - Domicile "/>
    <x v="0"/>
    <x v="4"/>
    <m/>
    <n v="2000"/>
    <n v="3.5283325100557477"/>
    <n v="566.84"/>
    <n v="-977351"/>
    <x v="7"/>
    <s v="Décharge"/>
    <x v="1"/>
    <s v="CONGO"/>
    <s v="ɣ"/>
  </r>
  <r>
    <d v="2018-12-04T00:00:00"/>
    <s v="Taxi moto à Impfondo Hôtel-Agence Air Congo pour la reservation de mon billet -restaurant-Hôtel "/>
    <x v="0"/>
    <x v="0"/>
    <m/>
    <n v="1500"/>
    <n v="2.6976961674729782"/>
    <n v="556.03"/>
    <n v="-978851"/>
    <x v="0"/>
    <s v="Décharge"/>
    <x v="0"/>
    <s v="CONGO"/>
    <s v="ɣ"/>
  </r>
  <r>
    <d v="2018-12-04T00:00:00"/>
    <s v="Achat Billet d'avion Impfondo-Brazzaville "/>
    <x v="8"/>
    <x v="0"/>
    <m/>
    <n v="51000"/>
    <n v="91.721669694081257"/>
    <n v="556.03"/>
    <n v="-1029851"/>
    <x v="0"/>
    <n v="39"/>
    <x v="0"/>
    <s v="CONGO"/>
    <s v="o"/>
  </r>
  <r>
    <d v="2018-12-04T00:00:00"/>
    <s v="Frais de mission Me Anicet MOUSSAHOU GOMA/OWANDO du 05 au 07 décembre 2018"/>
    <x v="9"/>
    <x v="0"/>
    <m/>
    <n v="76000"/>
    <n v="136.68327248529755"/>
    <n v="556.03"/>
    <n v="-1105851"/>
    <x v="1"/>
    <n v="2"/>
    <x v="0"/>
    <s v="CONGO"/>
    <s v="o"/>
  </r>
  <r>
    <d v="2018-12-04T00:00:00"/>
    <s v="Bonus  du mois d'Octobre 2018-Dieudonné IBOUANGA"/>
    <x v="6"/>
    <x v="0"/>
    <m/>
    <n v="10000"/>
    <n v="17.984641116486522"/>
    <n v="556.03"/>
    <n v="-1115851"/>
    <x v="1"/>
    <n v="3"/>
    <x v="0"/>
    <s v="CONGO"/>
    <s v="o"/>
  </r>
  <r>
    <d v="2018-12-04T00:00:00"/>
    <s v="Taxi:domicile-aéroport pour le voyage sur PNR"/>
    <x v="0"/>
    <x v="0"/>
    <m/>
    <n v="1500"/>
    <n v="2.6976961674729782"/>
    <n v="556.03"/>
    <n v="-1117351"/>
    <x v="8"/>
    <s v="Décharge"/>
    <x v="0"/>
    <s v="CONGO"/>
    <s v="ɣ"/>
  </r>
  <r>
    <d v="2018-12-04T00:00:00"/>
    <s v="Taxi: aéroport PNR-tchimbamba/ tchimbamba-DDEF/ DDEF-cour d'appel/ Cour d'appel- tchimbamba"/>
    <x v="0"/>
    <x v="0"/>
    <m/>
    <n v="4500"/>
    <n v="8.0930885024189347"/>
    <n v="556.03"/>
    <n v="-1121851"/>
    <x v="8"/>
    <s v="Décharge"/>
    <x v="0"/>
    <s v="CONGO"/>
    <s v="ɣ"/>
  </r>
  <r>
    <d v="2018-12-04T00:00:00"/>
    <s v="Taxi: tchimbamba-restaurant/ aller-retour"/>
    <x v="0"/>
    <x v="0"/>
    <m/>
    <n v="2000"/>
    <n v="3.5969282232973043"/>
    <n v="556.03"/>
    <n v="-1123851"/>
    <x v="8"/>
    <s v="Décharge"/>
    <x v="0"/>
    <s v="CONGO"/>
    <s v="ɣ"/>
  </r>
  <r>
    <d v="2018-12-04T00:00:00"/>
    <s v="Taxi bureau-agence océan du nord de Mikalou pour retirer la procedure du cas Mabiala auprès d'Hérick en provenance d'Owando."/>
    <x v="0"/>
    <x v="0"/>
    <m/>
    <n v="1000"/>
    <n v="1.7984641116486522"/>
    <n v="556.03"/>
    <n v="-1124851"/>
    <x v="2"/>
    <s v="Decharge"/>
    <x v="0"/>
    <s v="CONGO"/>
    <s v="ɣ"/>
  </r>
  <r>
    <d v="2018-12-04T00:00:00"/>
    <s v="Taxi agence océan du nord après le retrait de la procédure-Plateau des 15 ans pour la photocopie"/>
    <x v="0"/>
    <x v="0"/>
    <m/>
    <n v="1000"/>
    <n v="1.7984641116486522"/>
    <n v="556.03"/>
    <n v="-1125851"/>
    <x v="2"/>
    <s v="Decharge"/>
    <x v="0"/>
    <s v="CONGO"/>
    <s v="ɣ"/>
  </r>
  <r>
    <d v="2018-12-04T00:00:00"/>
    <s v="Taxi plateau après la photocopie de la procédure-Mfilou pour la remise de l'exemplaire de la procedure à l'avocat(maître Anicet)."/>
    <x v="0"/>
    <x v="0"/>
    <m/>
    <n v="1000"/>
    <n v="1.7984641116486522"/>
    <n v="556.03"/>
    <n v="-1126851"/>
    <x v="2"/>
    <s v="Decharge"/>
    <x v="0"/>
    <s v="CONGO"/>
    <s v="ɣ"/>
  </r>
  <r>
    <d v="2018-12-04T00:00:00"/>
    <s v="Taxi Bureau PALF-Banque BCI"/>
    <x v="0"/>
    <x v="3"/>
    <m/>
    <n v="1000"/>
    <n v="1.7984641116486522"/>
    <n v="556.03"/>
    <n v="-1127851"/>
    <x v="12"/>
    <s v="Décharge"/>
    <x v="0"/>
    <s v="CONGO"/>
    <s v="ɣ"/>
  </r>
  <r>
    <d v="2018-12-04T00:00:00"/>
    <s v="Taxi Banque BCI-congoprpfond.net"/>
    <x v="0"/>
    <x v="3"/>
    <m/>
    <n v="1000"/>
    <n v="1.7984641116486522"/>
    <n v="556.03"/>
    <n v="-1128851"/>
    <x v="12"/>
    <s v="Décharge"/>
    <x v="0"/>
    <s v="CONGO"/>
    <s v="ɣ"/>
  </r>
  <r>
    <d v="2018-12-04T00:00:00"/>
    <s v="Taxi congoprofond.net-ES TV"/>
    <x v="0"/>
    <x v="3"/>
    <m/>
    <n v="1000"/>
    <n v="1.7984641116486522"/>
    <n v="556.03"/>
    <n v="-1129851"/>
    <x v="12"/>
    <s v="Décharge"/>
    <x v="0"/>
    <s v="CONGO"/>
    <s v="ɣ"/>
  </r>
  <r>
    <d v="2018-12-04T00:00:00"/>
    <s v="Taxi ES TV-vox.cg"/>
    <x v="0"/>
    <x v="3"/>
    <m/>
    <n v="1000"/>
    <n v="1.7984641116486522"/>
    <n v="556.03"/>
    <n v="-1130851"/>
    <x v="12"/>
    <s v="Décharge"/>
    <x v="0"/>
    <s v="CONGO"/>
    <s v="ɣ"/>
  </r>
  <r>
    <d v="2018-12-04T00:00:00"/>
    <s v="Taxi vox.cg-Radio Rurale"/>
    <x v="0"/>
    <x v="3"/>
    <m/>
    <n v="1000"/>
    <n v="1.7984641116486522"/>
    <n v="556.03"/>
    <n v="-1131851"/>
    <x v="12"/>
    <s v="Décharge"/>
    <x v="0"/>
    <s v="CONGO"/>
    <s v="ɣ"/>
  </r>
  <r>
    <d v="2018-12-04T00:00:00"/>
    <s v="Taxi Radio Rurale-La Semaine Africaine"/>
    <x v="0"/>
    <x v="3"/>
    <m/>
    <n v="1000"/>
    <n v="1.7984641116486522"/>
    <n v="556.03"/>
    <n v="-1132851"/>
    <x v="12"/>
    <s v="Décharge"/>
    <x v="0"/>
    <s v="CONGO"/>
    <s v="ɣ"/>
  </r>
  <r>
    <d v="2018-12-04T00:00:00"/>
    <s v="Taxi La Semaine Africaine-Radio Liberté"/>
    <x v="0"/>
    <x v="3"/>
    <m/>
    <n v="1000"/>
    <n v="1.7984641116486522"/>
    <n v="556.03"/>
    <n v="-1133851"/>
    <x v="12"/>
    <s v="Décharge"/>
    <x v="0"/>
    <s v="CONGO"/>
    <s v="ɣ"/>
  </r>
  <r>
    <d v="2018-12-04T00:00:00"/>
    <s v="Taxi Radio Liberté-TOP TV"/>
    <x v="0"/>
    <x v="3"/>
    <m/>
    <n v="1000"/>
    <n v="1.7984641116486522"/>
    <n v="556.03"/>
    <n v="-1134851"/>
    <x v="12"/>
    <s v="Décharge"/>
    <x v="0"/>
    <s v="CONGO"/>
    <s v="ɣ"/>
  </r>
  <r>
    <d v="2018-12-04T00:00:00"/>
    <s v="Taxi TOP TV-Groupecongomedias.com"/>
    <x v="0"/>
    <x v="3"/>
    <m/>
    <n v="1000"/>
    <n v="1.7984641116486522"/>
    <n v="556.03"/>
    <n v="-1135851"/>
    <x v="12"/>
    <s v="Décharge"/>
    <x v="0"/>
    <s v="CONGO"/>
    <s v="ɣ"/>
  </r>
  <r>
    <d v="2018-12-04T00:00:00"/>
    <s v="Taxi groupecongomedias.com-Bureau PALF"/>
    <x v="0"/>
    <x v="3"/>
    <m/>
    <n v="1000"/>
    <n v="1.7984641116486522"/>
    <n v="556.03"/>
    <n v="-1136851"/>
    <x v="12"/>
    <s v="Décharge"/>
    <x v="0"/>
    <s v="CONGO"/>
    <s v="ɣ"/>
  </r>
  <r>
    <d v="2018-12-04T00:00:00"/>
    <s v="Taxi moto hôtel-commissariat de police pour la visite geôle"/>
    <x v="0"/>
    <x v="0"/>
    <m/>
    <n v="300"/>
    <n v="0.53953923349459565"/>
    <n v="556.03"/>
    <n v="-1137151"/>
    <x v="3"/>
    <s v="Décharge"/>
    <x v="0"/>
    <s v="CONGO"/>
    <s v="ɣ"/>
  </r>
  <r>
    <d v="2018-12-04T00:00:00"/>
    <s v="Taxi moto commissariat-Maison d'arrêt pour la visite geôle"/>
    <x v="0"/>
    <x v="0"/>
    <m/>
    <n v="300"/>
    <n v="0.53953923349459565"/>
    <n v="556.03"/>
    <n v="-1137451"/>
    <x v="3"/>
    <s v="Décharge"/>
    <x v="0"/>
    <s v="CONGO"/>
    <s v="ɣ"/>
  </r>
  <r>
    <d v="2018-12-04T00:00:00"/>
    <s v="Taxi moto Maison d'arrêt-DDEF pour la rencontre avec la DD"/>
    <x v="0"/>
    <x v="0"/>
    <m/>
    <n v="300"/>
    <n v="0.53953923349459565"/>
    <n v="556.03"/>
    <n v="-1137751"/>
    <x v="3"/>
    <s v="Décharge"/>
    <x v="0"/>
    <s v="CONGO"/>
    <s v="ɣ"/>
  </r>
  <r>
    <d v="2018-12-04T00:00:00"/>
    <s v="Taxi moto DDEF-Restaurant"/>
    <x v="0"/>
    <x v="0"/>
    <m/>
    <n v="300"/>
    <n v="0.53953923349459565"/>
    <n v="556.03"/>
    <n v="-1138051"/>
    <x v="3"/>
    <s v="Décharge"/>
    <x v="0"/>
    <s v="CONGO"/>
    <s v="ɣ"/>
  </r>
  <r>
    <d v="2018-12-04T00:00:00"/>
    <s v="Taxi moto Restaurant-hôtel"/>
    <x v="0"/>
    <x v="0"/>
    <m/>
    <n v="300"/>
    <n v="0.53953923349459565"/>
    <n v="556.03"/>
    <n v="-1138351"/>
    <x v="3"/>
    <s v="Décharge"/>
    <x v="0"/>
    <s v="CONGO"/>
    <s v="ɣ"/>
  </r>
  <r>
    <d v="2018-12-04T00:00:00"/>
    <s v="Taxi moto hôtel-commissariat de police pour la visite geôle"/>
    <x v="0"/>
    <x v="0"/>
    <m/>
    <n v="300"/>
    <n v="0.53953923349459565"/>
    <n v="556.03"/>
    <n v="-1138651"/>
    <x v="3"/>
    <s v="Décharge"/>
    <x v="0"/>
    <s v="CONGO"/>
    <s v="ɣ"/>
  </r>
  <r>
    <d v="2018-12-04T00:00:00"/>
    <s v="Taxi moto commissariat-hôtel"/>
    <x v="0"/>
    <x v="0"/>
    <m/>
    <n v="300"/>
    <n v="0.53953923349459565"/>
    <n v="556.03"/>
    <n v="-1138951"/>
    <x v="3"/>
    <s v="Décharge"/>
    <x v="0"/>
    <s v="CONGO"/>
    <s v="ɣ"/>
  </r>
  <r>
    <d v="2018-12-04T00:00:00"/>
    <s v="Taxi moto hôtel-restaurant"/>
    <x v="0"/>
    <x v="0"/>
    <m/>
    <n v="300"/>
    <n v="0.53953923349459565"/>
    <n v="556.03"/>
    <n v="-1139251"/>
    <x v="3"/>
    <s v="Décharge"/>
    <x v="0"/>
    <s v="CONGO"/>
    <s v="ɣ"/>
  </r>
  <r>
    <d v="2018-12-04T00:00:00"/>
    <s v="Taxi moto Restaurant-hôtel"/>
    <x v="0"/>
    <x v="0"/>
    <m/>
    <n v="300"/>
    <n v="0.53953923349459565"/>
    <n v="556.03"/>
    <n v="-1139551"/>
    <x v="3"/>
    <s v="Décharge"/>
    <x v="0"/>
    <s v="CONGO"/>
    <s v="ɣ"/>
  </r>
  <r>
    <d v="2018-12-04T00:00:00"/>
    <s v="Ration des déténus du matin et du soir"/>
    <x v="1"/>
    <x v="0"/>
    <m/>
    <n v="5000"/>
    <n v="8.9923205582432608"/>
    <n v="556.03"/>
    <n v="-1144551"/>
    <x v="3"/>
    <s v="Décharge"/>
    <x v="0"/>
    <s v="CONGO"/>
    <s v="ɣ"/>
  </r>
  <r>
    <d v="2018-12-04T00:00:00"/>
    <s v="Taxi bureau - Moungali pour l'achat de la carte sim airtel"/>
    <x v="0"/>
    <x v="4"/>
    <m/>
    <n v="1000"/>
    <n v="1.7641662550278738"/>
    <n v="566.84"/>
    <n v="-1145551"/>
    <x v="11"/>
    <s v="Décharge"/>
    <x v="1"/>
    <s v="CONGO"/>
    <s v="ɣ"/>
  </r>
  <r>
    <d v="2018-12-04T00:00:00"/>
    <s v="Achat de la carte sim airtel"/>
    <x v="4"/>
    <x v="2"/>
    <m/>
    <n v="1000"/>
    <n v="1.7641662550278738"/>
    <n v="566.84"/>
    <n v="-1146551"/>
    <x v="11"/>
    <s v="Décharge"/>
    <x v="1"/>
    <s v="CONGO"/>
    <s v="ɣ"/>
  </r>
  <r>
    <d v="2018-12-04T00:00:00"/>
    <s v="Taxi Moungali - bureau retour après l'achat de la carte sim airtel"/>
    <x v="0"/>
    <x v="4"/>
    <m/>
    <n v="1000"/>
    <n v="1.7641662550278738"/>
    <n v="566.84"/>
    <n v="-1147551"/>
    <x v="11"/>
    <s v="Décharge"/>
    <x v="1"/>
    <s v="CONGO"/>
    <s v="ɣ"/>
  </r>
  <r>
    <d v="2018-12-04T00:00:00"/>
    <s v="Food allowance à Owando du  01er au 04 décembre "/>
    <x v="3"/>
    <x v="0"/>
    <m/>
    <n v="40000"/>
    <n v="71.938564465946087"/>
    <n v="556.03"/>
    <n v="-1187551"/>
    <x v="5"/>
    <s v="Décharge "/>
    <x v="0"/>
    <s v="CONGO"/>
    <s v="ɣ"/>
  </r>
  <r>
    <d v="2018-12-04T00:00:00"/>
    <s v="Taxi à Owando : hôtel - gare routière à destination de Brazzaville "/>
    <x v="0"/>
    <x v="0"/>
    <m/>
    <n v="300"/>
    <n v="0.53953923349459565"/>
    <n v="556.03"/>
    <n v="-1187851"/>
    <x v="5"/>
    <s v="Décharge "/>
    <x v="0"/>
    <s v="CONGO"/>
    <s v="ɣ"/>
  </r>
  <r>
    <d v="2018-12-04T00:00:00"/>
    <s v="Taxi à Brazzaville : Gare routière - domicile après Owando "/>
    <x v="0"/>
    <x v="0"/>
    <m/>
    <n v="1000"/>
    <n v="1.7984641116486522"/>
    <n v="556.03"/>
    <n v="-1188851"/>
    <x v="5"/>
    <s v="Décharge "/>
    <x v="0"/>
    <s v="CONGO"/>
    <s v="ɣ"/>
  </r>
  <r>
    <d v="2018-12-05T00:00:00"/>
    <s v="FRAIS RET.DEPLACE Chq n°3634968"/>
    <x v="5"/>
    <x v="2"/>
    <m/>
    <n v="3401"/>
    <n v="6.116576443717066"/>
    <n v="556.03"/>
    <n v="-1192252"/>
    <x v="6"/>
    <n v="3634968"/>
    <x v="0"/>
    <s v="CONGO"/>
    <s v="o"/>
  </r>
  <r>
    <d v="2018-12-05T00:00:00"/>
    <s v="Salaire du mois de novembre 2018-Dieudonné IBOUANGA/CHQ N 3634958"/>
    <x v="7"/>
    <x v="0"/>
    <m/>
    <n v="193600"/>
    <n v="348.18265201517903"/>
    <n v="556.03"/>
    <n v="-1385852"/>
    <x v="6"/>
    <n v="3634958"/>
    <x v="0"/>
    <s v="CONGO"/>
    <s v="o"/>
  </r>
  <r>
    <d v="2018-12-05T00:00:00"/>
    <s v="Taxi Domicile - Bureau - Domicile"/>
    <x v="0"/>
    <x v="4"/>
    <m/>
    <n v="2000"/>
    <n v="3.5283325100557477"/>
    <n v="566.84"/>
    <n v="-1387852"/>
    <x v="7"/>
    <s v="Décharge"/>
    <x v="1"/>
    <s v="CONGO"/>
    <s v="ɣ"/>
  </r>
  <r>
    <d v="2018-12-05T00:00:00"/>
    <s v="Taxi bureau - marché MIKALOU"/>
    <x v="0"/>
    <x v="4"/>
    <m/>
    <n v="1500"/>
    <n v="2.6462493825418107"/>
    <n v="566.84"/>
    <n v="-1389352"/>
    <x v="7"/>
    <s v="Décharge"/>
    <x v="1"/>
    <s v="CONGO"/>
    <s v="ɣ"/>
  </r>
  <r>
    <d v="2018-12-05T00:00:00"/>
    <s v="Taxi marché MIKALOU - marché MAMPASSI"/>
    <x v="0"/>
    <x v="4"/>
    <m/>
    <n v="1000"/>
    <n v="1.7641662550278738"/>
    <n v="566.84"/>
    <n v="-1390352"/>
    <x v="7"/>
    <s v="Décharge"/>
    <x v="1"/>
    <s v="CONGO"/>
    <s v="ɣ"/>
  </r>
  <r>
    <d v="2018-12-05T00:00:00"/>
    <s v="Taxi marché MAMPASSI - bureau"/>
    <x v="0"/>
    <x v="4"/>
    <m/>
    <n v="1000"/>
    <n v="1.7641662550278738"/>
    <n v="566.84"/>
    <n v="-1391352"/>
    <x v="7"/>
    <s v="Décharge"/>
    <x v="1"/>
    <s v="CONGO"/>
    <s v="ɣ"/>
  </r>
  <r>
    <d v="2018-12-05T00:00:00"/>
    <s v="Food allowance pendant la pause"/>
    <x v="7"/>
    <x v="4"/>
    <m/>
    <n v="1000"/>
    <n v="1.7641662550278738"/>
    <n v="566.84"/>
    <n v="-1392352"/>
    <x v="7"/>
    <s v="Décharge"/>
    <x v="1"/>
    <s v="CONGO"/>
    <s v="ɣ"/>
  </r>
  <r>
    <d v="2018-12-05T00:00:00"/>
    <s v="Taxi moto à Impfondo Hôtel-DDEF pour presenter les civilités au DD et le chef faune mais absent-TGI pour rencontrer le PR "/>
    <x v="0"/>
    <x v="0"/>
    <m/>
    <n v="1000"/>
    <n v="1.7984641116486522"/>
    <n v="556.03"/>
    <n v="-1393352"/>
    <x v="0"/>
    <s v="Décharge"/>
    <x v="0"/>
    <s v="CONGO"/>
    <s v="ɣ"/>
  </r>
  <r>
    <d v="2018-12-05T00:00:00"/>
    <s v="Taxi moto à Impfondo TGI-restaurant pour rejoindre  Me Severin et Malonga-Hôtel"/>
    <x v="0"/>
    <x v="0"/>
    <m/>
    <n v="1000"/>
    <n v="1.7984641116486522"/>
    <n v="556.03"/>
    <n v="-1394352"/>
    <x v="0"/>
    <s v="Décharge"/>
    <x v="0"/>
    <s v="CONGO"/>
    <s v="ɣ"/>
  </r>
  <r>
    <d v="2018-12-05T00:00:00"/>
    <s v="Taxi moto à Impfondo Hôtel-Maison d'arrêt-Restaurant-Hôtel"/>
    <x v="0"/>
    <x v="0"/>
    <m/>
    <n v="1500"/>
    <n v="2.6976961674729782"/>
    <n v="556.03"/>
    <n v="-1395852"/>
    <x v="0"/>
    <s v="Décharge"/>
    <x v="0"/>
    <s v="CONGO"/>
    <s v="ɣ"/>
  </r>
  <r>
    <d v="2018-12-05T00:00:00"/>
    <s v="Ration des prévenus à Impfondo le soir "/>
    <x v="1"/>
    <x v="0"/>
    <m/>
    <n v="5000"/>
    <n v="8.9923205582432608"/>
    <n v="556.03"/>
    <n v="-1400852"/>
    <x v="0"/>
    <s v="Décharge"/>
    <x v="0"/>
    <s v="CONGO"/>
    <s v="ɣ"/>
  </r>
  <r>
    <d v="2018-12-05T00:00:00"/>
    <s v="Impression de mon ordre de mission du 02 au 08 Décembre 2018"/>
    <x v="4"/>
    <x v="2"/>
    <m/>
    <n v="500"/>
    <n v="0.89923205582432608"/>
    <n v="556.03"/>
    <n v="-1401352"/>
    <x v="0"/>
    <s v="Décharge"/>
    <x v="0"/>
    <s v="CONGO"/>
    <s v="ɣ"/>
  </r>
  <r>
    <d v="2018-12-05T00:00:00"/>
    <s v="Achat billet Océan du Nord BZV-OWANDO/Me Anicet MOUSSAHOU"/>
    <x v="9"/>
    <x v="0"/>
    <m/>
    <n v="10000"/>
    <n v="17.984641116486522"/>
    <n v="556.03"/>
    <n v="-1411352"/>
    <x v="1"/>
    <s v="051207002018--19"/>
    <x v="0"/>
    <s v="CONGO"/>
    <s v="o"/>
  </r>
  <r>
    <d v="2018-12-05T00:00:00"/>
    <s v="Frais de transfert à Bley BEMY/IMPFONDO"/>
    <x v="2"/>
    <x v="2"/>
    <m/>
    <n v="6100"/>
    <n v="10.970631081056778"/>
    <n v="556.03"/>
    <n v="-1417452"/>
    <x v="1"/>
    <s v="48/GCF"/>
    <x v="0"/>
    <s v="CONGO"/>
    <s v="o"/>
  </r>
  <r>
    <d v="2018-12-05T00:00:00"/>
    <s v="Taxi Bureau-BCI-ONEMO"/>
    <x v="0"/>
    <x v="1"/>
    <m/>
    <n v="2000"/>
    <n v="3.5969282232973043"/>
    <n v="556.03"/>
    <n v="-1419452"/>
    <x v="1"/>
    <s v="oui"/>
    <x v="0"/>
    <s v="CONGO"/>
    <s v="o"/>
  </r>
  <r>
    <d v="2018-12-05T00:00:00"/>
    <s v="Taxi: tchimbamba-cour d'appel pour audience/ Cour d'appel-DDEF pour compte rendu/ DDEF- kactus pour voir Mr LENDO/ Kactus-grand marché/grand marché-tchimbamba"/>
    <x v="0"/>
    <x v="0"/>
    <m/>
    <n v="5000"/>
    <n v="8.9923205582432608"/>
    <n v="556.03"/>
    <n v="-1424452"/>
    <x v="8"/>
    <s v="Décharge"/>
    <x v="0"/>
    <s v="CONGO"/>
    <s v="ɣ"/>
  </r>
  <r>
    <d v="2018-12-05T00:00:00"/>
    <s v="Taxi: tchimbamba-aéroport pour l'achat de mon billet retour sur BZV/ aller-retour"/>
    <x v="0"/>
    <x v="0"/>
    <m/>
    <n v="2000"/>
    <n v="3.5969282232973043"/>
    <n v="556.03"/>
    <n v="-1426452"/>
    <x v="8"/>
    <s v="Décharge"/>
    <x v="0"/>
    <s v="CONGO"/>
    <s v="ɣ"/>
  </r>
  <r>
    <d v="2018-12-05T00:00:00"/>
    <s v="Taxi: tchimbamba-restaurant/ aller-retour"/>
    <x v="0"/>
    <x v="0"/>
    <m/>
    <n v="2000"/>
    <n v="3.5969282232973043"/>
    <n v="556.03"/>
    <n v="-1428452"/>
    <x v="8"/>
    <s v="Décharge"/>
    <x v="0"/>
    <s v="CONGO"/>
    <s v="ɣ"/>
  </r>
  <r>
    <d v="2018-12-05T00:00:00"/>
    <s v="Achat billet d'avion PNR-BRAZZAVILLE"/>
    <x v="8"/>
    <x v="0"/>
    <m/>
    <n v="37000"/>
    <n v="66.543172131000134"/>
    <n v="556.03"/>
    <n v="-1465452"/>
    <x v="8"/>
    <n v="14"/>
    <x v="0"/>
    <s v="CONGO"/>
    <s v="o"/>
  </r>
  <r>
    <d v="2018-12-05T00:00:00"/>
    <s v="Taxi Radio Rurale-ES TV"/>
    <x v="0"/>
    <x v="3"/>
    <m/>
    <n v="1000"/>
    <n v="1.7984641116486522"/>
    <n v="556.03"/>
    <n v="-1466452"/>
    <x v="12"/>
    <s v="Décharge"/>
    <x v="0"/>
    <s v="CONGO"/>
    <s v="ɣ"/>
  </r>
  <r>
    <d v="2018-12-05T00:00:00"/>
    <s v="Taxi ES TV-TOP TV"/>
    <x v="0"/>
    <x v="3"/>
    <m/>
    <n v="1000"/>
    <n v="1.7984641116486522"/>
    <n v="556.03"/>
    <n v="-1467452"/>
    <x v="12"/>
    <s v="Décharge"/>
    <x v="0"/>
    <s v="CONGO"/>
    <s v="ɣ"/>
  </r>
  <r>
    <d v="2018-12-05T00:00:00"/>
    <s v="Taxi TOP TV-Bureau PALF"/>
    <x v="0"/>
    <x v="3"/>
    <m/>
    <n v="1000"/>
    <n v="1.7984641116486522"/>
    <n v="556.03"/>
    <n v="-1468452"/>
    <x v="12"/>
    <s v="Décharge"/>
    <x v="0"/>
    <s v="CONGO"/>
    <s v="ɣ"/>
  </r>
  <r>
    <d v="2018-12-05T00:00:00"/>
    <s v="Taxi moto hôtel-commissariat de police pour la visite geôle"/>
    <x v="0"/>
    <x v="0"/>
    <m/>
    <n v="300"/>
    <n v="0.53953923349459565"/>
    <n v="556.03"/>
    <n v="-1468752"/>
    <x v="3"/>
    <s v="Décharge"/>
    <x v="0"/>
    <s v="CONGO"/>
    <s v="ɣ"/>
  </r>
  <r>
    <d v="2018-12-05T00:00:00"/>
    <s v="Taxi moto Commissariat-Restaurant"/>
    <x v="0"/>
    <x v="0"/>
    <m/>
    <n v="300"/>
    <n v="0.53953923349459565"/>
    <n v="556.03"/>
    <n v="-1469052"/>
    <x v="3"/>
    <s v="Décharge"/>
    <x v="0"/>
    <s v="CONGO"/>
    <s v="ɣ"/>
  </r>
  <r>
    <d v="2018-12-05T00:00:00"/>
    <s v="Taxi moto Restaurant-DDEF pour la rencontre avec la DD"/>
    <x v="0"/>
    <x v="0"/>
    <m/>
    <n v="300"/>
    <n v="0.53953923349459565"/>
    <n v="556.03"/>
    <n v="-1469352"/>
    <x v="3"/>
    <s v="Décharge"/>
    <x v="0"/>
    <s v="CONGO"/>
    <s v="ɣ"/>
  </r>
  <r>
    <d v="2018-12-05T00:00:00"/>
    <s v="Taxi moto DDEF-hôtel"/>
    <x v="0"/>
    <x v="0"/>
    <m/>
    <n v="300"/>
    <n v="0.53953923349459565"/>
    <n v="556.03"/>
    <n v="-1469652"/>
    <x v="3"/>
    <s v="Décharge"/>
    <x v="0"/>
    <s v="CONGO"/>
    <s v="ɣ"/>
  </r>
  <r>
    <d v="2018-12-05T00:00:00"/>
    <s v="Taxi moto hôtel-gare routière ocean du nord pour acceuillir Maitre Anicet"/>
    <x v="0"/>
    <x v="0"/>
    <m/>
    <n v="300"/>
    <n v="0.53953923349459565"/>
    <n v="556.03"/>
    <n v="-1469952"/>
    <x v="3"/>
    <s v="Décharge"/>
    <x v="0"/>
    <s v="CONGO"/>
    <s v="ɣ"/>
  </r>
  <r>
    <d v="2018-12-05T00:00:00"/>
    <s v="Taxi moto gare routière océan du nord- hôtel de résidence de Maitre Anicet"/>
    <x v="0"/>
    <x v="0"/>
    <m/>
    <n v="300"/>
    <n v="0.53953923349459565"/>
    <n v="556.03"/>
    <n v="-1470252"/>
    <x v="3"/>
    <s v="Décharge"/>
    <x v="0"/>
    <s v="CONGO"/>
    <s v="ɣ"/>
  </r>
  <r>
    <d v="2018-12-05T00:00:00"/>
    <s v="Taxi moto hôtel de résidence de Maitre Anicet- Restaurant"/>
    <x v="0"/>
    <x v="0"/>
    <m/>
    <n v="300"/>
    <n v="0.53953923349459565"/>
    <n v="556.03"/>
    <n v="-1470552"/>
    <x v="3"/>
    <s v="Décharge"/>
    <x v="0"/>
    <s v="CONGO"/>
    <s v="ɣ"/>
  </r>
  <r>
    <d v="2018-12-05T00:00:00"/>
    <s v="Taxi moto restaurant-hôtel"/>
    <x v="0"/>
    <x v="0"/>
    <m/>
    <n v="300"/>
    <n v="0.53953923349459565"/>
    <n v="556.03"/>
    <n v="-1470852"/>
    <x v="3"/>
    <s v="Décharge"/>
    <x v="0"/>
    <s v="CONGO"/>
    <s v="ɣ"/>
  </r>
  <r>
    <d v="2018-12-05T00:00:00"/>
    <s v="Ration des déténus "/>
    <x v="1"/>
    <x v="0"/>
    <m/>
    <n v="3000"/>
    <n v="5.3953923349459565"/>
    <n v="556.03"/>
    <n v="-1473852"/>
    <x v="3"/>
    <s v="Décharge"/>
    <x v="0"/>
    <s v="CONGO"/>
    <s v="ɣ"/>
  </r>
  <r>
    <d v="2018-12-06T00:00:00"/>
    <s v="FRAIS RET.DEPLACE Chq n°3634968"/>
    <x v="5"/>
    <x v="2"/>
    <m/>
    <n v="3401"/>
    <n v="6.116576443717066"/>
    <n v="556.03"/>
    <n v="-1477253"/>
    <x v="6"/>
    <n v="3634968"/>
    <x v="0"/>
    <s v="CONGO"/>
    <s v="o"/>
  </r>
  <r>
    <d v="2018-12-06T00:00:00"/>
    <s v="Reglement facture bonus medias portant sur l'arrestation d'un trafiquant d'ivoire le 27 novembre 2018 à Owando"/>
    <x v="6"/>
    <x v="3"/>
    <m/>
    <n v="260000"/>
    <n v="467.60066902864958"/>
    <n v="556.03"/>
    <n v="-1737253"/>
    <x v="6"/>
    <n v="3634967"/>
    <x v="0"/>
    <s v="CONGO"/>
    <s v="o"/>
  </r>
  <r>
    <d v="2018-12-06T00:00:00"/>
    <s v="FRAIS RET.DEPLACE Chq n°3634967"/>
    <x v="5"/>
    <x v="2"/>
    <m/>
    <n v="3401"/>
    <n v="6.116576443717066"/>
    <n v="556.03"/>
    <n v="-1740654"/>
    <x v="6"/>
    <n v="3634967"/>
    <x v="0"/>
    <s v="CONGO"/>
    <s v="o"/>
  </r>
  <r>
    <d v="2018-12-06T00:00:00"/>
    <s v="Taxi Domicile - Bureau - Domicile "/>
    <x v="0"/>
    <x v="4"/>
    <m/>
    <n v="2000"/>
    <n v="3.5283325100557477"/>
    <n v="566.84"/>
    <n v="-1742654"/>
    <x v="7"/>
    <s v="Décharge"/>
    <x v="1"/>
    <s v="CONGO"/>
    <s v="ɣ"/>
  </r>
  <r>
    <d v="2018-12-06T00:00:00"/>
    <s v="Food allowance pendant la pause"/>
    <x v="7"/>
    <x v="4"/>
    <m/>
    <n v="1000"/>
    <n v="1.7641662550278738"/>
    <n v="566.84"/>
    <n v="-1743654"/>
    <x v="7"/>
    <s v="Décharge"/>
    <x v="1"/>
    <s v="CONGO"/>
    <s v="ɣ"/>
  </r>
  <r>
    <d v="2018-12-06T00:00:00"/>
    <s v="Taxi bureau - marché MIKALOU"/>
    <x v="0"/>
    <x v="4"/>
    <m/>
    <n v="1500"/>
    <n v="2.6462493825418107"/>
    <n v="566.84"/>
    <n v="-1745154"/>
    <x v="7"/>
    <s v="Décharge"/>
    <x v="1"/>
    <s v="CONGO"/>
    <s v="ɣ"/>
  </r>
  <r>
    <d v="2018-12-06T00:00:00"/>
    <s v="Taxi marché MIKALOU - marché MAMPASSI"/>
    <x v="0"/>
    <x v="4"/>
    <m/>
    <n v="1000"/>
    <n v="1.7641662550278738"/>
    <n v="566.84"/>
    <n v="-1746154"/>
    <x v="7"/>
    <s v="Décharge"/>
    <x v="1"/>
    <s v="CONGO"/>
    <s v="ɣ"/>
  </r>
  <r>
    <d v="2018-12-06T00:00:00"/>
    <s v="Taxi marché MAMPASSI - bureau"/>
    <x v="0"/>
    <x v="4"/>
    <m/>
    <n v="1000"/>
    <n v="1.7641662550278738"/>
    <n v="566.84"/>
    <n v="-1747154"/>
    <x v="7"/>
    <s v="Décharge"/>
    <x v="1"/>
    <s v="CONGO"/>
    <s v="ɣ"/>
  </r>
  <r>
    <d v="2018-12-06T00:00:00"/>
    <s v="Collation avec une cible (Vendeur) au marché Mikalou"/>
    <x v="10"/>
    <x v="4"/>
    <m/>
    <n v="1000"/>
    <n v="1.7641662550278738"/>
    <n v="566.84"/>
    <n v="-1748154"/>
    <x v="7"/>
    <s v="Décharge"/>
    <x v="1"/>
    <s v="CONGO"/>
    <s v="ɣ"/>
  </r>
  <r>
    <d v="2018-12-06T00:00:00"/>
    <s v="Taxi moto à Impfondo Hôtel-TGI- Hôtel  pour assister à l'audience-Charden Farell-Agence Air Congo-Hôtel"/>
    <x v="0"/>
    <x v="0"/>
    <m/>
    <n v="2000"/>
    <n v="3.5969282232973043"/>
    <n v="556.03"/>
    <n v="-1750154"/>
    <x v="0"/>
    <s v="Décharge"/>
    <x v="0"/>
    <s v="CONGO"/>
    <s v="ɣ"/>
  </r>
  <r>
    <d v="2018-12-06T00:00:00"/>
    <s v="Frais de mission des avocats Me MALONGA et SEVERIN/IMPFONDO"/>
    <x v="9"/>
    <x v="0"/>
    <m/>
    <n v="144000"/>
    <n v="258.97883207740591"/>
    <n v="556.03"/>
    <n v="-1894154"/>
    <x v="0"/>
    <s v="oui"/>
    <x v="0"/>
    <s v="CONGO"/>
    <s v="o"/>
  </r>
  <r>
    <d v="2018-12-06T00:00:00"/>
    <s v="i23c-Bonus du mois de Novembre 2018"/>
    <x v="6"/>
    <x v="4"/>
    <m/>
    <n v="10000"/>
    <n v="17.641662550278738"/>
    <n v="566.84"/>
    <n v="-1904154"/>
    <x v="1"/>
    <n v="5"/>
    <x v="1"/>
    <s v="CONGO"/>
    <s v="o"/>
  </r>
  <r>
    <d v="2018-12-06T00:00:00"/>
    <s v="i23c-Bonus de Responsabilité du mois de Novembre 2018"/>
    <x v="6"/>
    <x v="4"/>
    <m/>
    <n v="20000"/>
    <n v="35.283325100557477"/>
    <n v="566.84"/>
    <n v="-1924154"/>
    <x v="1"/>
    <n v="6"/>
    <x v="1"/>
    <s v="CONGO"/>
    <s v="o"/>
  </r>
  <r>
    <d v="2018-12-06T00:00:00"/>
    <s v="Mésange CIGNAS-Bonus du mois de Novembre 2018"/>
    <x v="6"/>
    <x v="0"/>
    <m/>
    <n v="18000"/>
    <n v="32.372354009675739"/>
    <n v="556.03"/>
    <n v="-1942154"/>
    <x v="1"/>
    <n v="7"/>
    <x v="0"/>
    <s v="CONGO"/>
    <s v="o"/>
  </r>
  <r>
    <d v="2018-12-06T00:00:00"/>
    <s v="Mésange CIGNAS-Bonus de Responsabilité du mois de Novembre 2018"/>
    <x v="6"/>
    <x v="0"/>
    <m/>
    <n v="28000"/>
    <n v="50.356995126162261"/>
    <n v="556.03"/>
    <n v="-1970154"/>
    <x v="1"/>
    <n v="8"/>
    <x v="0"/>
    <s v="CONGO"/>
    <s v="o"/>
  </r>
  <r>
    <d v="2018-12-06T00:00:00"/>
    <s v="Evariste LELOUSSI-Bonus du mois de Novembre 2018"/>
    <x v="6"/>
    <x v="3"/>
    <m/>
    <n v="5000"/>
    <n v="8.9923205582432608"/>
    <n v="556.03"/>
    <n v="-1975154"/>
    <x v="1"/>
    <n v="9"/>
    <x v="0"/>
    <s v="CONGO"/>
    <s v="o"/>
  </r>
  <r>
    <d v="2018-12-06T00:00:00"/>
    <s v="Bonus Opération d'OWANDO-Hérick TCHICAYA"/>
    <x v="6"/>
    <x v="5"/>
    <m/>
    <n v="30000"/>
    <n v="52.924987650836215"/>
    <n v="566.84"/>
    <n v="-2005154"/>
    <x v="1"/>
    <n v="10"/>
    <x v="1"/>
    <s v="CONGO"/>
    <s v="o"/>
  </r>
  <r>
    <d v="2018-12-06T00:00:00"/>
    <s v="Bonus du mois de Novembre 2018-Hérick TCHICAYA"/>
    <x v="6"/>
    <x v="0"/>
    <m/>
    <n v="10000"/>
    <n v="17.984641116486522"/>
    <n v="556.03"/>
    <n v="-2015154"/>
    <x v="1"/>
    <n v="11"/>
    <x v="0"/>
    <s v="CONGO"/>
    <s v="o"/>
  </r>
  <r>
    <d v="2018-12-06T00:00:00"/>
    <s v="Bonus de Responsabilité du mois de Novembre 2018-Hérick TCHICAYA"/>
    <x v="6"/>
    <x v="0"/>
    <m/>
    <n v="20000"/>
    <n v="35.969282232973043"/>
    <n v="556.03"/>
    <n v="-2035154"/>
    <x v="1"/>
    <n v="12"/>
    <x v="0"/>
    <s v="CONGO"/>
    <s v="o"/>
  </r>
  <r>
    <d v="2018-12-06T00:00:00"/>
    <s v="Bonus du mois de Novembre 2018-IT87"/>
    <x v="6"/>
    <x v="4"/>
    <m/>
    <n v="5000"/>
    <n v="8.8208312751393692"/>
    <n v="566.84"/>
    <n v="-2040154"/>
    <x v="1"/>
    <n v="13"/>
    <x v="1"/>
    <s v="CONGO"/>
    <s v="o"/>
  </r>
  <r>
    <d v="2018-12-06T00:00:00"/>
    <s v="Dieudonné IBOUANGA-Bonus du mois de Novembre 2018"/>
    <x v="6"/>
    <x v="0"/>
    <m/>
    <n v="10000"/>
    <n v="17.984641116486522"/>
    <n v="556.03"/>
    <n v="-2050154"/>
    <x v="1"/>
    <n v="14"/>
    <x v="0"/>
    <s v="CONGO"/>
    <s v="o"/>
  </r>
  <r>
    <d v="2018-12-06T00:00:00"/>
    <s v="Dalia OYONTSIO-Bonus du mois de Novembre 2018"/>
    <x v="6"/>
    <x v="0"/>
    <m/>
    <n v="15000"/>
    <n v="26.976961674729782"/>
    <n v="556.03"/>
    <n v="-2065154"/>
    <x v="1"/>
    <n v="15"/>
    <x v="0"/>
    <s v="CONGO"/>
    <s v="o"/>
  </r>
  <r>
    <d v="2018-12-06T00:00:00"/>
    <s v="Gaudet Stone MALANDA-Bonus du mois de Novembre 2018"/>
    <x v="6"/>
    <x v="0"/>
    <m/>
    <n v="15000"/>
    <n v="26.976961674729782"/>
    <n v="556.03"/>
    <n v="-2080154"/>
    <x v="1"/>
    <n v="16"/>
    <x v="0"/>
    <s v="CONGO"/>
    <s v="o"/>
  </r>
  <r>
    <d v="2018-12-06T00:00:00"/>
    <s v="Contribution carburant groupe Electrogene bureau PALF-Mr Anil"/>
    <x v="11"/>
    <x v="2"/>
    <m/>
    <n v="25000"/>
    <n v="44.961602791216301"/>
    <n v="556.03"/>
    <n v="-2105154"/>
    <x v="1"/>
    <n v="20"/>
    <x v="0"/>
    <s v="CONGO"/>
    <s v="o"/>
  </r>
  <r>
    <d v="2018-12-06T00:00:00"/>
    <s v="Taxi Bureau-BCI"/>
    <x v="0"/>
    <x v="1"/>
    <m/>
    <n v="2000"/>
    <n v="3.5969282232973043"/>
    <n v="556.03"/>
    <n v="-2107154"/>
    <x v="1"/>
    <s v="Décharge"/>
    <x v="0"/>
    <s v="CONGO"/>
    <s v="ɣ"/>
  </r>
  <r>
    <d v="2018-12-06T00:00:00"/>
    <s v="Taxi: tchimbamba-aéroport pourle voyage retour sur BZV"/>
    <x v="0"/>
    <x v="0"/>
    <m/>
    <n v="1000"/>
    <n v="1.7984641116486522"/>
    <n v="556.03"/>
    <n v="-2108154"/>
    <x v="8"/>
    <s v="Décharge"/>
    <x v="0"/>
    <s v="CONGO"/>
    <s v="ɣ"/>
  </r>
  <r>
    <d v="2018-12-06T00:00:00"/>
    <s v="Taxi: aéroport brazzaville-bureau"/>
    <x v="0"/>
    <x v="0"/>
    <m/>
    <n v="1000"/>
    <n v="1.7984641116486522"/>
    <n v="556.03"/>
    <n v="-2109154"/>
    <x v="8"/>
    <s v="Décharge"/>
    <x v="0"/>
    <s v="CONGO"/>
    <s v="ɣ"/>
  </r>
  <r>
    <d v="2018-12-06T00:00:00"/>
    <s v="Food allowance mission Pointe-Noire du 04 au 06 décembre 2018"/>
    <x v="3"/>
    <x v="0"/>
    <m/>
    <n v="30000"/>
    <n v="53.953923349459565"/>
    <n v="556.03"/>
    <n v="-2139154"/>
    <x v="8"/>
    <s v="Décharge"/>
    <x v="0"/>
    <s v="CONGO"/>
    <s v="ɣ"/>
  </r>
  <r>
    <d v="2018-12-06T00:00:00"/>
    <s v="Taxi: bureau-BCI pour retrait/ aller-retour"/>
    <x v="0"/>
    <x v="0"/>
    <m/>
    <n v="2000"/>
    <n v="3.5969282232973043"/>
    <n v="556.03"/>
    <n v="-2141154"/>
    <x v="8"/>
    <s v="Décharge"/>
    <x v="0"/>
    <s v="CONGO"/>
    <s v="ɣ"/>
  </r>
  <r>
    <d v="2018-12-06T00:00:00"/>
    <s v="Taxi Bureau PALF-Banque BCI"/>
    <x v="0"/>
    <x v="3"/>
    <m/>
    <n v="1000"/>
    <n v="1.7984641116486522"/>
    <n v="556.03"/>
    <n v="-2142154"/>
    <x v="12"/>
    <s v="Décharge"/>
    <x v="0"/>
    <s v="CONGO"/>
    <s v="ɣ"/>
  </r>
  <r>
    <d v="2018-12-06T00:00:00"/>
    <s v="Taxi Banque BCI-ES TV"/>
    <x v="0"/>
    <x v="3"/>
    <m/>
    <n v="1000"/>
    <n v="1.7984641116486522"/>
    <n v="556.03"/>
    <n v="-2143154"/>
    <x v="12"/>
    <s v="Décharge"/>
    <x v="0"/>
    <s v="CONGO"/>
    <s v="ɣ"/>
  </r>
  <r>
    <d v="2018-12-06T00:00:00"/>
    <s v="Taxi ES TV-vox.cg"/>
    <x v="0"/>
    <x v="3"/>
    <m/>
    <n v="1000"/>
    <n v="1.7984641116486522"/>
    <n v="556.03"/>
    <n v="-2144154"/>
    <x v="12"/>
    <s v="Décharge"/>
    <x v="0"/>
    <s v="CONGO"/>
    <s v="ɣ"/>
  </r>
  <r>
    <d v="2018-12-06T00:00:00"/>
    <s v="Taxi voc.cg-Radio Rurale"/>
    <x v="0"/>
    <x v="3"/>
    <m/>
    <n v="1000"/>
    <n v="1.7984641116486522"/>
    <n v="556.03"/>
    <n v="-2145154"/>
    <x v="12"/>
    <s v="Décharge"/>
    <x v="0"/>
    <s v="CONGO"/>
    <s v="ɣ"/>
  </r>
  <r>
    <d v="2018-12-06T00:00:00"/>
    <s v="Taxi Radio Rurale-La Semaine Africaine"/>
    <x v="0"/>
    <x v="3"/>
    <m/>
    <n v="1000"/>
    <n v="1.7984641116486522"/>
    <n v="556.03"/>
    <n v="-2146154"/>
    <x v="12"/>
    <s v="Décharge"/>
    <x v="0"/>
    <s v="CONGO"/>
    <s v="ɣ"/>
  </r>
  <r>
    <d v="2018-12-06T00:00:00"/>
    <s v="Taxi La Semaine Africaine-TOP TV"/>
    <x v="0"/>
    <x v="3"/>
    <m/>
    <n v="1000"/>
    <n v="1.7984641116486522"/>
    <n v="556.03"/>
    <n v="-2147154"/>
    <x v="12"/>
    <s v="Décharge"/>
    <x v="0"/>
    <s v="CONGO"/>
    <s v="ɣ"/>
  </r>
  <r>
    <d v="2018-12-06T00:00:00"/>
    <s v="Taxi TOP TV-Groupecongomedias.com"/>
    <x v="0"/>
    <x v="3"/>
    <m/>
    <n v="1000"/>
    <n v="1.7984641116486522"/>
    <n v="556.03"/>
    <n v="-2148154"/>
    <x v="12"/>
    <s v="Décharge"/>
    <x v="0"/>
    <s v="CONGO"/>
    <s v="ɣ"/>
  </r>
  <r>
    <d v="2018-12-06T00:00:00"/>
    <s v="Taxi Groupecongomedias.com-Radio Liberté"/>
    <x v="0"/>
    <x v="3"/>
    <m/>
    <n v="1000"/>
    <n v="1.7984641116486522"/>
    <n v="556.03"/>
    <n v="-2149154"/>
    <x v="12"/>
    <s v="Décharge"/>
    <x v="0"/>
    <s v="CONGO"/>
    <s v="ɣ"/>
  </r>
  <r>
    <d v="2018-12-06T00:00:00"/>
    <s v="Taxi Radio Liberté-Bureau PALF"/>
    <x v="0"/>
    <x v="3"/>
    <m/>
    <n v="1000"/>
    <n v="1.7984641116486522"/>
    <n v="556.03"/>
    <n v="-2150154"/>
    <x v="12"/>
    <s v="Décharge"/>
    <x v="0"/>
    <s v="CONGO"/>
    <s v="ɣ"/>
  </r>
  <r>
    <d v="2018-12-06T00:00:00"/>
    <s v="Taxi bureau-Beach-Bureau (prendre le programme de cannot rapide pour la RDC)"/>
    <x v="0"/>
    <x v="4"/>
    <m/>
    <n v="2000"/>
    <n v="3.5283325100557477"/>
    <n v="566.84"/>
    <n v="-2152154"/>
    <x v="9"/>
    <s v="Décharge"/>
    <x v="1"/>
    <s v="CONGO"/>
    <s v="ɣ"/>
  </r>
  <r>
    <d v="2018-12-06T00:00:00"/>
    <s v="Taxi moto hôtel-TGI pour suivre l'audience"/>
    <x v="0"/>
    <x v="0"/>
    <m/>
    <n v="300"/>
    <n v="0.53953923349459565"/>
    <n v="556.03"/>
    <n v="-2152454"/>
    <x v="3"/>
    <s v="Décharge"/>
    <x v="0"/>
    <s v="CONGO"/>
    <s v="ɣ"/>
  </r>
  <r>
    <d v="2018-12-06T00:00:00"/>
    <s v="Taxi moto TGI-DDEF pour le compte rendu de l'audience à la DD"/>
    <x v="0"/>
    <x v="0"/>
    <m/>
    <n v="300"/>
    <n v="0.53953923349459565"/>
    <n v="556.03"/>
    <n v="-2152754"/>
    <x v="3"/>
    <s v="Décharge"/>
    <x v="0"/>
    <s v="CONGO"/>
    <s v="ɣ"/>
  </r>
  <r>
    <d v="2018-12-06T00:00:00"/>
    <s v="Taxi moto DDEF-hôtel"/>
    <x v="0"/>
    <x v="0"/>
    <m/>
    <n v="300"/>
    <n v="0.53953923349459565"/>
    <n v="556.03"/>
    <n v="-2153054"/>
    <x v="3"/>
    <s v="Décharge"/>
    <x v="0"/>
    <s v="CONGO"/>
    <s v="ɣ"/>
  </r>
  <r>
    <d v="2018-12-06T00:00:00"/>
    <s v="Taxi moto hôtel-commissariat pour la visite geôle du soir"/>
    <x v="0"/>
    <x v="0"/>
    <m/>
    <n v="300"/>
    <n v="0.53953923349459565"/>
    <n v="556.03"/>
    <n v="-2153354"/>
    <x v="3"/>
    <s v="Décharge"/>
    <x v="0"/>
    <s v="CONGO"/>
    <s v="ɣ"/>
  </r>
  <r>
    <d v="2018-12-06T00:00:00"/>
    <s v="Taxi moto commissariat-hôtel"/>
    <x v="0"/>
    <x v="0"/>
    <m/>
    <n v="300"/>
    <n v="0.53953923349459565"/>
    <n v="556.03"/>
    <n v="-2153654"/>
    <x v="3"/>
    <s v="Décharge"/>
    <x v="0"/>
    <s v="CONGO"/>
    <s v="ɣ"/>
  </r>
  <r>
    <d v="2018-12-06T00:00:00"/>
    <s v="Taxi moto hôtel-restaurant"/>
    <x v="0"/>
    <x v="0"/>
    <m/>
    <n v="300"/>
    <n v="0.53953923349459565"/>
    <n v="556.03"/>
    <n v="-2153954"/>
    <x v="3"/>
    <s v="Décharge"/>
    <x v="0"/>
    <s v="CONGO"/>
    <s v="ɣ"/>
  </r>
  <r>
    <d v="2018-12-06T00:00:00"/>
    <s v="Taxi moto restaurant-hôtel"/>
    <x v="0"/>
    <x v="0"/>
    <m/>
    <n v="300"/>
    <n v="0.53953923349459565"/>
    <n v="556.03"/>
    <n v="-2154254"/>
    <x v="3"/>
    <s v="Décharge"/>
    <x v="0"/>
    <s v="CONGO"/>
    <s v="ɣ"/>
  </r>
  <r>
    <d v="2018-12-06T00:00:00"/>
    <s v="Taxi domicile - bureau pour remettre le power bank à ci64"/>
    <x v="0"/>
    <x v="4"/>
    <m/>
    <n v="2000"/>
    <n v="3.5283325100557477"/>
    <n v="566.84"/>
    <n v="-2156254"/>
    <x v="11"/>
    <s v="décharge"/>
    <x v="1"/>
    <s v="CONGO"/>
    <s v="ɣ"/>
  </r>
  <r>
    <d v="2018-12-06T00:00:00"/>
    <s v="Taxi bureau - domicile retour de la remise du power bank à ci64"/>
    <x v="0"/>
    <x v="4"/>
    <m/>
    <n v="2000"/>
    <n v="3.5283325100557477"/>
    <n v="566.84"/>
    <n v="-2158254"/>
    <x v="11"/>
    <s v="décharge"/>
    <x v="1"/>
    <s v="CONGO"/>
    <s v="ɣ"/>
  </r>
  <r>
    <d v="2018-12-07T00:00:00"/>
    <s v="Taxi Domicile - Bureau - Domicile "/>
    <x v="0"/>
    <x v="4"/>
    <m/>
    <n v="2000"/>
    <n v="3.5283325100557477"/>
    <n v="566.84"/>
    <n v="-2160254"/>
    <x v="7"/>
    <s v="Décharge"/>
    <x v="1"/>
    <s v="CONGO"/>
    <s v="ɣ"/>
  </r>
  <r>
    <d v="2018-12-07T00:00:00"/>
    <s v="Food allowance pendant la pause"/>
    <x v="7"/>
    <x v="4"/>
    <m/>
    <n v="1000"/>
    <n v="1.7641662550278738"/>
    <n v="566.84"/>
    <n v="-2161254"/>
    <x v="7"/>
    <s v="Décharge"/>
    <x v="1"/>
    <s v="CONGO"/>
    <s v="ɣ"/>
  </r>
  <r>
    <d v="2018-12-07T00:00:00"/>
    <s v="Taxi bureau - zone de la gare (pour l'achat d'un portable, d'un cable android USB et d'un chargeur pour le samsung Galaxy S4)"/>
    <x v="0"/>
    <x v="4"/>
    <m/>
    <n v="1000"/>
    <n v="1.7641662550278738"/>
    <n v="566.84"/>
    <n v="-2162254"/>
    <x v="7"/>
    <s v="Décharge"/>
    <x v="1"/>
    <s v="CONGO"/>
    <s v="ɣ"/>
  </r>
  <r>
    <d v="2018-12-07T00:00:00"/>
    <s v="Achat chargeur Samsung d'origine&amp; câble Micro USB Alpha"/>
    <x v="4"/>
    <x v="2"/>
    <m/>
    <n v="8000"/>
    <n v="14.113330040222991"/>
    <n v="566.84"/>
    <n v="-2170254"/>
    <x v="7"/>
    <n v="1104"/>
    <x v="1"/>
    <s v="CONGO"/>
    <s v="o"/>
  </r>
  <r>
    <d v="2018-12-07T00:00:00"/>
    <s v="Achat téléphone portable marque Itel 2171 Noir"/>
    <x v="12"/>
    <x v="2"/>
    <m/>
    <n v="10000"/>
    <n v="17.641662550278738"/>
    <n v="566.84"/>
    <n v="-2180254"/>
    <x v="7"/>
    <n v="201"/>
    <x v="1"/>
    <s v="CONGO"/>
    <s v="o"/>
  </r>
  <r>
    <d v="2018-12-07T00:00:00"/>
    <s v="Taxi zone de la gare - bureau"/>
    <x v="0"/>
    <x v="4"/>
    <m/>
    <n v="1000"/>
    <n v="1.7641662550278738"/>
    <n v="566.84"/>
    <n v="-2181254"/>
    <x v="7"/>
    <s v="Décharge"/>
    <x v="1"/>
    <s v="CONGO"/>
    <s v="ɣ"/>
  </r>
  <r>
    <d v="2018-12-07T00:00:00"/>
    <s v="Taxi bureau - marché Total - bureau"/>
    <x v="0"/>
    <x v="4"/>
    <m/>
    <n v="2000"/>
    <n v="3.5283325100557477"/>
    <n v="566.84"/>
    <n v="-2183254"/>
    <x v="7"/>
    <s v="Décharge"/>
    <x v="1"/>
    <s v="CONGO"/>
    <s v="ɣ"/>
  </r>
  <r>
    <d v="2018-12-07T00:00:00"/>
    <s v="Taxi moto à Impfondo Hôtel-Charden Farell pour le retrait du transfert que Mavy m'a fait "/>
    <x v="0"/>
    <x v="0"/>
    <m/>
    <n v="500"/>
    <n v="0.89923205582432608"/>
    <n v="556.03"/>
    <n v="-2183754"/>
    <x v="0"/>
    <s v="Décharge"/>
    <x v="0"/>
    <s v="CONGO"/>
    <s v="ɣ"/>
  </r>
  <r>
    <d v="2018-12-07T00:00:00"/>
    <s v="Taxi moto à Impfondo Charden Farell-Restaurant-Hôtel"/>
    <x v="0"/>
    <x v="0"/>
    <m/>
    <n v="1000"/>
    <n v="1.7984641116486522"/>
    <n v="556.03"/>
    <n v="-2184754"/>
    <x v="0"/>
    <s v="Décharge"/>
    <x v="0"/>
    <s v="CONGO"/>
    <s v="ɣ"/>
  </r>
  <r>
    <d v="2018-12-07T00:00:00"/>
    <s v="Taxi moto à Impfondo Hôtel-Maison pour la visite geôle du soir/ aller et retour "/>
    <x v="0"/>
    <x v="0"/>
    <m/>
    <n v="1000"/>
    <n v="1.7984641116486522"/>
    <n v="556.03"/>
    <n v="-2185754"/>
    <x v="0"/>
    <s v="Décharge"/>
    <x v="0"/>
    <s v="CONGO"/>
    <s v="ɣ"/>
  </r>
  <r>
    <d v="2018-12-07T00:00:00"/>
    <s v="Ration des prévenus à Impfondo le soir "/>
    <x v="1"/>
    <x v="0"/>
    <m/>
    <n v="5000"/>
    <n v="8.9923205582432608"/>
    <n v="556.03"/>
    <n v="-2190754"/>
    <x v="0"/>
    <s v="Décharge"/>
    <x v="0"/>
    <s v="CONGO"/>
    <s v="ɣ"/>
  </r>
  <r>
    <d v="2018-12-07T00:00:00"/>
    <s v="Taxi moto à Impfondo Restaurant-Hôtel"/>
    <x v="0"/>
    <x v="0"/>
    <m/>
    <n v="1000"/>
    <n v="1.7984641116486522"/>
    <n v="556.03"/>
    <n v="-2191754"/>
    <x v="0"/>
    <s v="Décharge"/>
    <x v="0"/>
    <s v="CONGO"/>
    <s v="ɣ"/>
  </r>
  <r>
    <d v="2018-12-07T00:00:00"/>
    <s v="Photocopie des textes juridiques et achat d'un marker indélébile"/>
    <x v="4"/>
    <x v="2"/>
    <m/>
    <n v="16450"/>
    <n v="29.584734636620329"/>
    <n v="556.03"/>
    <n v="-2208204"/>
    <x v="13"/>
    <s v="Décharge"/>
    <x v="0"/>
    <s v="CONGO"/>
    <s v="ɣ"/>
  </r>
  <r>
    <d v="2018-12-07T00:00:00"/>
    <s v="Frais de transfert à Jospin/OWANDO"/>
    <x v="2"/>
    <x v="2"/>
    <m/>
    <n v="5000"/>
    <n v="8.9923205582432608"/>
    <n v="556.03"/>
    <n v="-2213204"/>
    <x v="1"/>
    <s v="37/GCF"/>
    <x v="0"/>
    <s v="CONGO"/>
    <s v="o"/>
  </r>
  <r>
    <d v="2018-12-07T00:00:00"/>
    <s v="Frais de transfert à Bley/IMPFONDO"/>
    <x v="2"/>
    <x v="2"/>
    <m/>
    <n v="2000"/>
    <n v="3.5969282232973043"/>
    <n v="556.03"/>
    <n v="-2215204"/>
    <x v="1"/>
    <s v="36/GCF"/>
    <x v="0"/>
    <s v="CONGO"/>
    <s v="o"/>
  </r>
  <r>
    <d v="2018-12-07T00:00:00"/>
    <s v="Taxi Office &gt; WCS &gt; Office "/>
    <x v="0"/>
    <x v="1"/>
    <m/>
    <n v="2000"/>
    <n v="3.5969282232973043"/>
    <n v="556.03"/>
    <n v="-2217204"/>
    <x v="14"/>
    <s v="Décharge"/>
    <x v="0"/>
    <s v="CONGO"/>
    <s v="ɣ"/>
  </r>
  <r>
    <d v="2018-12-07T00:00:00"/>
    <s v="Taxi bureau-agence océan du nord pour l'achat du billet de Dalia à destination d'Owando"/>
    <x v="0"/>
    <x v="0"/>
    <m/>
    <n v="1000"/>
    <n v="1.7984641116486522"/>
    <n v="556.03"/>
    <n v="-2218204"/>
    <x v="2"/>
    <s v="Decharge"/>
    <x v="0"/>
    <s v="CONGO"/>
    <s v="ɣ"/>
  </r>
  <r>
    <d v="2018-12-07T00:00:00"/>
    <s v="Taxi Agence Océan du Nord-Bureau"/>
    <x v="0"/>
    <x v="0"/>
    <m/>
    <n v="1000"/>
    <n v="1.7984641116486522"/>
    <n v="556.03"/>
    <n v="-2219204"/>
    <x v="2"/>
    <s v="Decharge"/>
    <x v="0"/>
    <s v="CONGO"/>
    <s v="ɣ"/>
  </r>
  <r>
    <d v="2018-12-07T00:00:00"/>
    <s v="Taxi Casis-Talangaï-Beach (départ pour Kinshasa)"/>
    <x v="0"/>
    <x v="4"/>
    <m/>
    <n v="2500"/>
    <n v="4.4104156375696846"/>
    <n v="566.84"/>
    <n v="-2221704"/>
    <x v="9"/>
    <s v="Décharge"/>
    <x v="1"/>
    <s v="CONGO"/>
    <s v="ɣ"/>
  </r>
  <r>
    <d v="2018-12-07T00:00:00"/>
    <s v="Achat billet cannot rapide (formalités de départ pour Kinshasa)"/>
    <x v="0"/>
    <x v="4"/>
    <m/>
    <n v="11000"/>
    <n v="19.405828805306612"/>
    <n v="566.84"/>
    <n v="-2232704"/>
    <x v="9"/>
    <s v="oui"/>
    <x v="1"/>
    <s v="CONGO"/>
    <s v="n"/>
  </r>
  <r>
    <d v="2018-12-07T00:00:00"/>
    <s v="Cachet de sortie (formalités de départ pour Kinshasa)"/>
    <x v="13"/>
    <x v="4"/>
    <m/>
    <n v="5000"/>
    <n v="8.8208312751393692"/>
    <n v="566.84"/>
    <n v="-2237704"/>
    <x v="9"/>
    <s v="oui"/>
    <x v="1"/>
    <s v="CONGO"/>
    <s v="n"/>
  </r>
  <r>
    <d v="2018-12-07T00:00:00"/>
    <s v="Paiement vaccination (formalités de départ pour Kinshasa)"/>
    <x v="13"/>
    <x v="4"/>
    <m/>
    <n v="4000"/>
    <n v="7.0566650201114953"/>
    <n v="566.84"/>
    <n v="-2241704"/>
    <x v="9"/>
    <s v="oui"/>
    <x v="1"/>
    <s v="CONGO"/>
    <s v="n"/>
  </r>
  <r>
    <d v="2018-12-07T00:00:00"/>
    <s v="Achat déclaration full Douane, vignette et redevance sortie(formalités de départ pour Kinshasa)"/>
    <x v="13"/>
    <x v="4"/>
    <m/>
    <n v="4000"/>
    <n v="7.0566650201114953"/>
    <n v="566.84"/>
    <n v="-2245704"/>
    <x v="9"/>
    <s v="oui"/>
    <x v="1"/>
    <s v="CONGO"/>
    <s v="n"/>
  </r>
  <r>
    <d v="2018-12-07T00:00:00"/>
    <s v="Paiement contrevention + cachet d'entrée (arrivé à Kinshasa)"/>
    <x v="13"/>
    <x v="4"/>
    <m/>
    <n v="10000"/>
    <n v="17.641662550278738"/>
    <n v="566.84"/>
    <n v="-2255704"/>
    <x v="9"/>
    <s v="oui"/>
    <x v="1"/>
    <s v="CONGO"/>
    <s v="n"/>
  </r>
  <r>
    <d v="2018-12-07T00:00:00"/>
    <s v="Redevance entrée (formalités d'arrivé à Kinshasa)"/>
    <x v="13"/>
    <x v="4"/>
    <m/>
    <n v="2500"/>
    <n v="4.4104156375696846"/>
    <n v="566.84"/>
    <n v="-2258204"/>
    <x v="9"/>
    <s v="oui"/>
    <x v="1"/>
    <s v="CONGO"/>
    <s v="n"/>
  </r>
  <r>
    <d v="2018-12-07T00:00:00"/>
    <s v="Taxi Beach-Victoire - Bumbu (recherche de l'hôtel)"/>
    <x v="0"/>
    <x v="4"/>
    <m/>
    <n v="3000"/>
    <n v="5.2924987650836215"/>
    <n v="566.84"/>
    <n v="-2261204"/>
    <x v="9"/>
    <s v="Décharge"/>
    <x v="1"/>
    <s v="CONGO"/>
    <s v="ɣ"/>
  </r>
  <r>
    <d v="2018-12-07T00:00:00"/>
    <s v="Taxi Bumbu-Bandal-12ième rue (hôtel non trouvé par rapport au prix habituel)"/>
    <x v="0"/>
    <x v="4"/>
    <m/>
    <n v="3000"/>
    <n v="5.2924987650836215"/>
    <n v="566.84"/>
    <n v="-2264204"/>
    <x v="9"/>
    <s v="Décharge"/>
    <x v="1"/>
    <s v="CONGO"/>
    <s v="ɣ"/>
  </r>
  <r>
    <d v="2018-12-07T00:00:00"/>
    <s v="Taxi 12ième-Super-Lemba "/>
    <x v="0"/>
    <x v="4"/>
    <m/>
    <n v="3000"/>
    <n v="5.2924987650836215"/>
    <n v="566.84"/>
    <n v="-2267204"/>
    <x v="9"/>
    <s v="Décharge"/>
    <x v="1"/>
    <s v="CONGO"/>
    <s v="ɣ"/>
  </r>
  <r>
    <d v="2018-12-07T00:00:00"/>
    <s v="Taxi Lemba-Batetela-Kintambo (hôtel trouvé)"/>
    <x v="0"/>
    <x v="4"/>
    <m/>
    <n v="3000"/>
    <n v="5.2924987650836215"/>
    <n v="566.84"/>
    <n v="-2270204"/>
    <x v="9"/>
    <s v="Décharge"/>
    <x v="1"/>
    <s v="CONGO"/>
    <s v="ɣ"/>
  </r>
  <r>
    <d v="2018-12-07T00:00:00"/>
    <s v="Taxi hôtel-Grand marché-Place des artistes (première prospection)"/>
    <x v="0"/>
    <x v="4"/>
    <m/>
    <n v="3000"/>
    <n v="5.2924987650836215"/>
    <n v="566.84"/>
    <n v="-2273204"/>
    <x v="9"/>
    <s v="Décharge"/>
    <x v="1"/>
    <s v="CONGO"/>
    <s v="ɣ"/>
  </r>
  <r>
    <d v="2018-12-07T00:00:00"/>
    <s v="Taxi Des artistes-Limeté-Royal-Hôtel (prospection et retour à l'hôtel)"/>
    <x v="0"/>
    <x v="4"/>
    <m/>
    <n v="3000"/>
    <n v="5.2924987650836215"/>
    <n v="566.84"/>
    <n v="-2276204"/>
    <x v="9"/>
    <s v="Décharge"/>
    <x v="1"/>
    <s v="CONGO"/>
    <s v="ɣ"/>
  </r>
  <r>
    <d v="2018-12-07T00:00:00"/>
    <s v="Achat carte sim (déjà identifiée)"/>
    <x v="4"/>
    <x v="2"/>
    <m/>
    <n v="1000"/>
    <n v="1.7641662550278738"/>
    <n v="566.84"/>
    <n v="-2277204"/>
    <x v="9"/>
    <s v="Décharge"/>
    <x v="1"/>
    <s v="CONGO"/>
    <s v="ɣ"/>
  </r>
  <r>
    <d v="2018-12-07T00:00:00"/>
    <s v="Achat crédit téléphonique (activation internet)"/>
    <x v="14"/>
    <x v="2"/>
    <m/>
    <n v="11000"/>
    <n v="19.405828805306612"/>
    <n v="566.84"/>
    <n v="-2288204"/>
    <x v="9"/>
    <s v="Décharge"/>
    <x v="1"/>
    <s v="CONGO"/>
    <s v="ɣ"/>
  </r>
  <r>
    <d v="2018-12-07T00:00:00"/>
    <s v="Achat crédit téléphonique  (appels et sms)"/>
    <x v="14"/>
    <x v="2"/>
    <m/>
    <n v="10000"/>
    <n v="17.641662550278738"/>
    <n v="566.84"/>
    <n v="-2298204"/>
    <x v="9"/>
    <s v="Décharge"/>
    <x v="1"/>
    <s v="CONGO"/>
    <s v="ɣ"/>
  </r>
  <r>
    <d v="2018-12-07T00:00:00"/>
    <s v="Taxi moto hôtel-charden farell pour recuperer l'argent envoyé par Mavy"/>
    <x v="0"/>
    <x v="0"/>
    <m/>
    <n v="300"/>
    <n v="0.53953923349459565"/>
    <n v="556.03"/>
    <n v="-2298504"/>
    <x v="3"/>
    <s v="Décharge"/>
    <x v="0"/>
    <s v="CONGO"/>
    <s v="ɣ"/>
  </r>
  <r>
    <d v="2018-12-07T00:00:00"/>
    <s v="Taxi moto charden farell-hôtel"/>
    <x v="0"/>
    <x v="0"/>
    <m/>
    <n v="300"/>
    <n v="0.53953923349459565"/>
    <n v="556.03"/>
    <n v="-2298804"/>
    <x v="3"/>
    <s v="Décharge"/>
    <x v="0"/>
    <s v="CONGO"/>
    <s v="ɣ"/>
  </r>
  <r>
    <d v="2018-12-07T00:00:00"/>
    <s v="Taxi moto hôtel-commissariat pour la visite geôle du soir"/>
    <x v="0"/>
    <x v="0"/>
    <m/>
    <n v="300"/>
    <n v="0.53953923349459565"/>
    <n v="556.03"/>
    <n v="-2299104"/>
    <x v="3"/>
    <s v="Décharge"/>
    <x v="0"/>
    <s v="CONGO"/>
    <s v="ɣ"/>
  </r>
  <r>
    <d v="2018-12-07T00:00:00"/>
    <s v="Taxi moto commissariat-hôtel"/>
    <x v="0"/>
    <x v="0"/>
    <m/>
    <n v="300"/>
    <n v="0.53953923349459565"/>
    <n v="556.03"/>
    <n v="-2299404"/>
    <x v="3"/>
    <s v="Décharge"/>
    <x v="0"/>
    <s v="CONGO"/>
    <s v="ɣ"/>
  </r>
  <r>
    <d v="2018-12-07T00:00:00"/>
    <s v="Taxi moto hôtel-restaurant"/>
    <x v="0"/>
    <x v="0"/>
    <m/>
    <n v="300"/>
    <n v="0.53953923349459565"/>
    <n v="556.03"/>
    <n v="-2299704"/>
    <x v="3"/>
    <s v="Décharge"/>
    <x v="0"/>
    <s v="CONGO"/>
    <s v="ɣ"/>
  </r>
  <r>
    <d v="2018-12-07T00:00:00"/>
    <s v="Taxi moto Restaurant-hôtel"/>
    <x v="0"/>
    <x v="0"/>
    <m/>
    <n v="300"/>
    <n v="0.53953923349459565"/>
    <n v="556.03"/>
    <n v="-2300004"/>
    <x v="3"/>
    <s v="Décharge"/>
    <x v="0"/>
    <s v="CONGO"/>
    <s v="ɣ"/>
  </r>
  <r>
    <d v="2018-12-07T00:00:00"/>
    <s v="Ration des detenus"/>
    <x v="1"/>
    <x v="0"/>
    <m/>
    <n v="3000"/>
    <n v="5.3953923349459565"/>
    <n v="556.03"/>
    <n v="-2303004"/>
    <x v="3"/>
    <s v="Décharge"/>
    <x v="0"/>
    <s v="CONGO"/>
    <s v="ɣ"/>
  </r>
  <r>
    <d v="2018-12-07T00:00:00"/>
    <s v="Paiement frais d'hôtel à OWANDO pour 12 nuitées"/>
    <x v="3"/>
    <x v="0"/>
    <m/>
    <n v="180000"/>
    <n v="323.7235400967574"/>
    <n v="556.03"/>
    <n v="-2483004"/>
    <x v="3"/>
    <s v="Décharge"/>
    <x v="0"/>
    <s v="CONGO"/>
    <s v="ɣ"/>
  </r>
  <r>
    <d v="2018-12-07T00:00:00"/>
    <s v="Taxi: Bureau-boutique huawei se renseigner pour l'achat du téléphone"/>
    <x v="0"/>
    <x v="0"/>
    <m/>
    <n v="1000"/>
    <n v="1.7984641116486522"/>
    <n v="556.03"/>
    <n v="-2484004"/>
    <x v="4"/>
    <s v="Décharge"/>
    <x v="0"/>
    <s v="CONGO"/>
    <s v="ɣ"/>
  </r>
  <r>
    <d v="2018-12-07T00:00:00"/>
    <s v="Taxi: Boutique huawei-siège de huawei se rensigner sur les prix des téléphones"/>
    <x v="0"/>
    <x v="0"/>
    <m/>
    <n v="1000"/>
    <n v="1.7984641116486522"/>
    <n v="556.03"/>
    <n v="-2485004"/>
    <x v="4"/>
    <s v="Décharge"/>
    <x v="0"/>
    <s v="CONGO"/>
    <s v="ɣ"/>
  </r>
  <r>
    <d v="2018-12-07T00:00:00"/>
    <s v="Taxi: siège de huawei-bureau"/>
    <x v="0"/>
    <x v="0"/>
    <m/>
    <n v="1000"/>
    <n v="1.7984641116486522"/>
    <n v="556.03"/>
    <n v="-2486004"/>
    <x v="4"/>
    <s v="Décharge"/>
    <x v="0"/>
    <s v="CONGO"/>
    <s v="ɣ"/>
  </r>
  <r>
    <d v="2018-12-07T00:00:00"/>
    <s v="Taxi: bureau-boutique tecno à moungali pour l'achat du téléphone"/>
    <x v="0"/>
    <x v="0"/>
    <m/>
    <n v="1000"/>
    <n v="1.7984641116486522"/>
    <n v="556.03"/>
    <n v="-2487004"/>
    <x v="4"/>
    <s v="Décharge"/>
    <x v="0"/>
    <s v="CONGO"/>
    <s v="ɣ"/>
  </r>
  <r>
    <d v="2018-12-07T00:00:00"/>
    <s v="Taxi: boutique tecno-bureau"/>
    <x v="0"/>
    <x v="0"/>
    <m/>
    <n v="1000"/>
    <n v="1.7984641116486522"/>
    <n v="556.03"/>
    <n v="-2488004"/>
    <x v="4"/>
    <s v="Décharge"/>
    <x v="0"/>
    <s v="CONGO"/>
    <s v="ɣ"/>
  </r>
  <r>
    <d v="2018-12-07T00:00:00"/>
    <s v="Achat du téléphone PALF de marque &quot;LA6&quot;pour le compte de Gaudet"/>
    <x v="12"/>
    <x v="2"/>
    <m/>
    <n v="65000"/>
    <n v="116.90016725716239"/>
    <n v="556.03"/>
    <n v="-2553004"/>
    <x v="4"/>
    <n v="434"/>
    <x v="0"/>
    <s v="CONGO"/>
    <s v="o"/>
  </r>
  <r>
    <d v="2018-12-08T00:00:00"/>
    <s v="Paiement frais d'hôtel à Impfondo du 01 au 08 décembre 2018 soit 07 nuitées "/>
    <x v="3"/>
    <x v="0"/>
    <m/>
    <n v="105000"/>
    <n v="188.83873172310848"/>
    <n v="556.03"/>
    <n v="-2658004"/>
    <x v="0"/>
    <n v="18"/>
    <x v="0"/>
    <s v="CONGO"/>
    <s v="o"/>
  </r>
  <r>
    <d v="2018-12-08T00:00:00"/>
    <s v="Food allowance à Impfondo du 01 au 08  Décembre 2018 soit 08 jours "/>
    <x v="3"/>
    <x v="0"/>
    <m/>
    <n v="80000"/>
    <n v="143.87712893189217"/>
    <n v="556.03"/>
    <n v="-2738004"/>
    <x v="0"/>
    <s v="Décharge"/>
    <x v="0"/>
    <s v="CONGO"/>
    <s v="ɣ"/>
  </r>
  <r>
    <d v="2018-12-08T00:00:00"/>
    <s v="Achat Timbre pour le billet d'Avion ION-BZV"/>
    <x v="13"/>
    <x v="0"/>
    <m/>
    <n v="500"/>
    <n v="0.89923205582432608"/>
    <n v="556.03"/>
    <n v="-2738504"/>
    <x v="0"/>
    <s v="Oui "/>
    <x v="0"/>
    <s v="CONGO"/>
    <s v="o"/>
  </r>
  <r>
    <d v="2018-12-08T00:00:00"/>
    <s v="Taxi moto à Impfondo Hôtel-Aeroport pour le voyage/ Me Severin, Malonga et Moi"/>
    <x v="0"/>
    <x v="0"/>
    <m/>
    <n v="1500"/>
    <n v="2.6976961674729782"/>
    <n v="556.03"/>
    <n v="-2740004"/>
    <x v="0"/>
    <s v="Décharge"/>
    <x v="0"/>
    <s v="CONGO"/>
    <s v="ɣ"/>
  </r>
  <r>
    <d v="2018-12-08T00:00:00"/>
    <s v="Taxi à Brazzaville Aeroport-Domicile "/>
    <x v="0"/>
    <x v="0"/>
    <m/>
    <n v="1500"/>
    <n v="2.6976961674729782"/>
    <n v="556.03"/>
    <n v="-2741504"/>
    <x v="0"/>
    <s v="Décharge"/>
    <x v="0"/>
    <s v="CONGO"/>
    <s v="ɣ"/>
  </r>
  <r>
    <d v="2018-12-08T00:00:00"/>
    <s v="Taxi hôtel-Boulevard-Ndolo (investigation sur terrain)"/>
    <x v="0"/>
    <x v="4"/>
    <m/>
    <n v="2000"/>
    <n v="3.5283325100557477"/>
    <n v="566.84"/>
    <n v="-2743504"/>
    <x v="9"/>
    <s v="Décharge"/>
    <x v="1"/>
    <s v="CONGO"/>
    <s v="ɣ"/>
  </r>
  <r>
    <d v="2018-12-08T00:00:00"/>
    <s v="Taxi Ndolo-Baramoto-Nd'jili (extension de l'investigation)"/>
    <x v="0"/>
    <x v="4"/>
    <m/>
    <n v="3000"/>
    <n v="5.2924987650836215"/>
    <n v="566.84"/>
    <n v="-2746504"/>
    <x v="9"/>
    <s v="Décharge"/>
    <x v="1"/>
    <s v="CONGO"/>
    <s v="ɣ"/>
  </r>
  <r>
    <d v="2018-12-08T00:00:00"/>
    <s v="Taxi N'Djili-Limeté-24-Victoire (prospection et rencontre avec la cible)"/>
    <x v="0"/>
    <x v="4"/>
    <m/>
    <n v="3000"/>
    <n v="5.2924987650836215"/>
    <n v="566.84"/>
    <n v="-2749504"/>
    <x v="9"/>
    <s v="Décharge"/>
    <x v="1"/>
    <s v="CONGO"/>
    <s v="ɣ"/>
  </r>
  <r>
    <d v="2018-12-08T00:00:00"/>
    <s v="Taxi Victoire-Lukusa (voir les 80kg d'ivoires)"/>
    <x v="0"/>
    <x v="4"/>
    <m/>
    <n v="1000"/>
    <n v="1.7641662550278738"/>
    <n v="566.84"/>
    <n v="-2750504"/>
    <x v="9"/>
    <s v="Décharge"/>
    <x v="1"/>
    <s v="CONGO"/>
    <s v="ɣ"/>
  </r>
  <r>
    <d v="2018-12-08T00:00:00"/>
    <s v="Taxi Lukusa-Restaurant Kin express-Marché Raille (rencontre avec les cibles de 80kg)"/>
    <x v="0"/>
    <x v="4"/>
    <m/>
    <n v="3000"/>
    <n v="5.2924987650836215"/>
    <n v="566.84"/>
    <n v="-2753504"/>
    <x v="9"/>
    <s v="Décharge"/>
    <x v="1"/>
    <s v="CONGO"/>
    <s v="ɣ"/>
  </r>
  <r>
    <d v="2018-12-08T00:00:00"/>
    <s v="Achat biere et repas (rencontre avec 2 cibles)"/>
    <x v="10"/>
    <x v="4"/>
    <m/>
    <n v="6000"/>
    <n v="10.584997530167243"/>
    <n v="566.84"/>
    <n v="-2759504"/>
    <x v="9"/>
    <s v="Décharge"/>
    <x v="1"/>
    <s v="CONGO"/>
    <s v="ɣ"/>
  </r>
  <r>
    <d v="2018-12-08T00:00:00"/>
    <s v="Taxi Marché Raille-Huilerie-Matete (continuation de l'investigation après rencontre)"/>
    <x v="0"/>
    <x v="4"/>
    <m/>
    <n v="2000"/>
    <n v="3.5283325100557477"/>
    <n v="566.84"/>
    <n v="-2761504"/>
    <x v="9"/>
    <s v="Décharge"/>
    <x v="1"/>
    <s v="CONGO"/>
    <s v="ɣ"/>
  </r>
  <r>
    <d v="2018-12-08T00:00:00"/>
    <s v="Taxi Matete-Ngaba-Victoire-Hôtel (identification des cibles et retour à l'hôtel)"/>
    <x v="0"/>
    <x v="4"/>
    <m/>
    <n v="3000"/>
    <n v="5.2924987650836215"/>
    <n v="566.84"/>
    <n v="-2764504"/>
    <x v="9"/>
    <s v="Décharge"/>
    <x v="1"/>
    <s v="CONGO"/>
    <s v="ɣ"/>
  </r>
  <r>
    <d v="2018-12-08T00:00:00"/>
    <s v="Achat billet Owando-Brazzaville"/>
    <x v="0"/>
    <x v="0"/>
    <m/>
    <n v="10000"/>
    <n v="17.984641116486522"/>
    <n v="556.03"/>
    <n v="-2774504"/>
    <x v="3"/>
    <n v="23"/>
    <x v="0"/>
    <s v="CONGO"/>
    <s v="o"/>
  </r>
  <r>
    <d v="2018-12-08T00:00:00"/>
    <s v="Food allowance à Owando"/>
    <x v="3"/>
    <x v="0"/>
    <m/>
    <n v="80000"/>
    <n v="143.87712893189217"/>
    <n v="556.03"/>
    <n v="-2854504"/>
    <x v="3"/>
    <n v="113"/>
    <x v="0"/>
    <s v="CONGO"/>
    <s v="o"/>
  </r>
  <r>
    <d v="2018-12-08T00:00:00"/>
    <s v="Taxi moto hôtel-gare routière ocean du nord "/>
    <x v="0"/>
    <x v="0"/>
    <m/>
    <n v="300"/>
    <n v="0.53953923349459565"/>
    <n v="556.03"/>
    <n v="-2854804"/>
    <x v="3"/>
    <s v="Décharge"/>
    <x v="0"/>
    <s v="CONGO"/>
    <s v="ɣ"/>
  </r>
  <r>
    <d v="2018-12-08T00:00:00"/>
    <s v="Taxi à brazzaville Gare routière Océan du nord-Domicile"/>
    <x v="0"/>
    <x v="0"/>
    <m/>
    <n v="2000"/>
    <n v="3.5969282232973043"/>
    <n v="556.03"/>
    <n v="-2856804"/>
    <x v="3"/>
    <s v="Décharge"/>
    <x v="0"/>
    <s v="CONGO"/>
    <s v="ɣ"/>
  </r>
  <r>
    <d v="2018-12-09T00:00:00"/>
    <s v="Taxi hôtel-Victoire-Matete (rencontre avec la cible des primates)"/>
    <x v="0"/>
    <x v="4"/>
    <m/>
    <n v="2000"/>
    <n v="3.5283325100557477"/>
    <n v="566.84"/>
    <n v="-2858804"/>
    <x v="9"/>
    <s v="Décharge"/>
    <x v="1"/>
    <s v="CONGO"/>
    <s v="ɣ"/>
  </r>
  <r>
    <d v="2018-12-09T00:00:00"/>
    <s v="Achat boisson (rencontre avec la cible des primates)"/>
    <x v="10"/>
    <x v="4"/>
    <m/>
    <n v="2500"/>
    <n v="4.4104156375696846"/>
    <n v="566.84"/>
    <n v="-2861304"/>
    <x v="9"/>
    <s v="Décharge"/>
    <x v="1"/>
    <s v="CONGO"/>
    <s v="ɣ"/>
  </r>
  <r>
    <d v="2018-12-09T00:00:00"/>
    <s v="Taxi Matete-Liberté-Kingasani (investigation sur le terrain)"/>
    <x v="0"/>
    <x v="4"/>
    <m/>
    <n v="2000"/>
    <n v="3.5283325100557477"/>
    <n v="566.84"/>
    <n v="-2863304"/>
    <x v="9"/>
    <s v="Décharge"/>
    <x v="1"/>
    <s v="CONGO"/>
    <s v="ɣ"/>
  </r>
  <r>
    <d v="2018-12-09T00:00:00"/>
    <s v="Taxi Kingasani-Masina-Victoire (extension investigation)"/>
    <x v="0"/>
    <x v="4"/>
    <m/>
    <n v="2000"/>
    <n v="3.5283325100557477"/>
    <n v="566.84"/>
    <n v="-2865304"/>
    <x v="9"/>
    <s v="Décharge"/>
    <x v="1"/>
    <s v="CONGO"/>
    <s v="ɣ"/>
  </r>
  <r>
    <d v="2018-12-09T00:00:00"/>
    <s v="Taxi Victoire-Lingwala-Bandal-Hôtel (investigation et retour à l'hôtel)"/>
    <x v="0"/>
    <x v="4"/>
    <m/>
    <n v="3000"/>
    <n v="5.2924987650836215"/>
    <n v="566.84"/>
    <n v="-2868304"/>
    <x v="9"/>
    <s v="Décharge"/>
    <x v="1"/>
    <s v="CONGO"/>
    <s v="ɣ"/>
  </r>
  <r>
    <d v="2018-12-10T00:00:00"/>
    <s v="Reglement facture bonus medias portant sur les audiences du 06 décembre 2018 au TGI d'IMPFONDO"/>
    <x v="6"/>
    <x v="3"/>
    <m/>
    <n v="250000"/>
    <n v="441.04156375696846"/>
    <n v="566.84"/>
    <n v="-3118304"/>
    <x v="6"/>
    <n v="3634969"/>
    <x v="1"/>
    <s v="CONGO"/>
    <s v="o"/>
  </r>
  <r>
    <d v="2018-12-10T00:00:00"/>
    <s v="FRAIS RET.DEPLACE Chq n°3634969"/>
    <x v="5"/>
    <x v="2"/>
    <m/>
    <n v="3401"/>
    <n v="6.116576443717066"/>
    <n v="556.03"/>
    <n v="-3121705"/>
    <x v="6"/>
    <n v="3634969"/>
    <x v="0"/>
    <s v="CONGO"/>
    <s v="o"/>
  </r>
  <r>
    <d v="2018-12-10T00:00:00"/>
    <s v="Taxi Domicile - Bureau - Domicile"/>
    <x v="0"/>
    <x v="4"/>
    <m/>
    <n v="2000"/>
    <n v="3.5283325100557477"/>
    <n v="566.84"/>
    <n v="-3123705"/>
    <x v="7"/>
    <s v="Décharge"/>
    <x v="1"/>
    <s v="CONGO"/>
    <s v="ɣ"/>
  </r>
  <r>
    <d v="2018-12-10T00:00:00"/>
    <s v="Food allowance pendant la pause"/>
    <x v="7"/>
    <x v="4"/>
    <m/>
    <n v="1000"/>
    <n v="1.7641662550278738"/>
    <n v="566.84"/>
    <n v="-3124705"/>
    <x v="7"/>
    <s v="Décharge"/>
    <x v="1"/>
    <s v="CONGO"/>
    <s v="ɣ"/>
  </r>
  <r>
    <d v="2018-12-10T00:00:00"/>
    <s v="Taxi bureau - Port "/>
    <x v="0"/>
    <x v="4"/>
    <m/>
    <n v="2000"/>
    <n v="3.5283325100557477"/>
    <n v="566.84"/>
    <n v="-3126705"/>
    <x v="7"/>
    <s v="Décharge"/>
    <x v="1"/>
    <s v="CONGO"/>
    <s v="ɣ"/>
  </r>
  <r>
    <d v="2018-12-10T00:00:00"/>
    <s v="Taxi Port - corniche"/>
    <x v="0"/>
    <x v="4"/>
    <m/>
    <n v="1000"/>
    <n v="1.7641662550278738"/>
    <n v="566.84"/>
    <n v="-3127705"/>
    <x v="7"/>
    <s v="Décharge"/>
    <x v="1"/>
    <s v="CONGO"/>
    <s v="ɣ"/>
  </r>
  <r>
    <d v="2018-12-10T00:00:00"/>
    <s v="Taxi corniche - bureau"/>
    <x v="0"/>
    <x v="4"/>
    <m/>
    <n v="1500"/>
    <n v="2.6462493825418107"/>
    <n v="566.84"/>
    <n v="-3129205"/>
    <x v="7"/>
    <s v="Décharge"/>
    <x v="1"/>
    <s v="CONGO"/>
    <s v="ɣ"/>
  </r>
  <r>
    <d v="2018-12-10T00:00:00"/>
    <s v="Taxi: Agence Ocean du Nord-Bureau"/>
    <x v="0"/>
    <x v="0"/>
    <m/>
    <n v="1000"/>
    <n v="1.7984641116486522"/>
    <n v="556.03"/>
    <n v="-3130205"/>
    <x v="13"/>
    <s v="Décharge"/>
    <x v="0"/>
    <s v="CONGO"/>
    <s v="ɣ"/>
  </r>
  <r>
    <d v="2018-12-10T00:00:00"/>
    <s v="Frais de mission Me Séverin BIYOUDI du 11 au 14 décembre 2018 à Dolisie"/>
    <x v="9"/>
    <x v="0"/>
    <m/>
    <n v="103000"/>
    <n v="185.24180349981117"/>
    <n v="556.03"/>
    <n v="-3233205"/>
    <x v="1"/>
    <n v="30"/>
    <x v="0"/>
    <s v="CONGO"/>
    <s v="o"/>
  </r>
  <r>
    <d v="2018-12-10T00:00:00"/>
    <s v="Bonus du mois de Novembre 2018-Bley BEMY"/>
    <x v="6"/>
    <x v="0"/>
    <m/>
    <n v="10000"/>
    <n v="17.984641116486522"/>
    <n v="556.03"/>
    <n v="-3243205"/>
    <x v="1"/>
    <n v="32"/>
    <x v="0"/>
    <s v="CONGO"/>
    <s v="o"/>
  </r>
  <r>
    <d v="2018-12-10T00:00:00"/>
    <s v="Achat billet Océan du Nord BZV-OWANDO/Dalia OYONTSIO"/>
    <x v="0"/>
    <x v="1"/>
    <m/>
    <n v="10000"/>
    <n v="17.984641116486522"/>
    <n v="556.03"/>
    <n v="-3253205"/>
    <x v="1"/>
    <s v="101206002018--3"/>
    <x v="0"/>
    <s v="CONGO"/>
    <s v="o"/>
  </r>
  <r>
    <d v="2018-12-10T00:00:00"/>
    <s v="Taxi Office &gt; WCS &gt; Office "/>
    <x v="0"/>
    <x v="1"/>
    <m/>
    <n v="2000"/>
    <n v="3.5969282232973043"/>
    <n v="556.03"/>
    <n v="-3255205"/>
    <x v="14"/>
    <s v="Décharge"/>
    <x v="0"/>
    <s v="CONGO"/>
    <s v="ɣ"/>
  </r>
  <r>
    <d v="2018-12-10T00:00:00"/>
    <s v="Taxi bureau-agence western union du centre ville pour faire un transfert à i23c"/>
    <x v="0"/>
    <x v="0"/>
    <m/>
    <n v="1000"/>
    <n v="1.7984641116486522"/>
    <n v="556.03"/>
    <n v="-3256205"/>
    <x v="2"/>
    <s v="Decharge"/>
    <x v="0"/>
    <s v="CONGO"/>
    <s v="ɣ"/>
  </r>
  <r>
    <d v="2018-12-10T00:00:00"/>
    <s v="Frais de transfert à i23c/RDC"/>
    <x v="2"/>
    <x v="2"/>
    <m/>
    <n v="22768"/>
    <n v="40.947430894016513"/>
    <n v="556.03"/>
    <n v="-3278973"/>
    <x v="2"/>
    <s v="WU"/>
    <x v="0"/>
    <s v="CONGO"/>
    <s v="o"/>
  </r>
  <r>
    <d v="2018-12-10T00:00:00"/>
    <s v="Taxi agence western union-bureau"/>
    <x v="0"/>
    <x v="0"/>
    <m/>
    <n v="1000"/>
    <n v="1.7984641116486522"/>
    <n v="556.03"/>
    <n v="-3279973"/>
    <x v="2"/>
    <s v="Decharge"/>
    <x v="0"/>
    <s v="CONGO"/>
    <s v="ɣ"/>
  </r>
  <r>
    <d v="2018-12-10T00:00:00"/>
    <s v="Taxi Hôtel-Royal-Shaumba (rencontrer la cible de 80kg)"/>
    <x v="0"/>
    <x v="4"/>
    <m/>
    <n v="2000"/>
    <n v="3.5283325100557477"/>
    <n v="566.84"/>
    <n v="-3281973"/>
    <x v="9"/>
    <s v="Décharge"/>
    <x v="1"/>
    <s v="CONGO"/>
    <s v="ɣ"/>
  </r>
  <r>
    <d v="2018-12-10T00:00:00"/>
    <s v="Taxi Shaumba-Kimpwanza-Gambela (investigation sur terrain)"/>
    <x v="0"/>
    <x v="4"/>
    <m/>
    <n v="2000"/>
    <n v="3.5283325100557477"/>
    <n v="566.84"/>
    <n v="-3283973"/>
    <x v="9"/>
    <s v="Décharge"/>
    <x v="1"/>
    <s v="CONGO"/>
    <s v="ɣ"/>
  </r>
  <r>
    <d v="2018-12-10T00:00:00"/>
    <s v="Taxi Gambela-Limete-Matete (prospection sur terrain et rencontre avec des cibles des perroquets)"/>
    <x v="0"/>
    <x v="4"/>
    <m/>
    <n v="3000"/>
    <n v="5.2924987650836215"/>
    <n v="566.84"/>
    <n v="-3286973"/>
    <x v="9"/>
    <s v="Décharge"/>
    <x v="1"/>
    <s v="CONGO"/>
    <s v="ɣ"/>
  </r>
  <r>
    <d v="2018-12-10T00:00:00"/>
    <s v="Taxi Matete-Liberté-Kimbaseke (investigation sur le terrain)"/>
    <x v="0"/>
    <x v="4"/>
    <m/>
    <n v="2000"/>
    <n v="3.5283325100557477"/>
    <n v="566.84"/>
    <n v="-3288973"/>
    <x v="9"/>
    <s v="Décharge"/>
    <x v="1"/>
    <s v="CONGO"/>
    <s v="ɣ"/>
  </r>
  <r>
    <d v="2018-12-10T00:00:00"/>
    <s v="Taxi Kimbaseke-Masina-Ndolo (prospection sur terrain et rencontre avec les cibles des ivoires sculptées)"/>
    <x v="0"/>
    <x v="4"/>
    <m/>
    <n v="2500"/>
    <n v="4.4104156375696846"/>
    <n v="566.84"/>
    <n v="-3291473"/>
    <x v="9"/>
    <s v="Décharge"/>
    <x v="1"/>
    <s v="CONGO"/>
    <s v="ɣ"/>
  </r>
  <r>
    <d v="2018-12-10T00:00:00"/>
    <s v="Taxi Ndolo-Beau marché-Huillerie (rencontrer les cibles et voir des produits)"/>
    <x v="0"/>
    <x v="4"/>
    <m/>
    <n v="2000"/>
    <n v="3.5283325100557477"/>
    <n v="566.84"/>
    <n v="-3293473"/>
    <x v="9"/>
    <s v="Décharge"/>
    <x v="1"/>
    <s v="CONGO"/>
    <s v="ɣ"/>
  </r>
  <r>
    <d v="2018-12-10T00:00:00"/>
    <s v="Achat boisson (rencontre avec des cibles des ivoires sculptées)"/>
    <x v="10"/>
    <x v="4"/>
    <m/>
    <n v="5500"/>
    <n v="9.7029144026533061"/>
    <n v="566.84"/>
    <n v="-3298973"/>
    <x v="9"/>
    <s v="Décharge"/>
    <x v="1"/>
    <s v="CONGO"/>
    <s v="ɣ"/>
  </r>
  <r>
    <d v="2018-12-10T00:00:00"/>
    <s v="Taxi Huilerie-Ville-Batetela (retrait d'argent envoyé par Dieudonné)"/>
    <x v="0"/>
    <x v="4"/>
    <m/>
    <n v="2000"/>
    <n v="3.5283325100557477"/>
    <n v="566.84"/>
    <n v="-3300973"/>
    <x v="9"/>
    <s v="Décharge"/>
    <x v="1"/>
    <s v="CONGO"/>
    <s v="ɣ"/>
  </r>
  <r>
    <d v="2018-12-10T00:00:00"/>
    <s v="Taxi Batetela-Victoire-Magasin(retour à l'hôtel)"/>
    <x v="0"/>
    <x v="4"/>
    <m/>
    <n v="2000"/>
    <n v="3.5283325100557477"/>
    <n v="566.84"/>
    <n v="-3302973"/>
    <x v="9"/>
    <s v="Décharge"/>
    <x v="1"/>
    <s v="CONGO"/>
    <s v="ɣ"/>
  </r>
  <r>
    <d v="2018-12-10T00:00:00"/>
    <s v="Achat billet pour Owando"/>
    <x v="0"/>
    <x v="0"/>
    <m/>
    <n v="10000"/>
    <n v="17.984641116486522"/>
    <n v="556.03"/>
    <n v="-3312973"/>
    <x v="10"/>
    <s v="101206002018--3"/>
    <x v="0"/>
    <s v="CONGO"/>
    <s v="o"/>
  </r>
  <r>
    <d v="2018-12-10T00:00:00"/>
    <s v="Taxi domicile-agence océan du nord mikalou"/>
    <x v="0"/>
    <x v="0"/>
    <m/>
    <n v="1500"/>
    <n v="2.6976961674729782"/>
    <n v="556.03"/>
    <n v="-3314473"/>
    <x v="10"/>
    <s v="Décharge"/>
    <x v="0"/>
    <s v="CONGO"/>
    <s v="ɣ"/>
  </r>
  <r>
    <d v="2018-12-10T00:00:00"/>
    <s v="Taxi Moto agence océan du nord-hôtel à Owando"/>
    <x v="0"/>
    <x v="0"/>
    <m/>
    <n v="300"/>
    <n v="0.53953923349459565"/>
    <n v="556.03"/>
    <n v="-3314773"/>
    <x v="10"/>
    <s v="Décharge"/>
    <x v="0"/>
    <s v="CONGO"/>
    <s v="ɣ"/>
  </r>
  <r>
    <d v="2018-12-10T00:00:00"/>
    <s v="Taxi Moto hôtel-Commissariat de police à Owando"/>
    <x v="0"/>
    <x v="0"/>
    <m/>
    <n v="300"/>
    <n v="0.53953923349459565"/>
    <n v="556.03"/>
    <n v="-3315073"/>
    <x v="10"/>
    <s v="Décharge"/>
    <x v="0"/>
    <s v="CONGO"/>
    <s v="ɣ"/>
  </r>
  <r>
    <d v="2018-12-10T00:00:00"/>
    <s v="Taxi Moto Commissariat-MA à Owando"/>
    <x v="0"/>
    <x v="0"/>
    <m/>
    <n v="300"/>
    <n v="0.53953923349459565"/>
    <n v="556.03"/>
    <n v="-3315373"/>
    <x v="10"/>
    <s v="Décharge"/>
    <x v="0"/>
    <s v="CONGO"/>
    <s v="ɣ"/>
  </r>
  <r>
    <d v="2018-12-10T00:00:00"/>
    <s v="Taxi Moto MA-hôtel à Owando"/>
    <x v="0"/>
    <x v="0"/>
    <m/>
    <n v="300"/>
    <n v="0.53953923349459565"/>
    <n v="556.03"/>
    <n v="-3315673"/>
    <x v="10"/>
    <s v="Décharge"/>
    <x v="0"/>
    <s v="CONGO"/>
    <s v="ɣ"/>
  </r>
  <r>
    <d v="2018-12-10T00:00:00"/>
    <s v="Ration du détenu à la maison d'arrêt d'Owando"/>
    <x v="1"/>
    <x v="0"/>
    <m/>
    <n v="1000"/>
    <n v="1.7984641116486522"/>
    <n v="556.03"/>
    <n v="-3316673"/>
    <x v="10"/>
    <s v="Décharge"/>
    <x v="0"/>
    <s v="CONGO"/>
    <s v="ɣ"/>
  </r>
  <r>
    <d v="2018-12-10T00:00:00"/>
    <s v="Taxi Moto hôtel-restaurant à Owando"/>
    <x v="0"/>
    <x v="0"/>
    <m/>
    <n v="300"/>
    <n v="0.53953923349459565"/>
    <n v="556.03"/>
    <n v="-3316973"/>
    <x v="10"/>
    <s v="Décharge"/>
    <x v="0"/>
    <s v="CONGO"/>
    <s v="ɣ"/>
  </r>
  <r>
    <d v="2018-12-10T00:00:00"/>
    <s v="Taxi Moto restaurant-hôtel à Owando"/>
    <x v="0"/>
    <x v="0"/>
    <m/>
    <n v="300"/>
    <n v="0.53953923349459565"/>
    <n v="556.03"/>
    <n v="-3317273"/>
    <x v="10"/>
    <s v="Décharge"/>
    <x v="0"/>
    <s v="CONGO"/>
    <s v="ɣ"/>
  </r>
  <r>
    <d v="2018-12-11T00:00:00"/>
    <s v="Taxi Domicile - Bureau - Domicile"/>
    <x v="0"/>
    <x v="4"/>
    <m/>
    <n v="2000"/>
    <n v="3.5283325100557477"/>
    <n v="566.84"/>
    <n v="-3319273"/>
    <x v="7"/>
    <s v="Décharge"/>
    <x v="1"/>
    <s v="CONGO"/>
    <s v="ɣ"/>
  </r>
  <r>
    <d v="2018-12-11T00:00:00"/>
    <s v="Food allowance pendant la pause"/>
    <x v="7"/>
    <x v="4"/>
    <m/>
    <n v="1000"/>
    <n v="1.7641662550278738"/>
    <n v="566.84"/>
    <n v="-3320273"/>
    <x v="7"/>
    <s v="Décharge"/>
    <x v="1"/>
    <s v="CONGO"/>
    <s v="ɣ"/>
  </r>
  <r>
    <d v="2018-12-11T00:00:00"/>
    <s v="Taxi bureau - bacongo"/>
    <x v="0"/>
    <x v="4"/>
    <m/>
    <n v="1500"/>
    <n v="2.6462493825418107"/>
    <n v="566.84"/>
    <n v="-3321773"/>
    <x v="7"/>
    <s v="Décharge"/>
    <x v="1"/>
    <s v="CONGO"/>
    <s v="ɣ"/>
  </r>
  <r>
    <d v="2018-12-11T00:00:00"/>
    <s v="Taxi bacongo - poto poto"/>
    <x v="0"/>
    <x v="4"/>
    <m/>
    <n v="1500"/>
    <n v="2.6462493825418107"/>
    <n v="566.84"/>
    <n v="-3323273"/>
    <x v="7"/>
    <s v="Décharge"/>
    <x v="1"/>
    <s v="CONGO"/>
    <s v="ɣ"/>
  </r>
  <r>
    <d v="2018-12-11T00:00:00"/>
    <s v="Taxi poto poto - Talangaî"/>
    <x v="0"/>
    <x v="4"/>
    <m/>
    <n v="1500"/>
    <n v="2.6462493825418107"/>
    <n v="566.84"/>
    <n v="-3324773"/>
    <x v="7"/>
    <s v="Décharge"/>
    <x v="1"/>
    <s v="CONGO"/>
    <s v="ɣ"/>
  </r>
  <r>
    <d v="2018-12-11T00:00:00"/>
    <s v="Taxi Talangaî - bureau"/>
    <x v="0"/>
    <x v="4"/>
    <m/>
    <n v="1500"/>
    <n v="2.6462493825418107"/>
    <n v="566.84"/>
    <n v="-3326273"/>
    <x v="7"/>
    <s v="Décharge"/>
    <x v="1"/>
    <s v="CONGO"/>
    <s v="ɣ"/>
  </r>
  <r>
    <d v="2018-12-11T00:00:00"/>
    <s v="Taxi: Bureau-Agence Ocean du Nord pour la réservation"/>
    <x v="0"/>
    <x v="0"/>
    <m/>
    <n v="1000"/>
    <n v="1.7984641116486522"/>
    <n v="556.03"/>
    <n v="-3327273"/>
    <x v="13"/>
    <s v="Décharge"/>
    <x v="0"/>
    <s v="CONGO"/>
    <s v="ɣ"/>
  </r>
  <r>
    <d v="2018-12-11T00:00:00"/>
    <s v="Achat Billet: Brazzaville-Dolissie"/>
    <x v="0"/>
    <x v="0"/>
    <m/>
    <n v="10000"/>
    <n v="17.984641116486522"/>
    <n v="556.03"/>
    <n v="-3337273"/>
    <x v="13"/>
    <s v="111207002018--20"/>
    <x v="0"/>
    <s v="CONGO"/>
    <s v="o"/>
  </r>
  <r>
    <d v="2018-12-11T00:00:00"/>
    <s v="Taxi: Domicile-Agence ocean du nord"/>
    <x v="0"/>
    <x v="0"/>
    <m/>
    <n v="1500"/>
    <n v="2.6976961674729782"/>
    <n v="556.03"/>
    <n v="-3338773"/>
    <x v="13"/>
    <s v="Décharge"/>
    <x v="0"/>
    <s v="CONGO"/>
    <s v="ɣ"/>
  </r>
  <r>
    <d v="2018-12-11T00:00:00"/>
    <s v="Taxi: Hôtel-Restaurant"/>
    <x v="0"/>
    <x v="0"/>
    <m/>
    <n v="700"/>
    <n v="1.2589248781540565"/>
    <n v="556.03"/>
    <n v="-3339473"/>
    <x v="13"/>
    <s v="Décharge"/>
    <x v="0"/>
    <s v="CONGO"/>
    <s v="ɣ"/>
  </r>
  <r>
    <d v="2018-12-11T00:00:00"/>
    <s v="Taxi: Restaurant-Hôtel"/>
    <x v="0"/>
    <x v="0"/>
    <m/>
    <n v="700"/>
    <n v="1.2589248781540565"/>
    <n v="556.03"/>
    <n v="-3340173"/>
    <x v="13"/>
    <s v="Décharge"/>
    <x v="0"/>
    <s v="CONGO"/>
    <s v="ɣ"/>
  </r>
  <r>
    <d v="2018-12-11T00:00:00"/>
    <s v="Taxi Office &gt; WCS &gt; Office "/>
    <x v="0"/>
    <x v="1"/>
    <m/>
    <n v="2000"/>
    <n v="3.5969282232973043"/>
    <n v="556.03"/>
    <n v="-3342173"/>
    <x v="14"/>
    <s v="Décharge"/>
    <x v="0"/>
    <s v="CONGO"/>
    <s v="ɣ"/>
  </r>
  <r>
    <d v="2018-12-11T00:00:00"/>
    <s v="Taxi bureau-agence ocean du nord de l'Angola libre pour achat du billet de maitre séverin destination dolisie"/>
    <x v="0"/>
    <x v="0"/>
    <m/>
    <n v="1000"/>
    <n v="1.7984641116486522"/>
    <n v="556.03"/>
    <n v="-3343173"/>
    <x v="2"/>
    <s v="Decharge"/>
    <x v="0"/>
    <s v="CONGO"/>
    <s v="ɣ"/>
  </r>
  <r>
    <d v="2018-12-11T00:00:00"/>
    <s v="Taxi Agence Océan du Nord-Bureau"/>
    <x v="0"/>
    <x v="0"/>
    <m/>
    <n v="1000"/>
    <n v="1.7984641116486522"/>
    <n v="556.03"/>
    <n v="-3344173"/>
    <x v="2"/>
    <s v="Decharge"/>
    <x v="0"/>
    <s v="CONGO"/>
    <s v="ɣ"/>
  </r>
  <r>
    <d v="2018-12-11T00:00:00"/>
    <s v="Taxi Bureau PALF-WCS"/>
    <x v="0"/>
    <x v="3"/>
    <m/>
    <n v="1000"/>
    <n v="1.7984641116486522"/>
    <n v="556.03"/>
    <n v="-3345173"/>
    <x v="12"/>
    <s v="Décharge"/>
    <x v="0"/>
    <s v="CONGO"/>
    <s v="ɣ"/>
  </r>
  <r>
    <d v="2018-12-11T00:00:00"/>
    <s v="Taxi WCS-Bureau PALF"/>
    <x v="0"/>
    <x v="3"/>
    <m/>
    <n v="1000"/>
    <n v="1.7984641116486522"/>
    <n v="556.03"/>
    <n v="-3346173"/>
    <x v="12"/>
    <s v="Décharge"/>
    <x v="0"/>
    <s v="CONGO"/>
    <s v="ɣ"/>
  </r>
  <r>
    <d v="2018-12-11T00:00:00"/>
    <s v="Taxi Bureau PALF-Banque BCI"/>
    <x v="0"/>
    <x v="3"/>
    <m/>
    <n v="1000"/>
    <n v="1.7984641116486522"/>
    <n v="556.03"/>
    <n v="-3347173"/>
    <x v="12"/>
    <s v="Décharge"/>
    <x v="0"/>
    <s v="CONGO"/>
    <s v="ɣ"/>
  </r>
  <r>
    <d v="2018-12-11T00:00:00"/>
    <s v="Taxi Banque BCI-TOP TV"/>
    <x v="0"/>
    <x v="3"/>
    <m/>
    <n v="1000"/>
    <n v="1.7984641116486522"/>
    <n v="556.03"/>
    <n v="-3348173"/>
    <x v="12"/>
    <s v="Décharge"/>
    <x v="0"/>
    <s v="CONGO"/>
    <s v="ɣ"/>
  </r>
  <r>
    <d v="2018-12-11T00:00:00"/>
    <s v="Taxi TOP TV-Groupecongomedias.com"/>
    <x v="0"/>
    <x v="3"/>
    <m/>
    <n v="1000"/>
    <n v="1.7984641116486522"/>
    <n v="556.03"/>
    <n v="-3349173"/>
    <x v="12"/>
    <s v="Décharge"/>
    <x v="0"/>
    <s v="CONGO"/>
    <s v="ɣ"/>
  </r>
  <r>
    <d v="2018-12-11T00:00:00"/>
    <s v="Taxi Groupecongomedias.com-ES TV"/>
    <x v="0"/>
    <x v="3"/>
    <m/>
    <n v="1000"/>
    <n v="1.7984641116486522"/>
    <n v="556.03"/>
    <n v="-3350173"/>
    <x v="12"/>
    <s v="Décharge"/>
    <x v="0"/>
    <s v="CONGO"/>
    <s v="ɣ"/>
  </r>
  <r>
    <d v="2018-12-11T00:00:00"/>
    <s v="Taxi ES TV-Radio Rurale"/>
    <x v="0"/>
    <x v="3"/>
    <m/>
    <n v="1000"/>
    <n v="1.7984641116486522"/>
    <n v="556.03"/>
    <n v="-3351173"/>
    <x v="12"/>
    <s v="Décharge"/>
    <x v="0"/>
    <s v="CONGO"/>
    <s v="ɣ"/>
  </r>
  <r>
    <d v="2018-12-11T00:00:00"/>
    <s v="Taxi Radio Rurale-Vox.cg"/>
    <x v="0"/>
    <x v="3"/>
    <m/>
    <n v="1000"/>
    <n v="1.7984641116486522"/>
    <n v="556.03"/>
    <n v="-3352173"/>
    <x v="12"/>
    <s v="Décharge"/>
    <x v="0"/>
    <s v="CONGO"/>
    <s v="ɣ"/>
  </r>
  <r>
    <d v="2018-12-11T00:00:00"/>
    <s v="Taxi Vox.cg-congoprofond.net"/>
    <x v="0"/>
    <x v="3"/>
    <m/>
    <n v="1000"/>
    <n v="1.7984641116486522"/>
    <n v="556.03"/>
    <n v="-3353173"/>
    <x v="12"/>
    <s v="Décharge"/>
    <x v="0"/>
    <s v="CONGO"/>
    <s v="ɣ"/>
  </r>
  <r>
    <d v="2018-12-11T00:00:00"/>
    <s v="Taxi congoprofond.net-Firstmedias.com"/>
    <x v="0"/>
    <x v="3"/>
    <m/>
    <n v="1000"/>
    <n v="1.7984641116486522"/>
    <n v="556.03"/>
    <n v="-3354173"/>
    <x v="12"/>
    <s v="Décharge"/>
    <x v="0"/>
    <s v="CONGO"/>
    <s v="ɣ"/>
  </r>
  <r>
    <d v="2018-12-11T00:00:00"/>
    <s v="Taxi Firstmedias.com-Bureau PALF"/>
    <x v="0"/>
    <x v="3"/>
    <m/>
    <n v="1000"/>
    <n v="1.7984641116486522"/>
    <n v="556.03"/>
    <n v="-3355173"/>
    <x v="12"/>
    <s v="Décharge"/>
    <x v="0"/>
    <s v="CONGO"/>
    <s v="ɣ"/>
  </r>
  <r>
    <d v="2018-12-11T00:00:00"/>
    <s v="Taxi hôtel-Victoire-Royal (poursuivre les discussions avec les cibles de 80kg)"/>
    <x v="0"/>
    <x v="4"/>
    <m/>
    <n v="2000"/>
    <n v="3.5283325100557477"/>
    <n v="566.84"/>
    <n v="-3357173"/>
    <x v="9"/>
    <s v="Décharge"/>
    <x v="1"/>
    <s v="CONGO"/>
    <s v="ɣ"/>
  </r>
  <r>
    <d v="2018-12-11T00:00:00"/>
    <s v="Taxi Royal-Chez Guy-Patachoux ( ensemble avec le demarcheur)"/>
    <x v="0"/>
    <x v="4"/>
    <m/>
    <n v="2000"/>
    <n v="3.5283325100557477"/>
    <n v="566.84"/>
    <n v="-3359173"/>
    <x v="9"/>
    <s v="Décharge"/>
    <x v="1"/>
    <s v="CONGO"/>
    <s v="ɣ"/>
  </r>
  <r>
    <d v="2018-12-11T00:00:00"/>
    <s v="Taxi Patachoux-Marché Ndolo-7ième rue (rencontre avec les cibles des perroquets)"/>
    <x v="0"/>
    <x v="4"/>
    <m/>
    <n v="2000"/>
    <n v="3.5283325100557477"/>
    <n v="566.84"/>
    <n v="-3361173"/>
    <x v="9"/>
    <s v="Décharge"/>
    <x v="1"/>
    <s v="CONGO"/>
    <s v="ɣ"/>
  </r>
  <r>
    <d v="2018-12-11T00:00:00"/>
    <s v="Taxi 7ième rue-Yolo-Delvaux (prospection sur terrain après rencontres)"/>
    <x v="0"/>
    <x v="4"/>
    <m/>
    <n v="3000"/>
    <n v="5.2924987650836215"/>
    <n v="566.84"/>
    <n v="-3364173"/>
    <x v="9"/>
    <s v="Décharge"/>
    <x v="1"/>
    <s v="CONGO"/>
    <s v="ɣ"/>
  </r>
  <r>
    <d v="2018-12-11T00:00:00"/>
    <s v="Taxi Delvaux-Upn-Matadikibala (investigation sur terrain)"/>
    <x v="0"/>
    <x v="4"/>
    <m/>
    <n v="2000"/>
    <n v="3.5283325100557477"/>
    <n v="566.84"/>
    <n v="-3366173"/>
    <x v="9"/>
    <s v="Décharge"/>
    <x v="1"/>
    <s v="CONGO"/>
    <s v="ɣ"/>
  </r>
  <r>
    <d v="2018-12-11T00:00:00"/>
    <s v="Taxi Matadikibala-Mongafula-Victoire (rencontrer la cibles des primates)"/>
    <x v="0"/>
    <x v="4"/>
    <m/>
    <n v="2000"/>
    <n v="3.5283325100557477"/>
    <n v="566.84"/>
    <n v="-3368173"/>
    <x v="9"/>
    <s v="Décharge"/>
    <x v="1"/>
    <s v="CONGO"/>
    <s v="ɣ"/>
  </r>
  <r>
    <d v="2018-12-11T00:00:00"/>
    <s v="Taxi Victoire-Boulevard-Hôtel (retour à l'hôtel)"/>
    <x v="0"/>
    <x v="4"/>
    <m/>
    <n v="2000"/>
    <n v="3.5283325100557477"/>
    <n v="566.84"/>
    <n v="-3370173"/>
    <x v="9"/>
    <s v="Décharge"/>
    <x v="1"/>
    <s v="CONGO"/>
    <s v="ɣ"/>
  </r>
  <r>
    <d v="2018-12-11T00:00:00"/>
    <s v="Taxi bureau-cabinet de maître Severin pour lui remettre son billet pour Dolisie"/>
    <x v="0"/>
    <x v="0"/>
    <m/>
    <n v="1000"/>
    <n v="1.7984641116486522"/>
    <n v="556.03"/>
    <n v="-3371173"/>
    <x v="3"/>
    <s v="Décharge"/>
    <x v="0"/>
    <s v="CONGO"/>
    <s v="ɣ"/>
  </r>
  <r>
    <d v="2018-12-11T00:00:00"/>
    <s v="Taxi cabinet de maitre Severin-Bureau"/>
    <x v="0"/>
    <x v="0"/>
    <m/>
    <n v="1000"/>
    <n v="1.7984641116486522"/>
    <n v="556.03"/>
    <n v="-3372173"/>
    <x v="3"/>
    <s v="Décharge"/>
    <x v="0"/>
    <s v="CONGO"/>
    <s v="ɣ"/>
  </r>
  <r>
    <d v="2018-12-11T00:00:00"/>
    <s v="Taxi: bureau-Aeroport acheter le billet  d'Impfondo pour Gaudet"/>
    <x v="0"/>
    <x v="0"/>
    <m/>
    <n v="1000"/>
    <n v="1.7984641116486522"/>
    <n v="556.03"/>
    <n v="-3373173"/>
    <x v="4"/>
    <s v="Décharge"/>
    <x v="0"/>
    <s v="CONGO"/>
    <s v="ɣ"/>
  </r>
  <r>
    <d v="2018-12-11T00:00:00"/>
    <s v="Achat du billet d'avion pour Impfondo"/>
    <x v="8"/>
    <x v="0"/>
    <m/>
    <n v="56000"/>
    <n v="100.71399025232452"/>
    <n v="556.03"/>
    <n v="-3429173"/>
    <x v="4"/>
    <n v="37"/>
    <x v="0"/>
    <s v="CONGO"/>
    <s v="o"/>
  </r>
  <r>
    <d v="2018-12-11T00:00:00"/>
    <s v="Taxi: Aeroport-bureau"/>
    <x v="0"/>
    <x v="0"/>
    <m/>
    <n v="1000"/>
    <n v="1.7984641116486522"/>
    <n v="556.03"/>
    <n v="-3430173"/>
    <x v="4"/>
    <s v="Décharge"/>
    <x v="0"/>
    <s v="CONGO"/>
    <s v="ɣ"/>
  </r>
  <r>
    <d v="2018-12-11T00:00:00"/>
    <s v="Taxi Moto hôtel-Commissariat de police à Owando"/>
    <x v="0"/>
    <x v="0"/>
    <m/>
    <n v="300"/>
    <n v="0.53953923349459565"/>
    <n v="556.03"/>
    <n v="-3430473"/>
    <x v="10"/>
    <s v="Décharge"/>
    <x v="0"/>
    <s v="CONGO"/>
    <s v="ɣ"/>
  </r>
  <r>
    <d v="2018-12-11T00:00:00"/>
    <s v="Ration des détenus au commissariat de police d'Owando"/>
    <x v="1"/>
    <x v="0"/>
    <m/>
    <n v="3000"/>
    <n v="5.3953923349459565"/>
    <n v="556.03"/>
    <n v="-3433473"/>
    <x v="10"/>
    <s v="Décharge"/>
    <x v="0"/>
    <s v="CONGO"/>
    <s v="ɣ"/>
  </r>
  <r>
    <d v="2018-12-11T00:00:00"/>
    <s v="Paiement frais d'hôtel à Owando du 10 au 11 décembre soit 1 nuitée "/>
    <x v="3"/>
    <x v="0"/>
    <m/>
    <n v="15000"/>
    <n v="26.976961674729782"/>
    <n v="556.03"/>
    <n v="-3448473"/>
    <x v="10"/>
    <n v="101"/>
    <x v="0"/>
    <s v="CONGO"/>
    <s v="o"/>
  </r>
  <r>
    <d v="2018-12-11T00:00:00"/>
    <s v="Food allowance à Owando du 10 au 11 décembre soit 2  jours"/>
    <x v="3"/>
    <x v="0"/>
    <m/>
    <n v="20000"/>
    <n v="35.969282232973043"/>
    <n v="556.03"/>
    <n v="-3468473"/>
    <x v="10"/>
    <s v="Décharge"/>
    <x v="0"/>
    <s v="CONGO"/>
    <s v="ɣ"/>
  </r>
  <r>
    <d v="2018-12-11T00:00:00"/>
    <s v="Taxi Moto MA-place pour charger le téléphone à Owando"/>
    <x v="0"/>
    <x v="0"/>
    <m/>
    <n v="300"/>
    <n v="0.53953923349459565"/>
    <n v="556.03"/>
    <n v="-3468773"/>
    <x v="10"/>
    <s v="Décharge"/>
    <x v="0"/>
    <s v="CONGO"/>
    <s v="ɣ"/>
  </r>
  <r>
    <d v="2018-12-11T00:00:00"/>
    <s v="Taxi Moto place pour charger le téléphone-agence océan du nord à Owando"/>
    <x v="0"/>
    <x v="0"/>
    <m/>
    <n v="300"/>
    <n v="0.53953923349459565"/>
    <n v="556.03"/>
    <n v="-3469073"/>
    <x v="10"/>
    <s v="Décharge"/>
    <x v="0"/>
    <s v="CONGO"/>
    <s v="ɣ"/>
  </r>
  <r>
    <d v="2018-12-11T00:00:00"/>
    <s v="Taxi Moto agence océan du nord-CA à Owando"/>
    <x v="0"/>
    <x v="0"/>
    <m/>
    <n v="300"/>
    <n v="0.53953923349459565"/>
    <n v="556.03"/>
    <n v="-3469373"/>
    <x v="10"/>
    <s v="Décharge"/>
    <x v="0"/>
    <s v="CONGO"/>
    <s v="ɣ"/>
  </r>
  <r>
    <d v="2018-12-11T00:00:00"/>
    <s v="Taxi Moto CA-restaurant à Owando"/>
    <x v="0"/>
    <x v="0"/>
    <m/>
    <n v="300"/>
    <n v="0.53953923349459565"/>
    <n v="556.03"/>
    <n v="-3469673"/>
    <x v="10"/>
    <s v="Décharge"/>
    <x v="0"/>
    <s v="CONGO"/>
    <s v="ɣ"/>
  </r>
  <r>
    <d v="2018-12-11T00:00:00"/>
    <s v="Taxi Moto restaurant- place pour charger le téléphone à Owando"/>
    <x v="0"/>
    <x v="0"/>
    <m/>
    <n v="300"/>
    <n v="0.53953923349459565"/>
    <n v="556.03"/>
    <n v="-3469973"/>
    <x v="10"/>
    <s v="Décharge"/>
    <x v="0"/>
    <s v="CONGO"/>
    <s v="ɣ"/>
  </r>
  <r>
    <d v="2018-12-11T00:00:00"/>
    <s v="Taxi Moto place pour charger le téléphone-hôtel à Owando"/>
    <x v="0"/>
    <x v="0"/>
    <m/>
    <n v="300"/>
    <n v="0.53953923349459565"/>
    <n v="556.03"/>
    <n v="-3470273"/>
    <x v="10"/>
    <s v="Décharge"/>
    <x v="0"/>
    <s v="CONGO"/>
    <s v="ɣ"/>
  </r>
  <r>
    <d v="2018-12-11T00:00:00"/>
    <s v="Taxi Moto hôtel-bouchon sur la RN2"/>
    <x v="0"/>
    <x v="0"/>
    <m/>
    <n v="300"/>
    <n v="0.53953923349459565"/>
    <n v="556.03"/>
    <n v="-3470573"/>
    <x v="10"/>
    <s v="Décharge"/>
    <x v="0"/>
    <s v="CONGO"/>
    <s v="ɣ"/>
  </r>
  <r>
    <d v="2018-12-11T00:00:00"/>
    <s v="Achat billet Owando-Ouesso"/>
    <x v="0"/>
    <x v="0"/>
    <m/>
    <n v="10000"/>
    <n v="17.984641116486522"/>
    <n v="556.03"/>
    <n v="-3480573"/>
    <x v="10"/>
    <s v="Décharge"/>
    <x v="0"/>
    <s v="CONGO"/>
    <s v="ɣ"/>
  </r>
  <r>
    <d v="2018-12-11T00:00:00"/>
    <s v="Taxi agence séoul express-hôtel à Ouesso"/>
    <x v="0"/>
    <x v="0"/>
    <m/>
    <n v="500"/>
    <n v="0.89923205582432608"/>
    <n v="556.03"/>
    <n v="-3481073"/>
    <x v="10"/>
    <s v="Décharge"/>
    <x v="0"/>
    <s v="CONGO"/>
    <s v="ɣ"/>
  </r>
  <r>
    <d v="2018-12-11T00:00:00"/>
    <s v="Taxi hôtel-restaurant à Ouesso"/>
    <x v="0"/>
    <x v="0"/>
    <m/>
    <n v="500"/>
    <n v="0.89923205582432608"/>
    <n v="556.03"/>
    <n v="-3481573"/>
    <x v="10"/>
    <s v="Décharge"/>
    <x v="0"/>
    <s v="CONGO"/>
    <s v="ɣ"/>
  </r>
  <r>
    <d v="2018-12-11T00:00:00"/>
    <s v="Taxi restaurant-hôtel à Ouesso"/>
    <x v="0"/>
    <x v="0"/>
    <m/>
    <n v="500"/>
    <n v="0.89923205582432608"/>
    <n v="556.03"/>
    <n v="-3482073"/>
    <x v="10"/>
    <s v="Décharge"/>
    <x v="0"/>
    <s v="CONGO"/>
    <s v="ɣ"/>
  </r>
  <r>
    <d v="2018-12-12T00:00:00"/>
    <s v="Taxi Domicile - Bureau - Domicile"/>
    <x v="0"/>
    <x v="4"/>
    <m/>
    <n v="2000"/>
    <n v="3.5283325100557477"/>
    <n v="566.84"/>
    <n v="-3484073"/>
    <x v="7"/>
    <s v="Décharge"/>
    <x v="1"/>
    <s v="CONGO"/>
    <s v="ɣ"/>
  </r>
  <r>
    <d v="2018-12-12T00:00:00"/>
    <s v="Food allowance pendant la pause"/>
    <x v="7"/>
    <x v="4"/>
    <m/>
    <n v="1000"/>
    <n v="1.7641662550278738"/>
    <n v="566.84"/>
    <n v="-3485073"/>
    <x v="7"/>
    <s v="Décharge"/>
    <x v="1"/>
    <s v="CONGO"/>
    <s v="ɣ"/>
  </r>
  <r>
    <d v="2018-12-12T00:00:00"/>
    <s v="Taxi bureau - hôpital de talangaî"/>
    <x v="0"/>
    <x v="4"/>
    <m/>
    <n v="1500"/>
    <n v="2.6462493825418107"/>
    <n v="566.84"/>
    <n v="-3486573"/>
    <x v="7"/>
    <s v="Décharge"/>
    <x v="1"/>
    <s v="CONGO"/>
    <s v="ɣ"/>
  </r>
  <r>
    <d v="2018-12-12T00:00:00"/>
    <s v="Taxi hôpital de talangaî - CEG de la Liberté"/>
    <x v="0"/>
    <x v="4"/>
    <m/>
    <n v="1000"/>
    <n v="1.7641662550278738"/>
    <n v="566.84"/>
    <n v="-3487573"/>
    <x v="7"/>
    <s v="Décharge"/>
    <x v="1"/>
    <s v="CONGO"/>
    <s v="ɣ"/>
  </r>
  <r>
    <d v="2018-12-12T00:00:00"/>
    <s v="Taxi CEG Liberté - Poto Poto (rond point)"/>
    <x v="0"/>
    <x v="4"/>
    <m/>
    <n v="1500"/>
    <n v="2.6462493825418107"/>
    <n v="566.84"/>
    <n v="-3489073"/>
    <x v="7"/>
    <s v="Décharge"/>
    <x v="1"/>
    <s v="CONGO"/>
    <s v="ɣ"/>
  </r>
  <r>
    <d v="2018-12-12T00:00:00"/>
    <s v="Taxi poto poto (la gare) - Bacongo (commune)"/>
    <x v="0"/>
    <x v="4"/>
    <m/>
    <n v="1500"/>
    <n v="2.6462493825418107"/>
    <n v="566.84"/>
    <n v="-3490573"/>
    <x v="7"/>
    <s v="Décharge"/>
    <x v="1"/>
    <s v="CONGO"/>
    <s v="ɣ"/>
  </r>
  <r>
    <d v="2018-12-12T00:00:00"/>
    <s v="Taxi Bacongo (commisariat de police bacongo) - bureau"/>
    <x v="0"/>
    <x v="4"/>
    <m/>
    <n v="1500"/>
    <n v="2.6462493825418107"/>
    <n v="566.84"/>
    <n v="-3492073"/>
    <x v="7"/>
    <s v="Décharge"/>
    <x v="1"/>
    <s v="CONGO"/>
    <s v="ɣ"/>
  </r>
  <r>
    <d v="2018-12-12T00:00:00"/>
    <s v="Taxi Bureau-Aeroport pour le retrait du reçu de mon billet d'mpfondo du 19 novembre 2018/ aller et retour"/>
    <x v="0"/>
    <x v="0"/>
    <m/>
    <n v="2000"/>
    <n v="3.5969282232973043"/>
    <n v="556.03"/>
    <n v="-3494073"/>
    <x v="0"/>
    <s v="Décharge"/>
    <x v="0"/>
    <s v="CONGO"/>
    <s v="ɣ"/>
  </r>
  <r>
    <d v="2018-12-12T00:00:00"/>
    <s v="Taxi: Hôtel-DDEF"/>
    <x v="0"/>
    <x v="0"/>
    <m/>
    <n v="700"/>
    <n v="1.2589248781540565"/>
    <n v="556.03"/>
    <n v="-3494773"/>
    <x v="13"/>
    <s v="Décharge"/>
    <x v="0"/>
    <s v="CONGO"/>
    <s v="ɣ"/>
  </r>
  <r>
    <d v="2018-12-12T00:00:00"/>
    <s v="Taxi: DDEF-TGI"/>
    <x v="0"/>
    <x v="0"/>
    <m/>
    <n v="500"/>
    <n v="0.89923205582432608"/>
    <n v="556.03"/>
    <n v="-3495273"/>
    <x v="13"/>
    <s v="Décharge"/>
    <x v="0"/>
    <s v="CONGO"/>
    <s v="ɣ"/>
  </r>
  <r>
    <d v="2018-12-12T00:00:00"/>
    <s v="Taxi: TGI-DDEF"/>
    <x v="0"/>
    <x v="0"/>
    <m/>
    <n v="500"/>
    <n v="0.89923205582432608"/>
    <n v="556.03"/>
    <n v="-3495773"/>
    <x v="13"/>
    <s v="Décharge"/>
    <x v="0"/>
    <s v="CONGO"/>
    <s v="ɣ"/>
  </r>
  <r>
    <d v="2018-12-12T00:00:00"/>
    <s v="Taxi: DDEF-Restaurant"/>
    <x v="0"/>
    <x v="0"/>
    <m/>
    <n v="700"/>
    <n v="1.2589248781540565"/>
    <n v="556.03"/>
    <n v="-3496473"/>
    <x v="13"/>
    <s v="Décharge"/>
    <x v="0"/>
    <s v="CONGO"/>
    <s v="ɣ"/>
  </r>
  <r>
    <d v="2018-12-12T00:00:00"/>
    <s v="Taxi:Restaurant-Hôtel"/>
    <x v="0"/>
    <x v="0"/>
    <m/>
    <n v="700"/>
    <n v="1.2589248781540565"/>
    <n v="556.03"/>
    <n v="-3497173"/>
    <x v="13"/>
    <s v="Décharge"/>
    <x v="0"/>
    <s v="CONGO"/>
    <s v="ɣ"/>
  </r>
  <r>
    <d v="2018-12-12T00:00:00"/>
    <s v="Achat billet Océan du nord BZV-DOLISIE/Me Séverin BIYOUDI MIAKASSISSA"/>
    <x v="9"/>
    <x v="0"/>
    <m/>
    <n v="10000"/>
    <n v="17.984641116486522"/>
    <n v="556.03"/>
    <n v="-3507173"/>
    <x v="1"/>
    <s v="121207002018--38"/>
    <x v="0"/>
    <s v="CONGO"/>
    <s v="o"/>
  </r>
  <r>
    <d v="2018-12-12T00:00:00"/>
    <s v="Taxi: bureau-Restaurant mamati pour préparation repas PALF/ mamati-bureau"/>
    <x v="0"/>
    <x v="0"/>
    <m/>
    <n v="1000"/>
    <n v="1.7984641116486522"/>
    <n v="556.03"/>
    <n v="-3508173"/>
    <x v="8"/>
    <s v="Décharge"/>
    <x v="0"/>
    <s v="CONGO"/>
    <s v="ɣ"/>
  </r>
  <r>
    <d v="2018-12-12T00:00:00"/>
    <s v="Taxi domicile-rectorat pour prendre part à l'atelier sur le Fond Mondial pour l'Environnement organisé par l'ambassade de France."/>
    <x v="0"/>
    <x v="0"/>
    <m/>
    <n v="1000"/>
    <n v="1.7984641116486522"/>
    <n v="556.03"/>
    <n v="-3509173"/>
    <x v="2"/>
    <s v="Decharge"/>
    <x v="0"/>
    <s v="CONGO"/>
    <s v="ɣ"/>
  </r>
  <r>
    <d v="2018-12-12T00:00:00"/>
    <s v="Taxi Bureau PALF-WCS"/>
    <x v="0"/>
    <x v="3"/>
    <m/>
    <n v="1000"/>
    <n v="1.7984641116486522"/>
    <n v="556.03"/>
    <n v="-3510173"/>
    <x v="12"/>
    <s v="Décharge"/>
    <x v="0"/>
    <s v="CONGO"/>
    <s v="ɣ"/>
  </r>
  <r>
    <d v="2018-12-12T00:00:00"/>
    <s v="Taxi WCS-Bureau PALF"/>
    <x v="0"/>
    <x v="3"/>
    <m/>
    <n v="1000"/>
    <n v="1.7984641116486522"/>
    <n v="556.03"/>
    <n v="-3511173"/>
    <x v="12"/>
    <s v="Décharge"/>
    <x v="0"/>
    <s v="CONGO"/>
    <s v="ɣ"/>
  </r>
  <r>
    <d v="2018-12-12T00:00:00"/>
    <s v="Taxi Bureau PALF-ASPINALL"/>
    <x v="0"/>
    <x v="3"/>
    <m/>
    <n v="1000"/>
    <n v="1.7984641116486522"/>
    <n v="556.03"/>
    <n v="-3512173"/>
    <x v="12"/>
    <s v="Décharge"/>
    <x v="0"/>
    <s v="CONGO"/>
    <s v="ɣ"/>
  </r>
  <r>
    <d v="2018-12-12T00:00:00"/>
    <s v="Taxi Aspinall-Bureau"/>
    <x v="0"/>
    <x v="3"/>
    <m/>
    <n v="1000"/>
    <n v="1.7984641116486522"/>
    <n v="556.03"/>
    <n v="-3513173"/>
    <x v="12"/>
    <s v="Décharge"/>
    <x v="0"/>
    <s v="CONGO"/>
    <s v="ɣ"/>
  </r>
  <r>
    <d v="2018-12-12T00:00:00"/>
    <s v="Taxi Hôtel-Boulevard-Marché Ndolo (rencontre avec les cibles des primates)"/>
    <x v="0"/>
    <x v="4"/>
    <m/>
    <n v="2500"/>
    <n v="4.4104156375696846"/>
    <n v="566.84"/>
    <n v="-3515673"/>
    <x v="9"/>
    <s v="Décharge"/>
    <x v="1"/>
    <s v="CONGO"/>
    <s v="ɣ"/>
  </r>
  <r>
    <d v="2018-12-12T00:00:00"/>
    <s v="Achat boisson (rencontre avec la cible)"/>
    <x v="10"/>
    <x v="4"/>
    <m/>
    <n v="2000"/>
    <n v="3.5283325100557477"/>
    <n v="566.84"/>
    <n v="-3517673"/>
    <x v="9"/>
    <s v="Décharge"/>
    <x v="1"/>
    <s v="CONGO"/>
    <s v="ɣ"/>
  </r>
  <r>
    <d v="2018-12-12T00:00:00"/>
    <s v="Taxi Ndolo-Kingabwa-N'djili (rencontrer les cibles des ivoires sculptées pour voir les motifs)"/>
    <x v="0"/>
    <x v="4"/>
    <m/>
    <n v="3000"/>
    <n v="5.2924987650836215"/>
    <n v="566.84"/>
    <n v="-3520673"/>
    <x v="9"/>
    <s v="Décharge"/>
    <x v="1"/>
    <s v="CONGO"/>
    <s v="ɣ"/>
  </r>
  <r>
    <d v="2018-12-12T00:00:00"/>
    <s v="Taxi N'Djili-Limeté-24-Batetela (rencontre,faire la mise à jour de la base répertoire et retour à l'hôtel)"/>
    <x v="0"/>
    <x v="4"/>
    <m/>
    <n v="3000"/>
    <n v="5.2924987650836215"/>
    <n v="566.84"/>
    <n v="-3523673"/>
    <x v="9"/>
    <s v="Décharge"/>
    <x v="1"/>
    <s v="CONGO"/>
    <s v="ɣ"/>
  </r>
  <r>
    <d v="2018-12-12T00:00:00"/>
    <s v="Taxi Batetela-Bon marché-Lukusa-Hôtel (rencontre et retour à l'hôltel)"/>
    <x v="0"/>
    <x v="4"/>
    <m/>
    <n v="4000"/>
    <n v="7.0566650201114953"/>
    <n v="566.84"/>
    <n v="-3527673"/>
    <x v="9"/>
    <s v="Décharge"/>
    <x v="1"/>
    <s v="CONGO"/>
    <s v="ɣ"/>
  </r>
  <r>
    <d v="2018-12-12T00:00:00"/>
    <s v="Taxi domicile-Rectorat pour participer à l'atelier sur le pact mondial sur l'environnement"/>
    <x v="0"/>
    <x v="0"/>
    <m/>
    <n v="1000"/>
    <n v="1.7984641116486522"/>
    <n v="556.03"/>
    <n v="-3528673"/>
    <x v="3"/>
    <s v="Décharge"/>
    <x v="0"/>
    <s v="CONGO"/>
    <s v="ɣ"/>
  </r>
  <r>
    <d v="2018-12-12T00:00:00"/>
    <s v="Taxi Rectorat-bureau"/>
    <x v="0"/>
    <x v="0"/>
    <m/>
    <n v="1000"/>
    <n v="1.7984641116486522"/>
    <n v="556.03"/>
    <n v="-3529673"/>
    <x v="3"/>
    <s v="Décharge"/>
    <x v="0"/>
    <s v="CONGO"/>
    <s v="ɣ"/>
  </r>
  <r>
    <d v="2018-12-12T00:00:00"/>
    <s v="Taxi: Domicile-Aeroport à destination d'Impfondo"/>
    <x v="0"/>
    <x v="0"/>
    <m/>
    <n v="1000"/>
    <n v="1.7984641116486522"/>
    <n v="556.03"/>
    <n v="-3530673"/>
    <x v="4"/>
    <s v="Décharge"/>
    <x v="0"/>
    <s v="CONGO"/>
    <s v="ɣ"/>
  </r>
  <r>
    <d v="2018-12-12T00:00:00"/>
    <s v="Taxi: Aeroport Impfondo-Hôtel"/>
    <x v="0"/>
    <x v="0"/>
    <m/>
    <n v="500"/>
    <n v="0.89923205582432608"/>
    <n v="556.03"/>
    <n v="-3531173"/>
    <x v="4"/>
    <s v="Décharge"/>
    <x v="0"/>
    <s v="CONGO"/>
    <s v="ɣ"/>
  </r>
  <r>
    <d v="2018-12-12T00:00:00"/>
    <s v="Taxi: Hôtel-Ministère de l'économie forestière d'Impfondo"/>
    <x v="0"/>
    <x v="0"/>
    <m/>
    <n v="500"/>
    <n v="0.89923205582432608"/>
    <n v="556.03"/>
    <n v="-3531673"/>
    <x v="4"/>
    <s v="Décharge"/>
    <x v="0"/>
    <s v="CONGO"/>
    <s v="ɣ"/>
  </r>
  <r>
    <d v="2018-12-12T00:00:00"/>
    <s v="Taxi: Ministère de l'économie forestière-Hôtel"/>
    <x v="0"/>
    <x v="0"/>
    <m/>
    <n v="500"/>
    <n v="0.89923205582432608"/>
    <n v="556.03"/>
    <n v="-3532173"/>
    <x v="4"/>
    <s v="Décharge"/>
    <x v="0"/>
    <s v="CONGO"/>
    <s v="ɣ"/>
  </r>
  <r>
    <d v="2018-12-12T00:00:00"/>
    <s v="Taxi: Hôtel-Maison d'arrêt d'Impfondo"/>
    <x v="0"/>
    <x v="0"/>
    <m/>
    <n v="500"/>
    <n v="0.89923205582432608"/>
    <n v="556.03"/>
    <n v="-3532673"/>
    <x v="4"/>
    <s v="Décharge"/>
    <x v="0"/>
    <s v="CONGO"/>
    <s v="ɣ"/>
  </r>
  <r>
    <d v="2018-12-12T00:00:00"/>
    <s v="Taxi: Maison d'arrêt-Hôtel"/>
    <x v="0"/>
    <x v="0"/>
    <m/>
    <n v="500"/>
    <n v="0.89923205582432608"/>
    <n v="556.03"/>
    <n v="-3533173"/>
    <x v="4"/>
    <s v="Décharge"/>
    <x v="0"/>
    <s v="CONGO"/>
    <s v="ɣ"/>
  </r>
  <r>
    <d v="2018-12-12T00:00:00"/>
    <s v="Taxi hôtel-DDEF à Ouesso"/>
    <x v="0"/>
    <x v="0"/>
    <m/>
    <n v="500"/>
    <n v="0.89923205582432608"/>
    <n v="556.03"/>
    <n v="-3533673"/>
    <x v="10"/>
    <s v="Décharge"/>
    <x v="0"/>
    <s v="CONGO"/>
    <s v="ɣ"/>
  </r>
  <r>
    <d v="2018-12-12T00:00:00"/>
    <s v="Taxi DDEF-CA à Ouesso "/>
    <x v="0"/>
    <x v="0"/>
    <m/>
    <n v="500"/>
    <n v="0.89923205582432608"/>
    <n v="556.03"/>
    <n v="-3534173"/>
    <x v="10"/>
    <s v="Décharge"/>
    <x v="0"/>
    <s v="CONGO"/>
    <s v="ɣ"/>
  </r>
  <r>
    <d v="2018-12-12T00:00:00"/>
    <s v="Taxi CA-résidence à Ouesso"/>
    <x v="0"/>
    <x v="0"/>
    <m/>
    <n v="500"/>
    <n v="0.89923205582432608"/>
    <n v="556.03"/>
    <n v="-3534673"/>
    <x v="10"/>
    <s v="Décharge"/>
    <x v="0"/>
    <s v="CONGO"/>
    <s v="ɣ"/>
  </r>
  <r>
    <d v="2018-12-12T00:00:00"/>
    <s v="Taxi résidence-hôtel  à Ouesso"/>
    <x v="0"/>
    <x v="0"/>
    <m/>
    <n v="500"/>
    <n v="0.89923205582432608"/>
    <n v="556.03"/>
    <n v="-3535173"/>
    <x v="10"/>
    <s v="Décharge"/>
    <x v="0"/>
    <s v="CONGO"/>
    <s v="ɣ"/>
  </r>
  <r>
    <d v="2018-12-12T00:00:00"/>
    <s v="Taxi hôtel-restaurant à Ouesso"/>
    <x v="0"/>
    <x v="0"/>
    <m/>
    <n v="500"/>
    <n v="0.89923205582432608"/>
    <n v="556.03"/>
    <n v="-3535673"/>
    <x v="10"/>
    <s v="Décharge"/>
    <x v="0"/>
    <s v="CONGO"/>
    <s v="ɣ"/>
  </r>
  <r>
    <d v="2018-12-12T00:00:00"/>
    <s v="Taxi restaurant-hôtel à Ouesso"/>
    <x v="0"/>
    <x v="0"/>
    <m/>
    <n v="500"/>
    <n v="0.89923205582432608"/>
    <n v="556.03"/>
    <n v="-3536173"/>
    <x v="10"/>
    <s v="Décharge"/>
    <x v="0"/>
    <s v="CONGO"/>
    <s v="ɣ"/>
  </r>
  <r>
    <d v="2018-12-12T00:00:00"/>
    <s v="Taxi domicile-bureau"/>
    <x v="0"/>
    <x v="0"/>
    <m/>
    <n v="1000"/>
    <n v="1.7984641116486522"/>
    <n v="556.03"/>
    <n v="-3537173"/>
    <x v="15"/>
    <s v="Décharge"/>
    <x v="0"/>
    <s v="CONGO"/>
    <s v="ɣ"/>
  </r>
  <r>
    <d v="2018-12-12T00:00:00"/>
    <s v="Taxi bureau-TGI brazzaville"/>
    <x v="0"/>
    <x v="0"/>
    <m/>
    <n v="1000"/>
    <n v="1.7984641116486522"/>
    <n v="556.03"/>
    <n v="-3538173"/>
    <x v="15"/>
    <s v="Décharge"/>
    <x v="0"/>
    <s v="CONGO"/>
    <s v="ɣ"/>
  </r>
  <r>
    <d v="2018-12-12T00:00:00"/>
    <s v="Taxi TGI-Bureau"/>
    <x v="0"/>
    <x v="0"/>
    <m/>
    <n v="1000"/>
    <n v="1.7984641116486522"/>
    <n v="556.03"/>
    <n v="-3539173"/>
    <x v="15"/>
    <s v="Décharge"/>
    <x v="0"/>
    <s v="CONGO"/>
    <s v="ɣ"/>
  </r>
  <r>
    <d v="2018-12-12T00:00:00"/>
    <s v="Food allowance pendant la pause"/>
    <x v="7"/>
    <x v="0"/>
    <m/>
    <n v="1000"/>
    <n v="1.7984641116486522"/>
    <n v="556.03"/>
    <n v="-3540173"/>
    <x v="15"/>
    <s v="Décharge"/>
    <x v="0"/>
    <s v="CONGO"/>
    <s v="ɣ"/>
  </r>
  <r>
    <d v="2018-12-12T00:00:00"/>
    <s v="Achat crédit téléphonique"/>
    <x v="14"/>
    <x v="2"/>
    <m/>
    <n v="500"/>
    <n v="0.89923205582432608"/>
    <n v="556.03"/>
    <n v="-3540673"/>
    <x v="15"/>
    <s v="Décharge"/>
    <x v="0"/>
    <s v="CONGO"/>
    <s v="ɣ"/>
  </r>
  <r>
    <d v="2018-12-12T00:00:00"/>
    <s v="Taxi bureau-domicile"/>
    <x v="0"/>
    <x v="0"/>
    <m/>
    <n v="1000"/>
    <n v="1.7984641116486522"/>
    <n v="556.03"/>
    <n v="-3541673"/>
    <x v="15"/>
    <s v="Décharge"/>
    <x v="0"/>
    <s v="CONGO"/>
    <s v="ɣ"/>
  </r>
  <r>
    <d v="2018-12-12T00:00:00"/>
    <s v="Taxi à Brazzaville : domicile - Rectorat pour suivre l'atelier sur le Pacte mondial pour l'environnement "/>
    <x v="0"/>
    <x v="0"/>
    <m/>
    <n v="1000"/>
    <n v="1.7984641116486522"/>
    <n v="556.03"/>
    <n v="-3542673"/>
    <x v="5"/>
    <s v="Décharge "/>
    <x v="0"/>
    <s v="CONGO"/>
    <s v="ɣ"/>
  </r>
  <r>
    <d v="2018-12-13T00:00:00"/>
    <s v="Salaire du mois de novembre 2018-Jospin Mésach KAYA/CHQ N 3634961"/>
    <x v="7"/>
    <x v="0"/>
    <m/>
    <n v="166755"/>
    <n v="299.90288293797101"/>
    <n v="556.03"/>
    <n v="-3709428"/>
    <x v="6"/>
    <n v="3634961"/>
    <x v="0"/>
    <s v="CONGO"/>
    <s v="o"/>
  </r>
  <r>
    <d v="2018-12-13T00:00:00"/>
    <s v="FRAIS RET.DEPLACE Chq n°3634961"/>
    <x v="5"/>
    <x v="2"/>
    <m/>
    <n v="3401"/>
    <n v="6.116576443717066"/>
    <n v="556.03"/>
    <n v="-3712829"/>
    <x v="6"/>
    <n v="3634961"/>
    <x v="0"/>
    <s v="CONGO"/>
    <s v="o"/>
  </r>
  <r>
    <d v="2018-12-13T00:00:00"/>
    <s v="Taxi Domicile - Bureau - Domicile"/>
    <x v="0"/>
    <x v="4"/>
    <m/>
    <n v="2000"/>
    <n v="3.5283325100557477"/>
    <n v="566.84"/>
    <n v="-3714829"/>
    <x v="7"/>
    <s v="Décharge"/>
    <x v="1"/>
    <s v="CONGO"/>
    <s v="ɣ"/>
  </r>
  <r>
    <d v="2018-12-13T00:00:00"/>
    <s v="Food allowance pendant la pause"/>
    <x v="7"/>
    <x v="4"/>
    <m/>
    <n v="1000"/>
    <n v="1.7641662550278738"/>
    <n v="566.84"/>
    <n v="-3715829"/>
    <x v="7"/>
    <s v="Décharge"/>
    <x v="1"/>
    <s v="CONGO"/>
    <s v="ɣ"/>
  </r>
  <r>
    <d v="2018-12-13T00:00:00"/>
    <s v="Taxi bureau - PK45"/>
    <x v="0"/>
    <x v="4"/>
    <m/>
    <n v="2000"/>
    <n v="3.5283325100557477"/>
    <n v="566.84"/>
    <n v="-3717829"/>
    <x v="7"/>
    <s v="Décharge"/>
    <x v="1"/>
    <s v="CONGO"/>
    <s v="ɣ"/>
  </r>
  <r>
    <d v="2018-12-13T00:00:00"/>
    <s v="Taxi PK45 - marché bourreau"/>
    <x v="0"/>
    <x v="4"/>
    <m/>
    <n v="1000"/>
    <n v="1.7641662550278738"/>
    <n v="566.84"/>
    <n v="-3718829"/>
    <x v="7"/>
    <s v="Décharge"/>
    <x v="1"/>
    <s v="CONGO"/>
    <s v="ɣ"/>
  </r>
  <r>
    <d v="2018-12-13T00:00:00"/>
    <s v="Taxi marché bourreau - Poto Poto"/>
    <x v="0"/>
    <x v="4"/>
    <m/>
    <n v="1500"/>
    <n v="2.6462493825418107"/>
    <n v="566.84"/>
    <n v="-3720329"/>
    <x v="7"/>
    <s v="Décharge"/>
    <x v="1"/>
    <s v="CONGO"/>
    <s v="ɣ"/>
  </r>
  <r>
    <d v="2018-12-13T00:00:00"/>
    <s v="Taxi Poto Poto - Bureau"/>
    <x v="0"/>
    <x v="4"/>
    <m/>
    <n v="1000"/>
    <n v="1.7641662550278738"/>
    <n v="566.84"/>
    <n v="-3721329"/>
    <x v="7"/>
    <s v="Décharge"/>
    <x v="1"/>
    <s v="CONGO"/>
    <s v="ɣ"/>
  </r>
  <r>
    <d v="2018-12-13T00:00:00"/>
    <s v="Taxi: Hôtel-DDEF"/>
    <x v="0"/>
    <x v="0"/>
    <m/>
    <n v="700"/>
    <n v="1.2589248781540565"/>
    <n v="556.03"/>
    <n v="-3722029"/>
    <x v="13"/>
    <s v="Décharge"/>
    <x v="0"/>
    <s v="CONGO"/>
    <s v="ɣ"/>
  </r>
  <r>
    <d v="2018-12-13T00:00:00"/>
    <s v="Taxi: DDEF-TGI"/>
    <x v="0"/>
    <x v="0"/>
    <m/>
    <n v="500"/>
    <n v="0.89923205582432608"/>
    <n v="556.03"/>
    <n v="-3722529"/>
    <x v="13"/>
    <s v="Décharge"/>
    <x v="0"/>
    <s v="CONGO"/>
    <s v="ɣ"/>
  </r>
  <r>
    <d v="2018-12-13T00:00:00"/>
    <s v="Taxi: TGI-DDEF"/>
    <x v="0"/>
    <x v="0"/>
    <m/>
    <n v="500"/>
    <n v="0.89923205582432608"/>
    <n v="556.03"/>
    <n v="-3723029"/>
    <x v="13"/>
    <s v="Décharge"/>
    <x v="0"/>
    <s v="CONGO"/>
    <s v="ɣ"/>
  </r>
  <r>
    <d v="2018-12-13T00:00:00"/>
    <s v="Taxi: DDEF- Hôtel"/>
    <x v="0"/>
    <x v="0"/>
    <m/>
    <n v="700"/>
    <n v="1.2589248781540565"/>
    <n v="556.03"/>
    <n v="-3723729"/>
    <x v="13"/>
    <s v="Décharge"/>
    <x v="0"/>
    <s v="CONGO"/>
    <s v="ɣ"/>
  </r>
  <r>
    <d v="2018-12-13T00:00:00"/>
    <s v="Taxi: Hôtel-Restaurant"/>
    <x v="0"/>
    <x v="0"/>
    <m/>
    <n v="700"/>
    <n v="1.2589248781540565"/>
    <n v="556.03"/>
    <n v="-3724429"/>
    <x v="13"/>
    <s v="Décharge"/>
    <x v="0"/>
    <s v="CONGO"/>
    <s v="ɣ"/>
  </r>
  <r>
    <d v="2018-12-13T00:00:00"/>
    <s v="Taxi: Restaurant-Hôtel"/>
    <x v="0"/>
    <x v="0"/>
    <m/>
    <n v="700"/>
    <n v="1.2589248781540565"/>
    <n v="556.03"/>
    <n v="-3725129"/>
    <x v="13"/>
    <s v="Décharge"/>
    <x v="0"/>
    <s v="CONGO"/>
    <s v="ɣ"/>
  </r>
  <r>
    <d v="2018-12-13T00:00:00"/>
    <s v="Taxi Hôtel-Victoire-KasaVubu (rencontrer les cibles des ivoires)"/>
    <x v="0"/>
    <x v="4"/>
    <m/>
    <n v="2000"/>
    <n v="3.5283325100557477"/>
    <n v="566.84"/>
    <n v="-3727129"/>
    <x v="9"/>
    <s v="Décharge"/>
    <x v="1"/>
    <s v="CONGO"/>
    <s v="ɣ"/>
  </r>
  <r>
    <d v="2018-12-13T00:00:00"/>
    <s v="Taxi Kasavubu-Bumbu-Selembao (renforcer avec les cibles des ivoires)"/>
    <x v="0"/>
    <x v="4"/>
    <m/>
    <n v="2000"/>
    <n v="3.5283325100557477"/>
    <n v="566.84"/>
    <n v="-3729129"/>
    <x v="9"/>
    <s v="Décharge"/>
    <x v="1"/>
    <s v="CONGO"/>
    <s v="ɣ"/>
  </r>
  <r>
    <d v="2018-12-13T00:00:00"/>
    <s v="Taxi Selembao-Mouleart-Matonge (rencontre avec les cibles)"/>
    <x v="0"/>
    <x v="4"/>
    <m/>
    <n v="2000"/>
    <n v="3.5283325100557477"/>
    <n v="566.84"/>
    <n v="-3731129"/>
    <x v="9"/>
    <s v="Décharge"/>
    <x v="1"/>
    <s v="CONGO"/>
    <s v="ɣ"/>
  </r>
  <r>
    <d v="2018-12-13T00:00:00"/>
    <s v="Taxi Matonge-Victoire-Kato-Grand marché (rencontre avec la cibles Ouest AF)"/>
    <x v="0"/>
    <x v="4"/>
    <m/>
    <n v="3000"/>
    <n v="5.2924987650836215"/>
    <n v="566.84"/>
    <n v="-3734129"/>
    <x v="9"/>
    <s v="Décharge"/>
    <x v="1"/>
    <s v="CONGO"/>
    <s v="ɣ"/>
  </r>
  <r>
    <d v="2018-12-13T00:00:00"/>
    <s v="Taxi Grand marché-Baramoto-Academy beaux arts-Boulevard (route vers l'hôtel)"/>
    <x v="0"/>
    <x v="4"/>
    <m/>
    <n v="3000"/>
    <n v="5.2924987650836215"/>
    <n v="566.84"/>
    <n v="-3737129"/>
    <x v="9"/>
    <s v="Décharge"/>
    <x v="1"/>
    <s v="CONGO"/>
    <s v="ɣ"/>
  </r>
  <r>
    <d v="2018-12-13T00:00:00"/>
    <s v="Taxi Boulevard-Hôtel (retour à l'hôtel)"/>
    <x v="0"/>
    <x v="4"/>
    <m/>
    <n v="1000"/>
    <n v="1.7641662550278738"/>
    <n v="566.84"/>
    <n v="-3738129"/>
    <x v="9"/>
    <s v="Décharge"/>
    <x v="1"/>
    <s v="CONGO"/>
    <s v="ɣ"/>
  </r>
  <r>
    <d v="2018-12-13T00:00:00"/>
    <s v="Taxi bureau-agence ocean du nord de l'Angola libre pour l'achat des billets à destination d'Ewo"/>
    <x v="0"/>
    <x v="0"/>
    <m/>
    <n v="1000"/>
    <n v="1.7984641116486522"/>
    <n v="556.03"/>
    <n v="-3739129"/>
    <x v="3"/>
    <s v="Décharge"/>
    <x v="0"/>
    <s v="CONGO"/>
    <s v="ɣ"/>
  </r>
  <r>
    <d v="2018-12-13T00:00:00"/>
    <s v="Taxi agence ocean du nord-bureau"/>
    <x v="0"/>
    <x v="0"/>
    <m/>
    <n v="1000"/>
    <n v="1.7984641116486522"/>
    <n v="556.03"/>
    <n v="-3740129"/>
    <x v="3"/>
    <s v="Décharge"/>
    <x v="0"/>
    <s v="CONGO"/>
    <s v="ɣ"/>
  </r>
  <r>
    <d v="2018-12-13T00:00:00"/>
    <s v="Taxi: Hôtel-Maison d'arrêt d'Impfondo"/>
    <x v="0"/>
    <x v="0"/>
    <m/>
    <n v="500"/>
    <n v="0.89923205582432608"/>
    <n v="556.03"/>
    <n v="-3740629"/>
    <x v="4"/>
    <s v="Décharge"/>
    <x v="0"/>
    <s v="CONGO"/>
    <s v="ɣ"/>
  </r>
  <r>
    <d v="2018-12-13T00:00:00"/>
    <s v="Taxi: Maison d'arrêt-marché d'impfondo faire la photocopie de l'ordre de mssion, copie qui devrait rester avec le directeur"/>
    <x v="0"/>
    <x v="0"/>
    <m/>
    <n v="500"/>
    <n v="0.89923205582432608"/>
    <n v="556.03"/>
    <n v="-3741129"/>
    <x v="4"/>
    <s v="Décharge"/>
    <x v="0"/>
    <s v="CONGO"/>
    <s v="ɣ"/>
  </r>
  <r>
    <d v="2018-12-13T00:00:00"/>
    <s v="Taxi: Marché d'impfondo-Maison d'arrêt"/>
    <x v="0"/>
    <x v="0"/>
    <m/>
    <n v="500"/>
    <n v="0.89923205582432608"/>
    <n v="556.03"/>
    <n v="-3741629"/>
    <x v="4"/>
    <s v="Décharge"/>
    <x v="0"/>
    <s v="CONGO"/>
    <s v="ɣ"/>
  </r>
  <r>
    <d v="2018-12-13T00:00:00"/>
    <s v="Taxi: Maison d'arrêt-Restaurant"/>
    <x v="0"/>
    <x v="0"/>
    <m/>
    <n v="500"/>
    <n v="0.89923205582432608"/>
    <n v="556.03"/>
    <n v="-3742129"/>
    <x v="4"/>
    <s v="Décharge"/>
    <x v="0"/>
    <s v="CONGO"/>
    <s v="ɣ"/>
  </r>
  <r>
    <d v="2018-12-13T00:00:00"/>
    <s v="Taxi: Restaurant-Hôtel"/>
    <x v="0"/>
    <x v="0"/>
    <m/>
    <n v="500"/>
    <n v="0.89923205582432608"/>
    <n v="556.03"/>
    <n v="-3742629"/>
    <x v="4"/>
    <s v="Décharge"/>
    <x v="0"/>
    <s v="CONGO"/>
    <s v="ɣ"/>
  </r>
  <r>
    <d v="2018-12-13T00:00:00"/>
    <s v="Ration pour les cinq détenus de la maison d'arrêt d'impfondo chacun ayant reçu 1000 FCFA"/>
    <x v="1"/>
    <x v="0"/>
    <m/>
    <n v="5000"/>
    <n v="8.9923205582432608"/>
    <n v="556.03"/>
    <n v="-3747629"/>
    <x v="4"/>
    <s v="Décharge"/>
    <x v="0"/>
    <s v="CONGO"/>
    <s v="ɣ"/>
  </r>
  <r>
    <d v="2018-12-13T00:00:00"/>
    <s v="Taxi hôtel-DDEF à Ouesso"/>
    <x v="0"/>
    <x v="0"/>
    <m/>
    <n v="500"/>
    <n v="0.89923205582432608"/>
    <n v="556.03"/>
    <n v="-3748129"/>
    <x v="10"/>
    <s v="Décharge"/>
    <x v="0"/>
    <s v="CONGO"/>
    <s v="ɣ"/>
  </r>
  <r>
    <d v="2018-12-13T00:00:00"/>
    <s v="Taxi DDEF-restaurant à Ouesso"/>
    <x v="0"/>
    <x v="0"/>
    <m/>
    <n v="500"/>
    <n v="0.89923205582432608"/>
    <n v="556.03"/>
    <n v="-3748629"/>
    <x v="10"/>
    <s v="Décharge"/>
    <x v="0"/>
    <s v="CONGO"/>
    <s v="ɣ"/>
  </r>
  <r>
    <d v="2018-12-13T00:00:00"/>
    <s v="Taxi restaurant-MA à Ouesso"/>
    <x v="0"/>
    <x v="0"/>
    <m/>
    <n v="500"/>
    <n v="0.89923205582432608"/>
    <n v="556.03"/>
    <n v="-3749129"/>
    <x v="10"/>
    <s v="Décharge"/>
    <x v="0"/>
    <s v="CONGO"/>
    <s v="ɣ"/>
  </r>
  <r>
    <d v="2018-12-13T00:00:00"/>
    <s v="Taxi MA-résidence à Ouesso"/>
    <x v="0"/>
    <x v="0"/>
    <m/>
    <n v="500"/>
    <n v="0.89923205582432608"/>
    <n v="556.03"/>
    <n v="-3749629"/>
    <x v="10"/>
    <s v="Décharge"/>
    <x v="0"/>
    <s v="CONGO"/>
    <s v="ɣ"/>
  </r>
  <r>
    <d v="2018-12-13T00:00:00"/>
    <s v="Ration des détenus à la MA de Ouesso"/>
    <x v="1"/>
    <x v="0"/>
    <m/>
    <n v="2000"/>
    <n v="3.5969282232973043"/>
    <n v="556.03"/>
    <n v="-3751629"/>
    <x v="10"/>
    <s v="Décharge"/>
    <x v="0"/>
    <s v="CONGO"/>
    <s v="ɣ"/>
  </r>
  <r>
    <d v="2018-12-13T00:00:00"/>
    <s v="Taxi résidence-hôtel  à Ouesso"/>
    <x v="0"/>
    <x v="0"/>
    <m/>
    <n v="500"/>
    <n v="0.89923205582432608"/>
    <n v="556.03"/>
    <n v="-3752129"/>
    <x v="10"/>
    <s v="Décharge"/>
    <x v="0"/>
    <s v="CONGO"/>
    <s v="ɣ"/>
  </r>
  <r>
    <d v="2018-12-13T00:00:00"/>
    <s v="Taxi hôtel-place vers océan du nord à Ouesso"/>
    <x v="0"/>
    <x v="0"/>
    <m/>
    <n v="500"/>
    <n v="0.89923205582432608"/>
    <n v="556.03"/>
    <n v="-3752629"/>
    <x v="10"/>
    <s v="Décharge"/>
    <x v="0"/>
    <s v="CONGO"/>
    <s v="ɣ"/>
  </r>
  <r>
    <d v="2018-12-13T00:00:00"/>
    <s v="Taxi place vers océan du nord-hôtel à Ouesso"/>
    <x v="0"/>
    <x v="0"/>
    <m/>
    <n v="500"/>
    <n v="0.89923205582432608"/>
    <n v="556.03"/>
    <n v="-3753129"/>
    <x v="10"/>
    <s v="Décharge"/>
    <x v="0"/>
    <s v="CONGO"/>
    <s v="ɣ"/>
  </r>
  <r>
    <d v="2018-12-13T00:00:00"/>
    <s v="Taxi domicile-bureau"/>
    <x v="0"/>
    <x v="0"/>
    <m/>
    <n v="1000"/>
    <n v="1.7984641116486522"/>
    <n v="556.03"/>
    <n v="-3754129"/>
    <x v="15"/>
    <s v="Décharge"/>
    <x v="0"/>
    <s v="CONGO"/>
    <s v="ɣ"/>
  </r>
  <r>
    <d v="2018-12-13T00:00:00"/>
    <s v="Food allowance pendant la pause"/>
    <x v="7"/>
    <x v="0"/>
    <m/>
    <n v="1000"/>
    <n v="1.7984641116486522"/>
    <n v="556.03"/>
    <n v="-3755129"/>
    <x v="15"/>
    <s v="Décharge"/>
    <x v="0"/>
    <s v="CONGO"/>
    <s v="ɣ"/>
  </r>
  <r>
    <d v="2018-12-13T00:00:00"/>
    <s v="Taxi bureau-domicile"/>
    <x v="0"/>
    <x v="0"/>
    <m/>
    <n v="1000"/>
    <n v="1.7984641116486522"/>
    <n v="556.03"/>
    <n v="-3756129"/>
    <x v="15"/>
    <s v="Décharge"/>
    <x v="0"/>
    <s v="CONGO"/>
    <s v="ɣ"/>
  </r>
  <r>
    <d v="2018-12-14T00:00:00"/>
    <s v="FRAIS RET.DEPLACE Chq n°3634972"/>
    <x v="5"/>
    <x v="2"/>
    <m/>
    <n v="3401"/>
    <n v="6.116576443717066"/>
    <n v="556.03"/>
    <n v="-3759530"/>
    <x v="6"/>
    <n v="3634972"/>
    <x v="0"/>
    <s v="CONGO"/>
    <s v="o"/>
  </r>
  <r>
    <d v="2018-12-14T00:00:00"/>
    <s v="Reglement facture Congo Telecom-Novembre 2018/CHQ n°3634971"/>
    <x v="15"/>
    <x v="2"/>
    <m/>
    <n v="58855"/>
    <n v="105.84860529108143"/>
    <n v="556.03"/>
    <n v="-3818385"/>
    <x v="6"/>
    <n v="3634971"/>
    <x v="0"/>
    <s v="CONGO"/>
    <s v="o"/>
  </r>
  <r>
    <d v="2018-12-14T00:00:00"/>
    <s v="Taxi Domicile - Bureau - Domicile"/>
    <x v="0"/>
    <x v="4"/>
    <m/>
    <n v="2000"/>
    <n v="3.5283325100557477"/>
    <n v="566.84"/>
    <n v="-3820385"/>
    <x v="7"/>
    <s v="Décharge"/>
    <x v="1"/>
    <s v="CONGO"/>
    <s v="ɣ"/>
  </r>
  <r>
    <d v="2018-12-14T00:00:00"/>
    <s v="Food allowance pendant la pause"/>
    <x v="7"/>
    <x v="4"/>
    <m/>
    <n v="1000"/>
    <n v="1.7641662550278738"/>
    <n v="566.84"/>
    <n v="-3821385"/>
    <x v="7"/>
    <s v="Décharge"/>
    <x v="1"/>
    <s v="CONGO"/>
    <s v="ɣ"/>
  </r>
  <r>
    <d v="2018-12-14T00:00:00"/>
    <s v="Taxi bureau - poto poto"/>
    <x v="0"/>
    <x v="4"/>
    <m/>
    <n v="1000"/>
    <n v="1.7641662550278738"/>
    <n v="566.84"/>
    <n v="-3822385"/>
    <x v="7"/>
    <s v="Décharge"/>
    <x v="1"/>
    <s v="CONGO"/>
    <s v="ɣ"/>
  </r>
  <r>
    <d v="2018-12-14T00:00:00"/>
    <s v="Taxi poto poto - beach"/>
    <x v="0"/>
    <x v="4"/>
    <m/>
    <n v="1000"/>
    <n v="1.7641662550278738"/>
    <n v="566.84"/>
    <n v="-3823385"/>
    <x v="7"/>
    <s v="Décharge"/>
    <x v="1"/>
    <s v="CONGO"/>
    <s v="ɣ"/>
  </r>
  <r>
    <d v="2018-12-14T00:00:00"/>
    <s v="Frais d'entrée au beach"/>
    <x v="0"/>
    <x v="4"/>
    <m/>
    <n v="150"/>
    <n v="0.26462493825418104"/>
    <n v="566.84"/>
    <n v="-3823535"/>
    <x v="7"/>
    <n v="18864"/>
    <x v="1"/>
    <s v="CONGO"/>
    <s v="ɣ"/>
  </r>
  <r>
    <d v="2018-12-14T00:00:00"/>
    <s v="Taxi beach - marché Bouemba"/>
    <x v="0"/>
    <x v="4"/>
    <m/>
    <n v="1500"/>
    <n v="2.6462493825418107"/>
    <n v="566.84"/>
    <n v="-3825035"/>
    <x v="7"/>
    <s v="Décharge"/>
    <x v="1"/>
    <s v="CONGO"/>
    <s v="ɣ"/>
  </r>
  <r>
    <d v="2018-12-14T00:00:00"/>
    <s v="Taxi marché Bouemba - marché Nkombo"/>
    <x v="0"/>
    <x v="4"/>
    <m/>
    <n v="1000"/>
    <n v="1.7641662550278738"/>
    <n v="566.84"/>
    <n v="-3826035"/>
    <x v="7"/>
    <s v="Décharge"/>
    <x v="1"/>
    <s v="CONGO"/>
    <s v="ɣ"/>
  </r>
  <r>
    <d v="2018-12-14T00:00:00"/>
    <s v="Taxi marché Nkombo - bureau"/>
    <x v="0"/>
    <x v="4"/>
    <m/>
    <n v="1500"/>
    <n v="2.6462493825418107"/>
    <n v="566.84"/>
    <n v="-3827535"/>
    <x v="7"/>
    <s v="Décharge"/>
    <x v="1"/>
    <s v="CONGO"/>
    <s v="ɣ"/>
  </r>
  <r>
    <d v="2018-12-14T00:00:00"/>
    <s v="Taxi charden Farell-Agence Western Union pour faire le transfert à i23c-Bureau prendre la carte d'identité "/>
    <x v="0"/>
    <x v="0"/>
    <m/>
    <n v="2000"/>
    <n v="3.5969282232973043"/>
    <n v="556.03"/>
    <n v="-3829535"/>
    <x v="0"/>
    <s v="Décharge"/>
    <x v="0"/>
    <s v="CONGO"/>
    <s v="ɣ"/>
  </r>
  <r>
    <d v="2018-12-14T00:00:00"/>
    <s v="Taxi Bureau-Western Union pour le même transfert à i23c/ aller et retour"/>
    <x v="0"/>
    <x v="0"/>
    <m/>
    <n v="2000"/>
    <n v="3.5969282232973043"/>
    <n v="556.03"/>
    <n v="-3831535"/>
    <x v="0"/>
    <s v="Décharge"/>
    <x v="0"/>
    <s v="CONGO"/>
    <s v="ɣ"/>
  </r>
  <r>
    <d v="2018-12-14T00:00:00"/>
    <s v="Taxi Bureau-Restaurant Mama Maty pour le repas "/>
    <x v="0"/>
    <x v="0"/>
    <m/>
    <n v="500"/>
    <n v="0.89923205582432608"/>
    <n v="556.03"/>
    <n v="-3832035"/>
    <x v="0"/>
    <s v="Décharge"/>
    <x v="0"/>
    <s v="CONGO"/>
    <s v="ɣ"/>
  </r>
  <r>
    <d v="2018-12-14T00:00:00"/>
    <s v="Taxi: Hôtel-DDEF"/>
    <x v="0"/>
    <x v="0"/>
    <m/>
    <n v="700"/>
    <n v="1.2589248781540565"/>
    <n v="556.03"/>
    <n v="-3832735"/>
    <x v="13"/>
    <s v="Décharge"/>
    <x v="0"/>
    <s v="CONGO"/>
    <s v="ɣ"/>
  </r>
  <r>
    <d v="2018-12-14T00:00:00"/>
    <s v="Taxi: DDEF-TGI"/>
    <x v="0"/>
    <x v="0"/>
    <m/>
    <n v="500"/>
    <n v="0.89923205582432608"/>
    <n v="556.03"/>
    <n v="-3833235"/>
    <x v="13"/>
    <s v="Décharge"/>
    <x v="0"/>
    <s v="CONGO"/>
    <s v="ɣ"/>
  </r>
  <r>
    <d v="2018-12-14T00:00:00"/>
    <s v="Taxi: TGI-Secrétariat mise à jour des fichiers"/>
    <x v="0"/>
    <x v="0"/>
    <m/>
    <n v="700"/>
    <n v="1.2589248781540565"/>
    <n v="556.03"/>
    <n v="-3833935"/>
    <x v="13"/>
    <s v="Décharge"/>
    <x v="0"/>
    <s v="CONGO"/>
    <s v="ɣ"/>
  </r>
  <r>
    <d v="2018-12-14T00:00:00"/>
    <s v="Taxi: sécrétariat-TGI"/>
    <x v="0"/>
    <x v="0"/>
    <m/>
    <n v="700"/>
    <n v="1.2589248781540565"/>
    <n v="556.03"/>
    <n v="-3834635"/>
    <x v="13"/>
    <s v="Décharge"/>
    <x v="0"/>
    <s v="CONGO"/>
    <s v="ɣ"/>
  </r>
  <r>
    <d v="2018-12-14T00:00:00"/>
    <s v="Taxi: TGI-Secrétariat mise à jour des fichiers"/>
    <x v="0"/>
    <x v="0"/>
    <m/>
    <n v="700"/>
    <n v="1.2589248781540565"/>
    <n v="556.03"/>
    <n v="-3835335"/>
    <x v="13"/>
    <s v="Décharge"/>
    <x v="0"/>
    <s v="CONGO"/>
    <s v="ɣ"/>
  </r>
  <r>
    <d v="2018-12-14T00:00:00"/>
    <s v="Maison Informatique pour la mise à jour de mon fichier comtable et rapport hebdomadaire et envoi"/>
    <x v="4"/>
    <x v="2"/>
    <m/>
    <n v="1000"/>
    <n v="1.7984641116486522"/>
    <n v="556.03"/>
    <n v="-3836335"/>
    <x v="13"/>
    <n v="8355"/>
    <x v="0"/>
    <s v="CONGO"/>
    <s v="o"/>
  </r>
  <r>
    <d v="2018-12-14T00:00:00"/>
    <s v="Taxi: Sécrétarit-Restaurant"/>
    <x v="0"/>
    <x v="0"/>
    <m/>
    <n v="700"/>
    <n v="1.2589248781540565"/>
    <n v="556.03"/>
    <n v="-3837035"/>
    <x v="13"/>
    <s v="Décharge"/>
    <x v="0"/>
    <s v="CONGO"/>
    <s v="ɣ"/>
  </r>
  <r>
    <d v="2018-12-14T00:00:00"/>
    <s v="Taxi: Restaurant-Hôtel"/>
    <x v="0"/>
    <x v="0"/>
    <m/>
    <n v="700"/>
    <n v="1.2589248781540565"/>
    <n v="556.03"/>
    <n v="-3837735"/>
    <x v="13"/>
    <s v="Décharge"/>
    <x v="0"/>
    <s v="CONGO"/>
    <s v="ɣ"/>
  </r>
  <r>
    <d v="2018-12-14T00:00:00"/>
    <s v="Taxi Bureau-BCI"/>
    <x v="0"/>
    <x v="1"/>
    <m/>
    <n v="2000"/>
    <n v="3.5969282232973043"/>
    <n v="556.03"/>
    <n v="-3839735"/>
    <x v="1"/>
    <s v="Décharge"/>
    <x v="0"/>
    <s v="CONGO"/>
    <s v="ɣ"/>
  </r>
  <r>
    <d v="2018-12-14T00:00:00"/>
    <s v="Frais de transfert à Crépin/Dolisie"/>
    <x v="2"/>
    <x v="2"/>
    <m/>
    <n v="1000"/>
    <n v="1.7984641116486522"/>
    <n v="556.03"/>
    <n v="-3840735"/>
    <x v="1"/>
    <s v="67/GCF"/>
    <x v="0"/>
    <s v="CONGO"/>
    <s v="o"/>
  </r>
  <r>
    <d v="2018-12-14T00:00:00"/>
    <s v="Frais de transfert à i23c/RDC"/>
    <x v="2"/>
    <x v="2"/>
    <m/>
    <n v="13505"/>
    <n v="24.288257827815048"/>
    <n v="556.03"/>
    <n v="-3854240"/>
    <x v="1"/>
    <s v="WU"/>
    <x v="0"/>
    <s v="CONGO"/>
    <s v="o"/>
  </r>
  <r>
    <d v="2018-12-14T00:00:00"/>
    <s v="Achat des vivres des festivites de fin d'année 2018-TEAM PALF"/>
    <x v="7"/>
    <x v="6"/>
    <m/>
    <n v="181350"/>
    <n v="319.93155034930493"/>
    <n v="566.84"/>
    <n v="-4035590"/>
    <x v="1"/>
    <s v="3011938-B03"/>
    <x v="1"/>
    <s v="CONGO"/>
    <s v="o"/>
  </r>
  <r>
    <d v="2018-12-14T00:00:00"/>
    <s v="Frais de transfert à Gaudet/IMPFONDO"/>
    <x v="2"/>
    <x v="2"/>
    <m/>
    <n v="3000"/>
    <n v="5.3953923349459565"/>
    <n v="556.03"/>
    <n v="-4038590"/>
    <x v="1"/>
    <s v="35/GCF"/>
    <x v="0"/>
    <s v="CONGO"/>
    <s v="o"/>
  </r>
  <r>
    <d v="2018-12-14T00:00:00"/>
    <s v="Repas Team PALF festivites de fin d'année 2018"/>
    <x v="7"/>
    <x v="6"/>
    <m/>
    <n v="42000"/>
    <n v="74.094982711170701"/>
    <n v="566.84"/>
    <n v="-4080590"/>
    <x v="1"/>
    <s v="OUI"/>
    <x v="1"/>
    <s v="CONGO"/>
    <s v="o"/>
  </r>
  <r>
    <d v="2018-12-14T00:00:00"/>
    <s v="Frais de transfert à Dalia/OUESSO"/>
    <x v="2"/>
    <x v="2"/>
    <m/>
    <n v="1800"/>
    <n v="3.2372354009675739"/>
    <n v="556.03"/>
    <n v="-4082390"/>
    <x v="1"/>
    <s v="68/GCF"/>
    <x v="0"/>
    <s v="CONGO"/>
    <s v="o"/>
  </r>
  <r>
    <d v="2018-12-14T00:00:00"/>
    <s v="Taxi Office &gt; WCS &gt; Office "/>
    <x v="0"/>
    <x v="1"/>
    <m/>
    <n v="2000"/>
    <n v="3.5969282232973043"/>
    <n v="556.03"/>
    <n v="-4084390"/>
    <x v="14"/>
    <s v="Décharge"/>
    <x v="0"/>
    <s v="CONGO"/>
    <s v="ɣ"/>
  </r>
  <r>
    <d v="2018-12-14T00:00:00"/>
    <s v="Taxi Bureau PALF- super marché Park'n Shop"/>
    <x v="0"/>
    <x v="3"/>
    <m/>
    <n v="1000"/>
    <n v="1.7984641116486522"/>
    <n v="556.03"/>
    <n v="-4085390"/>
    <x v="12"/>
    <s v="Décharge"/>
    <x v="0"/>
    <s v="CONGO"/>
    <s v="ɣ"/>
  </r>
  <r>
    <d v="2018-12-14T00:00:00"/>
    <s v="Taxi Super Marché Park'n shop-Bureau PALF"/>
    <x v="0"/>
    <x v="3"/>
    <m/>
    <n v="1500"/>
    <n v="2.6976961674729782"/>
    <n v="556.03"/>
    <n v="-4086890"/>
    <x v="12"/>
    <s v="Décharge"/>
    <x v="0"/>
    <s v="CONGO"/>
    <s v="ɣ"/>
  </r>
  <r>
    <d v="2018-12-14T00:00:00"/>
    <s v="Taxi Hôtel-Victoire-KasaVubu-Kapela(rencontrer les cibles des ivoires sculptées pour la suite)"/>
    <x v="0"/>
    <x v="4"/>
    <m/>
    <n v="3000"/>
    <n v="5.2924987650836215"/>
    <n v="566.84"/>
    <n v="-4089890"/>
    <x v="9"/>
    <s v="Décharge"/>
    <x v="1"/>
    <s v="CONGO"/>
    <s v="ɣ"/>
  </r>
  <r>
    <d v="2018-12-14T00:00:00"/>
    <s v="Achat crédit communication"/>
    <x v="14"/>
    <x v="2"/>
    <m/>
    <n v="4500"/>
    <n v="7.9387481476254314"/>
    <n v="566.84"/>
    <n v="-4094390"/>
    <x v="9"/>
    <s v="Décharge"/>
    <x v="1"/>
    <s v="CONGO"/>
    <s v="ɣ"/>
  </r>
  <r>
    <d v="2018-12-14T00:00:00"/>
    <s v="Taxi Hôtel-Victoire-Q. Kimbuta (rencontre avec l'une des cibles des 80kg)"/>
    <x v="0"/>
    <x v="4"/>
    <m/>
    <n v="2500"/>
    <n v="4.4104156375696846"/>
    <n v="566.84"/>
    <n v="-4096890"/>
    <x v="9"/>
    <s v="Décharge"/>
    <x v="1"/>
    <s v="CONGO"/>
    <s v="ɣ"/>
  </r>
  <r>
    <d v="2018-12-14T00:00:00"/>
    <s v="Taxi Q. Kimbuta-Baramoto-Grand marché (rencontre avec la cible Ouest AF)"/>
    <x v="0"/>
    <x v="4"/>
    <m/>
    <n v="2500"/>
    <n v="4.4104156375696846"/>
    <n v="566.84"/>
    <n v="-4099390"/>
    <x v="9"/>
    <s v="Décharge"/>
    <x v="1"/>
    <s v="CONGO"/>
    <s v="ɣ"/>
  </r>
  <r>
    <d v="2018-12-14T00:00:00"/>
    <s v="Taxi Grand marché-Bon marché-Bandal (prospection sur terrain)"/>
    <x v="0"/>
    <x v="4"/>
    <m/>
    <n v="2000"/>
    <n v="3.5283325100557477"/>
    <n v="566.84"/>
    <n v="-4101390"/>
    <x v="9"/>
    <s v="Décharge"/>
    <x v="1"/>
    <s v="CONGO"/>
    <s v="ɣ"/>
  </r>
  <r>
    <d v="2018-12-14T00:00:00"/>
    <s v="Taxi Bandal-Gambela-Memling (retrait d'argent envoyé par Mavy)"/>
    <x v="0"/>
    <x v="4"/>
    <m/>
    <n v="2000"/>
    <n v="3.5283325100557477"/>
    <n v="566.84"/>
    <n v="-4103390"/>
    <x v="9"/>
    <s v="Décharge"/>
    <x v="1"/>
    <s v="CONGO"/>
    <s v="ɣ"/>
  </r>
  <r>
    <d v="2018-12-14T00:00:00"/>
    <s v="Taxi Memling-Huilerie-Hôtel (retour à l'hôtel)"/>
    <x v="0"/>
    <x v="4"/>
    <m/>
    <n v="2000"/>
    <n v="3.5283325100557477"/>
    <n v="566.84"/>
    <n v="-4105390"/>
    <x v="9"/>
    <s v="Décharge"/>
    <x v="1"/>
    <s v="CONGO"/>
    <s v="ɣ"/>
  </r>
  <r>
    <d v="2018-12-14T00:00:00"/>
    <s v="Taxi Restaurant MAMATI-Bureau"/>
    <x v="0"/>
    <x v="0"/>
    <m/>
    <n v="500"/>
    <n v="0.89923205582432608"/>
    <n v="556.03"/>
    <n v="-4105890"/>
    <x v="3"/>
    <s v="Décharge"/>
    <x v="0"/>
    <s v="CONGO"/>
    <s v="ɣ"/>
  </r>
  <r>
    <d v="2018-12-14T00:00:00"/>
    <s v="Taxi: Hôtel-Agence Air Congo se renseigner pour l'achat du billet d'avion retour"/>
    <x v="0"/>
    <x v="0"/>
    <m/>
    <n v="500"/>
    <n v="0.89923205582432608"/>
    <n v="556.03"/>
    <n v="-4106390"/>
    <x v="4"/>
    <s v="Décharge"/>
    <x v="0"/>
    <s v="CONGO"/>
    <s v="ɣ"/>
  </r>
  <r>
    <d v="2018-12-14T00:00:00"/>
    <s v="Taxi: Agence Air Congo-Ministère de l'économie forestière"/>
    <x v="0"/>
    <x v="0"/>
    <m/>
    <n v="500"/>
    <n v="0.89923205582432608"/>
    <n v="556.03"/>
    <n v="-4106890"/>
    <x v="4"/>
    <s v="Décharge"/>
    <x v="0"/>
    <s v="CONGO"/>
    <s v="ɣ"/>
  </r>
  <r>
    <d v="2018-12-14T00:00:00"/>
    <s v="Taxi: Ministère de l'économie forrestière-TGI Impfondo"/>
    <x v="0"/>
    <x v="0"/>
    <m/>
    <n v="500"/>
    <n v="0.89923205582432608"/>
    <n v="556.03"/>
    <n v="-4107390"/>
    <x v="4"/>
    <s v="Décharge"/>
    <x v="0"/>
    <s v="CONGO"/>
    <s v="ɣ"/>
  </r>
  <r>
    <d v="2018-12-14T00:00:00"/>
    <s v="Taxi: TGI-Agence Air Congo, acheter le billet d'avion retour sur BZV"/>
    <x v="0"/>
    <x v="0"/>
    <m/>
    <n v="500"/>
    <n v="0.89923205582432608"/>
    <n v="556.03"/>
    <n v="-4107890"/>
    <x v="4"/>
    <s v="Décharge"/>
    <x v="0"/>
    <s v="CONGO"/>
    <s v="ɣ"/>
  </r>
  <r>
    <d v="2018-12-14T00:00:00"/>
    <s v="Achat Billet d'avion pour Impfondo-Brazzaville"/>
    <x v="8"/>
    <x v="0"/>
    <m/>
    <n v="51000"/>
    <n v="91.721669694081257"/>
    <n v="556.03"/>
    <n v="-4158890"/>
    <x v="4"/>
    <n v="45"/>
    <x v="0"/>
    <s v="CONGO"/>
    <s v="o"/>
  </r>
  <r>
    <d v="2018-12-14T00:00:00"/>
    <s v="Taxi: Agence Air Congo-TGI"/>
    <x v="0"/>
    <x v="0"/>
    <m/>
    <n v="500"/>
    <n v="0.89923205582432608"/>
    <n v="556.03"/>
    <n v="-4159390"/>
    <x v="4"/>
    <s v="Décharge"/>
    <x v="0"/>
    <s v="CONGO"/>
    <s v="ɣ"/>
  </r>
  <r>
    <d v="2018-12-14T00:00:00"/>
    <s v="Taxi: TGI-Hôtel"/>
    <x v="0"/>
    <x v="0"/>
    <m/>
    <n v="500"/>
    <n v="0.89923205582432608"/>
    <n v="556.03"/>
    <n v="-4159890"/>
    <x v="4"/>
    <s v="Décharge"/>
    <x v="0"/>
    <s v="CONGO"/>
    <s v="ɣ"/>
  </r>
  <r>
    <d v="2018-12-14T00:00:00"/>
    <s v="Taxi hôtel-DDEF à Ouesso"/>
    <x v="0"/>
    <x v="0"/>
    <m/>
    <n v="500"/>
    <n v="0.89923205582432608"/>
    <n v="556.03"/>
    <n v="-4160390"/>
    <x v="10"/>
    <s v="Décharge"/>
    <x v="0"/>
    <s v="CONGO"/>
    <s v="ɣ"/>
  </r>
  <r>
    <d v="2018-12-14T00:00:00"/>
    <s v="Taxi DDEF-CA à Ouesso "/>
    <x v="0"/>
    <x v="0"/>
    <m/>
    <n v="500"/>
    <n v="0.89923205582432608"/>
    <n v="556.03"/>
    <n v="-4160890"/>
    <x v="10"/>
    <s v="Décharge"/>
    <x v="0"/>
    <s v="CONGO"/>
    <s v="ɣ"/>
  </r>
  <r>
    <d v="2018-12-14T00:00:00"/>
    <s v="Taxi CA-DDEF à Ouesso"/>
    <x v="0"/>
    <x v="0"/>
    <m/>
    <n v="500"/>
    <n v="0.89923205582432608"/>
    <n v="556.03"/>
    <n v="-4161390"/>
    <x v="10"/>
    <s v="Décharge"/>
    <x v="0"/>
    <s v="CONGO"/>
    <s v="ɣ"/>
  </r>
  <r>
    <d v="2018-12-14T00:00:00"/>
    <s v="Taxi DDEF-MA à Ouesso"/>
    <x v="0"/>
    <x v="0"/>
    <m/>
    <n v="500"/>
    <n v="0.89923205582432608"/>
    <n v="556.03"/>
    <n v="-4161890"/>
    <x v="10"/>
    <s v="Décharge"/>
    <x v="0"/>
    <s v="CONGO"/>
    <s v="ɣ"/>
  </r>
  <r>
    <d v="2018-12-14T00:00:00"/>
    <s v="Taxi MA-océan du nord à Ouesso"/>
    <x v="0"/>
    <x v="0"/>
    <m/>
    <n v="500"/>
    <n v="0.89923205582432608"/>
    <n v="556.03"/>
    <n v="-4162390"/>
    <x v="10"/>
    <s v="Décharge"/>
    <x v="0"/>
    <s v="CONGO"/>
    <s v="ɣ"/>
  </r>
  <r>
    <d v="2018-12-14T00:00:00"/>
    <s v="Taxi océan du nord-restaurant  à Ouesso"/>
    <x v="0"/>
    <x v="0"/>
    <m/>
    <n v="500"/>
    <n v="0.89923205582432608"/>
    <n v="556.03"/>
    <n v="-4162890"/>
    <x v="10"/>
    <s v="Décharge"/>
    <x v="0"/>
    <s v="CONGO"/>
    <s v="ɣ"/>
  </r>
  <r>
    <d v="2018-12-14T00:00:00"/>
    <s v="Achat billet Ouesso-brazzaville"/>
    <x v="0"/>
    <x v="0"/>
    <m/>
    <n v="15000"/>
    <n v="26.976961674729782"/>
    <n v="556.03"/>
    <n v="-4177890"/>
    <x v="10"/>
    <s v="151205002018--55"/>
    <x v="0"/>
    <s v="CONGO"/>
    <s v="o"/>
  </r>
  <r>
    <d v="2018-12-14T00:00:00"/>
    <s v="Taxi restaurant-MA à Ouesso"/>
    <x v="0"/>
    <x v="0"/>
    <m/>
    <n v="500"/>
    <n v="0.89923205582432608"/>
    <n v="556.03"/>
    <n v="-4178390"/>
    <x v="10"/>
    <s v="Décharge"/>
    <x v="0"/>
    <s v="CONGO"/>
    <s v="ɣ"/>
  </r>
  <r>
    <d v="2018-12-14T00:00:00"/>
    <s v="Ration des détenus à la MA de Ouesso"/>
    <x v="1"/>
    <x v="0"/>
    <m/>
    <n v="4000"/>
    <n v="7.1938564465946087"/>
    <n v="556.03"/>
    <n v="-4182390"/>
    <x v="10"/>
    <s v="Décharge"/>
    <x v="0"/>
    <s v="CONGO"/>
    <s v="ɣ"/>
  </r>
  <r>
    <d v="2018-12-14T00:00:00"/>
    <s v="Taxi MA-agence charden farell à Ouesso"/>
    <x v="0"/>
    <x v="0"/>
    <m/>
    <n v="500"/>
    <n v="0.89923205582432608"/>
    <n v="556.03"/>
    <n v="-4182890"/>
    <x v="10"/>
    <s v="Décharge"/>
    <x v="0"/>
    <s v="CONGO"/>
    <s v="ɣ"/>
  </r>
  <r>
    <d v="2018-12-14T00:00:00"/>
    <s v="Taxi agence charden farell-hôtel à Ouesso"/>
    <x v="0"/>
    <x v="0"/>
    <m/>
    <n v="500"/>
    <n v="0.89923205582432608"/>
    <n v="556.03"/>
    <n v="-4183390"/>
    <x v="10"/>
    <s v="Décharge"/>
    <x v="0"/>
    <s v="CONGO"/>
    <s v="ɣ"/>
  </r>
  <r>
    <d v="2018-12-14T00:00:00"/>
    <s v="Taxi appartement visité-restaurant à Ouesso"/>
    <x v="0"/>
    <x v="0"/>
    <m/>
    <n v="500"/>
    <n v="0.89923205582432608"/>
    <n v="556.03"/>
    <n v="-4183890"/>
    <x v="10"/>
    <s v="Décharge"/>
    <x v="0"/>
    <s v="CONGO"/>
    <s v="ɣ"/>
  </r>
  <r>
    <d v="2018-12-14T00:00:00"/>
    <s v="Taxi restaurant-hôtel à Ouesso"/>
    <x v="0"/>
    <x v="0"/>
    <m/>
    <n v="500"/>
    <n v="0.89923205582432608"/>
    <n v="556.03"/>
    <n v="-4184390"/>
    <x v="10"/>
    <s v="Décharge"/>
    <x v="0"/>
    <s v="CONGO"/>
    <s v="ɣ"/>
  </r>
  <r>
    <d v="2018-12-14T00:00:00"/>
    <s v="Taxi domicile-bureau"/>
    <x v="0"/>
    <x v="0"/>
    <m/>
    <n v="1000"/>
    <n v="1.7984641116486522"/>
    <n v="556.03"/>
    <n v="-4185390"/>
    <x v="15"/>
    <s v="Décharge"/>
    <x v="0"/>
    <s v="CONGO"/>
    <s v="ɣ"/>
  </r>
  <r>
    <d v="2018-12-14T00:00:00"/>
    <s v="Taxi bureau-Moungali pour une enquête"/>
    <x v="0"/>
    <x v="0"/>
    <m/>
    <n v="1000"/>
    <n v="1.7984641116486522"/>
    <n v="556.03"/>
    <n v="-4186390"/>
    <x v="15"/>
    <s v="Décharge"/>
    <x v="0"/>
    <s v="CONGO"/>
    <s v="ɣ"/>
  </r>
  <r>
    <d v="2018-12-14T00:00:00"/>
    <s v="Taxi moungali- Poto poto pour une enquête"/>
    <x v="0"/>
    <x v="0"/>
    <m/>
    <n v="1000"/>
    <n v="1.7984641116486522"/>
    <n v="556.03"/>
    <n v="-4187390"/>
    <x v="15"/>
    <s v="Décharge"/>
    <x v="0"/>
    <s v="CONGO"/>
    <s v="ɣ"/>
  </r>
  <r>
    <d v="2018-12-14T00:00:00"/>
    <s v="Taxi poto poto- bacongo pour une enquête"/>
    <x v="0"/>
    <x v="0"/>
    <m/>
    <n v="1000"/>
    <n v="1.7984641116486522"/>
    <n v="556.03"/>
    <n v="-4188390"/>
    <x v="15"/>
    <s v="Décharge"/>
    <x v="0"/>
    <s v="CONGO"/>
    <s v="ɣ"/>
  </r>
  <r>
    <d v="2018-12-14T00:00:00"/>
    <s v="Taxi bacongo- makelekele pour une enquête "/>
    <x v="0"/>
    <x v="0"/>
    <m/>
    <n v="1000"/>
    <n v="1.7984641116486522"/>
    <n v="556.03"/>
    <n v="-4189390"/>
    <x v="15"/>
    <s v="Décharge"/>
    <x v="0"/>
    <s v="CONGO"/>
    <s v="ɣ"/>
  </r>
  <r>
    <d v="2018-12-14T00:00:00"/>
    <s v="Taxi makelekele-bureau"/>
    <x v="0"/>
    <x v="0"/>
    <m/>
    <n v="1000"/>
    <n v="1.7984641116486522"/>
    <n v="556.03"/>
    <n v="-4190390"/>
    <x v="15"/>
    <s v="Décharge"/>
    <x v="0"/>
    <s v="CONGO"/>
    <s v="ɣ"/>
  </r>
  <r>
    <d v="2018-12-14T00:00:00"/>
    <s v="Food allowance pendant la pause"/>
    <x v="7"/>
    <x v="0"/>
    <m/>
    <n v="1000"/>
    <n v="1.7984641116486522"/>
    <n v="556.03"/>
    <n v="-4191390"/>
    <x v="15"/>
    <s v="Décharge"/>
    <x v="0"/>
    <s v="CONGO"/>
    <s v="ɣ"/>
  </r>
  <r>
    <d v="2018-12-14T00:00:00"/>
    <s v="Taxi bureau-domicile"/>
    <x v="0"/>
    <x v="0"/>
    <m/>
    <n v="1000"/>
    <n v="1.7984641116486522"/>
    <n v="556.03"/>
    <n v="-4192390"/>
    <x v="15"/>
    <s v="Décharge"/>
    <x v="0"/>
    <s v="CONGO"/>
    <s v="ɣ"/>
  </r>
  <r>
    <d v="2018-12-15T00:00:00"/>
    <s v="Taxi: Hôtel-GCF"/>
    <x v="0"/>
    <x v="0"/>
    <m/>
    <n v="500"/>
    <n v="0.89923205582432608"/>
    <n v="556.03"/>
    <n v="-4192890"/>
    <x v="13"/>
    <s v="Décharge"/>
    <x v="0"/>
    <s v="CONGO"/>
    <s v="ɣ"/>
  </r>
  <r>
    <d v="2018-12-15T00:00:00"/>
    <s v="Taxi: GCF-Hôtel"/>
    <x v="0"/>
    <x v="0"/>
    <m/>
    <n v="500"/>
    <n v="0.89923205582432608"/>
    <n v="556.03"/>
    <n v="-4193390"/>
    <x v="13"/>
    <s v="Décharge"/>
    <x v="0"/>
    <s v="CONGO"/>
    <s v="ɣ"/>
  </r>
  <r>
    <d v="2018-12-15T00:00:00"/>
    <s v="Taxi: Hôtel-Restaurant"/>
    <x v="0"/>
    <x v="0"/>
    <m/>
    <n v="700"/>
    <n v="1.2589248781540565"/>
    <n v="556.03"/>
    <n v="-4194090"/>
    <x v="13"/>
    <s v="Décharge"/>
    <x v="0"/>
    <s v="CONGO"/>
    <s v="ɣ"/>
  </r>
  <r>
    <d v="2018-12-15T00:00:00"/>
    <s v="Taxi: Restaurant-Hôtel"/>
    <x v="0"/>
    <x v="0"/>
    <m/>
    <n v="700"/>
    <n v="1.2589248781540565"/>
    <n v="556.03"/>
    <n v="-4194790"/>
    <x v="13"/>
    <s v="Décharge"/>
    <x v="0"/>
    <s v="CONGO"/>
    <s v="ɣ"/>
  </r>
  <r>
    <d v="2018-12-15T00:00:00"/>
    <s v="Taxi Bureau PALF-ASPINALL"/>
    <x v="0"/>
    <x v="3"/>
    <m/>
    <n v="1000"/>
    <n v="1.7984641116486522"/>
    <n v="556.03"/>
    <n v="-4195790"/>
    <x v="12"/>
    <s v="Décharge"/>
    <x v="0"/>
    <s v="CONGO"/>
    <s v="ɣ"/>
  </r>
  <r>
    <d v="2018-12-15T00:00:00"/>
    <s v="Taxi Aspinall-Bureau"/>
    <x v="0"/>
    <x v="3"/>
    <m/>
    <n v="1000"/>
    <n v="1.7984641116486522"/>
    <n v="556.03"/>
    <n v="-4196790"/>
    <x v="12"/>
    <s v="Décharge"/>
    <x v="0"/>
    <s v="CONGO"/>
    <s v="ɣ"/>
  </r>
  <r>
    <d v="2018-12-15T00:00:00"/>
    <s v="Taxi Hôtel-Mandela-Camp kokolo (rencontre avec les cibles des ivoires)"/>
    <x v="0"/>
    <x v="4"/>
    <m/>
    <n v="2000"/>
    <n v="3.5283325100557477"/>
    <n v="566.84"/>
    <n v="-4198790"/>
    <x v="9"/>
    <s v="Décharge"/>
    <x v="1"/>
    <s v="CONGO"/>
    <s v="ɣ"/>
  </r>
  <r>
    <d v="2018-12-15T00:00:00"/>
    <s v="Taxi Camp Kokolo-Lukusa-Lingwala (rencontre avec la cible des ivoires sculptées)"/>
    <x v="0"/>
    <x v="4"/>
    <m/>
    <n v="2000"/>
    <n v="3.5283325100557477"/>
    <n v="566.84"/>
    <n v="-4200790"/>
    <x v="9"/>
    <s v="Décharge"/>
    <x v="1"/>
    <s v="CONGO"/>
    <s v="ɣ"/>
  </r>
  <r>
    <d v="2018-12-15T00:00:00"/>
    <s v="Taxi Lingwala-Kasavubu-Bandal (rencontre avec Mohamed et son frère Ibahim)"/>
    <x v="0"/>
    <x v="4"/>
    <m/>
    <n v="2000"/>
    <n v="3.5283325100557477"/>
    <n v="566.84"/>
    <n v="-4202790"/>
    <x v="9"/>
    <s v="Décharge"/>
    <x v="1"/>
    <s v="CONGO"/>
    <s v="ɣ"/>
  </r>
  <r>
    <d v="2018-12-15T00:00:00"/>
    <s v="Taxi Bandal-Victoire-Magasin (retour à l'hôtel)"/>
    <x v="0"/>
    <x v="4"/>
    <m/>
    <n v="2000"/>
    <n v="3.5283325100557477"/>
    <n v="566.84"/>
    <n v="-4204790"/>
    <x v="9"/>
    <s v="Décharge"/>
    <x v="1"/>
    <s v="CONGO"/>
    <s v="ɣ"/>
  </r>
  <r>
    <d v="2018-12-15T00:00:00"/>
    <s v="Achat boisson (rencontre avec ces 2 cibles)"/>
    <x v="10"/>
    <x v="4"/>
    <m/>
    <n v="3000"/>
    <n v="5.2924987650836215"/>
    <n v="566.84"/>
    <n v="-4207790"/>
    <x v="9"/>
    <s v="Décharge"/>
    <x v="1"/>
    <s v="CONGO"/>
    <s v="ɣ"/>
  </r>
  <r>
    <d v="2018-12-15T00:00:00"/>
    <s v="Achat billet BZV-EWO/Jospin"/>
    <x v="0"/>
    <x v="0"/>
    <m/>
    <n v="13000"/>
    <n v="23.380033451432478"/>
    <n v="556.03"/>
    <n v="-4220790"/>
    <x v="3"/>
    <s v="151206002018--2"/>
    <x v="0"/>
    <s v="CONGO"/>
    <s v="o"/>
  </r>
  <r>
    <d v="2018-12-15T00:00:00"/>
    <s v="Achat billet BZV-EWO/Franck"/>
    <x v="0"/>
    <x v="0"/>
    <m/>
    <n v="13000"/>
    <n v="23.380033451432478"/>
    <n v="556.03"/>
    <n v="-4233790"/>
    <x v="3"/>
    <s v="151206002018--3"/>
    <x v="0"/>
    <s v="CONGO"/>
    <s v="o"/>
  </r>
  <r>
    <d v="2018-12-15T00:00:00"/>
    <s v="Taxi domicile-gare routière ocean du nord"/>
    <x v="0"/>
    <x v="0"/>
    <m/>
    <n v="1000"/>
    <n v="1.7984641116486522"/>
    <n v="556.03"/>
    <n v="-4234790"/>
    <x v="3"/>
    <s v="Décharge"/>
    <x v="0"/>
    <s v="CONGO"/>
    <s v="ɣ"/>
  </r>
  <r>
    <d v="2018-12-15T00:00:00"/>
    <s v="Taxi moto à Ewo gare routière Océan du nord-hôtel"/>
    <x v="0"/>
    <x v="0"/>
    <m/>
    <n v="500"/>
    <n v="0.89923205582432608"/>
    <n v="556.03"/>
    <n v="-4235290"/>
    <x v="3"/>
    <s v="Décharge"/>
    <x v="0"/>
    <s v="CONGO"/>
    <s v="ɣ"/>
  </r>
  <r>
    <d v="2018-12-15T00:00:00"/>
    <s v="Taxi: Hôtel-Agence charden farell"/>
    <x v="0"/>
    <x v="0"/>
    <m/>
    <n v="500"/>
    <n v="0.89923205582432608"/>
    <n v="556.03"/>
    <n v="-4235790"/>
    <x v="4"/>
    <s v="Décharge"/>
    <x v="0"/>
    <s v="CONGO"/>
    <s v="ɣ"/>
  </r>
  <r>
    <d v="2018-12-15T00:00:00"/>
    <s v="Taxi: Agence charden farell-Maison d'arrêt"/>
    <x v="0"/>
    <x v="0"/>
    <m/>
    <n v="500"/>
    <n v="0.89923205582432608"/>
    <n v="556.03"/>
    <n v="-4236290"/>
    <x v="4"/>
    <s v="Décharge"/>
    <x v="0"/>
    <s v="CONGO"/>
    <s v="ɣ"/>
  </r>
  <r>
    <d v="2018-12-15T00:00:00"/>
    <s v="Taxi: Maison d'arrêt-Hôtel"/>
    <x v="0"/>
    <x v="0"/>
    <m/>
    <n v="500"/>
    <n v="0.89923205582432608"/>
    <n v="556.03"/>
    <n v="-4236790"/>
    <x v="4"/>
    <s v="Décharge"/>
    <x v="0"/>
    <s v="CONGO"/>
    <s v="ɣ"/>
  </r>
  <r>
    <d v="2018-12-15T00:00:00"/>
    <s v="Taxi: Hôtel-Aeroport d'Impfondo pour Brazzaville"/>
    <x v="0"/>
    <x v="0"/>
    <m/>
    <n v="500"/>
    <n v="0.89923205582432608"/>
    <n v="556.03"/>
    <n v="-4237290"/>
    <x v="4"/>
    <s v="Décharge"/>
    <x v="0"/>
    <s v="CONGO"/>
    <s v="ɣ"/>
  </r>
  <r>
    <d v="2018-12-15T00:00:00"/>
    <s v="Paiement frais d'hôtel à IMPFONDO pour 03 nuitées  du 12 au 15 décembre 2018"/>
    <x v="3"/>
    <x v="0"/>
    <m/>
    <n v="45000"/>
    <n v="80.930885024189351"/>
    <n v="556.03"/>
    <n v="-4282290"/>
    <x v="4"/>
    <n v="28"/>
    <x v="0"/>
    <s v="CONGO"/>
    <s v="o"/>
  </r>
  <r>
    <d v="2018-12-15T00:00:00"/>
    <s v="Food allowance Impfondo du 12 au 15 décembre 2018"/>
    <x v="3"/>
    <x v="0"/>
    <m/>
    <n v="40000"/>
    <n v="71.938564465946087"/>
    <n v="556.03"/>
    <n v="-4322290"/>
    <x v="4"/>
    <s v="Décharge"/>
    <x v="0"/>
    <s v="CONGO"/>
    <s v="ɣ"/>
  </r>
  <r>
    <d v="2018-12-15T00:00:00"/>
    <s v="Ration pour les cinq détenus de la maison d'arrêt d'Impfondo chacun ayant reçu 1000FCFA"/>
    <x v="1"/>
    <x v="0"/>
    <m/>
    <n v="5000"/>
    <n v="8.9923205582432608"/>
    <n v="556.03"/>
    <n v="-4327290"/>
    <x v="4"/>
    <s v="Décharge"/>
    <x v="0"/>
    <s v="CONGO"/>
    <s v="ɣ"/>
  </r>
  <r>
    <d v="2018-12-15T00:00:00"/>
    <s v="Achat timbre à l'aeroport d'Impfondo pour le billet d'avion retour sur BZV"/>
    <x v="13"/>
    <x v="0"/>
    <m/>
    <n v="500"/>
    <n v="0.89923205582432608"/>
    <n v="556.03"/>
    <n v="-4327790"/>
    <x v="4"/>
    <s v="OUI"/>
    <x v="0"/>
    <s v="CONGO"/>
    <s v="o"/>
  </r>
  <r>
    <d v="2018-12-15T00:00:00"/>
    <s v="Taxi: Aeroport maya maya-Domicile"/>
    <x v="0"/>
    <x v="0"/>
    <m/>
    <n v="1000"/>
    <n v="1.7984641116486522"/>
    <n v="556.03"/>
    <n v="-4328790"/>
    <x v="4"/>
    <s v="Décharge"/>
    <x v="0"/>
    <s v="CONGO"/>
    <s v="ɣ"/>
  </r>
  <r>
    <d v="2018-12-15T00:00:00"/>
    <s v="Paiement frais d'hôtel à Ouesso du 11 au 15 décembre 2018 soit 4 nuitées"/>
    <x v="3"/>
    <x v="0"/>
    <m/>
    <n v="60000"/>
    <n v="107.90784669891913"/>
    <n v="556.03"/>
    <n v="-4388790"/>
    <x v="10"/>
    <n v="14"/>
    <x v="0"/>
    <s v="CONGO"/>
    <s v="o"/>
  </r>
  <r>
    <d v="2018-12-15T00:00:00"/>
    <s v="Food allowance à Ouesso du 12 au 15 décembre 2018 soit 4  jours"/>
    <x v="3"/>
    <x v="0"/>
    <m/>
    <n v="40000"/>
    <n v="71.938564465946087"/>
    <n v="556.03"/>
    <n v="-4428790"/>
    <x v="10"/>
    <s v="Décharge"/>
    <x v="0"/>
    <s v="CONGO"/>
    <s v="ɣ"/>
  </r>
  <r>
    <d v="2018-12-15T00:00:00"/>
    <s v="Taxi hôtel-agence océan du nord à Ouesso"/>
    <x v="0"/>
    <x v="0"/>
    <m/>
    <n v="500"/>
    <n v="0.89923205582432608"/>
    <n v="556.03"/>
    <n v="-4429290"/>
    <x v="10"/>
    <s v="Décharge"/>
    <x v="0"/>
    <s v="CONGO"/>
    <s v="ɣ"/>
  </r>
  <r>
    <d v="2018-12-15T00:00:00"/>
    <s v="Taxi agence océan du nord mikalou-domicile"/>
    <x v="0"/>
    <x v="0"/>
    <m/>
    <n v="2000"/>
    <n v="3.5969282232973043"/>
    <n v="556.03"/>
    <n v="-4431290"/>
    <x v="10"/>
    <s v="Décharge"/>
    <x v="0"/>
    <s v="CONGO"/>
    <s v="ɣ"/>
  </r>
  <r>
    <d v="2018-12-15T00:00:00"/>
    <s v="Taxi domicile-agence ocean du nord de l'Angola libre"/>
    <x v="0"/>
    <x v="0"/>
    <m/>
    <n v="1000"/>
    <n v="1.7984641116486522"/>
    <n v="556.03"/>
    <n v="-4432290"/>
    <x v="15"/>
    <s v="Décharge"/>
    <x v="0"/>
    <s v="CONGO"/>
    <s v="ɣ"/>
  </r>
  <r>
    <d v="2018-12-15T00:00:00"/>
    <s v="Taxi moto à Ewo gare routière Ocean du nord-hôtel"/>
    <x v="0"/>
    <x v="0"/>
    <m/>
    <n v="500"/>
    <n v="0.89923205582432608"/>
    <n v="556.03"/>
    <n v="-4432790"/>
    <x v="15"/>
    <s v="Décharge"/>
    <x v="0"/>
    <s v="CONGO"/>
    <s v="ɣ"/>
  </r>
  <r>
    <d v="2018-12-16T00:00:00"/>
    <s v="Taxi: Hôtel-Restaurant"/>
    <x v="0"/>
    <x v="0"/>
    <m/>
    <n v="700"/>
    <n v="1.2589248781540565"/>
    <n v="556.03"/>
    <n v="-4433490"/>
    <x v="13"/>
    <s v="Décharge"/>
    <x v="0"/>
    <s v="CONGO"/>
    <s v="ɣ"/>
  </r>
  <r>
    <d v="2018-12-16T00:00:00"/>
    <s v="Taxi: Restaurant-Hôtel"/>
    <x v="0"/>
    <x v="0"/>
    <m/>
    <n v="700"/>
    <n v="1.2589248781540565"/>
    <n v="556.03"/>
    <n v="-4434190"/>
    <x v="13"/>
    <s v="Décharge"/>
    <x v="0"/>
    <s v="CONGO"/>
    <s v="ɣ"/>
  </r>
  <r>
    <d v="2018-12-16T00:00:00"/>
    <s v="Paiement frais d'hôtel pour 09 nuitées du 7 au 16/11/2018 "/>
    <x v="3"/>
    <x v="4"/>
    <m/>
    <n v="189000"/>
    <n v="333.42742220026815"/>
    <n v="566.84"/>
    <n v="-4623190"/>
    <x v="9"/>
    <s v="oui"/>
    <x v="1"/>
    <s v="CONGO"/>
    <s v="n"/>
  </r>
  <r>
    <d v="2018-12-16T00:00:00"/>
    <s v="Taxi Hôtel-Boulevard-Beach (départ pour Brazzaville)"/>
    <x v="0"/>
    <x v="4"/>
    <m/>
    <n v="2000"/>
    <n v="3.5283325100557477"/>
    <n v="566.84"/>
    <n v="-4625190"/>
    <x v="9"/>
    <s v="Décharge"/>
    <x v="1"/>
    <s v="CONGO"/>
    <s v="ɣ"/>
  </r>
  <r>
    <d v="2018-12-16T00:00:00"/>
    <s v="Achat billet Kinshasa-Brazzaville (formalités de départ)"/>
    <x v="0"/>
    <x v="4"/>
    <m/>
    <n v="15000"/>
    <n v="26.462493825418107"/>
    <n v="566.84"/>
    <n v="-4640190"/>
    <x v="9"/>
    <s v="oui"/>
    <x v="1"/>
    <s v="CONGO"/>
    <s v="n"/>
  </r>
  <r>
    <d v="2018-12-16T00:00:00"/>
    <s v="Cachet de sortie (formalités de départ de Kinshasa)"/>
    <x v="13"/>
    <x v="4"/>
    <m/>
    <n v="5000"/>
    <n v="8.8208312751393692"/>
    <n v="566.84"/>
    <n v="-4645190"/>
    <x v="9"/>
    <s v="oui"/>
    <x v="1"/>
    <s v="CONGO"/>
    <s v="n"/>
  </r>
  <r>
    <d v="2018-12-16T00:00:00"/>
    <s v="Achat déclaration full Douane, vignette et redevance sortie(formalités de départ)"/>
    <x v="13"/>
    <x v="4"/>
    <m/>
    <n v="5000"/>
    <n v="8.8208312751393692"/>
    <n v="566.84"/>
    <n v="-4650190"/>
    <x v="9"/>
    <s v="oui"/>
    <x v="1"/>
    <s v="CONGO"/>
    <s v="n"/>
  </r>
  <r>
    <d v="2018-12-16T00:00:00"/>
    <s v="Paiement contrevention (arrivé à Brazzaville)"/>
    <x v="13"/>
    <x v="4"/>
    <m/>
    <n v="4000"/>
    <n v="7.0566650201114953"/>
    <n v="566.84"/>
    <n v="-4654190"/>
    <x v="9"/>
    <s v="oui"/>
    <x v="1"/>
    <s v="CONGO"/>
    <s v="n"/>
  </r>
  <r>
    <d v="2018-12-16T00:00:00"/>
    <s v="Déclaration full et redevence entrée (formalités d'arrivé à Brazzaville)"/>
    <x v="13"/>
    <x v="4"/>
    <m/>
    <n v="3200"/>
    <n v="5.6453320160891955"/>
    <n v="566.84"/>
    <n v="-4657390"/>
    <x v="9"/>
    <s v="oui"/>
    <x v="1"/>
    <s v="CONGO"/>
    <s v="n"/>
  </r>
  <r>
    <d v="2018-12-16T00:00:00"/>
    <s v="Paiement cachet d'entrée (formalités d'arrivé à Brazzaville)"/>
    <x v="13"/>
    <x v="4"/>
    <m/>
    <n v="2000"/>
    <n v="3.5283325100557477"/>
    <n v="566.84"/>
    <n v="-4659390"/>
    <x v="9"/>
    <s v="oui"/>
    <x v="1"/>
    <s v="CONGO"/>
    <s v="n"/>
  </r>
  <r>
    <d v="2018-12-16T00:00:00"/>
    <s v="Taxi beach-Talangaï-Casis (arrivé à Brazzaville)"/>
    <x v="0"/>
    <x v="4"/>
    <m/>
    <n v="2500"/>
    <n v="4.4104156375696846"/>
    <n v="566.84"/>
    <n v="-4661890"/>
    <x v="9"/>
    <s v="Décharge"/>
    <x v="1"/>
    <s v="CONGO"/>
    <s v="ɣ"/>
  </r>
  <r>
    <d v="2018-12-16T00:00:00"/>
    <s v="Food allowance mission Kinshasa du 7 au 16 décembre 2018"/>
    <x v="3"/>
    <x v="4"/>
    <m/>
    <n v="100000"/>
    <n v="176.41662550278738"/>
    <n v="566.84"/>
    <n v="-4761890"/>
    <x v="9"/>
    <s v="Décharge"/>
    <x v="1"/>
    <s v="CONGO"/>
    <s v="ɣ"/>
  </r>
  <r>
    <d v="2018-12-16T00:00:00"/>
    <s v="Taxi moto hôtel-restaurant"/>
    <x v="0"/>
    <x v="0"/>
    <m/>
    <n v="300"/>
    <n v="0.53953923349459565"/>
    <n v="556.03"/>
    <n v="-4762190"/>
    <x v="3"/>
    <s v="Décharge"/>
    <x v="0"/>
    <s v="CONGO"/>
    <s v="ɣ"/>
  </r>
  <r>
    <d v="2018-12-16T00:00:00"/>
    <s v="Taxi moto restaurant-gendarmerie Brigade territoriale d'EWO pour la visite geôle"/>
    <x v="0"/>
    <x v="0"/>
    <m/>
    <n v="300"/>
    <n v="0.53953923349459565"/>
    <n v="556.03"/>
    <n v="-4762490"/>
    <x v="3"/>
    <s v="Décharge"/>
    <x v="0"/>
    <s v="CONGO"/>
    <s v="ɣ"/>
  </r>
  <r>
    <d v="2018-12-16T00:00:00"/>
    <s v="Taxi moto gendarmerie-hôtel"/>
    <x v="0"/>
    <x v="0"/>
    <m/>
    <n v="300"/>
    <n v="0.53953923349459565"/>
    <n v="556.03"/>
    <n v="-4762790"/>
    <x v="3"/>
    <s v="Décharge"/>
    <x v="0"/>
    <s v="CONGO"/>
    <s v="ɣ"/>
  </r>
  <r>
    <d v="2018-12-16T00:00:00"/>
    <s v="Ration des déténus à EWO"/>
    <x v="1"/>
    <x v="0"/>
    <m/>
    <n v="4000"/>
    <n v="7.1938564465946087"/>
    <n v="556.03"/>
    <n v="-4766790"/>
    <x v="3"/>
    <s v="Décharge"/>
    <x v="0"/>
    <s v="CONGO"/>
    <s v="ɣ"/>
  </r>
  <r>
    <d v="2018-12-16T00:00:00"/>
    <s v="Taxi moto hôtel-restaurant"/>
    <x v="0"/>
    <x v="0"/>
    <m/>
    <n v="300"/>
    <n v="0.53953923349459565"/>
    <n v="556.03"/>
    <n v="-4767090"/>
    <x v="15"/>
    <s v="Décharge"/>
    <x v="0"/>
    <s v="CONGO"/>
    <s v="ɣ"/>
  </r>
  <r>
    <d v="2018-12-16T00:00:00"/>
    <s v="Taxi moto restaurant-gendarmerie pour la visite geôle"/>
    <x v="0"/>
    <x v="0"/>
    <m/>
    <n v="300"/>
    <n v="0.53953923349459565"/>
    <n v="556.03"/>
    <n v="-4767390"/>
    <x v="15"/>
    <s v="Décharge"/>
    <x v="0"/>
    <s v="CONGO"/>
    <s v="ɣ"/>
  </r>
  <r>
    <d v="2018-12-16T00:00:00"/>
    <s v="Taxi moto gendarmerie-hôtel"/>
    <x v="0"/>
    <x v="0"/>
    <m/>
    <n v="300"/>
    <n v="0.53953923349459565"/>
    <n v="556.03"/>
    <n v="-4767690"/>
    <x v="15"/>
    <s v="Décharge"/>
    <x v="0"/>
    <s v="CONGO"/>
    <s v="ɣ"/>
  </r>
  <r>
    <d v="2018-12-17T00:00:00"/>
    <s v="Taxi Domicile - Bureau - Domicile"/>
    <x v="0"/>
    <x v="4"/>
    <m/>
    <n v="2000"/>
    <n v="3.5283325100557477"/>
    <n v="566.84"/>
    <n v="-4769690"/>
    <x v="7"/>
    <s v="Décharge"/>
    <x v="1"/>
    <s v="CONGO"/>
    <s v="ɣ"/>
  </r>
  <r>
    <d v="2018-12-17T00:00:00"/>
    <s v="Food allowance pendant la pause"/>
    <x v="7"/>
    <x v="4"/>
    <m/>
    <n v="1000"/>
    <n v="1.7641662550278738"/>
    <n v="566.84"/>
    <n v="-4770690"/>
    <x v="7"/>
    <s v="Décharge"/>
    <x v="1"/>
    <s v="CONGO"/>
    <s v="ɣ"/>
  </r>
  <r>
    <d v="2018-12-17T00:00:00"/>
    <s v="Taxi bureau - poto poto - bureau"/>
    <x v="0"/>
    <x v="4"/>
    <m/>
    <n v="2000"/>
    <n v="3.5283325100557477"/>
    <n v="566.84"/>
    <n v="-4772690"/>
    <x v="7"/>
    <s v="Décharge"/>
    <x v="1"/>
    <s v="CONGO"/>
    <s v="ɣ"/>
  </r>
  <r>
    <d v="2018-12-17T00:00:00"/>
    <s v="Taxi Bureau-Charden Farell sous la pluie pour faire le transfert à Crépin"/>
    <x v="0"/>
    <x v="0"/>
    <m/>
    <n v="500"/>
    <n v="0.89923205582432608"/>
    <n v="556.03"/>
    <n v="-4773190"/>
    <x v="0"/>
    <s v="Décharge"/>
    <x v="0"/>
    <s v="CONGO"/>
    <s v="ɣ"/>
  </r>
  <r>
    <d v="2018-12-17T00:00:00"/>
    <s v="Taxi: Hôtel-DDEF"/>
    <x v="0"/>
    <x v="0"/>
    <m/>
    <n v="700"/>
    <n v="1.2589248781540565"/>
    <n v="556.03"/>
    <n v="-4773890"/>
    <x v="13"/>
    <s v="Décharge"/>
    <x v="0"/>
    <s v="CONGO"/>
    <s v="ɣ"/>
  </r>
  <r>
    <d v="2018-12-17T00:00:00"/>
    <s v="Taxi: DDEF-TGI"/>
    <x v="0"/>
    <x v="0"/>
    <m/>
    <n v="500"/>
    <n v="0.89923205582432608"/>
    <n v="556.03"/>
    <n v="-4774390"/>
    <x v="13"/>
    <s v="Décharge"/>
    <x v="0"/>
    <s v="CONGO"/>
    <s v="ɣ"/>
  </r>
  <r>
    <d v="2018-12-17T00:00:00"/>
    <s v="Taxi: TGI-DDEF"/>
    <x v="0"/>
    <x v="0"/>
    <m/>
    <n v="500"/>
    <n v="0.89923205582432608"/>
    <n v="556.03"/>
    <n v="-4774890"/>
    <x v="13"/>
    <s v="Décharge"/>
    <x v="0"/>
    <s v="CONGO"/>
    <s v="ɣ"/>
  </r>
  <r>
    <d v="2018-12-17T00:00:00"/>
    <s v="Taxi: DDEF-Restaurant"/>
    <x v="0"/>
    <x v="0"/>
    <m/>
    <n v="700"/>
    <n v="1.2589248781540565"/>
    <n v="556.03"/>
    <n v="-4775590"/>
    <x v="13"/>
    <s v="Décharge"/>
    <x v="0"/>
    <s v="CONGO"/>
    <s v="ɣ"/>
  </r>
  <r>
    <d v="2018-12-17T00:00:00"/>
    <s v="Taxi:Restaurant-Hôtel"/>
    <x v="0"/>
    <x v="0"/>
    <m/>
    <n v="700"/>
    <n v="1.2589248781540565"/>
    <n v="556.03"/>
    <n v="-4776290"/>
    <x v="13"/>
    <s v="Décharge"/>
    <x v="0"/>
    <s v="CONGO"/>
    <s v="ɣ"/>
  </r>
  <r>
    <d v="2018-12-17T00:00:00"/>
    <s v="Frais de transfert à Crépin/Dolisie"/>
    <x v="2"/>
    <x v="2"/>
    <m/>
    <n v="1400"/>
    <n v="2.517849756308113"/>
    <n v="556.03"/>
    <n v="-4777690"/>
    <x v="1"/>
    <s v="54/GCF"/>
    <x v="0"/>
    <s v="CONGO"/>
    <s v="o"/>
  </r>
  <r>
    <d v="2018-12-17T00:00:00"/>
    <s v="Complement des vivres des festivites de fin d'année 2018-TEAM PALF"/>
    <x v="7"/>
    <x v="6"/>
    <m/>
    <n v="13900"/>
    <n v="24.521910944887445"/>
    <n v="566.84"/>
    <n v="-4791590"/>
    <x v="1"/>
    <s v="1021014-B01"/>
    <x v="1"/>
    <s v="CONGO"/>
    <s v="o"/>
  </r>
  <r>
    <d v="2018-12-17T00:00:00"/>
    <s v="Frais de transfert à Crépin/Dolisie"/>
    <x v="2"/>
    <x v="2"/>
    <m/>
    <n v="1400"/>
    <n v="2.517849756308113"/>
    <n v="556.03"/>
    <n v="-4792990"/>
    <x v="1"/>
    <s v="OUI"/>
    <x v="0"/>
    <s v="CONGO"/>
    <s v="o"/>
  </r>
  <r>
    <d v="2018-12-17T00:00:00"/>
    <s v="Taxi moto hôtel-DDEF pour présentation des civilités au DD et information sur l'audience"/>
    <x v="0"/>
    <x v="0"/>
    <m/>
    <n v="300"/>
    <n v="0.53953923349459565"/>
    <n v="556.03"/>
    <n v="-4793290"/>
    <x v="3"/>
    <s v="Décharge"/>
    <x v="0"/>
    <s v="CONGO"/>
    <s v="ɣ"/>
  </r>
  <r>
    <d v="2018-12-17T00:00:00"/>
    <s v="Taxi moto TGI-Restaurant"/>
    <x v="0"/>
    <x v="0"/>
    <m/>
    <n v="300"/>
    <n v="0.53953923349459565"/>
    <n v="556.03"/>
    <n v="-4793590"/>
    <x v="3"/>
    <s v="Décharge"/>
    <x v="0"/>
    <s v="CONGO"/>
    <s v="ɣ"/>
  </r>
  <r>
    <d v="2018-12-17T00:00:00"/>
    <s v="Taxi moto Restaurant-hôtel"/>
    <x v="0"/>
    <x v="0"/>
    <m/>
    <n v="300"/>
    <n v="0.53953923349459565"/>
    <n v="556.03"/>
    <n v="-4793890"/>
    <x v="3"/>
    <s v="Décharge"/>
    <x v="0"/>
    <s v="CONGO"/>
    <s v="ɣ"/>
  </r>
  <r>
    <d v="2018-12-17T00:00:00"/>
    <s v="Taxi: Bureau-Park and shop faire des achats palf"/>
    <x v="0"/>
    <x v="0"/>
    <m/>
    <n v="1000"/>
    <n v="1.7984641116486522"/>
    <n v="556.03"/>
    <n v="-4794890"/>
    <x v="4"/>
    <s v="Décharge"/>
    <x v="0"/>
    <s v="CONGO"/>
    <s v="ɣ"/>
  </r>
  <r>
    <d v="2018-12-17T00:00:00"/>
    <s v="Taxi: Park and shop-Bureau"/>
    <x v="0"/>
    <x v="0"/>
    <m/>
    <n v="1000"/>
    <n v="1.7984641116486522"/>
    <n v="556.03"/>
    <n v="-4795890"/>
    <x v="4"/>
    <s v="Décharge"/>
    <x v="0"/>
    <s v="CONGO"/>
    <s v="ɣ"/>
  </r>
  <r>
    <d v="2018-12-17T00:00:00"/>
    <s v="Taxi moto hôtel-DDEF pour civilités et information sur la tenue de l'audience au DD"/>
    <x v="0"/>
    <x v="0"/>
    <m/>
    <n v="300"/>
    <n v="0.53953923349459565"/>
    <n v="556.03"/>
    <n v="-4796190"/>
    <x v="15"/>
    <s v="Décharge"/>
    <x v="0"/>
    <s v="CONGO"/>
    <s v="ɣ"/>
  </r>
  <r>
    <d v="2018-12-17T00:00:00"/>
    <s v="Taxi moto TGI-Restaurant"/>
    <x v="0"/>
    <x v="0"/>
    <m/>
    <n v="300"/>
    <n v="0.53953923349459565"/>
    <n v="556.03"/>
    <n v="-4796490"/>
    <x v="15"/>
    <s v="Décharge"/>
    <x v="0"/>
    <s v="CONGO"/>
    <s v="ɣ"/>
  </r>
  <r>
    <d v="2018-12-17T00:00:00"/>
    <s v="Taxi moto restaurant-hôtel"/>
    <x v="0"/>
    <x v="0"/>
    <m/>
    <n v="300"/>
    <n v="0.53953923349459565"/>
    <n v="556.03"/>
    <n v="-4796790"/>
    <x v="15"/>
    <s v="Décharge"/>
    <x v="0"/>
    <s v="CONGO"/>
    <s v="ɣ"/>
  </r>
  <r>
    <d v="2018-12-18T00:00:00"/>
    <s v="Taxi Domicile - Bureau - Domicile"/>
    <x v="0"/>
    <x v="4"/>
    <m/>
    <n v="2000"/>
    <n v="3.5283325100557477"/>
    <n v="566.84"/>
    <n v="-4798790"/>
    <x v="7"/>
    <s v="Décharge"/>
    <x v="1"/>
    <s v="CONGO"/>
    <s v="ɣ"/>
  </r>
  <r>
    <d v="2018-12-18T00:00:00"/>
    <s v="Food allowance pendant la pause"/>
    <x v="7"/>
    <x v="4"/>
    <m/>
    <n v="1000"/>
    <n v="1.7641662550278738"/>
    <n v="566.84"/>
    <n v="-4799790"/>
    <x v="7"/>
    <s v="Décharge"/>
    <x v="1"/>
    <s v="CONGO"/>
    <s v="ɣ"/>
  </r>
  <r>
    <d v="2018-12-18T00:00:00"/>
    <s v="Taxi bureau - marché  Plateau ville "/>
    <x v="0"/>
    <x v="4"/>
    <m/>
    <n v="1000"/>
    <n v="1.7641662550278738"/>
    <n v="566.84"/>
    <n v="-4800790"/>
    <x v="7"/>
    <s v="Décharge"/>
    <x v="1"/>
    <s v="CONGO"/>
    <s v="ɣ"/>
  </r>
  <r>
    <d v="2018-12-18T00:00:00"/>
    <s v="Taxi marché Plateau ville - marché MAMPASSI"/>
    <x v="0"/>
    <x v="4"/>
    <m/>
    <n v="1500"/>
    <n v="2.6462493825418107"/>
    <n v="566.84"/>
    <n v="-4802290"/>
    <x v="7"/>
    <s v="Décharge"/>
    <x v="1"/>
    <s v="CONGO"/>
    <s v="ɣ"/>
  </r>
  <r>
    <d v="2018-12-18T00:00:00"/>
    <s v="Taxi marché MAMPASSI- marché KOMBO lycée"/>
    <x v="0"/>
    <x v="4"/>
    <m/>
    <n v="2000"/>
    <n v="3.5283325100557477"/>
    <n v="566.84"/>
    <n v="-4804290"/>
    <x v="7"/>
    <s v="Décharge"/>
    <x v="1"/>
    <s v="CONGO"/>
    <s v="ɣ"/>
  </r>
  <r>
    <d v="2018-12-18T00:00:00"/>
    <s v="Taxi marché KOMBO lycée - Poto Poto "/>
    <x v="0"/>
    <x v="4"/>
    <m/>
    <n v="2000"/>
    <n v="3.5283325100557477"/>
    <n v="566.84"/>
    <n v="-4806290"/>
    <x v="7"/>
    <s v="Décharge"/>
    <x v="1"/>
    <s v="CONGO"/>
    <s v="ɣ"/>
  </r>
  <r>
    <d v="2018-12-18T00:00:00"/>
    <s v="Taxi Poto Poto - bureau"/>
    <x v="0"/>
    <x v="4"/>
    <m/>
    <n v="1000"/>
    <n v="1.7641662550278738"/>
    <n v="566.84"/>
    <n v="-4807290"/>
    <x v="7"/>
    <s v="Décharge"/>
    <x v="1"/>
    <s v="CONGO"/>
    <s v="ɣ"/>
  </r>
  <r>
    <d v="2018-12-18T00:00:00"/>
    <s v="Taxi bureau - agence Océan du nord Liberté"/>
    <x v="0"/>
    <x v="4"/>
    <m/>
    <n v="1500"/>
    <n v="2.6462493825418107"/>
    <n v="566.84"/>
    <n v="-4808790"/>
    <x v="7"/>
    <s v="Décharge"/>
    <x v="1"/>
    <s v="CONGO"/>
    <s v="ɣ"/>
  </r>
  <r>
    <d v="2018-12-18T00:00:00"/>
    <s v="Taxi AON Liberté - AON Mikalou"/>
    <x v="0"/>
    <x v="4"/>
    <m/>
    <n v="1000"/>
    <n v="1.7641662550278738"/>
    <n v="566.84"/>
    <n v="-4809790"/>
    <x v="7"/>
    <s v="Décharge"/>
    <x v="1"/>
    <s v="CONGO"/>
    <s v="ɣ"/>
  </r>
  <r>
    <d v="2018-12-18T00:00:00"/>
    <s v="Taxi AON Mikalou - domicile"/>
    <x v="0"/>
    <x v="4"/>
    <m/>
    <n v="1500"/>
    <n v="2.6462493825418107"/>
    <n v="566.84"/>
    <n v="-4811290"/>
    <x v="7"/>
    <s v="Décharge"/>
    <x v="1"/>
    <s v="CONGO"/>
    <s v="ɣ"/>
  </r>
  <r>
    <d v="2018-12-18T00:00:00"/>
    <s v="Taxi: Hôtel-DDEF"/>
    <x v="0"/>
    <x v="0"/>
    <m/>
    <n v="700"/>
    <n v="1.2589248781540565"/>
    <n v="556.03"/>
    <n v="-4811990"/>
    <x v="13"/>
    <s v="Décharge"/>
    <x v="0"/>
    <s v="CONGO"/>
    <s v="ɣ"/>
  </r>
  <r>
    <d v="2018-12-18T00:00:00"/>
    <s v="Taxi: DDEF-Cour d'appel"/>
    <x v="0"/>
    <x v="0"/>
    <m/>
    <n v="500"/>
    <n v="0.89923205582432608"/>
    <n v="556.03"/>
    <n v="-4812490"/>
    <x v="13"/>
    <s v="Décharge"/>
    <x v="0"/>
    <s v="CONGO"/>
    <s v="ɣ"/>
  </r>
  <r>
    <d v="2018-12-18T00:00:00"/>
    <s v="Taxi: Cour d'appel-DDEF"/>
    <x v="0"/>
    <x v="0"/>
    <m/>
    <n v="500"/>
    <n v="0.89923205582432608"/>
    <n v="556.03"/>
    <n v="-4812990"/>
    <x v="13"/>
    <s v="Décharge"/>
    <x v="0"/>
    <s v="CONGO"/>
    <s v="ɣ"/>
  </r>
  <r>
    <d v="2018-12-18T00:00:00"/>
    <s v="Taxi: DDEF-Cour d'appel"/>
    <x v="0"/>
    <x v="0"/>
    <m/>
    <n v="500"/>
    <n v="0.89923205582432608"/>
    <n v="556.03"/>
    <n v="-4813490"/>
    <x v="13"/>
    <s v="Décharge"/>
    <x v="0"/>
    <s v="CONGO"/>
    <s v="ɣ"/>
  </r>
  <r>
    <d v="2018-12-18T00:00:00"/>
    <s v="Taxi: Cour d'appel-DDEF"/>
    <x v="0"/>
    <x v="0"/>
    <m/>
    <n v="500"/>
    <n v="0.89923205582432608"/>
    <n v="556.03"/>
    <n v="-4813990"/>
    <x v="13"/>
    <s v="Décharge"/>
    <x v="0"/>
    <s v="CONGO"/>
    <s v="ɣ"/>
  </r>
  <r>
    <d v="2018-12-18T00:00:00"/>
    <s v="Taxi: DDEF-GCF"/>
    <x v="0"/>
    <x v="0"/>
    <m/>
    <n v="700"/>
    <n v="1.2589248781540565"/>
    <n v="556.03"/>
    <n v="-4814690"/>
    <x v="13"/>
    <s v="Décharge"/>
    <x v="0"/>
    <s v="CONGO"/>
    <s v="ɣ"/>
  </r>
  <r>
    <d v="2018-12-18T00:00:00"/>
    <s v="Food allowance du 11 au 17 Décembre 2018 à Dolisie"/>
    <x v="3"/>
    <x v="0"/>
    <m/>
    <n v="70000"/>
    <n v="125.89248781540564"/>
    <n v="556.03"/>
    <n v="-4884690"/>
    <x v="13"/>
    <s v="Décharge"/>
    <x v="0"/>
    <s v="CONGO"/>
    <s v="ɣ"/>
  </r>
  <r>
    <d v="2018-12-18T00:00:00"/>
    <s v="Paienet frais d'hôtel pour 07 Nuitées à dolisie du 11 au 18 Décembre 2018"/>
    <x v="3"/>
    <x v="0"/>
    <m/>
    <n v="105000"/>
    <n v="188.83873172310848"/>
    <n v="556.03"/>
    <n v="-4989690"/>
    <x v="13"/>
    <n v="87"/>
    <x v="0"/>
    <s v="CONGO"/>
    <s v="o"/>
  </r>
  <r>
    <d v="2018-12-18T00:00:00"/>
    <s v="Taxi: GCF-Hôtel"/>
    <x v="0"/>
    <x v="0"/>
    <m/>
    <n v="500"/>
    <n v="0.89923205582432608"/>
    <n v="556.03"/>
    <n v="-4990190"/>
    <x v="13"/>
    <s v="Décharge"/>
    <x v="0"/>
    <s v="CONGO"/>
    <s v="ɣ"/>
  </r>
  <r>
    <d v="2018-12-18T00:00:00"/>
    <s v="Taxi: Hôtel-Gare routière dolisie"/>
    <x v="0"/>
    <x v="0"/>
    <m/>
    <n v="700"/>
    <n v="1.2589248781540565"/>
    <n v="556.03"/>
    <n v="-4990890"/>
    <x v="13"/>
    <s v="Décharge"/>
    <x v="0"/>
    <s v="CONGO"/>
    <s v="ɣ"/>
  </r>
  <r>
    <d v="2018-12-18T00:00:00"/>
    <s v="Achat Billet: Dolisie-Sibiti"/>
    <x v="0"/>
    <x v="0"/>
    <m/>
    <n v="5000"/>
    <n v="8.9923205582432608"/>
    <n v="556.03"/>
    <n v="-4995890"/>
    <x v="13"/>
    <s v="Décharge"/>
    <x v="0"/>
    <s v="CONGO"/>
    <s v="ɣ"/>
  </r>
  <r>
    <d v="2018-12-18T00:00:00"/>
    <s v="Taxi moto: Gare routière sibiti-Hôtel"/>
    <x v="0"/>
    <x v="0"/>
    <m/>
    <n v="300"/>
    <n v="0.53953923349459565"/>
    <n v="556.03"/>
    <n v="-4996190"/>
    <x v="13"/>
    <s v="Décharge"/>
    <x v="0"/>
    <s v="CONGO"/>
    <s v="ɣ"/>
  </r>
  <r>
    <d v="2018-12-18T00:00:00"/>
    <s v="Taxi moto: Hôtel-Restaurant"/>
    <x v="0"/>
    <x v="0"/>
    <m/>
    <n v="300"/>
    <n v="0.53953923349459565"/>
    <n v="556.03"/>
    <n v="-4996490"/>
    <x v="13"/>
    <s v="Décharge"/>
    <x v="0"/>
    <s v="CONGO"/>
    <s v="ɣ"/>
  </r>
  <r>
    <d v="2018-12-18T00:00:00"/>
    <s v="Taxi moto: Restaurant-Hôtel"/>
    <x v="0"/>
    <x v="0"/>
    <m/>
    <n v="300"/>
    <n v="0.53953923349459565"/>
    <n v="556.03"/>
    <n v="-4996790"/>
    <x v="13"/>
    <s v="Décharge"/>
    <x v="0"/>
    <s v="CONGO"/>
    <s v="ɣ"/>
  </r>
  <r>
    <d v="2018-12-18T00:00:00"/>
    <s v="Contribution carburant groupe Electrogene bureau PALF-Mr Anil"/>
    <x v="11"/>
    <x v="2"/>
    <m/>
    <n v="25000"/>
    <n v="44.961602791216301"/>
    <n v="556.03"/>
    <n v="-5021790"/>
    <x v="1"/>
    <n v="46"/>
    <x v="0"/>
    <s v="CONGO"/>
    <s v="o"/>
  </r>
  <r>
    <d v="2018-12-18T00:00:00"/>
    <s v="Frais de transfert à Jospin/EWO"/>
    <x v="2"/>
    <x v="2"/>
    <m/>
    <n v="3500"/>
    <n v="6.2946243907702826"/>
    <n v="556.03"/>
    <n v="-5025290"/>
    <x v="1"/>
    <s v="36/GCF"/>
    <x v="0"/>
    <s v="CONGO"/>
    <s v="o"/>
  </r>
  <r>
    <d v="2018-12-18T00:00:00"/>
    <s v="Taxi Bureau-BCI"/>
    <x v="0"/>
    <x v="1"/>
    <m/>
    <n v="2000"/>
    <n v="3.5969282232973043"/>
    <n v="556.03"/>
    <n v="-5027290"/>
    <x v="1"/>
    <s v="Décharge"/>
    <x v="0"/>
    <s v="CONGO"/>
    <s v="ɣ"/>
  </r>
  <r>
    <d v="2018-12-18T00:00:00"/>
    <s v="Taxi bureau-maison d'arrêt de Brazzaville pour effectuer la visite geôle."/>
    <x v="0"/>
    <x v="0"/>
    <m/>
    <n v="1000"/>
    <n v="1.7984641116486522"/>
    <n v="556.03"/>
    <n v="-5028290"/>
    <x v="2"/>
    <s v="Decharge"/>
    <x v="0"/>
    <s v="CONGO"/>
    <s v="ɣ"/>
  </r>
  <r>
    <d v="2018-12-18T00:00:00"/>
    <s v="Ration des detenus à la maison d'arrêt de BZV"/>
    <x v="1"/>
    <x v="0"/>
    <m/>
    <n v="10000"/>
    <n v="17.984641116486522"/>
    <n v="556.03"/>
    <n v="-5038290"/>
    <x v="2"/>
    <s v="Decharge"/>
    <x v="0"/>
    <s v="CONGO"/>
    <s v="ɣ"/>
  </r>
  <r>
    <d v="2018-12-18T00:00:00"/>
    <s v="Taxi maison d'arrêt-bureau"/>
    <x v="0"/>
    <x v="0"/>
    <m/>
    <n v="1000"/>
    <n v="1.7984641116486522"/>
    <n v="556.03"/>
    <n v="-5039290"/>
    <x v="2"/>
    <s v="Decharge"/>
    <x v="0"/>
    <s v="CONGO"/>
    <s v="ɣ"/>
  </r>
  <r>
    <d v="2018-12-18T00:00:00"/>
    <s v="Taxi Bureau-Beach-Bureau (voir si le réseau RDC fonctionne et aussi chercher à imprimer les recherches)"/>
    <x v="0"/>
    <x v="4"/>
    <m/>
    <n v="2000"/>
    <n v="3.5283325100557477"/>
    <n v="566.84"/>
    <n v="-5041290"/>
    <x v="9"/>
    <s v="Décharge"/>
    <x v="1"/>
    <s v="CONGO"/>
    <s v="ɣ"/>
  </r>
  <r>
    <d v="2018-12-18T00:00:00"/>
    <s v="Taxi moto hôtel-TGI pour la rencontre avec le président du TGI et le Procureur? Retrait de l'expédition cas BABULI au greffier en chef"/>
    <x v="0"/>
    <x v="0"/>
    <m/>
    <n v="300"/>
    <n v="0.53953923349459565"/>
    <n v="556.03"/>
    <n v="-5041590"/>
    <x v="3"/>
    <s v="Décharge"/>
    <x v="0"/>
    <s v="CONGO"/>
    <s v="ɣ"/>
  </r>
  <r>
    <d v="2018-12-18T00:00:00"/>
    <s v="Taxi moto TGI-DDEF "/>
    <x v="0"/>
    <x v="0"/>
    <m/>
    <n v="300"/>
    <n v="0.53953923349459565"/>
    <n v="556.03"/>
    <n v="-5041890"/>
    <x v="3"/>
    <s v="Décharge"/>
    <x v="0"/>
    <s v="CONGO"/>
    <s v="ɣ"/>
  </r>
  <r>
    <d v="2018-12-18T00:00:00"/>
    <s v="Taxi moto DDEF-Charden Farell pour retirer les fonds"/>
    <x v="0"/>
    <x v="0"/>
    <m/>
    <n v="300"/>
    <n v="0.53953923349459565"/>
    <n v="556.03"/>
    <n v="-5042190"/>
    <x v="3"/>
    <s v="Décharge"/>
    <x v="0"/>
    <s v="CONGO"/>
    <s v="ɣ"/>
  </r>
  <r>
    <d v="2018-12-18T00:00:00"/>
    <s v="Taxi moto charden farell-hôtel"/>
    <x v="0"/>
    <x v="0"/>
    <m/>
    <n v="300"/>
    <n v="0.53953923349459565"/>
    <n v="556.03"/>
    <n v="-5042490"/>
    <x v="3"/>
    <s v="Décharge"/>
    <x v="0"/>
    <s v="CONGO"/>
    <s v="ɣ"/>
  </r>
  <r>
    <d v="2018-12-18T00:00:00"/>
    <s v="Taxi moto hôtel-restaurant"/>
    <x v="0"/>
    <x v="0"/>
    <m/>
    <n v="300"/>
    <n v="0.53953923349459565"/>
    <n v="556.03"/>
    <n v="-5042790"/>
    <x v="3"/>
    <s v="Décharge"/>
    <x v="0"/>
    <s v="CONGO"/>
    <s v="ɣ"/>
  </r>
  <r>
    <d v="2018-12-18T00:00:00"/>
    <s v="Taxi moto Restaurant-hôtel"/>
    <x v="0"/>
    <x v="0"/>
    <m/>
    <n v="300"/>
    <n v="0.53953923349459565"/>
    <n v="556.03"/>
    <n v="-5043090"/>
    <x v="3"/>
    <s v="Décharge"/>
    <x v="0"/>
    <s v="CONGO"/>
    <s v="ɣ"/>
  </r>
  <r>
    <d v="2018-12-18T00:00:00"/>
    <s v="Taxi moto hôtel-TGI"/>
    <x v="0"/>
    <x v="0"/>
    <m/>
    <n v="300"/>
    <n v="0.53953923349459565"/>
    <n v="556.03"/>
    <n v="-5043390"/>
    <x v="15"/>
    <s v="Décharge"/>
    <x v="0"/>
    <s v="CONGO"/>
    <s v="ɣ"/>
  </r>
  <r>
    <d v="2018-12-18T00:00:00"/>
    <s v="Taxi moto TGI-DDEF"/>
    <x v="0"/>
    <x v="0"/>
    <m/>
    <n v="300"/>
    <n v="0.53953923349459565"/>
    <n v="556.03"/>
    <n v="-5043690"/>
    <x v="15"/>
    <s v="Décharge"/>
    <x v="0"/>
    <s v="CONGO"/>
    <s v="ɣ"/>
  </r>
  <r>
    <d v="2018-12-18T00:00:00"/>
    <s v="Taxi moto DDEF-Charden Farell pour retirer les fonds"/>
    <x v="0"/>
    <x v="0"/>
    <m/>
    <n v="300"/>
    <n v="0.53953923349459565"/>
    <n v="556.03"/>
    <n v="-5043990"/>
    <x v="15"/>
    <s v="Décharge"/>
    <x v="0"/>
    <s v="CONGO"/>
    <s v="ɣ"/>
  </r>
  <r>
    <d v="2018-12-18T00:00:00"/>
    <s v="Taxi moto Charden Farell-hôtel"/>
    <x v="0"/>
    <x v="0"/>
    <m/>
    <n v="300"/>
    <n v="0.53953923349459565"/>
    <n v="556.03"/>
    <n v="-5044290"/>
    <x v="15"/>
    <s v="Décharge"/>
    <x v="0"/>
    <s v="CONGO"/>
    <s v="ɣ"/>
  </r>
  <r>
    <d v="2018-12-18T00:00:00"/>
    <s v="Taxi moto hôtel-gendarmerie pour la visite geôle"/>
    <x v="0"/>
    <x v="0"/>
    <m/>
    <n v="300"/>
    <n v="0.53953923349459565"/>
    <n v="556.03"/>
    <n v="-5044590"/>
    <x v="15"/>
    <s v="Décharge"/>
    <x v="0"/>
    <s v="CONGO"/>
    <s v="ɣ"/>
  </r>
  <r>
    <d v="2018-12-18T00:00:00"/>
    <s v="Taxi moto gendarmerie-hôtel"/>
    <x v="0"/>
    <x v="0"/>
    <m/>
    <n v="300"/>
    <n v="0.53953923349459565"/>
    <n v="556.03"/>
    <n v="-5044890"/>
    <x v="15"/>
    <s v="Décharge"/>
    <x v="0"/>
    <s v="CONGO"/>
    <s v="ɣ"/>
  </r>
  <r>
    <d v="2018-12-18T00:00:00"/>
    <s v="Achat billet Ewo-Brazzaville"/>
    <x v="0"/>
    <x v="0"/>
    <m/>
    <n v="13000"/>
    <n v="23.380033451432478"/>
    <n v="556.03"/>
    <n v="-5057890"/>
    <x v="15"/>
    <s v="Oui"/>
    <x v="0"/>
    <s v="CONGO"/>
    <s v="n"/>
  </r>
  <r>
    <d v="2018-12-18T00:00:00"/>
    <s v="Taxi moto hôtel-restaurant"/>
    <x v="0"/>
    <x v="0"/>
    <m/>
    <n v="300"/>
    <n v="0.53953923349459565"/>
    <n v="556.03"/>
    <n v="-5058190"/>
    <x v="15"/>
    <s v="Décharge"/>
    <x v="0"/>
    <s v="CONGO"/>
    <s v="ɣ"/>
  </r>
  <r>
    <d v="2018-12-19T00:00:00"/>
    <s v="Solde de tout compte Bley Quercy BEMY PENDANGOYI-congé annuel payé 2018 "/>
    <x v="7"/>
    <x v="0"/>
    <m/>
    <n v="153600"/>
    <n v="276.24408754923297"/>
    <n v="556.03"/>
    <n v="-5211790"/>
    <x v="6"/>
    <n v="3634973"/>
    <x v="0"/>
    <s v="CONGO"/>
    <s v="o"/>
  </r>
  <r>
    <d v="2018-12-19T00:00:00"/>
    <s v="Solde de tout compte Bley Quercy BEMY PENDANGOYI-13ème mois 2018"/>
    <x v="7"/>
    <x v="0"/>
    <m/>
    <n v="121987"/>
    <n v="219.38924158768413"/>
    <n v="556.03"/>
    <n v="-5333777"/>
    <x v="6"/>
    <n v="3634973"/>
    <x v="0"/>
    <s v="CONGO"/>
    <s v="o"/>
  </r>
  <r>
    <d v="2018-12-19T00:00:00"/>
    <s v="Solde de tout compte Bley Quercy BEMY PENDANGOYI-salaire de décembre 2018 au prorata"/>
    <x v="7"/>
    <x v="0"/>
    <m/>
    <n v="141477"/>
    <n v="254.44130712371637"/>
    <n v="556.03"/>
    <n v="-5475254"/>
    <x v="6"/>
    <n v="3634973"/>
    <x v="0"/>
    <s v="CONGO"/>
    <s v="o"/>
  </r>
  <r>
    <d v="2018-12-19T00:00:00"/>
    <s v="Solde de tout compte Bley Quercy BEMY PENDANGOYI-bonus du mois de décembre 2018 "/>
    <x v="7"/>
    <x v="0"/>
    <m/>
    <n v="7000"/>
    <n v="12.589248781540565"/>
    <n v="556.03"/>
    <n v="-5482254"/>
    <x v="6"/>
    <n v="3634973"/>
    <x v="0"/>
    <s v="CONGO"/>
    <s v="o"/>
  </r>
  <r>
    <d v="2018-12-19T00:00:00"/>
    <s v="FRAIS RET.DEPLACE Chq n°3634972"/>
    <x v="5"/>
    <x v="2"/>
    <m/>
    <n v="3401"/>
    <n v="6.116576443717066"/>
    <n v="556.03"/>
    <n v="-5485655"/>
    <x v="6"/>
    <n v="3634974"/>
    <x v="0"/>
    <s v="CONGO"/>
    <s v="o"/>
  </r>
  <r>
    <d v="2018-12-19T00:00:00"/>
    <s v="Taxi domicile - AON Mikalou"/>
    <x v="0"/>
    <x v="4"/>
    <m/>
    <n v="1500"/>
    <n v="2.6462493825418107"/>
    <n v="566.84"/>
    <n v="-5487155"/>
    <x v="7"/>
    <s v="Décharge"/>
    <x v="1"/>
    <s v="CONGO"/>
    <s v="ɣ"/>
  </r>
  <r>
    <d v="2018-12-19T00:00:00"/>
    <s v="Achat billet BZV-DJAMBALA"/>
    <x v="0"/>
    <x v="4"/>
    <m/>
    <n v="6000"/>
    <n v="10.584997530167243"/>
    <n v="566.84"/>
    <n v="-5493155"/>
    <x v="7"/>
    <s v="191207302018--31"/>
    <x v="1"/>
    <s v="CONGO"/>
    <s v="o"/>
  </r>
  <r>
    <d v="2018-12-19T00:00:00"/>
    <s v="Investigation sur terrain à Djambala (dans la ville)"/>
    <x v="0"/>
    <x v="4"/>
    <m/>
    <n v="2000"/>
    <n v="3.5283325100557477"/>
    <n v="566.84"/>
    <n v="-5495155"/>
    <x v="7"/>
    <s v="Décharge"/>
    <x v="1"/>
    <s v="CONGO"/>
    <s v="ɣ"/>
  </r>
  <r>
    <d v="2018-12-19T00:00:00"/>
    <s v="Food allowance mission DJAMBALA du 19 au 21 décembre 2018"/>
    <x v="3"/>
    <x v="4"/>
    <m/>
    <n v="30000"/>
    <n v="52.924987650836215"/>
    <n v="566.84"/>
    <n v="-5525155"/>
    <x v="7"/>
    <s v="Décharge"/>
    <x v="1"/>
    <s v="CONGO"/>
    <s v="ɣ"/>
  </r>
  <r>
    <d v="2018-12-19T00:00:00"/>
    <s v="Investigation sur terrain (DJAMBALA)"/>
    <x v="0"/>
    <x v="4"/>
    <m/>
    <n v="2000"/>
    <n v="3.5283325100557477"/>
    <n v="566.84"/>
    <n v="-5527155"/>
    <x v="7"/>
    <s v="Décharge"/>
    <x v="1"/>
    <s v="CONGO"/>
    <s v="ɣ"/>
  </r>
  <r>
    <d v="2018-12-19T00:00:00"/>
    <s v="Taxi moto: Hôtel-DDEF"/>
    <x v="0"/>
    <x v="0"/>
    <m/>
    <n v="300"/>
    <n v="0.53953923349459565"/>
    <n v="556.03"/>
    <n v="-5527455"/>
    <x v="13"/>
    <s v="Décharge"/>
    <x v="0"/>
    <s v="CONGO"/>
    <s v="ɣ"/>
  </r>
  <r>
    <d v="2018-12-19T00:00:00"/>
    <s v="Taxi moto: DDEF-TGI"/>
    <x v="0"/>
    <x v="0"/>
    <m/>
    <n v="300"/>
    <n v="0.53953923349459565"/>
    <n v="556.03"/>
    <n v="-5527755"/>
    <x v="13"/>
    <s v="Décharge"/>
    <x v="0"/>
    <s v="CONGO"/>
    <s v="ɣ"/>
  </r>
  <r>
    <d v="2018-12-19T00:00:00"/>
    <s v="Taxi moto: TGI-Hôtel"/>
    <x v="0"/>
    <x v="0"/>
    <m/>
    <n v="300"/>
    <n v="0.53953923349459565"/>
    <n v="556.03"/>
    <n v="-5528055"/>
    <x v="13"/>
    <s v="Décharge"/>
    <x v="0"/>
    <s v="CONGO"/>
    <s v="ɣ"/>
  </r>
  <r>
    <d v="2018-12-19T00:00:00"/>
    <s v="Taxi moto: Hôtel-Restaurant"/>
    <x v="0"/>
    <x v="0"/>
    <m/>
    <n v="300"/>
    <n v="0.53953923349459565"/>
    <n v="556.03"/>
    <n v="-5528355"/>
    <x v="13"/>
    <s v="Décharge"/>
    <x v="0"/>
    <s v="CONGO"/>
    <s v="ɣ"/>
  </r>
  <r>
    <d v="2018-12-19T00:00:00"/>
    <s v="Taxi moto: Restaurant-Hôtel"/>
    <x v="0"/>
    <x v="0"/>
    <m/>
    <n v="300"/>
    <n v="0.53953923349459565"/>
    <n v="556.03"/>
    <n v="-5528655"/>
    <x v="13"/>
    <s v="Décharge"/>
    <x v="0"/>
    <s v="CONGO"/>
    <s v="ɣ"/>
  </r>
  <r>
    <d v="2018-12-19T00:00:00"/>
    <s v="Taxi moto hôtel-DDEF pour compte rendu au DD"/>
    <x v="0"/>
    <x v="0"/>
    <m/>
    <n v="300"/>
    <n v="0.53953923349459565"/>
    <n v="556.03"/>
    <n v="-5528955"/>
    <x v="3"/>
    <s v="Décharge"/>
    <x v="0"/>
    <s v="CONGO"/>
    <s v="ɣ"/>
  </r>
  <r>
    <d v="2018-12-19T00:00:00"/>
    <s v="Taxi moto DDEF-Cyber café pour l'envoie du fichier comptable de Franck"/>
    <x v="0"/>
    <x v="0"/>
    <m/>
    <n v="300"/>
    <n v="0.53953923349459565"/>
    <n v="556.03"/>
    <n v="-5529255"/>
    <x v="3"/>
    <s v="Décharge"/>
    <x v="0"/>
    <s v="CONGO"/>
    <s v="ɣ"/>
  </r>
  <r>
    <d v="2018-12-19T00:00:00"/>
    <s v="Taxi moto cyber-hôtel"/>
    <x v="0"/>
    <x v="0"/>
    <m/>
    <n v="300"/>
    <n v="0.53953923349459565"/>
    <n v="556.03"/>
    <n v="-5529555"/>
    <x v="3"/>
    <s v="Décharge"/>
    <x v="0"/>
    <s v="CONGO"/>
    <s v="ɣ"/>
  </r>
  <r>
    <d v="2018-12-19T00:00:00"/>
    <s v="Taxi moto hôtel-restaurant"/>
    <x v="0"/>
    <x v="0"/>
    <m/>
    <n v="300"/>
    <n v="0.53953923349459565"/>
    <n v="556.03"/>
    <n v="-5529855"/>
    <x v="3"/>
    <s v="Décharge"/>
    <x v="0"/>
    <s v="CONGO"/>
    <s v="ɣ"/>
  </r>
  <r>
    <d v="2018-12-19T00:00:00"/>
    <s v="Taxi moto restaurant-hôtel"/>
    <x v="0"/>
    <x v="0"/>
    <m/>
    <n v="300"/>
    <n v="0.53953923349459565"/>
    <n v="556.03"/>
    <n v="-5530155"/>
    <x v="3"/>
    <s v="Décharge"/>
    <x v="0"/>
    <s v="CONGO"/>
    <s v="ɣ"/>
  </r>
  <r>
    <d v="2018-12-19T00:00:00"/>
    <s v="Paiement frais d'hôtel à Ewo du 15 au 19 décembre 2018"/>
    <x v="3"/>
    <x v="0"/>
    <m/>
    <n v="75000"/>
    <n v="134.88480837364892"/>
    <n v="556.03"/>
    <n v="-5605155"/>
    <x v="3"/>
    <n v="9"/>
    <x v="0"/>
    <s v="CONGO"/>
    <s v="o"/>
  </r>
  <r>
    <d v="2018-12-19T00:00:00"/>
    <s v="Food allowance à Ewo du 15 au 20 décembre 2018"/>
    <x v="3"/>
    <x v="0"/>
    <m/>
    <n v="60000"/>
    <n v="107.90784669891913"/>
    <n v="556.03"/>
    <n v="-5665155"/>
    <x v="3"/>
    <s v="Décharge"/>
    <x v="0"/>
    <s v="CONGO"/>
    <s v="ɣ"/>
  </r>
  <r>
    <d v="2018-12-19T00:00:00"/>
    <s v="Taxi moto hôtel-DDEF pour compte rendu  au DD"/>
    <x v="0"/>
    <x v="0"/>
    <m/>
    <n v="300"/>
    <n v="0.53953923349459565"/>
    <n v="556.03"/>
    <n v="-5665455"/>
    <x v="15"/>
    <s v="Décharge"/>
    <x v="0"/>
    <s v="CONGO"/>
    <s v="ɣ"/>
  </r>
  <r>
    <d v="2018-12-19T00:00:00"/>
    <s v="Taxi moto DDEF-cyber Café pour l'envoie du fichier comptable"/>
    <x v="0"/>
    <x v="0"/>
    <m/>
    <n v="300"/>
    <n v="0.53953923349459565"/>
    <n v="556.03"/>
    <n v="-5665755"/>
    <x v="15"/>
    <s v="Décharge"/>
    <x v="0"/>
    <s v="CONGO"/>
    <s v="ɣ"/>
  </r>
  <r>
    <d v="2018-12-19T00:00:00"/>
    <s v="Paiement frais d'hôtel à Ewo pour 05 nuitées"/>
    <x v="3"/>
    <x v="0"/>
    <m/>
    <n v="75000"/>
    <n v="134.88480837364892"/>
    <n v="556.03"/>
    <n v="-5740755"/>
    <x v="15"/>
    <s v="Oui"/>
    <x v="0"/>
    <s v="CONGO"/>
    <s v="n"/>
  </r>
  <r>
    <d v="2018-12-19T00:00:00"/>
    <s v="Food allowance mission Ewo pour 06 jours"/>
    <x v="3"/>
    <x v="0"/>
    <m/>
    <n v="60000"/>
    <n v="107.90784669891913"/>
    <n v="556.03"/>
    <n v="-5800755"/>
    <x v="15"/>
    <s v="Décharge"/>
    <x v="0"/>
    <s v="CONGO"/>
    <s v="ɣ"/>
  </r>
  <r>
    <d v="2018-12-20T00:00:00"/>
    <s v="Investigation sur terrain Djambala (dans la ville)"/>
    <x v="0"/>
    <x v="4"/>
    <m/>
    <n v="2000"/>
    <n v="3.5283325100557477"/>
    <n v="566.84"/>
    <n v="-5802755"/>
    <x v="7"/>
    <s v="Décharge"/>
    <x v="1"/>
    <s v="CONGO"/>
    <s v="ɣ"/>
  </r>
  <r>
    <d v="2018-12-20T00:00:00"/>
    <s v="Taxi moto: Hôtel-TGI"/>
    <x v="0"/>
    <x v="0"/>
    <m/>
    <n v="300"/>
    <n v="0.53953923349459565"/>
    <n v="556.03"/>
    <n v="-5803055"/>
    <x v="13"/>
    <s v="Décharge"/>
    <x v="0"/>
    <s v="CONGO"/>
    <s v="ɣ"/>
  </r>
  <r>
    <d v="2018-12-20T00:00:00"/>
    <s v="Taxi moto: TGI-DDEF"/>
    <x v="0"/>
    <x v="0"/>
    <m/>
    <n v="300"/>
    <n v="0.53953923349459565"/>
    <n v="556.03"/>
    <n v="-5803355"/>
    <x v="13"/>
    <s v="Décharge"/>
    <x v="0"/>
    <s v="CONGO"/>
    <s v="ɣ"/>
  </r>
  <r>
    <d v="2018-12-20T00:00:00"/>
    <s v="Taxi moto: DDEF-GCF"/>
    <x v="0"/>
    <x v="0"/>
    <m/>
    <n v="300"/>
    <n v="0.53953923349459565"/>
    <n v="556.03"/>
    <n v="-5803655"/>
    <x v="13"/>
    <s v="Décharge"/>
    <x v="0"/>
    <s v="CONGO"/>
    <s v="ɣ"/>
  </r>
  <r>
    <d v="2018-12-20T00:00:00"/>
    <s v="Taxi moto: GCF-Secrétariat pour la mise à jour des fichiers excels"/>
    <x v="0"/>
    <x v="0"/>
    <m/>
    <n v="300"/>
    <n v="0.53953923349459565"/>
    <n v="556.03"/>
    <n v="-5803955"/>
    <x v="13"/>
    <s v="Décharge"/>
    <x v="0"/>
    <s v="CONGO"/>
    <s v="ɣ"/>
  </r>
  <r>
    <d v="2018-12-20T00:00:00"/>
    <s v="Taxi moto: Secrétariat-Restaurant"/>
    <x v="0"/>
    <x v="0"/>
    <m/>
    <n v="300"/>
    <n v="0.53953923349459565"/>
    <n v="556.03"/>
    <n v="-5804255"/>
    <x v="13"/>
    <s v="Décharge"/>
    <x v="0"/>
    <s v="CONGO"/>
    <s v="ɣ"/>
  </r>
  <r>
    <d v="2018-12-20T00:00:00"/>
    <s v="Taxi moto: Restaurant-Hôtel"/>
    <x v="0"/>
    <x v="0"/>
    <m/>
    <n v="300"/>
    <n v="0.53953923349459565"/>
    <n v="556.03"/>
    <n v="-5804555"/>
    <x v="13"/>
    <s v="Décharge"/>
    <x v="0"/>
    <s v="CONGO"/>
    <s v="ɣ"/>
  </r>
  <r>
    <d v="2018-12-20T00:00:00"/>
    <s v="Avance sur honoraires de consultations de décembre de 2018 I23C"/>
    <x v="7"/>
    <x v="4"/>
    <m/>
    <n v="80000"/>
    <n v="141.13330040222991"/>
    <n v="566.84"/>
    <n v="-5884555"/>
    <x v="14"/>
    <n v="15"/>
    <x v="1"/>
    <s v="CONGO"/>
    <s v="o"/>
  </r>
  <r>
    <d v="2018-12-20T00:00:00"/>
    <s v="Achat billet EWO-Brazzaville"/>
    <x v="0"/>
    <x v="0"/>
    <m/>
    <n v="13000"/>
    <n v="23.380033451432478"/>
    <n v="556.03"/>
    <n v="-5897555"/>
    <x v="3"/>
    <s v="OUI"/>
    <x v="0"/>
    <s v="CONGO"/>
    <s v="o"/>
  </r>
  <r>
    <d v="2018-12-20T00:00:00"/>
    <s v="Taxi moto hôtel-gare routière océan du nord à Ewo"/>
    <x v="0"/>
    <x v="0"/>
    <m/>
    <n v="300"/>
    <n v="0.53953923349459565"/>
    <n v="556.03"/>
    <n v="-5897855"/>
    <x v="3"/>
    <s v="Décharge"/>
    <x v="0"/>
    <s v="CONGO"/>
    <s v="ɣ"/>
  </r>
  <r>
    <d v="2018-12-20T00:00:00"/>
    <s v="Taxi à brazzaville Gare routière Océan du nord-Domicile"/>
    <x v="0"/>
    <x v="0"/>
    <m/>
    <n v="2000"/>
    <n v="3.5969282232973043"/>
    <n v="556.03"/>
    <n v="-5899855"/>
    <x v="3"/>
    <s v="Décharge"/>
    <x v="0"/>
    <s v="CONGO"/>
    <s v="ɣ"/>
  </r>
  <r>
    <d v="2018-12-20T00:00:00"/>
    <s v="Frais de transfert à Crépin/SIBITI"/>
    <x v="2"/>
    <x v="2"/>
    <m/>
    <n v="1200"/>
    <n v="2.1581569339783826"/>
    <n v="556.03"/>
    <n v="-5901055"/>
    <x v="4"/>
    <s v="12/GCF"/>
    <x v="0"/>
    <s v="CONGO"/>
    <s v="o"/>
  </r>
  <r>
    <d v="2018-12-20T00:00:00"/>
    <s v="Taxi-moto hôtel-gare routière Océan du Nord"/>
    <x v="0"/>
    <x v="0"/>
    <m/>
    <n v="500"/>
    <n v="0.89923205582432608"/>
    <n v="556.03"/>
    <n v="-5901555"/>
    <x v="15"/>
    <s v="Décharge"/>
    <x v="0"/>
    <s v="CONGO"/>
    <s v="ɣ"/>
  </r>
  <r>
    <d v="2018-12-20T00:00:00"/>
    <s v="Taxi Gare routière Océan du Nord Talangai-Domicile"/>
    <x v="0"/>
    <x v="0"/>
    <m/>
    <n v="2000"/>
    <n v="3.5969282232973043"/>
    <n v="556.03"/>
    <n v="-5903555"/>
    <x v="15"/>
    <s v="Décharge"/>
    <x v="0"/>
    <s v="CONGO"/>
    <s v="ɣ"/>
  </r>
  <r>
    <d v="2018-12-21T00:00:00"/>
    <s v="COTISATION WEB BANK"/>
    <x v="5"/>
    <x v="2"/>
    <m/>
    <n v="6504"/>
    <n v="11.697210582162834"/>
    <n v="556.03"/>
    <n v="-5910059"/>
    <x v="6"/>
    <s v="Relevé"/>
    <x v="0"/>
    <s v="CONGO"/>
    <s v="o"/>
  </r>
  <r>
    <d v="2018-12-21T00:00:00"/>
    <s v="FRAIS RET.DEPLACE Chq n°3634975"/>
    <x v="5"/>
    <x v="2"/>
    <m/>
    <n v="3401"/>
    <n v="6.116576443717066"/>
    <n v="556.03"/>
    <n v="-5913460"/>
    <x v="6"/>
    <n v="3634975"/>
    <x v="0"/>
    <s v="CONGO"/>
    <s v="o"/>
  </r>
  <r>
    <d v="2018-12-21T00:00:00"/>
    <s v="Maitre Séverin BIYOUDI MIAKASSISSA pour solde du contrat d'engagement d'avocat du 21 septembre 2018  /CHQ N 3634975"/>
    <x v="9"/>
    <x v="0"/>
    <m/>
    <n v="220000"/>
    <n v="395.66210456270346"/>
    <n v="556.03"/>
    <n v="-6133460"/>
    <x v="6"/>
    <n v="3634975"/>
    <x v="0"/>
    <s v="CONGO"/>
    <s v="o"/>
  </r>
  <r>
    <d v="2018-12-21T00:00:00"/>
    <s v="Investigation sur terrain Djambala (dans la ville)"/>
    <x v="0"/>
    <x v="4"/>
    <m/>
    <n v="2000"/>
    <n v="3.5283325100557477"/>
    <n v="566.84"/>
    <n v="-6135460"/>
    <x v="7"/>
    <s v="Décharge"/>
    <x v="1"/>
    <s v="CONGO"/>
    <s v="ɣ"/>
  </r>
  <r>
    <d v="2018-12-21T00:00:00"/>
    <s v="Paiement frais d'hôtel pour 03 nuitées à DJAMBALA"/>
    <x v="3"/>
    <x v="4"/>
    <m/>
    <n v="30000"/>
    <n v="52.924987650836215"/>
    <n v="566.84"/>
    <n v="-6165460"/>
    <x v="7"/>
    <n v="42"/>
    <x v="1"/>
    <s v="CONGO"/>
    <s v="o"/>
  </r>
  <r>
    <d v="2018-12-21T00:00:00"/>
    <s v="Paiement frais d'hôtel pour 04 Nuitées à Sibiti du 18 au 22 Décembre 2018"/>
    <x v="3"/>
    <x v="0"/>
    <m/>
    <n v="60000"/>
    <n v="107.90784669891913"/>
    <n v="556.03"/>
    <n v="-6225460"/>
    <x v="13"/>
    <n v="249"/>
    <x v="0"/>
    <s v="CONGO"/>
    <s v="o"/>
  </r>
  <r>
    <d v="2018-12-21T00:00:00"/>
    <s v="Food allowance à Sibiti du 18 au 22/12/2018"/>
    <x v="3"/>
    <x v="0"/>
    <m/>
    <n v="50000"/>
    <n v="89.923205582432601"/>
    <n v="556.03"/>
    <n v="-6275460"/>
    <x v="13"/>
    <s v="Décharge"/>
    <x v="0"/>
    <s v="CONGO"/>
    <s v="ɣ"/>
  </r>
  <r>
    <d v="2018-12-21T00:00:00"/>
    <s v="Maison Informatique pour la mise à jour du fichier comptable et envoie"/>
    <x v="4"/>
    <x v="2"/>
    <m/>
    <n v="500"/>
    <n v="0.89923205582432608"/>
    <n v="556.03"/>
    <n v="-6275960"/>
    <x v="13"/>
    <s v="Décharge"/>
    <x v="0"/>
    <s v="CONGO"/>
    <s v="ɣ"/>
  </r>
  <r>
    <d v="2018-12-21T00:00:00"/>
    <s v="Taxi moto: Hôtel-TGI"/>
    <x v="0"/>
    <x v="0"/>
    <m/>
    <n v="300"/>
    <n v="0.53953923349459565"/>
    <n v="556.03"/>
    <n v="-6276260"/>
    <x v="13"/>
    <s v="Décharge"/>
    <x v="0"/>
    <s v="CONGO"/>
    <s v="ɣ"/>
  </r>
  <r>
    <d v="2018-12-21T00:00:00"/>
    <s v="Taxi moto: TGI-DDEF"/>
    <x v="0"/>
    <x v="0"/>
    <m/>
    <n v="300"/>
    <n v="0.53953923349459565"/>
    <n v="556.03"/>
    <n v="-6276560"/>
    <x v="13"/>
    <s v="Décharge"/>
    <x v="0"/>
    <s v="CONGO"/>
    <s v="ɣ"/>
  </r>
  <r>
    <d v="2018-12-21T00:00:00"/>
    <s v="Taxi moto: DDEF-TGI"/>
    <x v="0"/>
    <x v="0"/>
    <m/>
    <n v="300"/>
    <n v="0.53953923349459565"/>
    <n v="556.03"/>
    <n v="-6276860"/>
    <x v="13"/>
    <s v="Décharge"/>
    <x v="0"/>
    <s v="CONGO"/>
    <s v="ɣ"/>
  </r>
  <r>
    <d v="2018-12-21T00:00:00"/>
    <s v="Taxi moto: TGI-Secrétariat pour la photocopie des demandes de restitution"/>
    <x v="0"/>
    <x v="0"/>
    <m/>
    <n v="300"/>
    <n v="0.53953923349459565"/>
    <n v="556.03"/>
    <n v="-6277160"/>
    <x v="13"/>
    <s v="Décharge"/>
    <x v="0"/>
    <s v="CONGO"/>
    <s v="ɣ"/>
  </r>
  <r>
    <d v="2018-12-21T00:00:00"/>
    <s v="Taxi moto: Secrétariat-Hôtel"/>
    <x v="0"/>
    <x v="0"/>
    <m/>
    <n v="300"/>
    <n v="0.53953923349459565"/>
    <n v="556.03"/>
    <n v="-6277460"/>
    <x v="13"/>
    <s v="Décharge"/>
    <x v="0"/>
    <s v="CONGO"/>
    <s v="ɣ"/>
  </r>
  <r>
    <d v="2018-12-21T00:00:00"/>
    <s v="Taxi moto: Hôtel-Secretariat pour la mise à jour du daily report"/>
    <x v="0"/>
    <x v="0"/>
    <m/>
    <n v="300"/>
    <n v="0.53953923349459565"/>
    <n v="556.03"/>
    <n v="-6277760"/>
    <x v="13"/>
    <s v="Décharge"/>
    <x v="0"/>
    <s v="CONGO"/>
    <s v="ɣ"/>
  </r>
  <r>
    <d v="2018-12-21T00:00:00"/>
    <s v="Taxi moto: Secrétariat-Agence Ocean du Nord pour la réservation"/>
    <x v="0"/>
    <x v="0"/>
    <m/>
    <n v="300"/>
    <n v="0.53953923349459565"/>
    <n v="556.03"/>
    <n v="-6278060"/>
    <x v="13"/>
    <s v="Décharge"/>
    <x v="0"/>
    <s v="CONGO"/>
    <s v="ɣ"/>
  </r>
  <r>
    <d v="2018-12-21T00:00:00"/>
    <s v="Achat Billet: Sibiti-Brazzaville"/>
    <x v="0"/>
    <x v="0"/>
    <m/>
    <n v="12000"/>
    <n v="21.581569339783826"/>
    <n v="556.03"/>
    <n v="-6290060"/>
    <x v="13"/>
    <n v="14"/>
    <x v="0"/>
    <s v="CONGO"/>
    <s v="o"/>
  </r>
  <r>
    <d v="2018-12-21T00:00:00"/>
    <s v="Taxi moto: Agence Océan du Nord-Secrétariat"/>
    <x v="0"/>
    <x v="0"/>
    <m/>
    <n v="300"/>
    <n v="0.53953923349459565"/>
    <n v="556.03"/>
    <n v="-6290360"/>
    <x v="13"/>
    <s v="Décharge"/>
    <x v="0"/>
    <s v="CONGO"/>
    <s v="ɣ"/>
  </r>
  <r>
    <d v="2018-12-21T00:00:00"/>
    <s v="Maison Informatique pour la mise à jour du rapport hebdomadaire"/>
    <x v="4"/>
    <x v="2"/>
    <m/>
    <n v="400"/>
    <n v="0.71938564465946087"/>
    <n v="556.03"/>
    <n v="-6290760"/>
    <x v="13"/>
    <s v="Décharge"/>
    <x v="0"/>
    <s v="CONGO"/>
    <s v="ɣ"/>
  </r>
  <r>
    <d v="2018-12-21T00:00:00"/>
    <s v="Taxi moto: Secrétariat-Restaurant"/>
    <x v="0"/>
    <x v="0"/>
    <m/>
    <n v="300"/>
    <n v="0.53953923349459565"/>
    <n v="556.03"/>
    <n v="-6291060"/>
    <x v="13"/>
    <s v="Décharge"/>
    <x v="0"/>
    <s v="CONGO"/>
    <s v="ɣ"/>
  </r>
  <r>
    <d v="2018-12-21T00:00:00"/>
    <s v="Taxi moto: Restaurant-Hôtel"/>
    <x v="0"/>
    <x v="0"/>
    <m/>
    <n v="300"/>
    <n v="0.53953923349459565"/>
    <n v="556.03"/>
    <n v="-6291360"/>
    <x v="13"/>
    <s v="Décharge"/>
    <x v="0"/>
    <s v="CONGO"/>
    <s v="ɣ"/>
  </r>
  <r>
    <d v="2018-12-21T00:00:00"/>
    <s v="Taxi domicile-bureau"/>
    <x v="0"/>
    <x v="0"/>
    <m/>
    <n v="1000"/>
    <n v="1.7984641116486522"/>
    <n v="556.03"/>
    <n v="-6292360"/>
    <x v="15"/>
    <s v="Décharge"/>
    <x v="0"/>
    <s v="CONGO"/>
    <s v="ɣ"/>
  </r>
  <r>
    <d v="2018-12-21T00:00:00"/>
    <s v="Achat d'une carte téléphonique MTN, pour des appels et sms"/>
    <x v="14"/>
    <x v="2"/>
    <m/>
    <n v="1000"/>
    <n v="1.7984641116486522"/>
    <n v="556.03"/>
    <n v="-6293360"/>
    <x v="15"/>
    <s v="Décharge"/>
    <x v="0"/>
    <s v="CONGO"/>
    <s v="ɣ"/>
  </r>
  <r>
    <d v="2018-12-21T00:00:00"/>
    <s v="Food allowance pendant la pause"/>
    <x v="7"/>
    <x v="0"/>
    <m/>
    <n v="1000"/>
    <n v="1.7984641116486522"/>
    <n v="556.03"/>
    <n v="-6294360"/>
    <x v="15"/>
    <s v="Décharge"/>
    <x v="0"/>
    <s v="CONGO"/>
    <s v="ɣ"/>
  </r>
  <r>
    <d v="2018-12-21T00:00:00"/>
    <s v="Taxi bureau-domicile"/>
    <x v="0"/>
    <x v="0"/>
    <m/>
    <n v="1000"/>
    <n v="1.7984641116486522"/>
    <n v="556.03"/>
    <n v="-6295360"/>
    <x v="15"/>
    <s v="Décharge"/>
    <x v="0"/>
    <s v="CONGO"/>
    <s v="ɣ"/>
  </r>
  <r>
    <d v="2018-12-22T00:00:00"/>
    <s v="Taxi hôtel - parking bus NGO "/>
    <x v="0"/>
    <x v="4"/>
    <m/>
    <n v="1000"/>
    <n v="1.7641662550278738"/>
    <n v="566.84"/>
    <n v="-6296360"/>
    <x v="7"/>
    <s v="Décharge"/>
    <x v="1"/>
    <s v="CONGO"/>
    <s v="ɣ"/>
  </r>
  <r>
    <d v="2018-12-22T00:00:00"/>
    <s v="Taxi DJAMBALA - NGO"/>
    <x v="0"/>
    <x v="4"/>
    <m/>
    <n v="2000"/>
    <n v="3.5283325100557477"/>
    <n v="566.84"/>
    <n v="-6298360"/>
    <x v="7"/>
    <s v="Décharge"/>
    <x v="1"/>
    <s v="CONGO"/>
    <s v="ɣ"/>
  </r>
  <r>
    <d v="2018-12-22T00:00:00"/>
    <s v="Taxi NGO - GAMBOMA"/>
    <x v="0"/>
    <x v="4"/>
    <m/>
    <n v="2000"/>
    <n v="3.5283325100557477"/>
    <n v="566.84"/>
    <n v="-6300360"/>
    <x v="7"/>
    <s v="Décharge"/>
    <x v="1"/>
    <s v="CONGO"/>
    <s v="ɣ"/>
  </r>
  <r>
    <d v="2018-12-22T00:00:00"/>
    <s v="Taxi GAMBOMA - OYO"/>
    <x v="0"/>
    <x v="4"/>
    <m/>
    <n v="3000"/>
    <n v="5.2924987650836215"/>
    <n v="566.84"/>
    <n v="-6303360"/>
    <x v="7"/>
    <s v="Décharge"/>
    <x v="1"/>
    <s v="CONGO"/>
    <s v="ɣ"/>
  </r>
  <r>
    <d v="2018-12-22T00:00:00"/>
    <s v="Taxi GAMBOMA - OYO"/>
    <x v="0"/>
    <x v="4"/>
    <m/>
    <n v="3000"/>
    <n v="5.2924987650836215"/>
    <n v="566.84"/>
    <n v="-6306360"/>
    <x v="7"/>
    <s v="Décharge"/>
    <x v="1"/>
    <s v="CONGO"/>
    <s v="ɣ"/>
  </r>
  <r>
    <d v="2018-12-22T00:00:00"/>
    <s v="Investigation sur terrain à Oyo (dans la ville)"/>
    <x v="0"/>
    <x v="4"/>
    <m/>
    <n v="2000"/>
    <n v="3.5283325100557477"/>
    <n v="566.84"/>
    <n v="-6308360"/>
    <x v="7"/>
    <s v="Décharge"/>
    <x v="1"/>
    <s v="CONGO"/>
    <s v="ɣ"/>
  </r>
  <r>
    <d v="2018-12-22T00:00:00"/>
    <s v="Food allowance mission OYO du 22 au 25 décembre 2018"/>
    <x v="3"/>
    <x v="4"/>
    <m/>
    <n v="40000"/>
    <n v="70.566650201114953"/>
    <n v="566.84"/>
    <n v="-6348360"/>
    <x v="7"/>
    <s v="Décharge"/>
    <x v="1"/>
    <s v="CONGO"/>
    <s v="ɣ"/>
  </r>
  <r>
    <d v="2018-12-22T00:00:00"/>
    <s v="Investigation sur terrain (OYO)"/>
    <x v="0"/>
    <x v="4"/>
    <m/>
    <n v="2000"/>
    <n v="3.5283325100557477"/>
    <n v="566.84"/>
    <n v="-6350360"/>
    <x v="7"/>
    <s v="Décharge"/>
    <x v="1"/>
    <s v="CONGO"/>
    <s v="ɣ"/>
  </r>
  <r>
    <d v="2018-12-22T00:00:00"/>
    <s v="Taxi moto: Hôtel-Agence Océan du nord sibiti"/>
    <x v="0"/>
    <x v="0"/>
    <m/>
    <n v="300"/>
    <n v="0.53953923349459565"/>
    <n v="556.03"/>
    <n v="-6350660"/>
    <x v="13"/>
    <s v="Décharge"/>
    <x v="0"/>
    <s v="CONGO"/>
    <s v="ɣ"/>
  </r>
  <r>
    <d v="2018-12-22T00:00:00"/>
    <s v="Taxi Office &gt; Aspinall &gt; office "/>
    <x v="0"/>
    <x v="1"/>
    <m/>
    <n v="2000"/>
    <n v="3.5969282232973043"/>
    <n v="556.03"/>
    <n v="-6352660"/>
    <x v="14"/>
    <s v="Décharge"/>
    <x v="0"/>
    <s v="CONGO"/>
    <s v="ɣ"/>
  </r>
  <r>
    <d v="2018-12-23T00:00:00"/>
    <s v="Investigation sur terrain à Oyo (dans la ville)"/>
    <x v="0"/>
    <x v="4"/>
    <m/>
    <n v="2000"/>
    <n v="3.5283325100557477"/>
    <n v="566.84"/>
    <n v="-6354660"/>
    <x v="7"/>
    <s v="Décharge"/>
    <x v="1"/>
    <s v="CONGO"/>
    <s v="ɣ"/>
  </r>
  <r>
    <d v="2018-12-23T00:00:00"/>
    <s v="Food allowance du 22 au 23/12/2018 à Madingou"/>
    <x v="3"/>
    <x v="0"/>
    <m/>
    <n v="10000"/>
    <n v="17.984641116486522"/>
    <n v="556.03"/>
    <n v="-6364660"/>
    <x v="13"/>
    <s v="Décharge"/>
    <x v="0"/>
    <s v="CONGO"/>
    <s v="ɣ"/>
  </r>
  <r>
    <d v="2018-12-23T00:00:00"/>
    <s v="Taxi: Agence Ocean du Nord Brazzaville-Domicile"/>
    <x v="0"/>
    <x v="0"/>
    <m/>
    <n v="1000"/>
    <n v="1.7984641116486522"/>
    <n v="556.03"/>
    <n v="-6365660"/>
    <x v="13"/>
    <s v="Décharge"/>
    <x v="0"/>
    <s v="CONGO"/>
    <s v="ɣ"/>
  </r>
  <r>
    <d v="2018-12-24T00:00:00"/>
    <s v="i23c-bonus annuel 2018"/>
    <x v="6"/>
    <x v="4"/>
    <m/>
    <n v="250000"/>
    <n v="441.04156375696846"/>
    <n v="566.84"/>
    <n v="-6615660"/>
    <x v="6"/>
    <n v="3634985"/>
    <x v="1"/>
    <s v="CONGO"/>
    <s v="o"/>
  </r>
  <r>
    <d v="2018-12-24T00:00:00"/>
    <s v="FRAIS RET.DEPLACE Chq n°3634985"/>
    <x v="5"/>
    <x v="2"/>
    <m/>
    <n v="3401"/>
    <n v="6.116576443717066"/>
    <n v="556.03"/>
    <n v="-6619061"/>
    <x v="6"/>
    <n v="3634985"/>
    <x v="0"/>
    <s v="CONGO"/>
    <s v="o"/>
  </r>
  <r>
    <d v="2018-12-24T00:00:00"/>
    <s v="Investigation sur terrain à Oyo (dans la ville)"/>
    <x v="0"/>
    <x v="4"/>
    <m/>
    <n v="2000"/>
    <n v="3.5283325100557477"/>
    <n v="566.84"/>
    <n v="-6621061"/>
    <x v="7"/>
    <s v="Décharge"/>
    <x v="1"/>
    <s v="CONGO"/>
    <s v="ɣ"/>
  </r>
  <r>
    <d v="2018-12-24T00:00:00"/>
    <s v="Paiement frais d'hôtel à OYO pour 03 nuitées"/>
    <x v="3"/>
    <x v="4"/>
    <m/>
    <n v="45000"/>
    <n v="79.387481476254322"/>
    <n v="566.84"/>
    <n v="-6666061"/>
    <x v="7"/>
    <s v="oui"/>
    <x v="1"/>
    <s v="CONGO"/>
    <s v="o"/>
  </r>
  <r>
    <d v="2018-12-24T00:00:00"/>
    <s v="Achat boisson et nourriture pour les cibles durant la mission de GAMBOMA-OYO"/>
    <x v="10"/>
    <x v="4"/>
    <m/>
    <n v="14000"/>
    <n v="24.698327570390234"/>
    <n v="566.84"/>
    <n v="-6680061"/>
    <x v="7"/>
    <s v="Décharge"/>
    <x v="1"/>
    <s v="CONGO"/>
    <s v="ɣ"/>
  </r>
  <r>
    <d v="2018-12-24T00:00:00"/>
    <s v="Frais de transfert à CI64/Makoua"/>
    <x v="2"/>
    <x v="2"/>
    <m/>
    <n v="5200"/>
    <n v="9.3520133805729913"/>
    <n v="556.03"/>
    <n v="-6685261"/>
    <x v="1"/>
    <s v="51/GCF"/>
    <x v="0"/>
    <s v="CONGO"/>
    <s v="o"/>
  </r>
  <r>
    <d v="2018-12-24T00:00:00"/>
    <s v="Taxi domicile-bureau"/>
    <x v="0"/>
    <x v="0"/>
    <m/>
    <n v="1000"/>
    <n v="1.7984641116486522"/>
    <n v="556.03"/>
    <n v="-6686261"/>
    <x v="15"/>
    <s v="Décharge"/>
    <x v="0"/>
    <s v="CONGO"/>
    <s v="ɣ"/>
  </r>
  <r>
    <d v="2018-12-24T00:00:00"/>
    <s v="Food allowance pendant la pause"/>
    <x v="7"/>
    <x v="0"/>
    <m/>
    <n v="1000"/>
    <n v="1.7984641116486522"/>
    <n v="556.03"/>
    <n v="-6687261"/>
    <x v="15"/>
    <s v="Décharge"/>
    <x v="0"/>
    <s v="CONGO"/>
    <s v="ɣ"/>
  </r>
  <r>
    <d v="2018-12-24T00:00:00"/>
    <s v="Taxi bureau-domicile"/>
    <x v="0"/>
    <x v="0"/>
    <m/>
    <n v="1000"/>
    <n v="1.7984641116486522"/>
    <n v="556.03"/>
    <n v="-6688261"/>
    <x v="15"/>
    <s v="Décharge"/>
    <x v="0"/>
    <s v="CONGO"/>
    <s v="ɣ"/>
  </r>
  <r>
    <d v="2018-12-25T00:00:00"/>
    <s v="Achat billet OYO - BZV"/>
    <x v="0"/>
    <x v="4"/>
    <m/>
    <n v="7000"/>
    <n v="12.349163785195117"/>
    <n v="566.84"/>
    <n v="-6695261"/>
    <x v="7"/>
    <s v="251206002018--44"/>
    <x v="1"/>
    <s v="CONGO"/>
    <s v="o"/>
  </r>
  <r>
    <d v="2018-12-25T00:00:00"/>
    <s v="Taxi hôtel - parking bus Océan du Nord"/>
    <x v="0"/>
    <x v="4"/>
    <m/>
    <n v="1000"/>
    <n v="1.7641662550278738"/>
    <n v="566.84"/>
    <n v="-6696261"/>
    <x v="7"/>
    <s v="Décharge"/>
    <x v="1"/>
    <s v="CONGO"/>
    <s v="ɣ"/>
  </r>
  <r>
    <d v="2018-12-25T00:00:00"/>
    <s v="Taxi AON Mikalou - domicile"/>
    <x v="0"/>
    <x v="4"/>
    <m/>
    <n v="1500"/>
    <n v="2.6462493825418107"/>
    <n v="566.84"/>
    <n v="-6697761"/>
    <x v="7"/>
    <s v="Décharge"/>
    <x v="1"/>
    <s v="CONGO"/>
    <s v="ɣ"/>
  </r>
  <r>
    <d v="2018-12-26T00:00:00"/>
    <s v="Virement 13ème mois 2018-Mésange CIGNAS"/>
    <x v="7"/>
    <x v="0"/>
    <m/>
    <n v="135856"/>
    <n v="244.33214035213928"/>
    <n v="556.03"/>
    <n v="-6833617"/>
    <x v="6"/>
    <s v="Ordre de virement"/>
    <x v="0"/>
    <s v="CONGO"/>
    <s v="o"/>
  </r>
  <r>
    <d v="2018-12-26T00:00:00"/>
    <s v="Virement 13ème mois 2018-Evariste LELOUSSI"/>
    <x v="7"/>
    <x v="3"/>
    <m/>
    <n v="66048"/>
    <n v="118.78495764617017"/>
    <n v="556.03"/>
    <n v="-6899665"/>
    <x v="6"/>
    <s v="Ordre de virement"/>
    <x v="0"/>
    <s v="CONGO"/>
    <s v="o"/>
  </r>
  <r>
    <d v="2018-12-26T00:00:00"/>
    <s v="Virement 13ème mois 2018 au prorata-Gaudet Stone MALANDA"/>
    <x v="7"/>
    <x v="0"/>
    <m/>
    <n v="40662"/>
    <n v="73.129147707857499"/>
    <n v="556.03"/>
    <n v="-6940327"/>
    <x v="6"/>
    <s v="Ordre de virement"/>
    <x v="0"/>
    <s v="CONGO"/>
    <s v="o"/>
  </r>
  <r>
    <d v="2018-12-26T00:00:00"/>
    <s v="Virement 13ème mois 2018-Herick TCHICAYA"/>
    <x v="7"/>
    <x v="0"/>
    <m/>
    <n v="121987"/>
    <n v="219.38924158768413"/>
    <n v="556.03"/>
    <n v="-7062314"/>
    <x v="6"/>
    <s v="Ordre de virement"/>
    <x v="0"/>
    <s v="CONGO"/>
    <s v="o"/>
  </r>
  <r>
    <d v="2018-12-26T00:00:00"/>
    <s v="Virement 13ème mois 2018-Mavy MALELA"/>
    <x v="7"/>
    <x v="1"/>
    <m/>
    <n v="89356"/>
    <n v="160.70355916047697"/>
    <n v="556.03"/>
    <n v="-7151670"/>
    <x v="6"/>
    <s v="Ordre de virement"/>
    <x v="0"/>
    <s v="CONGO"/>
    <s v="o"/>
  </r>
  <r>
    <d v="2018-12-26T00:00:00"/>
    <s v="Virement 13ème mois 2018-Crépin IBOUILI"/>
    <x v="7"/>
    <x v="0"/>
    <m/>
    <n v="121987"/>
    <n v="219.38924158768413"/>
    <n v="556.03"/>
    <n v="-7273657"/>
    <x v="6"/>
    <s v="Ordre de virement"/>
    <x v="0"/>
    <s v="CONGO"/>
    <s v="o"/>
  </r>
  <r>
    <d v="2018-12-26T00:00:00"/>
    <s v="Virement 13ème mois 2018 au prorata-Dalia Palyga KOUNINGANGA OYONTSIO"/>
    <x v="7"/>
    <x v="0"/>
    <m/>
    <n v="40662"/>
    <n v="73.129147707857499"/>
    <n v="556.03"/>
    <n v="-7314319"/>
    <x v="6"/>
    <s v="Ordre de virement"/>
    <x v="0"/>
    <s v="CONGO"/>
    <s v="o"/>
  </r>
  <r>
    <d v="2018-12-26T00:00:00"/>
    <s v="Virement 13ème mois 2018- NZENGOMONA NTADI Pricille Déborah (suite à la procuration de Mr Jack Bénisson MALONGA MERSY en mission en RCA)"/>
    <x v="7"/>
    <x v="0"/>
    <m/>
    <n v="121987"/>
    <n v="219.38924158768413"/>
    <n v="556.03"/>
    <n v="-7436306"/>
    <x v="6"/>
    <s v="Ordre de virement"/>
    <x v="0"/>
    <s v="CONGO"/>
    <s v="o"/>
  </r>
  <r>
    <d v="2018-12-26T00:00:00"/>
    <s v="FRAIS S/VIRT EMIS"/>
    <x v="5"/>
    <x v="2"/>
    <m/>
    <n v="8347"/>
    <n v="15.0117799399313"/>
    <n v="556.03"/>
    <n v="-7444653"/>
    <x v="6"/>
    <s v="Relevé"/>
    <x v="0"/>
    <s v="CONGO"/>
    <s v="o"/>
  </r>
  <r>
    <d v="2018-12-26T00:00:00"/>
    <s v="V.P EMIS Mlle LENDO LEPERS Jewel (Mr LENDO Rodrigue via compte bancaire de sa fille) pour le paiement du loyer de PNR-décembre 2018"/>
    <x v="11"/>
    <x v="2"/>
    <m/>
    <n v="165000"/>
    <n v="296.7465784220276"/>
    <n v="556.03"/>
    <n v="-7609653"/>
    <x v="6"/>
    <s v="Ordre de virement"/>
    <x v="0"/>
    <s v="CONGO"/>
    <s v="o"/>
  </r>
  <r>
    <d v="2018-12-26T00:00:00"/>
    <s v="FRAIS VIRT PARMANENT"/>
    <x v="5"/>
    <x v="2"/>
    <m/>
    <n v="295"/>
    <n v="0.53054691293635237"/>
    <n v="556.03"/>
    <n v="-7609948"/>
    <x v="6"/>
    <s v="Relevé"/>
    <x v="0"/>
    <s v="CONGO"/>
    <s v="o"/>
  </r>
  <r>
    <d v="2018-12-26T00:00:00"/>
    <s v="Virement salaire décembre 2018-Mésange CIGNAS"/>
    <x v="7"/>
    <x v="0"/>
    <m/>
    <n v="450000"/>
    <n v="809.30885024189342"/>
    <n v="556.03"/>
    <n v="-8059948"/>
    <x v="6"/>
    <s v="Ordre de virement"/>
    <x v="0"/>
    <s v="CONGO"/>
    <s v="o"/>
  </r>
  <r>
    <d v="2018-12-26T00:00:00"/>
    <s v="Virement salaire décembre 2018-Evariste LELOUSSI"/>
    <x v="7"/>
    <x v="3"/>
    <m/>
    <n v="140000"/>
    <n v="251.78497563081129"/>
    <n v="556.03"/>
    <n v="-8199948"/>
    <x v="6"/>
    <s v="Ordre de virement"/>
    <x v="0"/>
    <s v="CONGO"/>
    <s v="o"/>
  </r>
  <r>
    <d v="2018-12-26T00:00:00"/>
    <s v="Virement salaire décembre 2018-Gaudet Stone MALANDA"/>
    <x v="7"/>
    <x v="0"/>
    <m/>
    <n v="166755"/>
    <n v="299.90288293797101"/>
    <n v="556.03"/>
    <n v="-8366703"/>
    <x v="6"/>
    <s v="Ordre de virement"/>
    <x v="0"/>
    <s v="CONGO"/>
    <s v="o"/>
  </r>
  <r>
    <d v="2018-12-26T00:00:00"/>
    <s v="Virement salaire décembre 2018-Herick TCHICAYA"/>
    <x v="7"/>
    <x v="0"/>
    <m/>
    <n v="230000"/>
    <n v="413.64674567919002"/>
    <n v="556.03"/>
    <n v="-8596703"/>
    <x v="6"/>
    <s v="Ordre de virement"/>
    <x v="0"/>
    <s v="CONGO"/>
    <s v="o"/>
  </r>
  <r>
    <d v="2018-12-26T00:00:00"/>
    <s v="Virement salaire décembre 2018-Mavy MALELA"/>
    <x v="7"/>
    <x v="1"/>
    <m/>
    <n v="385939"/>
    <n v="694.09744078556912"/>
    <n v="556.03"/>
    <n v="-8982642"/>
    <x v="6"/>
    <s v="Ordre de virement"/>
    <x v="0"/>
    <s v="CONGO"/>
    <s v="o"/>
  </r>
  <r>
    <d v="2018-12-26T00:00:00"/>
    <s v="Virement salaire décembre 2018-Crépin IBOUILI"/>
    <x v="7"/>
    <x v="0"/>
    <m/>
    <n v="193600"/>
    <n v="348.18265201517903"/>
    <n v="556.03"/>
    <n v="-9176242"/>
    <x v="6"/>
    <s v="Ordre de virement"/>
    <x v="0"/>
    <s v="CONGO"/>
    <s v="o"/>
  </r>
  <r>
    <d v="2018-12-26T00:00:00"/>
    <s v="Virement salaire décembre 2018-Dalia Palyga KOUNINGANGA OYONTSIO"/>
    <x v="7"/>
    <x v="0"/>
    <m/>
    <n v="166755"/>
    <n v="299.90288293797101"/>
    <n v="556.03"/>
    <n v="-9342997"/>
    <x v="6"/>
    <s v="Ordre de virement"/>
    <x v="0"/>
    <s v="CONGO"/>
    <s v="o"/>
  </r>
  <r>
    <d v="2018-12-26T00:00:00"/>
    <s v="Virement salire décembre 2018- NZENGOMONA NTADI Pricille Déborah (suite à la procuration de Mr Jack Bénisson MALONGA MERSY en mission en RCA)"/>
    <x v="7"/>
    <x v="0"/>
    <m/>
    <n v="230000"/>
    <n v="413.64674567919002"/>
    <n v="556.03"/>
    <n v="-9572997"/>
    <x v="6"/>
    <s v="Ordre de virement"/>
    <x v="0"/>
    <s v="CONGO"/>
    <s v="o"/>
  </r>
  <r>
    <d v="2018-12-26T00:00:00"/>
    <s v="FRAIS S/VIRT EMIS"/>
    <x v="5"/>
    <x v="2"/>
    <m/>
    <n v="8347"/>
    <n v="15.0117799399313"/>
    <n v="556.03"/>
    <n v="-9581344"/>
    <x v="6"/>
    <s v="Relevé"/>
    <x v="0"/>
    <s v="CONGO"/>
    <s v="o"/>
  </r>
  <r>
    <d v="2018-12-26T00:00:00"/>
    <s v="Règlement 13ème mois 2018 au prorata-Jospin Mésach KAYA (retrait effectué par le comptable par note de procuration du concerné)"/>
    <x v="7"/>
    <x v="0"/>
    <m/>
    <n v="40662"/>
    <n v="73.129147707857499"/>
    <n v="556.03"/>
    <n v="-9622006"/>
    <x v="6"/>
    <n v="3634984"/>
    <x v="0"/>
    <s v="CONGO"/>
    <s v="o"/>
  </r>
  <r>
    <d v="2018-12-26T00:00:00"/>
    <s v="FRAIS RET.DEPLACE Chq n°3634984"/>
    <x v="5"/>
    <x v="2"/>
    <m/>
    <n v="3401"/>
    <n v="6.116576443717066"/>
    <n v="556.03"/>
    <n v="-9625407"/>
    <x v="6"/>
    <n v="3634984"/>
    <x v="0"/>
    <s v="CONGO"/>
    <s v="o"/>
  </r>
  <r>
    <d v="2018-12-26T00:00:00"/>
    <s v="Règlement 13ème mois 2018 au prorata-Dieudonné IBOUANGA"/>
    <x v="7"/>
    <x v="0"/>
    <m/>
    <n v="81325"/>
    <n v="146.26009387982663"/>
    <n v="556.03"/>
    <n v="-9706732"/>
    <x v="6"/>
    <n v="3634983"/>
    <x v="0"/>
    <s v="CONGO"/>
    <s v="o"/>
  </r>
  <r>
    <d v="2018-12-26T00:00:00"/>
    <s v="FRAIS RET.DEPLACE Chq n°3634983"/>
    <x v="5"/>
    <x v="2"/>
    <m/>
    <n v="3401"/>
    <n v="6.116576443717066"/>
    <n v="556.03"/>
    <n v="-9710133"/>
    <x v="6"/>
    <n v="3634983"/>
    <x v="0"/>
    <s v="CONGO"/>
    <s v="o"/>
  </r>
  <r>
    <d v="2018-12-26T00:00:00"/>
    <s v="IT87-bonus annuel 2018"/>
    <x v="6"/>
    <x v="4"/>
    <m/>
    <n v="220000"/>
    <n v="388.11657610613224"/>
    <n v="566.84"/>
    <n v="-9930133"/>
    <x v="6"/>
    <n v="3634986"/>
    <x v="1"/>
    <s v="CONGO"/>
    <s v="o"/>
  </r>
  <r>
    <d v="2018-12-26T00:00:00"/>
    <s v="FRAIS RET.DEPLACE Chq n°3634986"/>
    <x v="5"/>
    <x v="2"/>
    <m/>
    <n v="3401"/>
    <n v="6.116576443717066"/>
    <n v="556.03"/>
    <n v="-9933534"/>
    <x v="6"/>
    <n v="3634986"/>
    <x v="0"/>
    <s v="CONGO"/>
    <s v="o"/>
  </r>
  <r>
    <d v="2018-12-26T00:00:00"/>
    <s v="Taxi Domicile - bureau - Domicile"/>
    <x v="0"/>
    <x v="4"/>
    <m/>
    <n v="2000"/>
    <n v="3.5283325100557477"/>
    <n v="566.84"/>
    <n v="-9935534"/>
    <x v="7"/>
    <s v="Décharge"/>
    <x v="1"/>
    <s v="CONGO"/>
    <s v="ɣ"/>
  </r>
  <r>
    <d v="2018-12-26T00:00:00"/>
    <s v="Food allowance pendant la pause"/>
    <x v="7"/>
    <x v="4"/>
    <m/>
    <n v="1000"/>
    <n v="1.7641662550278738"/>
    <n v="566.84"/>
    <n v="-9936534"/>
    <x v="7"/>
    <s v="Décharge"/>
    <x v="1"/>
    <s v="CONGO"/>
    <s v="ɣ"/>
  </r>
  <r>
    <d v="2018-12-26T00:00:00"/>
    <s v="Taxi Bureau-BCI"/>
    <x v="0"/>
    <x v="1"/>
    <m/>
    <n v="2000"/>
    <n v="3.5969282232973043"/>
    <n v="556.03"/>
    <n v="-9938534"/>
    <x v="1"/>
    <s v="Décharge"/>
    <x v="0"/>
    <s v="CONGO"/>
    <s v="ɣ"/>
  </r>
  <r>
    <d v="2018-12-26T00:00:00"/>
    <s v="Taxi bureau-la gare centrale de Brazzaville pour l'achat du téléphone Palf"/>
    <x v="0"/>
    <x v="0"/>
    <m/>
    <n v="1000"/>
    <n v="1.7984641116486522"/>
    <n v="556.03"/>
    <n v="-9939534"/>
    <x v="3"/>
    <s v="Décharge"/>
    <x v="0"/>
    <s v="CONGO"/>
    <s v="ɣ"/>
  </r>
  <r>
    <d v="2018-12-26T00:00:00"/>
    <s v="Taxi gare centrale-bureau"/>
    <x v="0"/>
    <x v="0"/>
    <m/>
    <n v="1000"/>
    <n v="1.7984641116486522"/>
    <n v="556.03"/>
    <n v="-9940534"/>
    <x v="3"/>
    <s v="Décharge"/>
    <x v="0"/>
    <s v="CONGO"/>
    <s v="ɣ"/>
  </r>
  <r>
    <d v="2018-12-26T00:00:00"/>
    <s v="Achat téléphone itel pour l'utilisation du numero vert PALF"/>
    <x v="12"/>
    <x v="2"/>
    <m/>
    <n v="10000"/>
    <n v="17.984641116486522"/>
    <n v="556.03"/>
    <n v="-9950534"/>
    <x v="3"/>
    <n v="6"/>
    <x v="0"/>
    <s v="CONGO"/>
    <s v="o"/>
  </r>
  <r>
    <d v="2018-12-26T00:00:00"/>
    <s v="Taxi domicile-bureau"/>
    <x v="0"/>
    <x v="0"/>
    <m/>
    <n v="1000"/>
    <n v="1.7984641116486522"/>
    <n v="556.03"/>
    <n v="-9951534"/>
    <x v="15"/>
    <s v="Décharge"/>
    <x v="0"/>
    <s v="CONGO"/>
    <s v="ɣ"/>
  </r>
  <r>
    <d v="2018-12-26T00:00:00"/>
    <s v="Food allowance pendant la pause"/>
    <x v="7"/>
    <x v="0"/>
    <m/>
    <n v="1000"/>
    <n v="1.7984641116486522"/>
    <n v="556.03"/>
    <n v="-9952534"/>
    <x v="15"/>
    <s v="Décharge"/>
    <x v="0"/>
    <s v="CONGO"/>
    <s v="ɣ"/>
  </r>
  <r>
    <d v="2018-12-26T00:00:00"/>
    <s v="Taxi bureau-domicile"/>
    <x v="0"/>
    <x v="0"/>
    <m/>
    <n v="1000"/>
    <n v="1.7984641116486522"/>
    <n v="556.03"/>
    <n v="-9953534"/>
    <x v="15"/>
    <s v="Décharge"/>
    <x v="0"/>
    <s v="CONGO"/>
    <s v="ɣ"/>
  </r>
  <r>
    <d v="2018-12-27T00:00:00"/>
    <s v="Taxi Domicile - bureau - Domicile"/>
    <x v="0"/>
    <x v="4"/>
    <m/>
    <n v="2000"/>
    <n v="3.5283325100557477"/>
    <n v="566.84"/>
    <n v="-9955534"/>
    <x v="7"/>
    <s v="Décharge"/>
    <x v="1"/>
    <s v="CONGO"/>
    <s v="ɣ"/>
  </r>
  <r>
    <d v="2018-12-27T00:00:00"/>
    <s v="Food allowance pendant la pause"/>
    <x v="7"/>
    <x v="4"/>
    <m/>
    <n v="1000"/>
    <n v="1.7641662550278738"/>
    <n v="566.84"/>
    <n v="-9956534"/>
    <x v="7"/>
    <s v="Décharge"/>
    <x v="1"/>
    <s v="CONGO"/>
    <s v="ɣ"/>
  </r>
  <r>
    <d v="2018-12-27T00:00:00"/>
    <s v="Taxi bureau-MFILOU"/>
    <x v="0"/>
    <x v="4"/>
    <m/>
    <n v="1500"/>
    <n v="2.6462493825418107"/>
    <n v="566.84"/>
    <n v="-9958034"/>
    <x v="7"/>
    <s v="Décharge"/>
    <x v="1"/>
    <s v="CONGO"/>
    <s v="ɣ"/>
  </r>
  <r>
    <d v="2018-12-27T00:00:00"/>
    <s v="Taxi MFILOU - marché total"/>
    <x v="0"/>
    <x v="4"/>
    <m/>
    <n v="1500"/>
    <n v="2.6462493825418107"/>
    <n v="566.84"/>
    <n v="-9959534"/>
    <x v="7"/>
    <s v="Décharge"/>
    <x v="1"/>
    <s v="CONGO"/>
    <s v="ɣ"/>
  </r>
  <r>
    <d v="2018-12-27T00:00:00"/>
    <s v="Taxi marché total-marché plateau ville"/>
    <x v="0"/>
    <x v="4"/>
    <m/>
    <n v="1000"/>
    <n v="1.7641662550278738"/>
    <n v="566.84"/>
    <n v="-9960534"/>
    <x v="7"/>
    <s v="Décharge"/>
    <x v="1"/>
    <s v="CONGO"/>
    <s v="ɣ"/>
  </r>
  <r>
    <d v="2018-12-27T00:00:00"/>
    <s v="Taxi marché plateau ville - Poto poto"/>
    <x v="0"/>
    <x v="4"/>
    <m/>
    <n v="1000"/>
    <n v="1.7641662550278738"/>
    <n v="566.84"/>
    <n v="-9961534"/>
    <x v="7"/>
    <s v="Décharge"/>
    <x v="1"/>
    <s v="CONGO"/>
    <s v="ɣ"/>
  </r>
  <r>
    <d v="2018-12-27T00:00:00"/>
    <s v="Taxi Poto poto-bureau"/>
    <x v="0"/>
    <x v="4"/>
    <m/>
    <n v="1000"/>
    <n v="1.7641662550278738"/>
    <n v="566.84"/>
    <n v="-9962534"/>
    <x v="7"/>
    <s v="Décharge"/>
    <x v="1"/>
    <s v="CONGO"/>
    <s v="ɣ"/>
  </r>
  <r>
    <d v="2018-12-27T00:00:00"/>
    <s v="Taxi domicile-bureau"/>
    <x v="0"/>
    <x v="0"/>
    <m/>
    <n v="1000"/>
    <n v="1.7984641116486522"/>
    <n v="556.03"/>
    <n v="-9963534"/>
    <x v="15"/>
    <s v="Décharge"/>
    <x v="0"/>
    <s v="CONGO"/>
    <s v="ɣ"/>
  </r>
  <r>
    <d v="2018-12-27T00:00:00"/>
    <s v="Food allowance pendant la pause"/>
    <x v="7"/>
    <x v="0"/>
    <m/>
    <n v="1000"/>
    <n v="1.7984641116486522"/>
    <n v="556.03"/>
    <n v="-9964534"/>
    <x v="15"/>
    <s v="Décharge"/>
    <x v="0"/>
    <s v="CONGO"/>
    <s v="ɣ"/>
  </r>
  <r>
    <d v="2018-12-27T00:00:00"/>
    <s v="Taxi bureau-domicile"/>
    <x v="0"/>
    <x v="0"/>
    <m/>
    <n v="1000"/>
    <n v="1.7984641116486522"/>
    <n v="556.03"/>
    <n v="-9965534"/>
    <x v="15"/>
    <s v="Décharge"/>
    <x v="0"/>
    <s v="CONGO"/>
    <s v="ɣ"/>
  </r>
  <r>
    <d v="2018-12-27T00:00:00"/>
    <s v="Achat carte de credit téléphonique"/>
    <x v="14"/>
    <x v="2"/>
    <m/>
    <n v="1000"/>
    <n v="1.7984641116486522"/>
    <n v="556.03"/>
    <n v="-9966534"/>
    <x v="15"/>
    <s v="Décharge"/>
    <x v="0"/>
    <s v="CONGO"/>
    <s v="ɣ"/>
  </r>
  <r>
    <d v="2018-12-28T00:00:00"/>
    <s v="Honoraires de consultation IT87-décembre 2018/CHQ N 3634979"/>
    <x v="7"/>
    <x v="4"/>
    <m/>
    <n v="220000"/>
    <n v="388.11657610613224"/>
    <n v="566.84"/>
    <n v="-10186534"/>
    <x v="6"/>
    <n v="3634979"/>
    <x v="1"/>
    <s v="CONGO"/>
    <s v="o"/>
  </r>
  <r>
    <d v="2018-12-28T00:00:00"/>
    <s v="FRAIS RET.DEPLACE Chq n°3634979"/>
    <x v="5"/>
    <x v="2"/>
    <m/>
    <n v="3401"/>
    <n v="6.116576443717066"/>
    <n v="556.03"/>
    <n v="-10189935"/>
    <x v="6"/>
    <n v="3634979"/>
    <x v="0"/>
    <s v="CONGO"/>
    <s v="o"/>
  </r>
  <r>
    <d v="2018-12-28T00:00:00"/>
    <s v="Salaire du mois de décembre 2018-Dieudonné IBOUANGA/CHQ N 3634977"/>
    <x v="7"/>
    <x v="0"/>
    <m/>
    <n v="193600"/>
    <n v="348.18265201517903"/>
    <n v="556.03"/>
    <n v="-10383535"/>
    <x v="6"/>
    <n v="3634977"/>
    <x v="0"/>
    <s v="CONGO"/>
    <s v="o"/>
  </r>
  <r>
    <d v="2018-12-28T00:00:00"/>
    <s v="FRAIS RET.DEPLACE Chq n°3634977"/>
    <x v="5"/>
    <x v="2"/>
    <m/>
    <n v="3401"/>
    <n v="6.116576443717066"/>
    <n v="556.03"/>
    <n v="-10386936"/>
    <x v="6"/>
    <n v="3634977"/>
    <x v="0"/>
    <s v="CONGO"/>
    <s v="o"/>
  </r>
  <r>
    <d v="2018-12-28T00:00:00"/>
    <s v="FRAIS RET.DEPLACE Chq n°3634980"/>
    <x v="5"/>
    <x v="2"/>
    <m/>
    <n v="3401"/>
    <n v="6.116576443717066"/>
    <n v="556.03"/>
    <n v="-10390337"/>
    <x v="6"/>
    <n v="3634980"/>
    <x v="0"/>
    <s v="CONGO"/>
    <s v="o"/>
  </r>
  <r>
    <d v="2018-12-28T00:00:00"/>
    <s v="Pour solde honoraires de consultation I23c-décembre 2018/CHQ N 3634980"/>
    <x v="7"/>
    <x v="4"/>
    <m/>
    <n v="170000"/>
    <n v="299.90826335473855"/>
    <n v="566.84"/>
    <n v="-10560337"/>
    <x v="6"/>
    <n v="3634980"/>
    <x v="1"/>
    <s v="CONGO"/>
    <s v="o"/>
  </r>
  <r>
    <d v="2018-12-28T00:00:00"/>
    <s v="Virement Grant AVAAZ"/>
    <x v="16"/>
    <x v="4"/>
    <n v="11038232"/>
    <m/>
    <n v="0"/>
    <n v="566.84"/>
    <n v="477895"/>
    <x v="6"/>
    <s v="Relevé"/>
    <x v="2"/>
    <s v="CONGO"/>
    <s v="o"/>
  </r>
  <r>
    <d v="2018-12-28T00:00:00"/>
    <s v="Taxi Domicile - bureau - Domicile"/>
    <x v="0"/>
    <x v="4"/>
    <m/>
    <n v="2000"/>
    <n v="3.5283325100557477"/>
    <n v="566.84"/>
    <n v="475895"/>
    <x v="7"/>
    <s v="Décharge"/>
    <x v="1"/>
    <s v="CONGO"/>
    <s v="ɣ"/>
  </r>
  <r>
    <d v="2018-12-28T00:00:00"/>
    <s v="Food allowance pendant la pause"/>
    <x v="7"/>
    <x v="4"/>
    <m/>
    <n v="1000"/>
    <n v="1.7641662550278738"/>
    <n v="566.84"/>
    <n v="474895"/>
    <x v="7"/>
    <s v="Décharge"/>
    <x v="1"/>
    <s v="CONGO"/>
    <s v="ɣ"/>
  </r>
  <r>
    <d v="2018-12-28T00:00:00"/>
    <s v="Taxi bureau-marché Poto poto-bureau"/>
    <x v="0"/>
    <x v="4"/>
    <m/>
    <n v="2000"/>
    <n v="3.5283325100557477"/>
    <n v="566.84"/>
    <n v="472895"/>
    <x v="7"/>
    <s v="Décharge"/>
    <x v="1"/>
    <s v="CONGO"/>
    <s v="ɣ"/>
  </r>
  <r>
    <d v="2018-12-28T00:00:00"/>
    <s v="Taxi Bureau-BCI-ONEMO-AIRTEL-MTN"/>
    <x v="0"/>
    <x v="1"/>
    <m/>
    <n v="4000"/>
    <n v="7.1938564465946087"/>
    <n v="556.03"/>
    <n v="468895"/>
    <x v="1"/>
    <s v="Décharge"/>
    <x v="0"/>
    <s v="CONGO"/>
    <s v="ɣ"/>
  </r>
  <r>
    <d v="2018-12-28T00:00:00"/>
    <s v="Prestation décembre 2018-Odile FIELO"/>
    <x v="17"/>
    <x v="2"/>
    <m/>
    <n v="72000"/>
    <n v="129.48941603870296"/>
    <n v="556.03"/>
    <n v="396895"/>
    <x v="1"/>
    <s v="OUI"/>
    <x v="0"/>
    <s v="CONGO"/>
    <s v="o"/>
  </r>
  <r>
    <d v="2018-12-28T00:00:00"/>
    <s v="Transfert par charden farell pour le reglement facture Bonus médias portant sur la condamnation de deux délinquants fauniques le 14 décembre 2018 par le TGI d'IMFONDO"/>
    <x v="6"/>
    <x v="3"/>
    <m/>
    <n v="140000"/>
    <n v="251.78497563081129"/>
    <n v="556.03"/>
    <n v="256895"/>
    <x v="1"/>
    <s v="OUI"/>
    <x v="0"/>
    <s v="CONGO"/>
    <s v="o"/>
  </r>
  <r>
    <d v="2018-12-28T00:00:00"/>
    <s v="Frais de transfert à Evariste/DIVENIE"/>
    <x v="2"/>
    <x v="2"/>
    <m/>
    <n v="5600"/>
    <n v="10.071399025232452"/>
    <n v="556.03"/>
    <n v="251295"/>
    <x v="1"/>
    <s v="OUI"/>
    <x v="0"/>
    <s v="CONGO"/>
    <s v="o"/>
  </r>
  <r>
    <d v="2018-12-28T00:00:00"/>
    <s v="Ration des détenus à la maison d'arrêt de Brazzaville lors de la visite geôle"/>
    <x v="1"/>
    <x v="0"/>
    <m/>
    <n v="9000"/>
    <n v="16.186177004837869"/>
    <n v="556.03"/>
    <n v="242295"/>
    <x v="4"/>
    <s v="Décharge"/>
    <x v="0"/>
    <s v="CONGO"/>
    <s v="ɣ"/>
  </r>
  <r>
    <d v="2018-12-28T00:00:00"/>
    <s v="Taxi Journal officiel-bureau"/>
    <x v="0"/>
    <x v="0"/>
    <m/>
    <n v="1000"/>
    <n v="1.7984641116486522"/>
    <n v="556.03"/>
    <n v="241295"/>
    <x v="10"/>
    <s v="Décharge"/>
    <x v="0"/>
    <s v="CONGO"/>
    <s v="ɣ"/>
  </r>
  <r>
    <d v="2018-12-28T00:00:00"/>
    <s v="Taxi Journal officiel-bureau"/>
    <x v="0"/>
    <x v="0"/>
    <m/>
    <n v="1000"/>
    <n v="1.7984641116486522"/>
    <n v="556.03"/>
    <n v="240295"/>
    <x v="10"/>
    <s v="Décharge"/>
    <x v="0"/>
    <s v="CONGO"/>
    <s v="ɣ"/>
  </r>
  <r>
    <d v="2018-12-28T00:00:00"/>
    <s v="Taxi domicile-bureau"/>
    <x v="0"/>
    <x v="0"/>
    <m/>
    <n v="1000"/>
    <n v="1.7984641116486522"/>
    <n v="556.03"/>
    <n v="239295"/>
    <x v="15"/>
    <s v="Décharge"/>
    <x v="0"/>
    <s v="CONGO"/>
    <s v="ɣ"/>
  </r>
  <r>
    <d v="2018-12-28T00:00:00"/>
    <s v="Food allowance pendant la pause"/>
    <x v="7"/>
    <x v="0"/>
    <m/>
    <n v="1000"/>
    <n v="1.7984641116486522"/>
    <n v="556.03"/>
    <n v="238295"/>
    <x v="15"/>
    <s v="Décharge"/>
    <x v="0"/>
    <s v="CONGO"/>
    <s v="ɣ"/>
  </r>
  <r>
    <d v="2018-12-28T00:00:00"/>
    <s v="Taxi bureau-domicile"/>
    <x v="0"/>
    <x v="0"/>
    <m/>
    <n v="1000"/>
    <n v="1.7984641116486522"/>
    <n v="556.03"/>
    <n v="237295"/>
    <x v="15"/>
    <s v="Décharge"/>
    <x v="0"/>
    <s v="CONGO"/>
    <s v="ɣ"/>
  </r>
  <r>
    <d v="2018-12-28T00:00:00"/>
    <s v="Taxi bureau-maison d'arrêt"/>
    <x v="0"/>
    <x v="0"/>
    <m/>
    <n v="1000"/>
    <n v="1.7984641116486522"/>
    <n v="556.03"/>
    <n v="236295"/>
    <x v="15"/>
    <s v="Décharge"/>
    <x v="0"/>
    <s v="CONGO"/>
    <s v="ɣ"/>
  </r>
  <r>
    <d v="2018-12-28T00:00:00"/>
    <s v="Taxi maison d'arrêt-bureau"/>
    <x v="0"/>
    <x v="0"/>
    <m/>
    <n v="1000"/>
    <n v="1.7984641116486522"/>
    <n v="556.03"/>
    <n v="235295"/>
    <x v="15"/>
    <s v="Décharge"/>
    <x v="0"/>
    <s v="CONGO"/>
    <s v="ɣ"/>
  </r>
  <r>
    <d v="2018-12-31T00:00:00"/>
    <s v="Taxi domicile - Océan du Nord"/>
    <x v="0"/>
    <x v="4"/>
    <m/>
    <n v="1500"/>
    <n v="2.6462493825418107"/>
    <n v="566.84"/>
    <n v="233795"/>
    <x v="7"/>
    <s v="Décharge"/>
    <x v="1"/>
    <s v="CONGO"/>
    <s v="ɣ"/>
  </r>
  <r>
    <d v="2018-12-31T00:00:00"/>
    <s v="Achat billet BZV-Makoua"/>
    <x v="0"/>
    <x v="4"/>
    <m/>
    <n v="12000"/>
    <n v="21.169995060334486"/>
    <n v="566.84"/>
    <n v="221795"/>
    <x v="7"/>
    <s v="311207002018--17"/>
    <x v="1"/>
    <s v="CONGO"/>
    <s v="o"/>
  </r>
  <r>
    <d v="2018-12-31T00:00:00"/>
    <s v="Achat credit téléphonique AIRTEL"/>
    <x v="14"/>
    <x v="2"/>
    <m/>
    <n v="2000"/>
    <n v="3.5283325100557477"/>
    <n v="566.84"/>
    <n v="219795"/>
    <x v="7"/>
    <s v="Décharge"/>
    <x v="1"/>
    <s v="CONGO"/>
    <s v="ɣ"/>
  </r>
  <r>
    <d v="2018-12-31T00:00:00"/>
    <s v="Achat credit téléphonique MTN"/>
    <x v="14"/>
    <x v="2"/>
    <m/>
    <n v="3000"/>
    <n v="5.2924987650836215"/>
    <n v="566.84"/>
    <n v="216795"/>
    <x v="7"/>
    <s v="Décharge"/>
    <x v="1"/>
    <s v="CONGO"/>
    <s v="ɣ"/>
  </r>
  <r>
    <d v="2018-12-31T00:00:00"/>
    <s v="Paiement frais d'hôtel du 31décembre 2018 au 01 janvier 2019"/>
    <x v="3"/>
    <x v="4"/>
    <m/>
    <n v="10000"/>
    <n v="17.641662550278738"/>
    <n v="566.84"/>
    <n v="206795"/>
    <x v="7"/>
    <s v="oui"/>
    <x v="1"/>
    <s v="CONGO"/>
    <s v="n"/>
  </r>
  <r>
    <d v="2018-12-31T00:00:00"/>
    <s v="Food allowance mission Makoua pour 07 jours du 31 décembre au 06 janvier 2018"/>
    <x v="3"/>
    <x v="4"/>
    <m/>
    <n v="70000"/>
    <n v="123.49163785195115"/>
    <n v="566.84"/>
    <n v="136795"/>
    <x v="7"/>
    <s v="Décharge"/>
    <x v="1"/>
    <s v="CONGO"/>
    <s v="ɣ"/>
  </r>
  <r>
    <d v="2018-12-31T00:00:00"/>
    <s v="Taxi Océan du Nord-Hôtel"/>
    <x v="0"/>
    <x v="4"/>
    <m/>
    <n v="2000"/>
    <n v="3.5283325100557477"/>
    <n v="566.84"/>
    <n v="134795"/>
    <x v="7"/>
    <s v="Décharge"/>
    <x v="1"/>
    <s v="CONGO"/>
    <s v="ɣ"/>
  </r>
  <r>
    <d v="2018-12-31T00:00:00"/>
    <s v="Achat cartes de crédit téléphonique MTN"/>
    <x v="14"/>
    <x v="2"/>
    <m/>
    <n v="2000"/>
    <n v="3.5283325100557477"/>
    <n v="566.84"/>
    <n v="132795"/>
    <x v="11"/>
    <s v="décharge"/>
    <x v="1"/>
    <s v="CONGO"/>
    <s v="ɣ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5" minRefreshableVersion="3" showCalcMbrs="0" useAutoFormatting="1" itemPrintTitles="1" createdVersion="3" indent="0" outline="1" outlineData="1" multipleFieldFilters="0">
  <location ref="A6:T21" firstHeaderRow="1" firstDataRow="2" firstDataCol="1"/>
  <pivotFields count="14">
    <pivotField showAll="0"/>
    <pivotField showAll="0"/>
    <pivotField axis="axisCol" showAll="0">
      <items count="21">
        <item x="5"/>
        <item x="6"/>
        <item x="12"/>
        <item x="8"/>
        <item x="15"/>
        <item x="1"/>
        <item x="9"/>
        <item x="4"/>
        <item x="7"/>
        <item x="11"/>
        <item x="17"/>
        <item x="14"/>
        <item x="2"/>
        <item x="0"/>
        <item m="1" x="18"/>
        <item x="13"/>
        <item x="3"/>
        <item m="1" x="19"/>
        <item x="10"/>
        <item x="16"/>
        <item t="default"/>
      </items>
    </pivotField>
    <pivotField axis="axisRow" showAll="0">
      <items count="11">
        <item m="1" x="9"/>
        <item x="4"/>
        <item x="0"/>
        <item x="1"/>
        <item m="1" x="8"/>
        <item x="3"/>
        <item x="2"/>
        <item x="5"/>
        <item x="6"/>
        <item m="1" x="7"/>
        <item t="default"/>
      </items>
    </pivotField>
    <pivotField showAll="0"/>
    <pivotField dataField="1" showAll="0"/>
    <pivotField numFmtId="43" showAll="0" defaultSubtotal="0"/>
    <pivotField numFmtId="43" showAll="0" defaultSubtotal="0"/>
    <pivotField showAll="0"/>
    <pivotField showAll="0"/>
    <pivotField showAll="0"/>
    <pivotField axis="axisRow" showAll="0">
      <items count="5">
        <item m="1" x="3"/>
        <item x="0"/>
        <item x="1"/>
        <item x="2"/>
        <item t="default"/>
      </items>
    </pivotField>
    <pivotField showAll="0"/>
    <pivotField showAll="0"/>
  </pivotFields>
  <rowFields count="2">
    <field x="11"/>
    <field x="3"/>
  </rowFields>
  <rowItems count="14">
    <i>
      <x v="1"/>
    </i>
    <i r="1">
      <x v="2"/>
    </i>
    <i r="1">
      <x v="3"/>
    </i>
    <i r="1">
      <x v="5"/>
    </i>
    <i r="1">
      <x v="6"/>
    </i>
    <i>
      <x v="2"/>
    </i>
    <i r="1">
      <x v="1"/>
    </i>
    <i r="1">
      <x v="5"/>
    </i>
    <i r="1">
      <x v="6"/>
    </i>
    <i r="1">
      <x v="7"/>
    </i>
    <i r="1">
      <x v="8"/>
    </i>
    <i>
      <x v="3"/>
    </i>
    <i r="1">
      <x v="1"/>
    </i>
    <i t="grand">
      <x/>
    </i>
  </rowItems>
  <colFields count="1">
    <field x="2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8"/>
    </i>
    <i>
      <x v="19"/>
    </i>
    <i t="grand">
      <x/>
    </i>
  </colItems>
  <dataFields count="1">
    <dataField name="Somme de Spent in national currency " fld="5" baseField="0" baseItem="0"/>
  </dataFields>
  <formats count="1">
    <format dxfId="2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5" minRefreshableVersion="3" showCalcMbrs="0" useAutoFormatting="1" itemPrintTitles="1" createdVersion="3" indent="0" outline="1" outlineData="1" multipleFieldFilters="0">
  <location ref="A6:D24" firstHeaderRow="1" firstDataRow="2" firstDataCol="1"/>
  <pivotFields count="14">
    <pivotField showAll="0"/>
    <pivotField showAll="0"/>
    <pivotField showAll="0"/>
    <pivotField showAll="0"/>
    <pivotField dataField="1" showAll="0"/>
    <pivotField dataField="1" showAll="0"/>
    <pivotField dataField="1" numFmtId="43" showAll="0" defaultSubtotal="0"/>
    <pivotField numFmtId="43" showAll="0" defaultSubtotal="0"/>
    <pivotField showAll="0"/>
    <pivotField axis="axisRow" showAll="0">
      <items count="17">
        <item x="6"/>
        <item x="0"/>
        <item x="7"/>
        <item x="13"/>
        <item x="10"/>
        <item x="2"/>
        <item x="12"/>
        <item x="15"/>
        <item x="5"/>
        <item x="9"/>
        <item x="11"/>
        <item x="3"/>
        <item x="1"/>
        <item x="8"/>
        <item x="14"/>
        <item x="4"/>
        <item t="default"/>
      </items>
    </pivotField>
    <pivotField showAll="0"/>
    <pivotField showAll="0"/>
    <pivotField showAll="0"/>
    <pivotField showAll="0"/>
  </pivotFields>
  <rowFields count="1">
    <field x="9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e de Received" fld="4" baseField="0" baseItem="0"/>
    <dataField name="Somme de Spent in national currency " fld="5" baseField="0" baseItem="0"/>
    <dataField name="Somme de Spent in $" fld="6" baseField="0" baseItem="0"/>
  </dataFields>
  <formats count="1">
    <format dxfId="1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3" cacheId="0" applyNumberFormats="0" applyBorderFormats="0" applyFontFormats="0" applyPatternFormats="0" applyAlignmentFormats="0" applyWidthHeightFormats="1" dataCaption="Valeurs" updatedVersion="5" minRefreshableVersion="3" showCalcMbrs="0" useAutoFormatting="1" itemPrintTitles="1" createdVersion="3" indent="0" outline="1" outlineData="1" multipleFieldFilters="0">
  <location ref="A6:D15" firstHeaderRow="1" firstDataRow="2" firstDataCol="1"/>
  <pivotFields count="14">
    <pivotField numFmtId="15" showAll="0"/>
    <pivotField showAll="0"/>
    <pivotField showAll="0"/>
    <pivotField axis="axisRow" showAll="0">
      <items count="11">
        <item m="1" x="9"/>
        <item x="4"/>
        <item x="0"/>
        <item x="1"/>
        <item m="1" x="8"/>
        <item x="3"/>
        <item x="2"/>
        <item x="5"/>
        <item x="6"/>
        <item m="1" x="7"/>
        <item t="default"/>
      </items>
    </pivotField>
    <pivotField dataField="1" showAll="0"/>
    <pivotField dataField="1" showAll="0"/>
    <pivotField dataField="1" numFmtId="43" showAll="0"/>
    <pivotField numFmtId="43" showAll="0"/>
    <pivotField numFmtId="164" showAll="0"/>
    <pivotField showAll="0"/>
    <pivotField showAll="0"/>
    <pivotField showAll="0"/>
    <pivotField showAll="0"/>
    <pivotField showAll="0"/>
  </pivotFields>
  <rowFields count="1">
    <field x="3"/>
  </rowFields>
  <rowItems count="8">
    <i>
      <x v="1"/>
    </i>
    <i>
      <x v="2"/>
    </i>
    <i>
      <x v="3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e de Received" fld="4" baseField="0" baseItem="0"/>
    <dataField name="Somme de Spent in national currency " fld="5" baseField="0" baseItem="0"/>
    <dataField name="Somme de Spent in $" fld="6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workbookViewId="0">
      <selection activeCell="L38" sqref="L38"/>
    </sheetView>
  </sheetViews>
  <sheetFormatPr baseColWidth="10" defaultRowHeight="15" x14ac:dyDescent="0.25"/>
  <cols>
    <col min="2" max="2" width="17.42578125" customWidth="1"/>
    <col min="3" max="3" width="16.85546875" customWidth="1"/>
    <col min="4" max="4" width="16.5703125" customWidth="1"/>
    <col min="5" max="5" width="11.42578125" customWidth="1"/>
    <col min="6" max="6" width="13.28515625" customWidth="1"/>
    <col min="7" max="11" width="11.42578125" customWidth="1"/>
    <col min="12" max="12" width="11.42578125" style="41" customWidth="1"/>
    <col min="14" max="14" width="13.42578125" customWidth="1"/>
    <col min="15" max="15" width="15.7109375" customWidth="1"/>
  </cols>
  <sheetData>
    <row r="1" spans="1:21" ht="16.5" x14ac:dyDescent="0.3">
      <c r="A1" s="50" t="s">
        <v>729</v>
      </c>
      <c r="B1" s="50"/>
      <c r="C1" s="50"/>
      <c r="D1" s="50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41"/>
      <c r="U1" s="41"/>
    </row>
    <row r="2" spans="1:21" ht="18.75" x14ac:dyDescent="0.3">
      <c r="A2" s="123" t="s">
        <v>759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51"/>
      <c r="Q2" s="51"/>
      <c r="R2" s="22"/>
      <c r="S2" s="22"/>
      <c r="T2" s="41"/>
      <c r="U2" s="41"/>
    </row>
    <row r="3" spans="1:21" ht="16.5" x14ac:dyDescent="0.3">
      <c r="A3" s="52"/>
      <c r="B3" s="22"/>
      <c r="C3" s="53"/>
      <c r="D3" s="53"/>
      <c r="E3" s="53"/>
      <c r="F3" s="53"/>
      <c r="G3" s="53"/>
      <c r="H3" s="53"/>
      <c r="I3" s="53"/>
      <c r="J3" s="53"/>
      <c r="K3" s="53"/>
      <c r="L3" s="53"/>
      <c r="M3" s="22"/>
      <c r="N3" s="22"/>
      <c r="O3" s="22"/>
      <c r="P3" s="22"/>
      <c r="Q3" s="22"/>
      <c r="R3" s="22"/>
      <c r="S3" s="22"/>
      <c r="T3" s="41"/>
      <c r="U3" s="41"/>
    </row>
    <row r="4" spans="1:21" ht="18" x14ac:dyDescent="0.25">
      <c r="A4" s="124" t="s">
        <v>730</v>
      </c>
      <c r="B4" s="126" t="s">
        <v>731</v>
      </c>
      <c r="C4" s="128" t="s">
        <v>769</v>
      </c>
      <c r="D4" s="128" t="s">
        <v>761</v>
      </c>
      <c r="E4" s="130" t="s">
        <v>733</v>
      </c>
      <c r="F4" s="131"/>
      <c r="G4" s="131"/>
      <c r="H4" s="131"/>
      <c r="I4" s="131"/>
      <c r="J4" s="131"/>
      <c r="K4" s="131"/>
      <c r="L4" s="111"/>
      <c r="M4" s="132" t="s">
        <v>734</v>
      </c>
      <c r="N4" s="134" t="s">
        <v>735</v>
      </c>
      <c r="O4" s="136" t="s">
        <v>762</v>
      </c>
      <c r="P4" s="54"/>
      <c r="Q4" s="120" t="s">
        <v>736</v>
      </c>
      <c r="R4" s="120"/>
      <c r="S4" s="120"/>
      <c r="T4" s="41"/>
      <c r="U4" s="41"/>
    </row>
    <row r="5" spans="1:21" ht="23.25" customHeight="1" x14ac:dyDescent="0.3">
      <c r="A5" s="125"/>
      <c r="B5" s="127"/>
      <c r="C5" s="129"/>
      <c r="D5" s="129"/>
      <c r="E5" s="55" t="s">
        <v>78</v>
      </c>
      <c r="F5" s="56" t="s">
        <v>97</v>
      </c>
      <c r="G5" s="55" t="s">
        <v>329</v>
      </c>
      <c r="H5" s="55" t="s">
        <v>267</v>
      </c>
      <c r="I5" s="55" t="s">
        <v>270</v>
      </c>
      <c r="J5" s="55" t="s">
        <v>212</v>
      </c>
      <c r="K5" s="55" t="s">
        <v>250</v>
      </c>
      <c r="L5" s="55" t="s">
        <v>701</v>
      </c>
      <c r="M5" s="133"/>
      <c r="N5" s="135"/>
      <c r="O5" s="137"/>
      <c r="P5" s="54"/>
      <c r="Q5" s="57" t="s">
        <v>737</v>
      </c>
      <c r="R5" s="58" t="s">
        <v>738</v>
      </c>
      <c r="S5" s="57" t="s">
        <v>739</v>
      </c>
      <c r="T5" s="41"/>
      <c r="U5" s="41"/>
    </row>
    <row r="6" spans="1:21" ht="16.5" x14ac:dyDescent="0.3">
      <c r="A6" s="59"/>
      <c r="B6" s="60" t="s">
        <v>740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63"/>
      <c r="P6" s="64"/>
      <c r="Q6" s="45"/>
      <c r="R6" s="65"/>
      <c r="S6" s="32"/>
      <c r="T6" s="41"/>
      <c r="U6" s="41"/>
    </row>
    <row r="7" spans="1:21" ht="16.5" x14ac:dyDescent="0.3">
      <c r="A7" s="66" t="s">
        <v>760</v>
      </c>
      <c r="B7" s="67" t="s">
        <v>741</v>
      </c>
      <c r="C7" s="67">
        <v>44500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>
        <f t="shared" ref="O7:O31" si="0">+SUM(C7:L7)-(M7+N7)</f>
        <v>44500</v>
      </c>
      <c r="P7" s="64"/>
      <c r="Q7" s="68">
        <v>44500</v>
      </c>
      <c r="R7" s="65">
        <f>+O7-Q7</f>
        <v>0</v>
      </c>
      <c r="S7" s="32" t="s">
        <v>742</v>
      </c>
      <c r="T7" s="41"/>
      <c r="U7" s="41"/>
    </row>
    <row r="8" spans="1:21" ht="16.5" x14ac:dyDescent="0.3">
      <c r="A8" s="66" t="s">
        <v>760</v>
      </c>
      <c r="B8" s="69" t="s">
        <v>181</v>
      </c>
      <c r="C8" s="67">
        <v>26075</v>
      </c>
      <c r="D8" s="67"/>
      <c r="E8" s="67"/>
      <c r="F8" s="67">
        <f>454000-48000</f>
        <v>406000</v>
      </c>
      <c r="G8" s="67"/>
      <c r="H8" s="67"/>
      <c r="I8" s="67"/>
      <c r="J8" s="67"/>
      <c r="K8" s="67"/>
      <c r="L8" s="67"/>
      <c r="M8" s="70"/>
      <c r="N8" s="67">
        <v>425500</v>
      </c>
      <c r="O8" s="67">
        <f t="shared" si="0"/>
        <v>6575</v>
      </c>
      <c r="P8" s="64"/>
      <c r="Q8" s="68">
        <v>6575</v>
      </c>
      <c r="R8" s="45">
        <f>+O8-Q8</f>
        <v>0</v>
      </c>
      <c r="S8" s="32" t="s">
        <v>742</v>
      </c>
      <c r="T8" s="41"/>
      <c r="U8" s="41"/>
    </row>
    <row r="9" spans="1:21" s="41" customFormat="1" ht="16.5" x14ac:dyDescent="0.3">
      <c r="A9" s="66" t="s">
        <v>760</v>
      </c>
      <c r="B9" s="69" t="s">
        <v>278</v>
      </c>
      <c r="C9" s="67"/>
      <c r="D9" s="67"/>
      <c r="E9" s="67"/>
      <c r="F9" s="67">
        <v>500000</v>
      </c>
      <c r="G9" s="67"/>
      <c r="H9" s="67"/>
      <c r="I9" s="67"/>
      <c r="J9" s="67"/>
      <c r="K9" s="67"/>
      <c r="L9" s="67"/>
      <c r="M9" s="70"/>
      <c r="N9" s="67">
        <v>431150</v>
      </c>
      <c r="O9" s="67">
        <f t="shared" si="0"/>
        <v>68850</v>
      </c>
      <c r="P9" s="64"/>
      <c r="Q9" s="68">
        <v>68850</v>
      </c>
      <c r="R9" s="45">
        <f>+O9-Q9</f>
        <v>0</v>
      </c>
      <c r="S9" s="32" t="s">
        <v>742</v>
      </c>
    </row>
    <row r="10" spans="1:21" ht="16.5" x14ac:dyDescent="0.3">
      <c r="A10" s="66" t="s">
        <v>760</v>
      </c>
      <c r="B10" s="69" t="s">
        <v>212</v>
      </c>
      <c r="C10" s="67">
        <v>146420</v>
      </c>
      <c r="D10" s="67"/>
      <c r="E10" s="67"/>
      <c r="F10" s="67">
        <f>312000-139000</f>
        <v>173000</v>
      </c>
      <c r="G10" s="67"/>
      <c r="H10" s="67"/>
      <c r="I10" s="67"/>
      <c r="J10" s="67"/>
      <c r="K10" s="67">
        <v>60000</v>
      </c>
      <c r="L10" s="67"/>
      <c r="M10" s="70"/>
      <c r="N10" s="67">
        <v>376850</v>
      </c>
      <c r="O10" s="67">
        <f t="shared" si="0"/>
        <v>2570</v>
      </c>
      <c r="P10" s="64"/>
      <c r="Q10" s="68">
        <v>2570</v>
      </c>
      <c r="R10" s="45">
        <f t="shared" ref="R10:R29" si="1">+O10-Q10</f>
        <v>0</v>
      </c>
      <c r="S10" s="32" t="s">
        <v>742</v>
      </c>
      <c r="T10" s="41"/>
      <c r="U10" s="41"/>
    </row>
    <row r="11" spans="1:21" ht="16.5" x14ac:dyDescent="0.3">
      <c r="A11" s="66" t="s">
        <v>760</v>
      </c>
      <c r="B11" s="69" t="s">
        <v>274</v>
      </c>
      <c r="C11" s="67">
        <v>20400</v>
      </c>
      <c r="D11" s="67"/>
      <c r="E11" s="67"/>
      <c r="F11" s="67">
        <f>210000-13075</f>
        <v>196925</v>
      </c>
      <c r="G11" s="67"/>
      <c r="H11" s="67"/>
      <c r="I11" s="67"/>
      <c r="J11" s="67"/>
      <c r="K11" s="67"/>
      <c r="L11" s="67"/>
      <c r="M11" s="70"/>
      <c r="N11" s="67">
        <v>207200</v>
      </c>
      <c r="O11" s="67">
        <f t="shared" si="0"/>
        <v>10125</v>
      </c>
      <c r="P11" s="64"/>
      <c r="Q11" s="68">
        <v>10125</v>
      </c>
      <c r="R11" s="45">
        <f>+O11-Q11</f>
        <v>0</v>
      </c>
      <c r="S11" s="32" t="s">
        <v>742</v>
      </c>
      <c r="T11" s="41"/>
      <c r="U11" s="41"/>
    </row>
    <row r="12" spans="1:21" ht="16.5" x14ac:dyDescent="0.3">
      <c r="A12" s="66" t="s">
        <v>760</v>
      </c>
      <c r="B12" s="69" t="s">
        <v>270</v>
      </c>
      <c r="C12" s="67">
        <v>383765</v>
      </c>
      <c r="D12" s="67"/>
      <c r="E12" s="67"/>
      <c r="F12" s="67">
        <f>260000-144225</f>
        <v>115775</v>
      </c>
      <c r="G12" s="67"/>
      <c r="H12" s="67"/>
      <c r="I12" s="67"/>
      <c r="J12" s="67"/>
      <c r="K12" s="67"/>
      <c r="L12" s="67"/>
      <c r="M12" s="70">
        <v>146000</v>
      </c>
      <c r="N12" s="67">
        <v>348368</v>
      </c>
      <c r="O12" s="67">
        <f t="shared" si="0"/>
        <v>5172</v>
      </c>
      <c r="P12" s="64"/>
      <c r="Q12" s="68">
        <v>5172</v>
      </c>
      <c r="R12" s="45">
        <f>+O12-Q12</f>
        <v>0</v>
      </c>
      <c r="S12" s="32" t="s">
        <v>742</v>
      </c>
      <c r="T12" s="41"/>
      <c r="U12" s="41"/>
    </row>
    <row r="13" spans="1:21" ht="16.5" x14ac:dyDescent="0.3">
      <c r="A13" s="66" t="s">
        <v>760</v>
      </c>
      <c r="B13" s="69" t="s">
        <v>743</v>
      </c>
      <c r="C13" s="67">
        <v>1600</v>
      </c>
      <c r="D13" s="67"/>
      <c r="E13" s="67"/>
      <c r="F13" s="67"/>
      <c r="G13" s="67"/>
      <c r="H13" s="67"/>
      <c r="I13" s="67"/>
      <c r="J13" s="67"/>
      <c r="K13" s="67"/>
      <c r="L13" s="67"/>
      <c r="M13" s="70"/>
      <c r="N13" s="67"/>
      <c r="O13" s="67">
        <f t="shared" si="0"/>
        <v>1600</v>
      </c>
      <c r="P13" s="64"/>
      <c r="Q13" s="68">
        <v>1600</v>
      </c>
      <c r="R13" s="45">
        <f>+O13-Q13</f>
        <v>0</v>
      </c>
      <c r="S13" s="32" t="s">
        <v>742</v>
      </c>
      <c r="T13" s="41"/>
      <c r="U13" s="41"/>
    </row>
    <row r="14" spans="1:21" ht="16.5" x14ac:dyDescent="0.3">
      <c r="A14" s="66" t="s">
        <v>760</v>
      </c>
      <c r="B14" s="23" t="s">
        <v>744</v>
      </c>
      <c r="C14" s="67">
        <v>31515</v>
      </c>
      <c r="D14" s="71"/>
      <c r="E14" s="71"/>
      <c r="F14" s="71">
        <v>25000</v>
      </c>
      <c r="G14" s="71"/>
      <c r="H14" s="71"/>
      <c r="I14" s="71"/>
      <c r="J14" s="71"/>
      <c r="K14" s="71"/>
      <c r="L14" s="71"/>
      <c r="M14" s="24"/>
      <c r="N14" s="67">
        <v>41500</v>
      </c>
      <c r="O14" s="67">
        <f t="shared" si="0"/>
        <v>15015</v>
      </c>
      <c r="P14" s="64"/>
      <c r="Q14" s="68">
        <v>15015</v>
      </c>
      <c r="R14" s="45">
        <f t="shared" si="1"/>
        <v>0</v>
      </c>
      <c r="S14" s="32" t="s">
        <v>742</v>
      </c>
      <c r="T14" s="41"/>
      <c r="U14" s="41"/>
    </row>
    <row r="15" spans="1:21" ht="16.5" x14ac:dyDescent="0.3">
      <c r="A15" s="66" t="s">
        <v>760</v>
      </c>
      <c r="B15" s="23" t="s">
        <v>745</v>
      </c>
      <c r="C15" s="67">
        <v>41500</v>
      </c>
      <c r="D15" s="71"/>
      <c r="E15" s="71"/>
      <c r="F15" s="71"/>
      <c r="G15" s="71"/>
      <c r="H15" s="71"/>
      <c r="I15" s="71"/>
      <c r="J15" s="71"/>
      <c r="K15" s="71"/>
      <c r="L15" s="71"/>
      <c r="M15" s="24"/>
      <c r="N15" s="67"/>
      <c r="O15" s="67">
        <f t="shared" si="0"/>
        <v>41500</v>
      </c>
      <c r="P15" s="64"/>
      <c r="Q15" s="68">
        <v>41500</v>
      </c>
      <c r="R15" s="45">
        <f t="shared" si="1"/>
        <v>0</v>
      </c>
      <c r="S15" s="32" t="s">
        <v>742</v>
      </c>
      <c r="T15" s="41"/>
      <c r="U15" s="41"/>
    </row>
    <row r="16" spans="1:21" s="41" customFormat="1" ht="16.5" x14ac:dyDescent="0.3">
      <c r="A16" s="66" t="s">
        <v>760</v>
      </c>
      <c r="B16" s="23" t="s">
        <v>311</v>
      </c>
      <c r="C16" s="67"/>
      <c r="D16" s="71"/>
      <c r="E16" s="71"/>
      <c r="F16" s="71">
        <v>130000</v>
      </c>
      <c r="G16" s="71"/>
      <c r="H16" s="71">
        <v>70000</v>
      </c>
      <c r="I16" s="71"/>
      <c r="J16" s="71"/>
      <c r="K16" s="71"/>
      <c r="L16" s="71"/>
      <c r="M16" s="24"/>
      <c r="N16" s="67">
        <v>192000</v>
      </c>
      <c r="O16" s="67">
        <f t="shared" si="0"/>
        <v>8000</v>
      </c>
      <c r="P16" s="64"/>
      <c r="Q16" s="68">
        <v>8000</v>
      </c>
      <c r="R16" s="45">
        <f t="shared" si="1"/>
        <v>0</v>
      </c>
      <c r="S16" s="32" t="s">
        <v>742</v>
      </c>
    </row>
    <row r="17" spans="1:21" ht="16.5" x14ac:dyDescent="0.3">
      <c r="A17" s="66" t="s">
        <v>760</v>
      </c>
      <c r="B17" s="23" t="s">
        <v>746</v>
      </c>
      <c r="C17" s="67">
        <v>151281</v>
      </c>
      <c r="D17" s="71"/>
      <c r="E17" s="71"/>
      <c r="F17" s="71">
        <f>60000-12700</f>
        <v>47300</v>
      </c>
      <c r="G17" s="71"/>
      <c r="H17" s="71"/>
      <c r="I17" s="71"/>
      <c r="J17" s="71"/>
      <c r="K17" s="71"/>
      <c r="L17" s="71"/>
      <c r="M17" s="24"/>
      <c r="N17" s="67">
        <v>175300</v>
      </c>
      <c r="O17" s="67">
        <f t="shared" si="0"/>
        <v>23281</v>
      </c>
      <c r="P17" s="64"/>
      <c r="Q17" s="68">
        <v>23281</v>
      </c>
      <c r="R17" s="45">
        <f t="shared" si="1"/>
        <v>0</v>
      </c>
      <c r="S17" s="32" t="s">
        <v>742</v>
      </c>
      <c r="T17" s="41"/>
      <c r="U17" s="41"/>
    </row>
    <row r="18" spans="1:21" ht="16.5" x14ac:dyDescent="0.3">
      <c r="A18" s="66" t="s">
        <v>760</v>
      </c>
      <c r="B18" s="23" t="s">
        <v>747</v>
      </c>
      <c r="C18" s="67">
        <v>34600</v>
      </c>
      <c r="D18" s="71"/>
      <c r="E18" s="71"/>
      <c r="F18" s="71"/>
      <c r="G18" s="71"/>
      <c r="H18" s="71"/>
      <c r="I18" s="71"/>
      <c r="J18" s="71"/>
      <c r="K18" s="71"/>
      <c r="L18" s="71"/>
      <c r="M18" s="24"/>
      <c r="N18" s="67"/>
      <c r="O18" s="67">
        <f t="shared" si="0"/>
        <v>34600</v>
      </c>
      <c r="P18" s="64"/>
      <c r="Q18" s="68">
        <v>34600</v>
      </c>
      <c r="R18" s="45">
        <f t="shared" si="1"/>
        <v>0</v>
      </c>
      <c r="S18" s="32" t="s">
        <v>742</v>
      </c>
      <c r="T18" s="41"/>
      <c r="U18" s="41"/>
    </row>
    <row r="19" spans="1:21" ht="16.5" x14ac:dyDescent="0.3">
      <c r="A19" s="66" t="s">
        <v>760</v>
      </c>
      <c r="B19" s="23" t="s">
        <v>301</v>
      </c>
      <c r="C19" s="67">
        <v>127000</v>
      </c>
      <c r="D19" s="71"/>
      <c r="E19" s="71"/>
      <c r="F19" s="71">
        <f>317000-40000</f>
        <v>277000</v>
      </c>
      <c r="G19" s="71">
        <v>20000</v>
      </c>
      <c r="H19" s="71"/>
      <c r="I19" s="71">
        <v>146000</v>
      </c>
      <c r="J19" s="71"/>
      <c r="K19" s="71"/>
      <c r="L19" s="71"/>
      <c r="M19" s="24"/>
      <c r="N19" s="67">
        <v>543200</v>
      </c>
      <c r="O19" s="67">
        <f t="shared" si="0"/>
        <v>26800</v>
      </c>
      <c r="P19" s="64"/>
      <c r="Q19" s="68">
        <v>26800</v>
      </c>
      <c r="R19" s="45">
        <f t="shared" si="1"/>
        <v>0</v>
      </c>
      <c r="S19" s="32" t="s">
        <v>742</v>
      </c>
      <c r="T19" s="41"/>
      <c r="U19" s="41"/>
    </row>
    <row r="20" spans="1:21" ht="16.5" x14ac:dyDescent="0.3">
      <c r="A20" s="66" t="s">
        <v>760</v>
      </c>
      <c r="B20" s="23" t="s">
        <v>748</v>
      </c>
      <c r="C20" s="67">
        <v>249769</v>
      </c>
      <c r="D20" s="71"/>
      <c r="E20" s="71"/>
      <c r="F20" s="71"/>
      <c r="G20" s="71"/>
      <c r="H20" s="72"/>
      <c r="I20" s="72"/>
      <c r="J20" s="72"/>
      <c r="K20" s="72"/>
      <c r="L20" s="72"/>
      <c r="M20" s="24"/>
      <c r="N20" s="67"/>
      <c r="O20" s="67">
        <f t="shared" si="0"/>
        <v>249769</v>
      </c>
      <c r="P20" s="64"/>
      <c r="Q20" s="68">
        <v>249769</v>
      </c>
      <c r="R20" s="45">
        <f t="shared" si="1"/>
        <v>0</v>
      </c>
      <c r="S20" s="32" t="s">
        <v>742</v>
      </c>
      <c r="T20" s="41"/>
      <c r="U20" s="41"/>
    </row>
    <row r="21" spans="1:21" ht="16.5" x14ac:dyDescent="0.3">
      <c r="A21" s="66" t="s">
        <v>760</v>
      </c>
      <c r="B21" s="23" t="s">
        <v>749</v>
      </c>
      <c r="C21" s="67">
        <v>233614</v>
      </c>
      <c r="D21" s="71"/>
      <c r="E21" s="71"/>
      <c r="F21" s="71"/>
      <c r="G21" s="71"/>
      <c r="H21" s="71"/>
      <c r="I21" s="71"/>
      <c r="J21" s="71"/>
      <c r="K21" s="71"/>
      <c r="L21" s="71"/>
      <c r="M21" s="24"/>
      <c r="N21" s="67"/>
      <c r="O21" s="67">
        <f t="shared" si="0"/>
        <v>233614</v>
      </c>
      <c r="P21" s="64"/>
      <c r="Q21" s="68">
        <v>233614</v>
      </c>
      <c r="R21" s="45">
        <f>+O21-Q21</f>
        <v>0</v>
      </c>
      <c r="S21" s="32" t="s">
        <v>742</v>
      </c>
      <c r="T21" s="41"/>
      <c r="U21" s="41"/>
    </row>
    <row r="22" spans="1:21" ht="16.5" x14ac:dyDescent="0.3">
      <c r="A22" s="66" t="s">
        <v>760</v>
      </c>
      <c r="B22" s="23" t="s">
        <v>750</v>
      </c>
      <c r="C22" s="67">
        <v>194698</v>
      </c>
      <c r="D22" s="71"/>
      <c r="E22" s="71"/>
      <c r="F22" s="71"/>
      <c r="G22" s="71"/>
      <c r="H22" s="71"/>
      <c r="I22" s="71"/>
      <c r="J22" s="71"/>
      <c r="K22" s="71"/>
      <c r="L22" s="71"/>
      <c r="M22" s="24">
        <v>11500</v>
      </c>
      <c r="N22" s="67">
        <v>11000</v>
      </c>
      <c r="O22" s="67">
        <f t="shared" si="0"/>
        <v>172198</v>
      </c>
      <c r="P22" s="64"/>
      <c r="Q22" s="68">
        <v>172198</v>
      </c>
      <c r="R22" s="45">
        <f t="shared" si="1"/>
        <v>0</v>
      </c>
      <c r="S22" s="32" t="s">
        <v>742</v>
      </c>
      <c r="T22" s="41"/>
      <c r="U22" s="41"/>
    </row>
    <row r="23" spans="1:21" ht="16.5" x14ac:dyDescent="0.3">
      <c r="A23" s="66" t="s">
        <v>760</v>
      </c>
      <c r="B23" s="23" t="s">
        <v>751</v>
      </c>
      <c r="C23" s="67">
        <v>-5805</v>
      </c>
      <c r="D23" s="71"/>
      <c r="E23" s="71"/>
      <c r="F23" s="71"/>
      <c r="G23" s="71"/>
      <c r="H23" s="71"/>
      <c r="I23" s="71"/>
      <c r="J23" s="71"/>
      <c r="K23" s="71"/>
      <c r="L23" s="71"/>
      <c r="M23" s="24"/>
      <c r="N23" s="67"/>
      <c r="O23" s="67">
        <f t="shared" si="0"/>
        <v>-5805</v>
      </c>
      <c r="P23" s="64"/>
      <c r="Q23" s="68">
        <v>-5805</v>
      </c>
      <c r="R23" s="45">
        <f t="shared" si="1"/>
        <v>0</v>
      </c>
      <c r="S23" s="32" t="s">
        <v>742</v>
      </c>
      <c r="T23" s="41"/>
      <c r="U23" s="41"/>
    </row>
    <row r="24" spans="1:21" ht="16.5" x14ac:dyDescent="0.3">
      <c r="A24" s="66" t="s">
        <v>760</v>
      </c>
      <c r="B24" s="73" t="s">
        <v>267</v>
      </c>
      <c r="C24" s="67">
        <v>129895</v>
      </c>
      <c r="D24" s="71"/>
      <c r="E24" s="71"/>
      <c r="F24" s="71">
        <v>466000</v>
      </c>
      <c r="G24" s="71"/>
      <c r="H24" s="74"/>
      <c r="I24" s="74"/>
      <c r="J24" s="74"/>
      <c r="K24" s="74"/>
      <c r="L24" s="74"/>
      <c r="M24" s="75">
        <v>70000</v>
      </c>
      <c r="N24" s="67">
        <v>523700</v>
      </c>
      <c r="O24" s="67">
        <f t="shared" si="0"/>
        <v>2195</v>
      </c>
      <c r="P24" s="64"/>
      <c r="Q24" s="68">
        <v>2195</v>
      </c>
      <c r="R24" s="45">
        <f t="shared" si="1"/>
        <v>0</v>
      </c>
      <c r="S24" s="32" t="s">
        <v>742</v>
      </c>
      <c r="T24" s="41"/>
      <c r="U24" s="41"/>
    </row>
    <row r="25" spans="1:21" ht="16.5" x14ac:dyDescent="0.3">
      <c r="A25" s="66" t="s">
        <v>760</v>
      </c>
      <c r="B25" s="73" t="s">
        <v>752</v>
      </c>
      <c r="C25" s="67">
        <f>1834085+150000</f>
        <v>1984085</v>
      </c>
      <c r="D25" s="71"/>
      <c r="E25" s="71">
        <v>4000000</v>
      </c>
      <c r="F25" s="71">
        <v>600000</v>
      </c>
      <c r="G25" s="71"/>
      <c r="H25" s="74"/>
      <c r="I25" s="74"/>
      <c r="J25" s="74">
        <v>60000</v>
      </c>
      <c r="K25" s="74"/>
      <c r="L25" s="74">
        <v>11500</v>
      </c>
      <c r="M25" s="75">
        <v>2972900</v>
      </c>
      <c r="N25" s="67">
        <v>985455</v>
      </c>
      <c r="O25" s="67">
        <f t="shared" si="0"/>
        <v>2697230</v>
      </c>
      <c r="P25" s="64"/>
      <c r="Q25" s="68">
        <v>2697230</v>
      </c>
      <c r="R25" s="45">
        <f t="shared" si="1"/>
        <v>0</v>
      </c>
      <c r="S25" s="32" t="s">
        <v>742</v>
      </c>
      <c r="T25" s="41"/>
      <c r="U25" s="41"/>
    </row>
    <row r="26" spans="1:21" ht="16.5" x14ac:dyDescent="0.3">
      <c r="A26" s="66" t="s">
        <v>760</v>
      </c>
      <c r="B26" s="23" t="s">
        <v>753</v>
      </c>
      <c r="C26" s="67">
        <v>12624</v>
      </c>
      <c r="D26" s="71"/>
      <c r="E26" s="71"/>
      <c r="F26" s="71">
        <v>130900</v>
      </c>
      <c r="G26" s="76"/>
      <c r="H26" s="77"/>
      <c r="I26" s="77"/>
      <c r="J26" s="77"/>
      <c r="K26" s="77"/>
      <c r="L26" s="77"/>
      <c r="M26" s="24"/>
      <c r="N26" s="67">
        <v>126500</v>
      </c>
      <c r="O26" s="67">
        <f t="shared" si="0"/>
        <v>17024</v>
      </c>
      <c r="P26" s="64"/>
      <c r="Q26" s="68">
        <v>17024</v>
      </c>
      <c r="R26" s="45">
        <f t="shared" si="1"/>
        <v>0</v>
      </c>
      <c r="S26" s="32" t="s">
        <v>742</v>
      </c>
      <c r="T26" s="41"/>
      <c r="U26" s="41"/>
    </row>
    <row r="27" spans="1:21" ht="16.5" x14ac:dyDescent="0.3">
      <c r="A27" s="66" t="s">
        <v>760</v>
      </c>
      <c r="B27" s="23" t="s">
        <v>754</v>
      </c>
      <c r="C27" s="67">
        <v>119324</v>
      </c>
      <c r="D27" s="71"/>
      <c r="E27" s="71"/>
      <c r="F27" s="71">
        <v>165000</v>
      </c>
      <c r="G27" s="71"/>
      <c r="H27" s="71"/>
      <c r="I27" s="71"/>
      <c r="J27" s="71"/>
      <c r="K27" s="71"/>
      <c r="L27" s="71"/>
      <c r="M27" s="24">
        <v>85000</v>
      </c>
      <c r="N27" s="67">
        <v>90000</v>
      </c>
      <c r="O27" s="67">
        <f t="shared" si="0"/>
        <v>109324</v>
      </c>
      <c r="P27" s="64"/>
      <c r="Q27" s="68">
        <v>109324</v>
      </c>
      <c r="R27" s="45">
        <f t="shared" si="1"/>
        <v>0</v>
      </c>
      <c r="S27" s="32" t="s">
        <v>742</v>
      </c>
      <c r="T27" s="41"/>
      <c r="U27" s="41"/>
    </row>
    <row r="28" spans="1:21" ht="16.5" x14ac:dyDescent="0.3">
      <c r="A28" s="66" t="s">
        <v>760</v>
      </c>
      <c r="B28" s="23" t="s">
        <v>582</v>
      </c>
      <c r="C28" s="67">
        <v>129080</v>
      </c>
      <c r="D28" s="71"/>
      <c r="E28" s="71"/>
      <c r="F28" s="71">
        <v>340000</v>
      </c>
      <c r="G28" s="71">
        <v>65000</v>
      </c>
      <c r="H28" s="71"/>
      <c r="I28" s="71"/>
      <c r="J28" s="71"/>
      <c r="K28" s="71"/>
      <c r="L28" s="71"/>
      <c r="M28" s="24">
        <v>120000</v>
      </c>
      <c r="N28" s="67">
        <v>301500</v>
      </c>
      <c r="O28" s="67">
        <f t="shared" si="0"/>
        <v>112580</v>
      </c>
      <c r="P28" s="64"/>
      <c r="Q28" s="68">
        <v>112580</v>
      </c>
      <c r="R28" s="45">
        <f>+O28-Q28</f>
        <v>0</v>
      </c>
      <c r="S28" s="32" t="s">
        <v>742</v>
      </c>
      <c r="T28" s="41"/>
      <c r="U28" s="41"/>
    </row>
    <row r="29" spans="1:21" ht="16.5" x14ac:dyDescent="0.3">
      <c r="A29" s="66" t="s">
        <v>760</v>
      </c>
      <c r="B29" s="23" t="s">
        <v>755</v>
      </c>
      <c r="C29" s="67">
        <v>35300</v>
      </c>
      <c r="D29" s="71"/>
      <c r="E29" s="71"/>
      <c r="F29" s="71"/>
      <c r="G29" s="71"/>
      <c r="H29" s="71"/>
      <c r="I29" s="71"/>
      <c r="J29" s="71"/>
      <c r="K29" s="71"/>
      <c r="L29" s="71"/>
      <c r="M29" s="24"/>
      <c r="N29" s="67"/>
      <c r="O29" s="67">
        <f t="shared" si="0"/>
        <v>35300</v>
      </c>
      <c r="P29" s="64"/>
      <c r="Q29" s="68">
        <v>35300</v>
      </c>
      <c r="R29" s="45">
        <f t="shared" si="1"/>
        <v>0</v>
      </c>
      <c r="S29" s="32" t="s">
        <v>742</v>
      </c>
      <c r="T29" s="41"/>
      <c r="U29" s="41"/>
    </row>
    <row r="30" spans="1:21" ht="16.5" x14ac:dyDescent="0.3">
      <c r="A30" s="59"/>
      <c r="B30" s="60" t="s">
        <v>756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  <c r="O30" s="62">
        <f t="shared" si="0"/>
        <v>0</v>
      </c>
      <c r="P30" s="64"/>
      <c r="Q30" s="78"/>
      <c r="R30" s="79"/>
      <c r="S30" s="32"/>
      <c r="T30" s="41"/>
      <c r="U30" s="41"/>
    </row>
    <row r="31" spans="1:21" ht="16.5" x14ac:dyDescent="0.3">
      <c r="A31" s="66" t="s">
        <v>760</v>
      </c>
      <c r="B31" s="80" t="s">
        <v>757</v>
      </c>
      <c r="C31" s="71">
        <v>17038310</v>
      </c>
      <c r="D31" s="72">
        <v>11038232</v>
      </c>
      <c r="E31" s="71"/>
      <c r="F31" s="71"/>
      <c r="G31" s="71"/>
      <c r="H31" s="71"/>
      <c r="I31" s="71"/>
      <c r="J31" s="71"/>
      <c r="K31" s="71"/>
      <c r="L31" s="71"/>
      <c r="M31" s="24">
        <v>4000000</v>
      </c>
      <c r="N31" s="39">
        <v>6126214</v>
      </c>
      <c r="O31" s="67">
        <f t="shared" si="0"/>
        <v>17950328</v>
      </c>
      <c r="P31" s="64"/>
      <c r="Q31" s="68">
        <v>17950328</v>
      </c>
      <c r="R31" s="65">
        <f>+O31-Q31</f>
        <v>0</v>
      </c>
      <c r="S31" s="32" t="s">
        <v>742</v>
      </c>
      <c r="T31" s="41"/>
      <c r="U31" s="41"/>
    </row>
    <row r="32" spans="1:21" ht="16.5" x14ac:dyDescent="0.3">
      <c r="A32" s="121" t="s">
        <v>758</v>
      </c>
      <c r="B32" s="122"/>
      <c r="C32" s="81">
        <f>+SUM(C7:C31)</f>
        <v>21129550</v>
      </c>
      <c r="D32" s="81">
        <f t="shared" ref="D32:O32" si="2">+SUM(D7:D31)</f>
        <v>11038232</v>
      </c>
      <c r="E32" s="81">
        <f t="shared" si="2"/>
        <v>4000000</v>
      </c>
      <c r="F32" s="81">
        <f t="shared" si="2"/>
        <v>3572900</v>
      </c>
      <c r="G32" s="81">
        <f t="shared" si="2"/>
        <v>85000</v>
      </c>
      <c r="H32" s="81">
        <f t="shared" si="2"/>
        <v>70000</v>
      </c>
      <c r="I32" s="81">
        <f t="shared" si="2"/>
        <v>146000</v>
      </c>
      <c r="J32" s="81">
        <f t="shared" si="2"/>
        <v>60000</v>
      </c>
      <c r="K32" s="81">
        <f t="shared" si="2"/>
        <v>60000</v>
      </c>
      <c r="L32" s="81">
        <f t="shared" si="2"/>
        <v>11500</v>
      </c>
      <c r="M32" s="81">
        <f t="shared" si="2"/>
        <v>7405400</v>
      </c>
      <c r="N32" s="81">
        <f t="shared" si="2"/>
        <v>10905437</v>
      </c>
      <c r="O32" s="113">
        <f t="shared" si="2"/>
        <v>21862345</v>
      </c>
      <c r="P32" s="82"/>
      <c r="Q32" s="83">
        <v>21862345</v>
      </c>
      <c r="R32" s="20">
        <f>+O32-Q32</f>
        <v>0</v>
      </c>
      <c r="S32" s="32" t="s">
        <v>742</v>
      </c>
      <c r="T32" s="41"/>
      <c r="U32" s="41"/>
    </row>
    <row r="33" spans="1:21" ht="16.5" x14ac:dyDescent="0.3">
      <c r="A33" s="22"/>
      <c r="B33" s="2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22"/>
      <c r="N33" s="22"/>
      <c r="O33" s="79"/>
      <c r="P33" s="79"/>
      <c r="Q33" s="79"/>
      <c r="R33" s="27"/>
      <c r="S33" s="27"/>
      <c r="T33" s="41"/>
      <c r="U33" s="41"/>
    </row>
    <row r="34" spans="1:21" ht="16.5" x14ac:dyDescent="0.3">
      <c r="A34" s="42"/>
      <c r="B34" s="42"/>
      <c r="C34" s="42"/>
      <c r="D34" s="53"/>
      <c r="E34" s="53"/>
      <c r="F34" s="42"/>
      <c r="G34" s="53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1"/>
      <c r="U34" s="41"/>
    </row>
    <row r="35" spans="1:21" ht="17.25" thickBot="1" x14ac:dyDescent="0.35">
      <c r="A35" s="42"/>
      <c r="B35" s="22" t="s">
        <v>780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42"/>
      <c r="N35" s="42"/>
      <c r="O35" s="112"/>
      <c r="P35" s="112"/>
      <c r="Q35" s="42"/>
      <c r="R35" s="42"/>
      <c r="S35" s="42"/>
      <c r="T35" s="41"/>
      <c r="U35" s="41"/>
    </row>
    <row r="36" spans="1:21" ht="17.25" thickBot="1" x14ac:dyDescent="0.35">
      <c r="A36" s="42"/>
      <c r="B36" s="84">
        <f>+C32</f>
        <v>21129550</v>
      </c>
      <c r="C36" s="85">
        <f>+D32</f>
        <v>11038232</v>
      </c>
      <c r="D36" s="85">
        <f>+N32</f>
        <v>10905437</v>
      </c>
      <c r="E36" s="85">
        <v>600000</v>
      </c>
      <c r="F36" s="86">
        <f>+B36+C36-D36+E36</f>
        <v>21862345</v>
      </c>
      <c r="G36" s="87"/>
      <c r="H36" s="42"/>
      <c r="I36" s="42"/>
      <c r="J36" s="42"/>
      <c r="K36" s="42"/>
      <c r="L36" s="42"/>
      <c r="M36" s="42"/>
      <c r="N36" s="42"/>
      <c r="O36" s="112"/>
      <c r="P36" s="42"/>
      <c r="Q36" s="42"/>
      <c r="R36" s="42"/>
      <c r="S36" s="42"/>
      <c r="T36" s="41"/>
      <c r="U36" s="41"/>
    </row>
    <row r="37" spans="1:21" x14ac:dyDescent="0.25">
      <c r="H37" s="31"/>
    </row>
    <row r="38" spans="1:21" x14ac:dyDescent="0.25">
      <c r="F38" s="31"/>
    </row>
    <row r="40" spans="1:21" x14ac:dyDescent="0.25">
      <c r="O40" s="40"/>
    </row>
    <row r="41" spans="1:21" ht="16.5" x14ac:dyDescent="0.25">
      <c r="O41" s="78"/>
    </row>
    <row r="42" spans="1:21" ht="16.5" x14ac:dyDescent="0.25">
      <c r="O42" s="78"/>
    </row>
    <row r="43" spans="1:21" ht="16.5" x14ac:dyDescent="0.25">
      <c r="O43" s="78"/>
    </row>
    <row r="44" spans="1:21" ht="16.5" x14ac:dyDescent="0.25">
      <c r="O44" s="78"/>
    </row>
    <row r="45" spans="1:21" ht="16.5" x14ac:dyDescent="0.25">
      <c r="O45" s="78"/>
    </row>
    <row r="46" spans="1:21" ht="16.5" x14ac:dyDescent="0.25">
      <c r="O46" s="78"/>
    </row>
    <row r="47" spans="1:21" ht="16.5" x14ac:dyDescent="0.25">
      <c r="O47" s="78"/>
    </row>
    <row r="48" spans="1:21" ht="16.5" x14ac:dyDescent="0.25">
      <c r="O48" s="78"/>
    </row>
    <row r="49" spans="15:15" ht="16.5" x14ac:dyDescent="0.25">
      <c r="O49" s="78"/>
    </row>
    <row r="50" spans="15:15" ht="16.5" x14ac:dyDescent="0.25">
      <c r="O50" s="78"/>
    </row>
    <row r="51" spans="15:15" ht="16.5" x14ac:dyDescent="0.25">
      <c r="O51" s="78"/>
    </row>
    <row r="52" spans="15:15" ht="16.5" x14ac:dyDescent="0.25">
      <c r="O52" s="78"/>
    </row>
    <row r="53" spans="15:15" ht="16.5" x14ac:dyDescent="0.25">
      <c r="O53" s="78"/>
    </row>
    <row r="54" spans="15:15" ht="16.5" x14ac:dyDescent="0.25">
      <c r="O54" s="78"/>
    </row>
    <row r="55" spans="15:15" ht="16.5" x14ac:dyDescent="0.25">
      <c r="O55" s="78"/>
    </row>
    <row r="56" spans="15:15" ht="16.5" x14ac:dyDescent="0.25">
      <c r="O56" s="78"/>
    </row>
    <row r="57" spans="15:15" ht="16.5" x14ac:dyDescent="0.25">
      <c r="O57" s="78"/>
    </row>
    <row r="58" spans="15:15" ht="16.5" x14ac:dyDescent="0.25">
      <c r="O58" s="78"/>
    </row>
    <row r="59" spans="15:15" ht="16.5" x14ac:dyDescent="0.25">
      <c r="O59" s="78"/>
    </row>
    <row r="60" spans="15:15" ht="16.5" x14ac:dyDescent="0.25">
      <c r="O60" s="78"/>
    </row>
    <row r="61" spans="15:15" ht="16.5" x14ac:dyDescent="0.25">
      <c r="O61" s="78"/>
    </row>
    <row r="62" spans="15:15" ht="16.5" x14ac:dyDescent="0.25">
      <c r="O62" s="78"/>
    </row>
    <row r="63" spans="15:15" ht="16.5" x14ac:dyDescent="0.25">
      <c r="O63" s="78"/>
    </row>
    <row r="64" spans="15:15" ht="16.5" x14ac:dyDescent="0.25">
      <c r="O64" s="88"/>
    </row>
    <row r="65" spans="15:15" x14ac:dyDescent="0.25">
      <c r="O65" s="40"/>
    </row>
  </sheetData>
  <mergeCells count="11">
    <mergeCell ref="Q4:S4"/>
    <mergeCell ref="A32:B32"/>
    <mergeCell ref="A2:O2"/>
    <mergeCell ref="A4:A5"/>
    <mergeCell ref="B4:B5"/>
    <mergeCell ref="C4:C5"/>
    <mergeCell ref="D4:D5"/>
    <mergeCell ref="E4:K4"/>
    <mergeCell ref="M4:M5"/>
    <mergeCell ref="N4:N5"/>
    <mergeCell ref="O4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opLeftCell="E1" workbookViewId="0">
      <selection activeCell="H24" sqref="H24"/>
    </sheetView>
  </sheetViews>
  <sheetFormatPr baseColWidth="10" defaultRowHeight="15" x14ac:dyDescent="0.25"/>
  <cols>
    <col min="1" max="1" width="36.28515625" style="39" bestFit="1" customWidth="1"/>
    <col min="2" max="2" width="25.28515625" style="39" bestFit="1" customWidth="1"/>
    <col min="3" max="3" width="11.7109375" style="39" bestFit="1" customWidth="1"/>
    <col min="4" max="4" width="12.140625" style="39" bestFit="1" customWidth="1"/>
    <col min="5" max="5" width="10.28515625" style="39" bestFit="1" customWidth="1"/>
    <col min="6" max="6" width="9.7109375" style="39" bestFit="1" customWidth="1"/>
    <col min="7" max="7" width="9.42578125" style="39" bestFit="1" customWidth="1"/>
    <col min="8" max="8" width="13" style="39" bestFit="1" customWidth="1"/>
    <col min="9" max="9" width="16.7109375" style="39" bestFit="1" customWidth="1"/>
    <col min="10" max="10" width="11.7109375" style="39" bestFit="1" customWidth="1"/>
    <col min="11" max="11" width="16.28515625" style="39" bestFit="1" customWidth="1"/>
    <col min="12" max="12" width="9.7109375" style="39" bestFit="1" customWidth="1"/>
    <col min="13" max="13" width="12" style="39" bestFit="1" customWidth="1"/>
    <col min="14" max="14" width="14" style="39" bestFit="1" customWidth="1"/>
    <col min="15" max="15" width="10.85546875" style="39" bestFit="1" customWidth="1"/>
    <col min="16" max="16" width="16.85546875" style="39" bestFit="1" customWidth="1"/>
    <col min="17" max="17" width="19.28515625" style="39" bestFit="1" customWidth="1"/>
    <col min="18" max="18" width="15" style="39" customWidth="1"/>
    <col min="19" max="19" width="7.7109375" style="39" hidden="1" customWidth="1"/>
    <col min="20" max="20" width="14" style="39" customWidth="1"/>
    <col min="21" max="21" width="7.7109375" style="39" bestFit="1" customWidth="1"/>
    <col min="22" max="22" width="14" style="39" bestFit="1" customWidth="1"/>
    <col min="23" max="16384" width="11.42578125" style="39"/>
  </cols>
  <sheetData>
    <row r="1" spans="1:22" x14ac:dyDescent="0.25">
      <c r="A1" s="109" t="s">
        <v>728</v>
      </c>
      <c r="B1" s="110"/>
    </row>
    <row r="3" spans="1:22" ht="23.25" x14ac:dyDescent="0.35">
      <c r="A3" s="138" t="s">
        <v>776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6" spans="1:22" x14ac:dyDescent="0.25">
      <c r="A6" s="89" t="s">
        <v>767</v>
      </c>
      <c r="B6" s="89" t="s">
        <v>774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/>
      <c r="V6"/>
    </row>
    <row r="7" spans="1:22" x14ac:dyDescent="0.25">
      <c r="A7" s="89" t="s">
        <v>763</v>
      </c>
      <c r="B7" s="31" t="s">
        <v>80</v>
      </c>
      <c r="C7" s="31" t="s">
        <v>82</v>
      </c>
      <c r="D7" s="31" t="s">
        <v>112</v>
      </c>
      <c r="E7" s="31" t="s">
        <v>195</v>
      </c>
      <c r="F7" s="31" t="s">
        <v>87</v>
      </c>
      <c r="G7" s="31" t="s">
        <v>183</v>
      </c>
      <c r="H7" s="31" t="s">
        <v>84</v>
      </c>
      <c r="I7" s="31" t="s">
        <v>109</v>
      </c>
      <c r="J7" s="31" t="s">
        <v>86</v>
      </c>
      <c r="K7" s="31" t="s">
        <v>300</v>
      </c>
      <c r="L7" s="31" t="s">
        <v>334</v>
      </c>
      <c r="M7" s="31" t="s">
        <v>175</v>
      </c>
      <c r="N7" s="31" t="s">
        <v>268</v>
      </c>
      <c r="O7" s="31" t="s">
        <v>92</v>
      </c>
      <c r="P7" s="31" t="s">
        <v>204</v>
      </c>
      <c r="Q7" s="31" t="s">
        <v>201</v>
      </c>
      <c r="R7" s="31" t="s">
        <v>106</v>
      </c>
      <c r="S7" s="31" t="s">
        <v>765</v>
      </c>
      <c r="T7" s="31" t="s">
        <v>764</v>
      </c>
      <c r="U7"/>
      <c r="V7"/>
    </row>
    <row r="8" spans="1:22" x14ac:dyDescent="0.25">
      <c r="A8" s="90" t="s">
        <v>773</v>
      </c>
      <c r="B8" s="31">
        <v>85759</v>
      </c>
      <c r="C8" s="31">
        <v>841000</v>
      </c>
      <c r="D8" s="31">
        <v>75000</v>
      </c>
      <c r="E8" s="31">
        <v>232000</v>
      </c>
      <c r="F8" s="31">
        <v>58855</v>
      </c>
      <c r="G8" s="31">
        <v>88200</v>
      </c>
      <c r="H8" s="31">
        <v>688000</v>
      </c>
      <c r="I8" s="31">
        <v>24450</v>
      </c>
      <c r="J8" s="31">
        <v>3809600</v>
      </c>
      <c r="K8" s="31">
        <v>215000</v>
      </c>
      <c r="L8" s="31">
        <v>72000</v>
      </c>
      <c r="M8" s="31">
        <v>2500</v>
      </c>
      <c r="N8" s="31">
        <v>75673</v>
      </c>
      <c r="O8" s="31">
        <v>463800</v>
      </c>
      <c r="P8" s="31">
        <v>1000</v>
      </c>
      <c r="Q8" s="31">
        <v>1695000</v>
      </c>
      <c r="R8" s="31"/>
      <c r="S8" s="31"/>
      <c r="T8" s="31">
        <v>8427837</v>
      </c>
      <c r="U8"/>
      <c r="V8"/>
    </row>
    <row r="9" spans="1:22" x14ac:dyDescent="0.25">
      <c r="A9" s="108" t="s">
        <v>85</v>
      </c>
      <c r="B9" s="31"/>
      <c r="C9" s="31">
        <v>136000</v>
      </c>
      <c r="D9" s="31"/>
      <c r="E9" s="31">
        <v>232000</v>
      </c>
      <c r="F9" s="31"/>
      <c r="G9" s="31">
        <v>88200</v>
      </c>
      <c r="H9" s="31">
        <v>688000</v>
      </c>
      <c r="I9" s="31"/>
      <c r="J9" s="31">
        <v>3128257</v>
      </c>
      <c r="K9" s="31"/>
      <c r="L9" s="31"/>
      <c r="M9" s="31"/>
      <c r="N9" s="31"/>
      <c r="O9" s="31">
        <v>382800</v>
      </c>
      <c r="P9" s="31">
        <v>1000</v>
      </c>
      <c r="Q9" s="31">
        <v>1695000</v>
      </c>
      <c r="R9" s="31"/>
      <c r="S9" s="31"/>
      <c r="T9" s="31">
        <v>6351257</v>
      </c>
      <c r="U9"/>
      <c r="V9"/>
    </row>
    <row r="10" spans="1:22" x14ac:dyDescent="0.25">
      <c r="A10" s="108" t="s">
        <v>89</v>
      </c>
      <c r="B10" s="31"/>
      <c r="C10" s="31"/>
      <c r="D10" s="31"/>
      <c r="E10" s="31"/>
      <c r="F10" s="31"/>
      <c r="G10" s="31"/>
      <c r="H10" s="31"/>
      <c r="I10" s="31"/>
      <c r="J10" s="31">
        <v>475295</v>
      </c>
      <c r="K10" s="31"/>
      <c r="L10" s="31"/>
      <c r="M10" s="31"/>
      <c r="N10" s="31"/>
      <c r="O10" s="31">
        <v>39500</v>
      </c>
      <c r="P10" s="31"/>
      <c r="Q10" s="31"/>
      <c r="R10" s="31"/>
      <c r="S10" s="31"/>
      <c r="T10" s="31">
        <v>514795</v>
      </c>
      <c r="U10"/>
      <c r="V10"/>
    </row>
    <row r="11" spans="1:22" x14ac:dyDescent="0.25">
      <c r="A11" s="108" t="s">
        <v>83</v>
      </c>
      <c r="B11" s="31"/>
      <c r="C11" s="31">
        <v>705000</v>
      </c>
      <c r="D11" s="31"/>
      <c r="E11" s="31"/>
      <c r="F11" s="31"/>
      <c r="G11" s="31"/>
      <c r="H11" s="31"/>
      <c r="I11" s="31"/>
      <c r="J11" s="31">
        <v>206048</v>
      </c>
      <c r="K11" s="31"/>
      <c r="L11" s="31"/>
      <c r="M11" s="31"/>
      <c r="N11" s="31"/>
      <c r="O11" s="31">
        <v>41500</v>
      </c>
      <c r="P11" s="31"/>
      <c r="Q11" s="31"/>
      <c r="R11" s="31"/>
      <c r="S11" s="31"/>
      <c r="T11" s="31">
        <v>952548</v>
      </c>
      <c r="U11"/>
      <c r="V11"/>
    </row>
    <row r="12" spans="1:22" x14ac:dyDescent="0.25">
      <c r="A12" s="108" t="s">
        <v>81</v>
      </c>
      <c r="B12" s="31">
        <v>85759</v>
      </c>
      <c r="C12" s="31"/>
      <c r="D12" s="31">
        <v>75000</v>
      </c>
      <c r="E12" s="31"/>
      <c r="F12" s="31">
        <v>58855</v>
      </c>
      <c r="G12" s="31"/>
      <c r="H12" s="31"/>
      <c r="I12" s="31">
        <v>24450</v>
      </c>
      <c r="J12" s="31"/>
      <c r="K12" s="31">
        <v>215000</v>
      </c>
      <c r="L12" s="31">
        <v>72000</v>
      </c>
      <c r="M12" s="31">
        <v>2500</v>
      </c>
      <c r="N12" s="31">
        <v>75673</v>
      </c>
      <c r="O12" s="31"/>
      <c r="P12" s="31"/>
      <c r="Q12" s="31"/>
      <c r="R12" s="31"/>
      <c r="S12" s="31"/>
      <c r="T12" s="31">
        <v>609237</v>
      </c>
      <c r="U12"/>
      <c r="V12"/>
    </row>
    <row r="13" spans="1:22" x14ac:dyDescent="0.25">
      <c r="A13" s="90" t="s">
        <v>732</v>
      </c>
      <c r="B13" s="31"/>
      <c r="C13" s="31">
        <v>785000</v>
      </c>
      <c r="D13" s="31">
        <v>10000</v>
      </c>
      <c r="E13" s="31"/>
      <c r="F13" s="31"/>
      <c r="G13" s="31"/>
      <c r="H13" s="31"/>
      <c r="I13" s="31">
        <v>10000</v>
      </c>
      <c r="J13" s="31">
        <v>722250</v>
      </c>
      <c r="K13" s="31"/>
      <c r="L13" s="31"/>
      <c r="M13" s="31">
        <v>32500</v>
      </c>
      <c r="N13" s="31"/>
      <c r="O13" s="31">
        <v>325150</v>
      </c>
      <c r="P13" s="31">
        <v>44700</v>
      </c>
      <c r="Q13" s="31">
        <v>514000</v>
      </c>
      <c r="R13" s="31">
        <v>34000</v>
      </c>
      <c r="S13" s="31"/>
      <c r="T13" s="31">
        <v>2477600</v>
      </c>
      <c r="U13"/>
      <c r="V13"/>
    </row>
    <row r="14" spans="1:22" x14ac:dyDescent="0.25">
      <c r="A14" s="108" t="s">
        <v>88</v>
      </c>
      <c r="B14" s="31"/>
      <c r="C14" s="31">
        <v>505000</v>
      </c>
      <c r="D14" s="31"/>
      <c r="E14" s="31"/>
      <c r="F14" s="31"/>
      <c r="G14" s="31"/>
      <c r="H14" s="31"/>
      <c r="I14" s="31"/>
      <c r="J14" s="31">
        <v>485000</v>
      </c>
      <c r="K14" s="31"/>
      <c r="L14" s="31"/>
      <c r="M14" s="31"/>
      <c r="N14" s="31"/>
      <c r="O14" s="31">
        <v>325150</v>
      </c>
      <c r="P14" s="31">
        <v>44700</v>
      </c>
      <c r="Q14" s="31">
        <v>514000</v>
      </c>
      <c r="R14" s="31">
        <v>34000</v>
      </c>
      <c r="S14" s="31"/>
      <c r="T14" s="31">
        <v>1907850</v>
      </c>
      <c r="U14"/>
      <c r="V14"/>
    </row>
    <row r="15" spans="1:22" x14ac:dyDescent="0.25">
      <c r="A15" s="108" t="s">
        <v>83</v>
      </c>
      <c r="B15" s="31"/>
      <c r="C15" s="31">
        <v>250000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>
        <v>250000</v>
      </c>
      <c r="U15"/>
      <c r="V15"/>
    </row>
    <row r="16" spans="1:22" x14ac:dyDescent="0.25">
      <c r="A16" s="108" t="s">
        <v>81</v>
      </c>
      <c r="B16" s="31"/>
      <c r="C16" s="31"/>
      <c r="D16" s="31">
        <v>10000</v>
      </c>
      <c r="E16" s="31"/>
      <c r="F16" s="31"/>
      <c r="G16" s="31"/>
      <c r="H16" s="31"/>
      <c r="I16" s="31">
        <v>10000</v>
      </c>
      <c r="J16" s="31"/>
      <c r="K16" s="31"/>
      <c r="L16" s="31"/>
      <c r="M16" s="31">
        <v>32500</v>
      </c>
      <c r="N16" s="31"/>
      <c r="O16" s="31"/>
      <c r="P16" s="31"/>
      <c r="Q16" s="31"/>
      <c r="R16" s="31"/>
      <c r="S16" s="31"/>
      <c r="T16" s="31">
        <v>52500</v>
      </c>
      <c r="U16"/>
      <c r="V16"/>
    </row>
    <row r="17" spans="1:22" x14ac:dyDescent="0.25">
      <c r="A17" s="108" t="s">
        <v>291</v>
      </c>
      <c r="B17" s="31"/>
      <c r="C17" s="31">
        <v>30000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>
        <v>30000</v>
      </c>
      <c r="U17"/>
      <c r="V17"/>
    </row>
    <row r="18" spans="1:22" x14ac:dyDescent="0.25">
      <c r="A18" s="108" t="s">
        <v>318</v>
      </c>
      <c r="B18" s="31"/>
      <c r="C18" s="31"/>
      <c r="D18" s="31"/>
      <c r="E18" s="31"/>
      <c r="F18" s="31"/>
      <c r="G18" s="31"/>
      <c r="H18" s="31"/>
      <c r="I18" s="31"/>
      <c r="J18" s="31">
        <v>237250</v>
      </c>
      <c r="K18" s="31"/>
      <c r="L18" s="31"/>
      <c r="M18" s="31"/>
      <c r="N18" s="31"/>
      <c r="O18" s="31"/>
      <c r="P18" s="31"/>
      <c r="Q18" s="31"/>
      <c r="R18" s="31"/>
      <c r="S18" s="31"/>
      <c r="T18" s="31">
        <v>237250</v>
      </c>
      <c r="U18"/>
      <c r="V18"/>
    </row>
    <row r="19" spans="1:22" x14ac:dyDescent="0.25">
      <c r="A19" s="90" t="s">
        <v>779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/>
      <c r="V19"/>
    </row>
    <row r="20" spans="1:22" x14ac:dyDescent="0.25">
      <c r="A20" s="108" t="s">
        <v>88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2" x14ac:dyDescent="0.25">
      <c r="A21" s="90" t="s">
        <v>764</v>
      </c>
      <c r="B21" s="31">
        <v>85759</v>
      </c>
      <c r="C21" s="31">
        <v>1626000</v>
      </c>
      <c r="D21" s="31">
        <v>85000</v>
      </c>
      <c r="E21" s="31">
        <v>232000</v>
      </c>
      <c r="F21" s="31">
        <v>58855</v>
      </c>
      <c r="G21" s="31">
        <v>88200</v>
      </c>
      <c r="H21" s="31">
        <v>688000</v>
      </c>
      <c r="I21" s="31">
        <v>34450</v>
      </c>
      <c r="J21" s="31">
        <v>4531850</v>
      </c>
      <c r="K21" s="31">
        <v>215000</v>
      </c>
      <c r="L21" s="31">
        <v>72000</v>
      </c>
      <c r="M21" s="31">
        <v>35000</v>
      </c>
      <c r="N21" s="31">
        <v>75673</v>
      </c>
      <c r="O21" s="31">
        <v>788950</v>
      </c>
      <c r="P21" s="31">
        <v>45700</v>
      </c>
      <c r="Q21" s="31">
        <v>2209000</v>
      </c>
      <c r="R21" s="31">
        <v>34000</v>
      </c>
      <c r="S21" s="31"/>
      <c r="T21" s="31">
        <v>10905437</v>
      </c>
    </row>
  </sheetData>
  <mergeCells count="1"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13" sqref="D13"/>
    </sheetView>
  </sheetViews>
  <sheetFormatPr baseColWidth="10" defaultRowHeight="15" x14ac:dyDescent="0.25"/>
  <cols>
    <col min="1" max="1" width="22.42578125" style="39" bestFit="1" customWidth="1"/>
    <col min="2" max="2" width="20.5703125" style="39" bestFit="1" customWidth="1"/>
    <col min="3" max="3" width="36.28515625" style="39" bestFit="1" customWidth="1"/>
    <col min="4" max="4" width="21.28515625" style="39" bestFit="1" customWidth="1"/>
    <col min="5" max="16384" width="11.42578125" style="39"/>
  </cols>
  <sheetData>
    <row r="1" spans="1:4" x14ac:dyDescent="0.25">
      <c r="A1" s="109" t="s">
        <v>0</v>
      </c>
      <c r="D1" s="41"/>
    </row>
    <row r="2" spans="1:4" x14ac:dyDescent="0.25">
      <c r="D2" s="41"/>
    </row>
    <row r="3" spans="1:4" ht="15.75" x14ac:dyDescent="0.25">
      <c r="A3" s="139" t="s">
        <v>778</v>
      </c>
      <c r="B3" s="139"/>
      <c r="C3" s="139"/>
      <c r="D3" s="139"/>
    </row>
    <row r="6" spans="1:4" x14ac:dyDescent="0.25">
      <c r="A6" s="31"/>
      <c r="B6" s="89" t="s">
        <v>766</v>
      </c>
      <c r="C6" s="31"/>
      <c r="D6" s="31"/>
    </row>
    <row r="7" spans="1:4" x14ac:dyDescent="0.25">
      <c r="A7" s="89" t="s">
        <v>763</v>
      </c>
      <c r="B7" s="31" t="s">
        <v>768</v>
      </c>
      <c r="C7" s="31" t="s">
        <v>767</v>
      </c>
      <c r="D7" s="31" t="s">
        <v>775</v>
      </c>
    </row>
    <row r="8" spans="1:4" x14ac:dyDescent="0.25">
      <c r="A8" s="90" t="s">
        <v>78</v>
      </c>
      <c r="B8" s="31">
        <v>11038232</v>
      </c>
      <c r="C8" s="31">
        <v>6126214</v>
      </c>
      <c r="D8" s="93">
        <v>10979.705398430475</v>
      </c>
    </row>
    <row r="9" spans="1:4" x14ac:dyDescent="0.25">
      <c r="A9" s="90" t="s">
        <v>181</v>
      </c>
      <c r="B9" s="31"/>
      <c r="C9" s="31">
        <v>425500</v>
      </c>
      <c r="D9" s="93">
        <v>765.24647950650115</v>
      </c>
    </row>
    <row r="10" spans="1:4" x14ac:dyDescent="0.25">
      <c r="A10" s="90" t="s">
        <v>93</v>
      </c>
      <c r="B10" s="31"/>
      <c r="C10" s="31">
        <v>431150</v>
      </c>
      <c r="D10" s="93">
        <v>760.62028085526765</v>
      </c>
    </row>
    <row r="11" spans="1:4" x14ac:dyDescent="0.25">
      <c r="A11" s="90" t="s">
        <v>212</v>
      </c>
      <c r="B11" s="31"/>
      <c r="C11" s="31">
        <v>376850</v>
      </c>
      <c r="D11" s="93">
        <v>677.7512004747947</v>
      </c>
    </row>
    <row r="12" spans="1:4" x14ac:dyDescent="0.25">
      <c r="A12" s="90" t="s">
        <v>274</v>
      </c>
      <c r="B12" s="31"/>
      <c r="C12" s="31">
        <v>207200</v>
      </c>
      <c r="D12" s="93">
        <v>372.64176393360043</v>
      </c>
    </row>
    <row r="13" spans="1:4" x14ac:dyDescent="0.25">
      <c r="A13" s="90" t="s">
        <v>270</v>
      </c>
      <c r="B13" s="31"/>
      <c r="C13" s="31">
        <v>348368</v>
      </c>
      <c r="D13" s="93">
        <v>626.52734564681759</v>
      </c>
    </row>
    <row r="14" spans="1:4" x14ac:dyDescent="0.25">
      <c r="A14" s="90" t="s">
        <v>298</v>
      </c>
      <c r="B14" s="31"/>
      <c r="C14" s="31">
        <v>41500</v>
      </c>
      <c r="D14" s="93">
        <v>74.636260633419141</v>
      </c>
    </row>
    <row r="15" spans="1:4" x14ac:dyDescent="0.25">
      <c r="A15" s="90" t="s">
        <v>311</v>
      </c>
      <c r="B15" s="31"/>
      <c r="C15" s="31">
        <v>192000</v>
      </c>
      <c r="D15" s="93">
        <v>345.3051094365407</v>
      </c>
    </row>
    <row r="16" spans="1:4" x14ac:dyDescent="0.25">
      <c r="A16" s="90" t="s">
        <v>711</v>
      </c>
      <c r="B16" s="31"/>
      <c r="C16" s="31">
        <v>175300</v>
      </c>
      <c r="D16" s="93">
        <v>315.27075877200872</v>
      </c>
    </row>
    <row r="17" spans="1:4" x14ac:dyDescent="0.25">
      <c r="A17" s="90" t="s">
        <v>301</v>
      </c>
      <c r="B17" s="31"/>
      <c r="C17" s="31">
        <v>543200</v>
      </c>
      <c r="D17" s="93">
        <v>958.29510973114111</v>
      </c>
    </row>
    <row r="18" spans="1:4" x14ac:dyDescent="0.25">
      <c r="A18" s="90" t="s">
        <v>701</v>
      </c>
      <c r="B18" s="31"/>
      <c r="C18" s="31">
        <v>11000</v>
      </c>
      <c r="D18" s="93">
        <v>19.405828805306612</v>
      </c>
    </row>
    <row r="19" spans="1:4" x14ac:dyDescent="0.25">
      <c r="A19" s="90" t="s">
        <v>267</v>
      </c>
      <c r="B19" s="31"/>
      <c r="C19" s="31">
        <v>523700</v>
      </c>
      <c r="D19" s="93">
        <v>941.85565527039819</v>
      </c>
    </row>
    <row r="20" spans="1:4" x14ac:dyDescent="0.25">
      <c r="A20" s="90" t="s">
        <v>97</v>
      </c>
      <c r="B20" s="31"/>
      <c r="C20" s="31">
        <v>985455</v>
      </c>
      <c r="D20" s="93">
        <v>1761.9389239810919</v>
      </c>
    </row>
    <row r="21" spans="1:4" x14ac:dyDescent="0.25">
      <c r="A21" s="90" t="s">
        <v>275</v>
      </c>
      <c r="B21" s="31"/>
      <c r="C21" s="31">
        <v>126500</v>
      </c>
      <c r="D21" s="93">
        <v>227.50571012355451</v>
      </c>
    </row>
    <row r="22" spans="1:4" x14ac:dyDescent="0.25">
      <c r="A22" s="90" t="s">
        <v>351</v>
      </c>
      <c r="B22" s="31"/>
      <c r="C22" s="31">
        <v>90000</v>
      </c>
      <c r="D22" s="93">
        <v>159.11794151871644</v>
      </c>
    </row>
    <row r="23" spans="1:4" x14ac:dyDescent="0.25">
      <c r="A23" s="90" t="s">
        <v>582</v>
      </c>
      <c r="B23" s="31"/>
      <c r="C23" s="31">
        <v>301500</v>
      </c>
      <c r="D23" s="93">
        <v>542.23692966206829</v>
      </c>
    </row>
    <row r="24" spans="1:4" x14ac:dyDescent="0.25">
      <c r="A24" s="90" t="s">
        <v>764</v>
      </c>
      <c r="B24" s="31">
        <v>11038232</v>
      </c>
      <c r="C24" s="31">
        <v>10905437</v>
      </c>
      <c r="D24" s="93">
        <v>19528.060696781704</v>
      </c>
    </row>
  </sheetData>
  <mergeCells count="1"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F20" sqref="F20"/>
    </sheetView>
  </sheetViews>
  <sheetFormatPr baseColWidth="10" defaultRowHeight="15" x14ac:dyDescent="0.25"/>
  <cols>
    <col min="1" max="1" width="22.42578125" style="39" bestFit="1" customWidth="1"/>
    <col min="2" max="2" width="20.5703125" style="39" customWidth="1"/>
    <col min="3" max="3" width="36.28515625" style="39" bestFit="1" customWidth="1"/>
    <col min="4" max="4" width="21.28515625" style="39" customWidth="1"/>
    <col min="5" max="16384" width="11.42578125" style="39"/>
  </cols>
  <sheetData>
    <row r="1" spans="1:4" x14ac:dyDescent="0.25">
      <c r="A1" s="109" t="s">
        <v>0</v>
      </c>
    </row>
    <row r="3" spans="1:4" ht="15.75" x14ac:dyDescent="0.25">
      <c r="A3" s="139" t="s">
        <v>777</v>
      </c>
      <c r="B3" s="139"/>
      <c r="C3" s="139"/>
    </row>
    <row r="6" spans="1:4" x14ac:dyDescent="0.25">
      <c r="A6" s="31"/>
      <c r="B6" s="89" t="s">
        <v>766</v>
      </c>
      <c r="C6" s="31"/>
      <c r="D6" s="31"/>
    </row>
    <row r="7" spans="1:4" x14ac:dyDescent="0.25">
      <c r="A7" s="89" t="s">
        <v>763</v>
      </c>
      <c r="B7" s="31" t="s">
        <v>768</v>
      </c>
      <c r="C7" s="31" t="s">
        <v>767</v>
      </c>
      <c r="D7" s="31" t="s">
        <v>775</v>
      </c>
    </row>
    <row r="8" spans="1:4" x14ac:dyDescent="0.25">
      <c r="A8" s="90" t="s">
        <v>88</v>
      </c>
      <c r="B8" s="31">
        <v>11038232</v>
      </c>
      <c r="C8" s="31">
        <v>1907850</v>
      </c>
      <c r="D8" s="93">
        <v>3365.7645896549307</v>
      </c>
    </row>
    <row r="9" spans="1:4" x14ac:dyDescent="0.25">
      <c r="A9" s="90" t="s">
        <v>85</v>
      </c>
      <c r="B9" s="31"/>
      <c r="C9" s="31">
        <v>6351257</v>
      </c>
      <c r="D9" s="93">
        <v>11422.507778357343</v>
      </c>
    </row>
    <row r="10" spans="1:4" x14ac:dyDescent="0.25">
      <c r="A10" s="90" t="s">
        <v>89</v>
      </c>
      <c r="B10" s="31"/>
      <c r="C10" s="31">
        <v>514795</v>
      </c>
      <c r="D10" s="93">
        <v>925.84033235616778</v>
      </c>
    </row>
    <row r="11" spans="1:4" x14ac:dyDescent="0.25">
      <c r="A11" s="90" t="s">
        <v>83</v>
      </c>
      <c r="B11" s="31"/>
      <c r="C11" s="31">
        <v>1202548</v>
      </c>
      <c r="D11" s="93">
        <v>2154.1649563796677</v>
      </c>
    </row>
    <row r="12" spans="1:4" x14ac:dyDescent="0.25">
      <c r="A12" s="90" t="s">
        <v>81</v>
      </c>
      <c r="B12" s="31"/>
      <c r="C12" s="31">
        <v>661737</v>
      </c>
      <c r="D12" s="93">
        <v>1188.309608377454</v>
      </c>
    </row>
    <row r="13" spans="1:4" x14ac:dyDescent="0.25">
      <c r="A13" s="90" t="s">
        <v>291</v>
      </c>
      <c r="B13" s="31"/>
      <c r="C13" s="31">
        <v>30000</v>
      </c>
      <c r="D13" s="93">
        <v>52.924987650836215</v>
      </c>
    </row>
    <row r="14" spans="1:4" x14ac:dyDescent="0.25">
      <c r="A14" s="90" t="s">
        <v>318</v>
      </c>
      <c r="B14" s="31"/>
      <c r="C14" s="31">
        <v>237250</v>
      </c>
      <c r="D14" s="93">
        <v>418.54844400536308</v>
      </c>
    </row>
    <row r="15" spans="1:4" x14ac:dyDescent="0.25">
      <c r="A15" s="90" t="s">
        <v>764</v>
      </c>
      <c r="B15" s="31">
        <v>11038232</v>
      </c>
      <c r="C15" s="31">
        <v>10905437</v>
      </c>
      <c r="D15" s="93">
        <v>19528.060696781762</v>
      </c>
    </row>
  </sheetData>
  <mergeCells count="1"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0"/>
  <sheetViews>
    <sheetView workbookViewId="0">
      <selection activeCell="H5" sqref="H5"/>
    </sheetView>
  </sheetViews>
  <sheetFormatPr baseColWidth="10" defaultRowHeight="15" x14ac:dyDescent="0.25"/>
  <cols>
    <col min="2" max="2" width="41.42578125" customWidth="1"/>
    <col min="3" max="3" width="12.42578125" bestFit="1" customWidth="1"/>
    <col min="5" max="5" width="14.28515625" style="39" customWidth="1"/>
    <col min="6" max="6" width="14.140625" style="39" customWidth="1"/>
    <col min="7" max="8" width="12.42578125" style="39" customWidth="1"/>
    <col min="9" max="9" width="13.28515625" customWidth="1"/>
  </cols>
  <sheetData>
    <row r="1" spans="1:15" ht="16.5" x14ac:dyDescent="0.3">
      <c r="A1" s="29" t="s">
        <v>0</v>
      </c>
      <c r="B1" s="1"/>
      <c r="C1" s="33"/>
      <c r="D1" s="33"/>
      <c r="E1" s="32"/>
      <c r="F1" s="32"/>
      <c r="G1" s="32"/>
      <c r="H1" s="32"/>
      <c r="I1" s="33"/>
      <c r="J1" s="1"/>
      <c r="K1" s="1"/>
      <c r="L1" s="33"/>
      <c r="M1" s="33"/>
      <c r="N1" s="33"/>
      <c r="O1" s="27"/>
    </row>
    <row r="2" spans="1:15" s="119" customFormat="1" ht="23.25" x14ac:dyDescent="0.35">
      <c r="A2" s="114" t="s">
        <v>21</v>
      </c>
      <c r="B2" s="115"/>
      <c r="C2" s="116"/>
      <c r="D2" s="116"/>
      <c r="E2" s="117"/>
      <c r="F2" s="117"/>
      <c r="G2" s="117"/>
      <c r="H2" s="117"/>
      <c r="I2" s="116"/>
      <c r="J2" s="115"/>
      <c r="K2" s="115"/>
      <c r="L2" s="116"/>
      <c r="M2" s="116"/>
      <c r="N2" s="116"/>
      <c r="O2" s="118"/>
    </row>
    <row r="3" spans="1:15" ht="16.5" x14ac:dyDescent="0.3">
      <c r="A3" s="2"/>
      <c r="B3" s="1"/>
      <c r="C3" s="33"/>
      <c r="D3" s="33"/>
      <c r="E3" s="32"/>
      <c r="F3" s="32"/>
      <c r="G3" s="32"/>
      <c r="H3" s="32"/>
      <c r="I3" s="33"/>
      <c r="J3" s="1"/>
      <c r="K3" s="1"/>
      <c r="L3" s="33"/>
      <c r="M3" s="33"/>
      <c r="N3" s="33"/>
      <c r="O3" s="27"/>
    </row>
    <row r="4" spans="1:15" ht="16.5" x14ac:dyDescent="0.3">
      <c r="A4" s="2"/>
      <c r="B4" s="3" t="s">
        <v>1</v>
      </c>
      <c r="C4" s="28" t="s">
        <v>2</v>
      </c>
      <c r="D4" s="4" t="s">
        <v>3</v>
      </c>
      <c r="E4" s="32"/>
      <c r="F4" s="32"/>
      <c r="G4" s="32"/>
      <c r="H4" s="32"/>
      <c r="I4" s="32"/>
      <c r="J4" s="1"/>
      <c r="K4" s="1"/>
      <c r="L4" s="33"/>
      <c r="M4" s="33"/>
      <c r="N4" s="33"/>
      <c r="O4" s="27"/>
    </row>
    <row r="5" spans="1:15" ht="16.5" x14ac:dyDescent="0.3">
      <c r="A5" s="2"/>
      <c r="B5" s="3" t="s">
        <v>4</v>
      </c>
      <c r="C5" s="5">
        <f>+SUM(E11:E809)</f>
        <v>11038232</v>
      </c>
      <c r="D5" s="6">
        <f>+C5/551.91</f>
        <v>20000.057980467831</v>
      </c>
      <c r="E5" s="32"/>
      <c r="F5" s="94"/>
      <c r="G5" s="21"/>
      <c r="H5" s="21"/>
      <c r="I5" s="7"/>
      <c r="J5" s="9"/>
      <c r="K5" s="1"/>
      <c r="L5" s="33"/>
      <c r="M5" s="49"/>
      <c r="N5" s="33"/>
      <c r="O5" s="27"/>
    </row>
    <row r="6" spans="1:15" ht="16.5" x14ac:dyDescent="0.3">
      <c r="A6" s="2"/>
      <c r="B6" s="3" t="s">
        <v>5</v>
      </c>
      <c r="C6" s="5">
        <f>SUM(F11:F809)</f>
        <v>10905437</v>
      </c>
      <c r="D6" s="6">
        <f>+C6/558.19</f>
        <v>19537.141475124954</v>
      </c>
      <c r="E6" s="32"/>
      <c r="F6" s="94"/>
      <c r="G6" s="8"/>
      <c r="H6" s="8"/>
      <c r="I6" s="94"/>
      <c r="J6" s="9"/>
      <c r="K6" s="1"/>
      <c r="L6" s="33"/>
      <c r="M6" s="48"/>
      <c r="N6" s="33"/>
      <c r="O6" s="27"/>
    </row>
    <row r="7" spans="1:15" ht="16.5" x14ac:dyDescent="0.3">
      <c r="A7" s="2"/>
      <c r="B7" s="3" t="s">
        <v>6</v>
      </c>
      <c r="C7" s="5">
        <f>C5-C6</f>
        <v>132795</v>
      </c>
      <c r="D7" s="6">
        <f>+D5-D6</f>
        <v>462.91650534287692</v>
      </c>
      <c r="E7" s="32"/>
      <c r="F7" s="32"/>
      <c r="G7" s="32"/>
      <c r="H7" s="32"/>
      <c r="I7" s="32"/>
      <c r="J7" s="1"/>
      <c r="K7" s="1"/>
      <c r="L7" s="33"/>
      <c r="M7" s="9"/>
      <c r="N7" s="33"/>
      <c r="O7" s="27"/>
    </row>
    <row r="8" spans="1:15" ht="16.5" x14ac:dyDescent="0.3">
      <c r="A8" s="33"/>
      <c r="B8" s="1"/>
      <c r="C8" s="33"/>
      <c r="D8" s="33"/>
      <c r="E8" s="32"/>
      <c r="F8" s="32"/>
      <c r="G8" s="32"/>
      <c r="H8" s="32"/>
      <c r="I8" s="33"/>
      <c r="J8" s="1"/>
      <c r="K8" s="1"/>
      <c r="L8" s="33"/>
      <c r="M8" s="9"/>
      <c r="N8" s="33"/>
      <c r="O8" s="27"/>
    </row>
    <row r="9" spans="1:15" ht="16.5" x14ac:dyDescent="0.3">
      <c r="A9" s="33"/>
      <c r="B9" s="1"/>
      <c r="C9" s="33"/>
      <c r="D9" s="33"/>
      <c r="E9" s="32"/>
      <c r="F9" s="32"/>
      <c r="G9" s="32"/>
      <c r="H9" s="32"/>
      <c r="I9" s="33"/>
      <c r="J9" s="1"/>
      <c r="K9" s="1"/>
      <c r="L9" s="33"/>
      <c r="M9" s="33"/>
      <c r="N9" s="33"/>
      <c r="O9" s="27"/>
    </row>
    <row r="10" spans="1:15" ht="16.5" x14ac:dyDescent="0.3">
      <c r="A10" s="10" t="s">
        <v>7</v>
      </c>
      <c r="B10" s="11" t="s">
        <v>8</v>
      </c>
      <c r="C10" s="12" t="s">
        <v>9</v>
      </c>
      <c r="D10" s="11" t="s">
        <v>10</v>
      </c>
      <c r="E10" s="13" t="s">
        <v>11</v>
      </c>
      <c r="F10" s="13" t="s">
        <v>12</v>
      </c>
      <c r="G10" s="14" t="s">
        <v>13</v>
      </c>
      <c r="H10" s="14" t="s">
        <v>14</v>
      </c>
      <c r="I10" s="10" t="s">
        <v>15</v>
      </c>
      <c r="J10" s="11" t="s">
        <v>16</v>
      </c>
      <c r="K10" s="11" t="s">
        <v>17</v>
      </c>
      <c r="L10" s="11" t="s">
        <v>18</v>
      </c>
      <c r="M10" s="13" t="s">
        <v>19</v>
      </c>
      <c r="N10" s="13" t="s">
        <v>20</v>
      </c>
      <c r="O10" s="27"/>
    </row>
    <row r="11" spans="1:15" ht="16.5" x14ac:dyDescent="0.3">
      <c r="A11" s="35">
        <v>43435</v>
      </c>
      <c r="B11" s="95" t="s">
        <v>180</v>
      </c>
      <c r="C11" s="95" t="s">
        <v>92</v>
      </c>
      <c r="D11" s="36" t="s">
        <v>85</v>
      </c>
      <c r="E11" s="96"/>
      <c r="F11" s="19">
        <v>1500</v>
      </c>
      <c r="G11" s="93">
        <f t="shared" ref="G11:G74" si="0">+F11/H11</f>
        <v>2.6976961674729782</v>
      </c>
      <c r="H11" s="93">
        <v>556.03</v>
      </c>
      <c r="I11" s="97">
        <f>+E11-F11</f>
        <v>-1500</v>
      </c>
      <c r="J11" s="18" t="s">
        <v>181</v>
      </c>
      <c r="K11" s="95" t="s">
        <v>94</v>
      </c>
      <c r="L11" s="36" t="s">
        <v>773</v>
      </c>
      <c r="M11" s="36" t="s">
        <v>79</v>
      </c>
      <c r="N11" s="18" t="s">
        <v>95</v>
      </c>
      <c r="O11" s="42"/>
    </row>
    <row r="12" spans="1:15" ht="16.5" x14ac:dyDescent="0.3">
      <c r="A12" s="35">
        <v>43435</v>
      </c>
      <c r="B12" s="95" t="s">
        <v>182</v>
      </c>
      <c r="C12" s="95" t="s">
        <v>183</v>
      </c>
      <c r="D12" s="36" t="s">
        <v>85</v>
      </c>
      <c r="E12" s="96"/>
      <c r="F12" s="19">
        <v>5000</v>
      </c>
      <c r="G12" s="93">
        <f t="shared" si="0"/>
        <v>8.9923205582432608</v>
      </c>
      <c r="H12" s="93">
        <v>556.03</v>
      </c>
      <c r="I12" s="97">
        <f>I11+E12-F12</f>
        <v>-6500</v>
      </c>
      <c r="J12" s="18" t="s">
        <v>181</v>
      </c>
      <c r="K12" s="95" t="s">
        <v>94</v>
      </c>
      <c r="L12" s="36" t="s">
        <v>773</v>
      </c>
      <c r="M12" s="36" t="s">
        <v>79</v>
      </c>
      <c r="N12" s="18" t="s">
        <v>95</v>
      </c>
      <c r="O12" s="42"/>
    </row>
    <row r="13" spans="1:15" ht="16.5" x14ac:dyDescent="0.3">
      <c r="A13" s="35">
        <v>43435</v>
      </c>
      <c r="B13" s="36" t="s">
        <v>269</v>
      </c>
      <c r="C13" s="95" t="s">
        <v>92</v>
      </c>
      <c r="D13" s="36" t="s">
        <v>89</v>
      </c>
      <c r="E13" s="37"/>
      <c r="F13" s="37">
        <v>3500</v>
      </c>
      <c r="G13" s="93">
        <f t="shared" si="0"/>
        <v>6.2946243907702826</v>
      </c>
      <c r="H13" s="93">
        <v>556.03</v>
      </c>
      <c r="I13" s="97">
        <f t="shared" ref="I13:I76" si="1">I12+E13-F13</f>
        <v>-10000</v>
      </c>
      <c r="J13" s="34" t="s">
        <v>97</v>
      </c>
      <c r="K13" s="36" t="s">
        <v>94</v>
      </c>
      <c r="L13" s="36" t="s">
        <v>773</v>
      </c>
      <c r="M13" s="36" t="s">
        <v>79</v>
      </c>
      <c r="N13" s="16" t="s">
        <v>95</v>
      </c>
      <c r="O13" s="42"/>
    </row>
    <row r="14" spans="1:15" ht="16.5" x14ac:dyDescent="0.3">
      <c r="A14" s="35">
        <v>43435</v>
      </c>
      <c r="B14" s="36" t="s">
        <v>272</v>
      </c>
      <c r="C14" s="36" t="s">
        <v>268</v>
      </c>
      <c r="D14" s="36" t="s">
        <v>81</v>
      </c>
      <c r="E14" s="37"/>
      <c r="F14" s="37">
        <v>1000</v>
      </c>
      <c r="G14" s="93">
        <f t="shared" si="0"/>
        <v>1.7984641116486522</v>
      </c>
      <c r="H14" s="93">
        <v>556.03</v>
      </c>
      <c r="I14" s="97">
        <f t="shared" si="1"/>
        <v>-11000</v>
      </c>
      <c r="J14" s="34" t="s">
        <v>97</v>
      </c>
      <c r="K14" s="36" t="s">
        <v>271</v>
      </c>
      <c r="L14" s="36" t="s">
        <v>773</v>
      </c>
      <c r="M14" s="36" t="s">
        <v>79</v>
      </c>
      <c r="N14" s="16" t="s">
        <v>110</v>
      </c>
      <c r="O14" s="42"/>
    </row>
    <row r="15" spans="1:15" ht="16.5" x14ac:dyDescent="0.3">
      <c r="A15" s="35">
        <v>43435</v>
      </c>
      <c r="B15" s="36" t="s">
        <v>273</v>
      </c>
      <c r="C15" s="95" t="s">
        <v>92</v>
      </c>
      <c r="D15" s="36" t="s">
        <v>89</v>
      </c>
      <c r="E15" s="37"/>
      <c r="F15" s="37">
        <v>2000</v>
      </c>
      <c r="G15" s="93">
        <f t="shared" si="0"/>
        <v>3.5969282232973043</v>
      </c>
      <c r="H15" s="93">
        <v>556.03</v>
      </c>
      <c r="I15" s="97">
        <f t="shared" si="1"/>
        <v>-13000</v>
      </c>
      <c r="J15" s="34" t="s">
        <v>97</v>
      </c>
      <c r="K15" s="36" t="s">
        <v>94</v>
      </c>
      <c r="L15" s="36" t="s">
        <v>773</v>
      </c>
      <c r="M15" s="36" t="s">
        <v>79</v>
      </c>
      <c r="N15" s="16" t="s">
        <v>95</v>
      </c>
      <c r="O15" s="42"/>
    </row>
    <row r="16" spans="1:15" ht="16.5" x14ac:dyDescent="0.3">
      <c r="A16" s="35">
        <v>43435</v>
      </c>
      <c r="B16" s="36" t="s">
        <v>354</v>
      </c>
      <c r="C16" s="95" t="s">
        <v>201</v>
      </c>
      <c r="D16" s="36" t="s">
        <v>85</v>
      </c>
      <c r="E16" s="37"/>
      <c r="F16" s="37">
        <v>135000</v>
      </c>
      <c r="G16" s="93">
        <f t="shared" si="0"/>
        <v>242.79265507256804</v>
      </c>
      <c r="H16" s="93">
        <v>556.03</v>
      </c>
      <c r="I16" s="97">
        <f t="shared" si="1"/>
        <v>-148000</v>
      </c>
      <c r="J16" s="36" t="s">
        <v>270</v>
      </c>
      <c r="K16" s="36">
        <v>8</v>
      </c>
      <c r="L16" s="36" t="s">
        <v>773</v>
      </c>
      <c r="M16" s="36" t="s">
        <v>79</v>
      </c>
      <c r="N16" s="36" t="s">
        <v>110</v>
      </c>
      <c r="O16" s="42"/>
    </row>
    <row r="17" spans="1:15" ht="16.5" x14ac:dyDescent="0.3">
      <c r="A17" s="35">
        <v>43435</v>
      </c>
      <c r="B17" s="36" t="s">
        <v>355</v>
      </c>
      <c r="C17" s="95" t="s">
        <v>92</v>
      </c>
      <c r="D17" s="36" t="s">
        <v>85</v>
      </c>
      <c r="E17" s="37"/>
      <c r="F17" s="37">
        <v>300</v>
      </c>
      <c r="G17" s="93">
        <f t="shared" si="0"/>
        <v>0.53953923349459565</v>
      </c>
      <c r="H17" s="93">
        <v>556.03</v>
      </c>
      <c r="I17" s="97">
        <f t="shared" si="1"/>
        <v>-148300</v>
      </c>
      <c r="J17" s="36" t="s">
        <v>270</v>
      </c>
      <c r="K17" s="36" t="s">
        <v>356</v>
      </c>
      <c r="L17" s="36" t="s">
        <v>773</v>
      </c>
      <c r="M17" s="36" t="s">
        <v>79</v>
      </c>
      <c r="N17" s="36" t="s">
        <v>95</v>
      </c>
      <c r="O17" s="42"/>
    </row>
    <row r="18" spans="1:15" ht="16.5" x14ac:dyDescent="0.3">
      <c r="A18" s="35">
        <v>43435</v>
      </c>
      <c r="B18" s="36" t="s">
        <v>357</v>
      </c>
      <c r="C18" s="95" t="s">
        <v>201</v>
      </c>
      <c r="D18" s="36" t="s">
        <v>85</v>
      </c>
      <c r="E18" s="37"/>
      <c r="F18" s="37">
        <v>90000</v>
      </c>
      <c r="G18" s="93">
        <f t="shared" si="0"/>
        <v>161.8617700483787</v>
      </c>
      <c r="H18" s="93">
        <v>556.03</v>
      </c>
      <c r="I18" s="97">
        <f t="shared" si="1"/>
        <v>-238300</v>
      </c>
      <c r="J18" s="36" t="s">
        <v>270</v>
      </c>
      <c r="K18" s="36" t="s">
        <v>356</v>
      </c>
      <c r="L18" s="36" t="s">
        <v>773</v>
      </c>
      <c r="M18" s="36" t="s">
        <v>79</v>
      </c>
      <c r="N18" s="36" t="s">
        <v>95</v>
      </c>
      <c r="O18" s="42"/>
    </row>
    <row r="19" spans="1:15" ht="16.5" x14ac:dyDescent="0.3">
      <c r="A19" s="35">
        <v>43435</v>
      </c>
      <c r="B19" s="36" t="s">
        <v>358</v>
      </c>
      <c r="C19" s="95" t="s">
        <v>92</v>
      </c>
      <c r="D19" s="36" t="s">
        <v>85</v>
      </c>
      <c r="E19" s="37"/>
      <c r="F19" s="37">
        <v>6000</v>
      </c>
      <c r="G19" s="93">
        <f t="shared" si="0"/>
        <v>10.790784669891913</v>
      </c>
      <c r="H19" s="93">
        <v>556.03</v>
      </c>
      <c r="I19" s="97">
        <f t="shared" si="1"/>
        <v>-244300</v>
      </c>
      <c r="J19" s="36" t="s">
        <v>270</v>
      </c>
      <c r="K19" s="36" t="s">
        <v>98</v>
      </c>
      <c r="L19" s="36" t="s">
        <v>773</v>
      </c>
      <c r="M19" s="36" t="s">
        <v>79</v>
      </c>
      <c r="N19" s="36" t="s">
        <v>110</v>
      </c>
      <c r="O19" s="42"/>
    </row>
    <row r="20" spans="1:15" ht="16.5" x14ac:dyDescent="0.3">
      <c r="A20" s="35">
        <v>43435</v>
      </c>
      <c r="B20" s="36" t="s">
        <v>359</v>
      </c>
      <c r="C20" s="95" t="s">
        <v>92</v>
      </c>
      <c r="D20" s="36" t="s">
        <v>85</v>
      </c>
      <c r="E20" s="37"/>
      <c r="F20" s="37">
        <v>500</v>
      </c>
      <c r="G20" s="93">
        <f t="shared" si="0"/>
        <v>0.89923205582432608</v>
      </c>
      <c r="H20" s="93">
        <v>556.03</v>
      </c>
      <c r="I20" s="97">
        <f t="shared" si="1"/>
        <v>-244800</v>
      </c>
      <c r="J20" s="36" t="s">
        <v>270</v>
      </c>
      <c r="K20" s="36" t="s">
        <v>356</v>
      </c>
      <c r="L20" s="36" t="s">
        <v>773</v>
      </c>
      <c r="M20" s="36" t="s">
        <v>79</v>
      </c>
      <c r="N20" s="36" t="s">
        <v>95</v>
      </c>
      <c r="O20" s="42"/>
    </row>
    <row r="21" spans="1:15" ht="16.5" x14ac:dyDescent="0.3">
      <c r="A21" s="35">
        <v>43435</v>
      </c>
      <c r="B21" s="36" t="s">
        <v>360</v>
      </c>
      <c r="C21" s="95" t="s">
        <v>92</v>
      </c>
      <c r="D21" s="36" t="s">
        <v>85</v>
      </c>
      <c r="E21" s="37"/>
      <c r="F21" s="37">
        <v>500</v>
      </c>
      <c r="G21" s="93">
        <f t="shared" si="0"/>
        <v>0.89923205582432608</v>
      </c>
      <c r="H21" s="93">
        <v>556.03</v>
      </c>
      <c r="I21" s="97">
        <f t="shared" si="1"/>
        <v>-245300</v>
      </c>
      <c r="J21" s="36" t="s">
        <v>270</v>
      </c>
      <c r="K21" s="36" t="s">
        <v>356</v>
      </c>
      <c r="L21" s="36" t="s">
        <v>773</v>
      </c>
      <c r="M21" s="36" t="s">
        <v>79</v>
      </c>
      <c r="N21" s="36" t="s">
        <v>95</v>
      </c>
      <c r="O21" s="42"/>
    </row>
    <row r="22" spans="1:15" ht="16.5" x14ac:dyDescent="0.3">
      <c r="A22" s="35">
        <v>43435</v>
      </c>
      <c r="B22" s="36" t="s">
        <v>361</v>
      </c>
      <c r="C22" s="95" t="s">
        <v>92</v>
      </c>
      <c r="D22" s="36" t="s">
        <v>85</v>
      </c>
      <c r="E22" s="37"/>
      <c r="F22" s="37">
        <v>1000</v>
      </c>
      <c r="G22" s="93">
        <f t="shared" si="0"/>
        <v>1.7984641116486522</v>
      </c>
      <c r="H22" s="93">
        <v>556.03</v>
      </c>
      <c r="I22" s="97">
        <f t="shared" si="1"/>
        <v>-246300</v>
      </c>
      <c r="J22" s="36" t="s">
        <v>270</v>
      </c>
      <c r="K22" s="36" t="s">
        <v>356</v>
      </c>
      <c r="L22" s="36" t="s">
        <v>773</v>
      </c>
      <c r="M22" s="36" t="s">
        <v>79</v>
      </c>
      <c r="N22" s="36" t="s">
        <v>95</v>
      </c>
      <c r="O22" s="42"/>
    </row>
    <row r="23" spans="1:15" ht="16.5" x14ac:dyDescent="0.3">
      <c r="A23" s="35">
        <v>43435</v>
      </c>
      <c r="B23" s="36" t="s">
        <v>362</v>
      </c>
      <c r="C23" s="95" t="s">
        <v>92</v>
      </c>
      <c r="D23" s="36" t="s">
        <v>85</v>
      </c>
      <c r="E23" s="37"/>
      <c r="F23" s="37">
        <v>4000</v>
      </c>
      <c r="G23" s="93">
        <f t="shared" si="0"/>
        <v>7.1938564465946087</v>
      </c>
      <c r="H23" s="93">
        <v>556.03</v>
      </c>
      <c r="I23" s="97">
        <f t="shared" si="1"/>
        <v>-250300</v>
      </c>
      <c r="J23" s="36" t="s">
        <v>270</v>
      </c>
      <c r="K23" s="36" t="s">
        <v>356</v>
      </c>
      <c r="L23" s="36" t="s">
        <v>773</v>
      </c>
      <c r="M23" s="36" t="s">
        <v>79</v>
      </c>
      <c r="N23" s="36" t="s">
        <v>95</v>
      </c>
      <c r="O23" s="42"/>
    </row>
    <row r="24" spans="1:15" ht="16.5" x14ac:dyDescent="0.3">
      <c r="A24" s="35">
        <v>43435</v>
      </c>
      <c r="B24" s="36" t="s">
        <v>363</v>
      </c>
      <c r="C24" s="95" t="s">
        <v>92</v>
      </c>
      <c r="D24" s="36" t="s">
        <v>85</v>
      </c>
      <c r="E24" s="37"/>
      <c r="F24" s="37">
        <v>300</v>
      </c>
      <c r="G24" s="93">
        <f t="shared" si="0"/>
        <v>0.53953923349459565</v>
      </c>
      <c r="H24" s="93">
        <v>556.03</v>
      </c>
      <c r="I24" s="97">
        <f t="shared" si="1"/>
        <v>-250600</v>
      </c>
      <c r="J24" s="36" t="s">
        <v>270</v>
      </c>
      <c r="K24" s="36" t="s">
        <v>356</v>
      </c>
      <c r="L24" s="36" t="s">
        <v>773</v>
      </c>
      <c r="M24" s="36" t="s">
        <v>79</v>
      </c>
      <c r="N24" s="36" t="s">
        <v>95</v>
      </c>
      <c r="O24" s="42"/>
    </row>
    <row r="25" spans="1:15" ht="16.5" x14ac:dyDescent="0.3">
      <c r="A25" s="35">
        <v>43435</v>
      </c>
      <c r="B25" s="36" t="s">
        <v>364</v>
      </c>
      <c r="C25" s="95" t="s">
        <v>92</v>
      </c>
      <c r="D25" s="36" t="s">
        <v>85</v>
      </c>
      <c r="E25" s="37"/>
      <c r="F25" s="37">
        <v>300</v>
      </c>
      <c r="G25" s="93">
        <f t="shared" si="0"/>
        <v>0.53953923349459565</v>
      </c>
      <c r="H25" s="93">
        <v>556.03</v>
      </c>
      <c r="I25" s="97">
        <f t="shared" si="1"/>
        <v>-250900</v>
      </c>
      <c r="J25" s="36" t="s">
        <v>270</v>
      </c>
      <c r="K25" s="36" t="s">
        <v>356</v>
      </c>
      <c r="L25" s="36" t="s">
        <v>773</v>
      </c>
      <c r="M25" s="36" t="s">
        <v>79</v>
      </c>
      <c r="N25" s="36" t="s">
        <v>95</v>
      </c>
      <c r="O25" s="42"/>
    </row>
    <row r="26" spans="1:15" ht="16.5" x14ac:dyDescent="0.3">
      <c r="A26" s="35">
        <v>43435</v>
      </c>
      <c r="B26" s="36" t="s">
        <v>365</v>
      </c>
      <c r="C26" s="95" t="s">
        <v>92</v>
      </c>
      <c r="D26" s="36" t="s">
        <v>85</v>
      </c>
      <c r="E26" s="37"/>
      <c r="F26" s="37">
        <v>300</v>
      </c>
      <c r="G26" s="93">
        <f t="shared" si="0"/>
        <v>0.53953923349459565</v>
      </c>
      <c r="H26" s="93">
        <v>556.03</v>
      </c>
      <c r="I26" s="97">
        <f t="shared" si="1"/>
        <v>-251200</v>
      </c>
      <c r="J26" s="36" t="s">
        <v>270</v>
      </c>
      <c r="K26" s="36" t="s">
        <v>356</v>
      </c>
      <c r="L26" s="36" t="s">
        <v>773</v>
      </c>
      <c r="M26" s="36" t="s">
        <v>79</v>
      </c>
      <c r="N26" s="36" t="s">
        <v>95</v>
      </c>
      <c r="O26" s="42"/>
    </row>
    <row r="27" spans="1:15" ht="16.5" x14ac:dyDescent="0.3">
      <c r="A27" s="35">
        <v>43435</v>
      </c>
      <c r="B27" s="98" t="s">
        <v>503</v>
      </c>
      <c r="C27" s="95" t="s">
        <v>92</v>
      </c>
      <c r="D27" s="36" t="s">
        <v>85</v>
      </c>
      <c r="E27" s="37"/>
      <c r="F27" s="37">
        <v>300</v>
      </c>
      <c r="G27" s="93">
        <f t="shared" si="0"/>
        <v>0.53953923349459565</v>
      </c>
      <c r="H27" s="93">
        <v>556.03</v>
      </c>
      <c r="I27" s="97">
        <f t="shared" si="1"/>
        <v>-251500</v>
      </c>
      <c r="J27" s="34" t="s">
        <v>267</v>
      </c>
      <c r="K27" s="98" t="s">
        <v>94</v>
      </c>
      <c r="L27" s="36" t="s">
        <v>773</v>
      </c>
      <c r="M27" s="36" t="s">
        <v>79</v>
      </c>
      <c r="N27" s="34" t="s">
        <v>95</v>
      </c>
      <c r="O27" s="42"/>
    </row>
    <row r="28" spans="1:15" ht="16.5" x14ac:dyDescent="0.3">
      <c r="A28" s="35">
        <v>43435</v>
      </c>
      <c r="B28" s="98" t="s">
        <v>504</v>
      </c>
      <c r="C28" s="95" t="s">
        <v>92</v>
      </c>
      <c r="D28" s="36" t="s">
        <v>85</v>
      </c>
      <c r="E28" s="37"/>
      <c r="F28" s="37">
        <v>300</v>
      </c>
      <c r="G28" s="93">
        <f t="shared" si="0"/>
        <v>0.53953923349459565</v>
      </c>
      <c r="H28" s="93">
        <v>556.03</v>
      </c>
      <c r="I28" s="97">
        <f t="shared" si="1"/>
        <v>-251800</v>
      </c>
      <c r="J28" s="34" t="s">
        <v>267</v>
      </c>
      <c r="K28" s="98" t="s">
        <v>94</v>
      </c>
      <c r="L28" s="36" t="s">
        <v>773</v>
      </c>
      <c r="M28" s="36" t="s">
        <v>79</v>
      </c>
      <c r="N28" s="34" t="s">
        <v>95</v>
      </c>
      <c r="O28" s="42"/>
    </row>
    <row r="29" spans="1:15" ht="16.5" x14ac:dyDescent="0.3">
      <c r="A29" s="35">
        <v>43435</v>
      </c>
      <c r="B29" s="98" t="s">
        <v>505</v>
      </c>
      <c r="C29" s="95" t="s">
        <v>92</v>
      </c>
      <c r="D29" s="36" t="s">
        <v>85</v>
      </c>
      <c r="E29" s="37"/>
      <c r="F29" s="37">
        <v>300</v>
      </c>
      <c r="G29" s="93">
        <f t="shared" si="0"/>
        <v>0.53953923349459565</v>
      </c>
      <c r="H29" s="93">
        <v>556.03</v>
      </c>
      <c r="I29" s="97">
        <f t="shared" si="1"/>
        <v>-252100</v>
      </c>
      <c r="J29" s="34" t="s">
        <v>267</v>
      </c>
      <c r="K29" s="98" t="s">
        <v>94</v>
      </c>
      <c r="L29" s="36" t="s">
        <v>773</v>
      </c>
      <c r="M29" s="36" t="s">
        <v>79</v>
      </c>
      <c r="N29" s="34" t="s">
        <v>95</v>
      </c>
      <c r="O29" s="42"/>
    </row>
    <row r="30" spans="1:15" ht="16.5" x14ac:dyDescent="0.3">
      <c r="A30" s="35">
        <v>43435</v>
      </c>
      <c r="B30" s="98" t="s">
        <v>506</v>
      </c>
      <c r="C30" s="95" t="s">
        <v>92</v>
      </c>
      <c r="D30" s="36" t="s">
        <v>85</v>
      </c>
      <c r="E30" s="37"/>
      <c r="F30" s="37">
        <v>300</v>
      </c>
      <c r="G30" s="93">
        <f t="shared" si="0"/>
        <v>0.53953923349459565</v>
      </c>
      <c r="H30" s="93">
        <v>556.03</v>
      </c>
      <c r="I30" s="97">
        <f t="shared" si="1"/>
        <v>-252400</v>
      </c>
      <c r="J30" s="34" t="s">
        <v>267</v>
      </c>
      <c r="K30" s="98" t="s">
        <v>94</v>
      </c>
      <c r="L30" s="36" t="s">
        <v>773</v>
      </c>
      <c r="M30" s="36" t="s">
        <v>79</v>
      </c>
      <c r="N30" s="34" t="s">
        <v>95</v>
      </c>
      <c r="O30" s="42"/>
    </row>
    <row r="31" spans="1:15" ht="16.5" x14ac:dyDescent="0.3">
      <c r="A31" s="35">
        <v>43435</v>
      </c>
      <c r="B31" s="98" t="s">
        <v>507</v>
      </c>
      <c r="C31" s="95" t="s">
        <v>92</v>
      </c>
      <c r="D31" s="36" t="s">
        <v>85</v>
      </c>
      <c r="E31" s="37"/>
      <c r="F31" s="37">
        <v>300</v>
      </c>
      <c r="G31" s="93">
        <f t="shared" si="0"/>
        <v>0.53953923349459565</v>
      </c>
      <c r="H31" s="93">
        <v>556.03</v>
      </c>
      <c r="I31" s="97">
        <f t="shared" si="1"/>
        <v>-252700</v>
      </c>
      <c r="J31" s="34" t="s">
        <v>267</v>
      </c>
      <c r="K31" s="98" t="s">
        <v>94</v>
      </c>
      <c r="L31" s="36" t="s">
        <v>773</v>
      </c>
      <c r="M31" s="36" t="s">
        <v>79</v>
      </c>
      <c r="N31" s="34" t="s">
        <v>95</v>
      </c>
      <c r="O31" s="42"/>
    </row>
    <row r="32" spans="1:15" ht="16.5" x14ac:dyDescent="0.3">
      <c r="A32" s="35">
        <v>43435</v>
      </c>
      <c r="B32" s="98" t="s">
        <v>508</v>
      </c>
      <c r="C32" s="95" t="s">
        <v>92</v>
      </c>
      <c r="D32" s="36" t="s">
        <v>85</v>
      </c>
      <c r="E32" s="37"/>
      <c r="F32" s="37">
        <v>300</v>
      </c>
      <c r="G32" s="93">
        <f t="shared" si="0"/>
        <v>0.53953923349459565</v>
      </c>
      <c r="H32" s="93">
        <v>556.03</v>
      </c>
      <c r="I32" s="97">
        <f t="shared" si="1"/>
        <v>-253000</v>
      </c>
      <c r="J32" s="34" t="s">
        <v>267</v>
      </c>
      <c r="K32" s="98" t="s">
        <v>94</v>
      </c>
      <c r="L32" s="36" t="s">
        <v>773</v>
      </c>
      <c r="M32" s="36" t="s">
        <v>79</v>
      </c>
      <c r="N32" s="34" t="s">
        <v>95</v>
      </c>
      <c r="O32" s="42"/>
    </row>
    <row r="33" spans="1:15" ht="16.5" x14ac:dyDescent="0.3">
      <c r="A33" s="35">
        <v>43435</v>
      </c>
      <c r="B33" s="98" t="s">
        <v>509</v>
      </c>
      <c r="C33" s="95" t="s">
        <v>92</v>
      </c>
      <c r="D33" s="36" t="s">
        <v>85</v>
      </c>
      <c r="E33" s="37"/>
      <c r="F33" s="37">
        <v>300</v>
      </c>
      <c r="G33" s="93">
        <f t="shared" si="0"/>
        <v>0.53953923349459565</v>
      </c>
      <c r="H33" s="93">
        <v>556.03</v>
      </c>
      <c r="I33" s="97">
        <f t="shared" si="1"/>
        <v>-253300</v>
      </c>
      <c r="J33" s="34" t="s">
        <v>267</v>
      </c>
      <c r="K33" s="98" t="s">
        <v>94</v>
      </c>
      <c r="L33" s="36" t="s">
        <v>773</v>
      </c>
      <c r="M33" s="36" t="s">
        <v>79</v>
      </c>
      <c r="N33" s="34" t="s">
        <v>95</v>
      </c>
      <c r="O33" s="42"/>
    </row>
    <row r="34" spans="1:15" ht="16.5" x14ac:dyDescent="0.3">
      <c r="A34" s="35">
        <v>43435</v>
      </c>
      <c r="B34" s="98" t="s">
        <v>508</v>
      </c>
      <c r="C34" s="95" t="s">
        <v>92</v>
      </c>
      <c r="D34" s="36" t="s">
        <v>85</v>
      </c>
      <c r="E34" s="37"/>
      <c r="F34" s="37">
        <v>300</v>
      </c>
      <c r="G34" s="93">
        <f t="shared" si="0"/>
        <v>0.53953923349459565</v>
      </c>
      <c r="H34" s="93">
        <v>556.03</v>
      </c>
      <c r="I34" s="97">
        <f t="shared" si="1"/>
        <v>-253600</v>
      </c>
      <c r="J34" s="34" t="s">
        <v>267</v>
      </c>
      <c r="K34" s="98" t="s">
        <v>94</v>
      </c>
      <c r="L34" s="36" t="s">
        <v>773</v>
      </c>
      <c r="M34" s="36" t="s">
        <v>79</v>
      </c>
      <c r="N34" s="34" t="s">
        <v>95</v>
      </c>
      <c r="O34" s="42"/>
    </row>
    <row r="35" spans="1:15" ht="16.5" x14ac:dyDescent="0.3">
      <c r="A35" s="35">
        <v>43435</v>
      </c>
      <c r="B35" s="98" t="s">
        <v>510</v>
      </c>
      <c r="C35" s="95" t="s">
        <v>92</v>
      </c>
      <c r="D35" s="36" t="s">
        <v>85</v>
      </c>
      <c r="E35" s="37"/>
      <c r="F35" s="37">
        <v>300</v>
      </c>
      <c r="G35" s="93">
        <f t="shared" si="0"/>
        <v>0.53953923349459565</v>
      </c>
      <c r="H35" s="93">
        <v>556.03</v>
      </c>
      <c r="I35" s="97">
        <f t="shared" si="1"/>
        <v>-253900</v>
      </c>
      <c r="J35" s="34" t="s">
        <v>267</v>
      </c>
      <c r="K35" s="98" t="s">
        <v>94</v>
      </c>
      <c r="L35" s="36" t="s">
        <v>773</v>
      </c>
      <c r="M35" s="36" t="s">
        <v>79</v>
      </c>
      <c r="N35" s="34" t="s">
        <v>95</v>
      </c>
      <c r="O35" s="42"/>
    </row>
    <row r="36" spans="1:15" ht="16.5" x14ac:dyDescent="0.3">
      <c r="A36" s="35">
        <v>43435</v>
      </c>
      <c r="B36" s="98" t="s">
        <v>511</v>
      </c>
      <c r="C36" s="95" t="s">
        <v>92</v>
      </c>
      <c r="D36" s="36" t="s">
        <v>85</v>
      </c>
      <c r="E36" s="37"/>
      <c r="F36" s="37">
        <v>300</v>
      </c>
      <c r="G36" s="93">
        <f t="shared" si="0"/>
        <v>0.53953923349459565</v>
      </c>
      <c r="H36" s="93">
        <v>556.03</v>
      </c>
      <c r="I36" s="97">
        <f t="shared" si="1"/>
        <v>-254200</v>
      </c>
      <c r="J36" s="34" t="s">
        <v>267</v>
      </c>
      <c r="K36" s="98" t="s">
        <v>94</v>
      </c>
      <c r="L36" s="36" t="s">
        <v>773</v>
      </c>
      <c r="M36" s="36" t="s">
        <v>79</v>
      </c>
      <c r="N36" s="34" t="s">
        <v>95</v>
      </c>
      <c r="O36" s="42"/>
    </row>
    <row r="37" spans="1:15" ht="16.5" x14ac:dyDescent="0.3">
      <c r="A37" s="35">
        <v>43435</v>
      </c>
      <c r="B37" s="98" t="s">
        <v>512</v>
      </c>
      <c r="C37" s="95" t="s">
        <v>92</v>
      </c>
      <c r="D37" s="36" t="s">
        <v>85</v>
      </c>
      <c r="E37" s="37"/>
      <c r="F37" s="37">
        <v>300</v>
      </c>
      <c r="G37" s="93">
        <f t="shared" si="0"/>
        <v>0.53953923349459565</v>
      </c>
      <c r="H37" s="93">
        <v>556.03</v>
      </c>
      <c r="I37" s="97">
        <f t="shared" si="1"/>
        <v>-254500</v>
      </c>
      <c r="J37" s="34" t="s">
        <v>267</v>
      </c>
      <c r="K37" s="98" t="s">
        <v>94</v>
      </c>
      <c r="L37" s="36" t="s">
        <v>773</v>
      </c>
      <c r="M37" s="36" t="s">
        <v>79</v>
      </c>
      <c r="N37" s="34" t="s">
        <v>95</v>
      </c>
      <c r="O37" s="42"/>
    </row>
    <row r="38" spans="1:15" ht="16.5" x14ac:dyDescent="0.3">
      <c r="A38" s="35">
        <v>43435</v>
      </c>
      <c r="B38" s="98" t="s">
        <v>513</v>
      </c>
      <c r="C38" s="95" t="s">
        <v>92</v>
      </c>
      <c r="D38" s="36" t="s">
        <v>85</v>
      </c>
      <c r="E38" s="37"/>
      <c r="F38" s="37">
        <v>300</v>
      </c>
      <c r="G38" s="93">
        <f t="shared" si="0"/>
        <v>0.53953923349459565</v>
      </c>
      <c r="H38" s="93">
        <v>556.03</v>
      </c>
      <c r="I38" s="97">
        <f t="shared" si="1"/>
        <v>-254800</v>
      </c>
      <c r="J38" s="34" t="s">
        <v>267</v>
      </c>
      <c r="K38" s="98" t="s">
        <v>94</v>
      </c>
      <c r="L38" s="36" t="s">
        <v>773</v>
      </c>
      <c r="M38" s="36" t="s">
        <v>79</v>
      </c>
      <c r="N38" s="34" t="s">
        <v>95</v>
      </c>
      <c r="O38" s="42"/>
    </row>
    <row r="39" spans="1:15" ht="16.5" x14ac:dyDescent="0.3">
      <c r="A39" s="35">
        <v>43435</v>
      </c>
      <c r="B39" s="98" t="s">
        <v>514</v>
      </c>
      <c r="C39" s="95" t="s">
        <v>92</v>
      </c>
      <c r="D39" s="36" t="s">
        <v>85</v>
      </c>
      <c r="E39" s="37"/>
      <c r="F39" s="37">
        <v>300</v>
      </c>
      <c r="G39" s="93">
        <f t="shared" si="0"/>
        <v>0.53953923349459565</v>
      </c>
      <c r="H39" s="93">
        <v>556.03</v>
      </c>
      <c r="I39" s="97">
        <f t="shared" si="1"/>
        <v>-255100</v>
      </c>
      <c r="J39" s="34" t="s">
        <v>267</v>
      </c>
      <c r="K39" s="98" t="s">
        <v>94</v>
      </c>
      <c r="L39" s="36" t="s">
        <v>773</v>
      </c>
      <c r="M39" s="36" t="s">
        <v>79</v>
      </c>
      <c r="N39" s="34" t="s">
        <v>95</v>
      </c>
      <c r="O39" s="42"/>
    </row>
    <row r="40" spans="1:15" ht="16.5" x14ac:dyDescent="0.3">
      <c r="A40" s="35">
        <v>43435</v>
      </c>
      <c r="B40" s="98" t="s">
        <v>515</v>
      </c>
      <c r="C40" s="95" t="s">
        <v>92</v>
      </c>
      <c r="D40" s="36" t="s">
        <v>85</v>
      </c>
      <c r="E40" s="37"/>
      <c r="F40" s="37">
        <v>300</v>
      </c>
      <c r="G40" s="93">
        <f t="shared" si="0"/>
        <v>0.53953923349459565</v>
      </c>
      <c r="H40" s="93">
        <v>556.03</v>
      </c>
      <c r="I40" s="97">
        <f t="shared" si="1"/>
        <v>-255400</v>
      </c>
      <c r="J40" s="34" t="s">
        <v>267</v>
      </c>
      <c r="K40" s="98" t="s">
        <v>94</v>
      </c>
      <c r="L40" s="36" t="s">
        <v>773</v>
      </c>
      <c r="M40" s="36" t="s">
        <v>79</v>
      </c>
      <c r="N40" s="34" t="s">
        <v>95</v>
      </c>
      <c r="O40" s="42"/>
    </row>
    <row r="41" spans="1:15" ht="16.5" x14ac:dyDescent="0.3">
      <c r="A41" s="35">
        <v>43435</v>
      </c>
      <c r="B41" s="98" t="s">
        <v>516</v>
      </c>
      <c r="C41" s="95" t="s">
        <v>92</v>
      </c>
      <c r="D41" s="36" t="s">
        <v>85</v>
      </c>
      <c r="E41" s="37"/>
      <c r="F41" s="37">
        <v>300</v>
      </c>
      <c r="G41" s="93">
        <f t="shared" si="0"/>
        <v>0.53953923349459565</v>
      </c>
      <c r="H41" s="93">
        <v>556.03</v>
      </c>
      <c r="I41" s="97">
        <f t="shared" si="1"/>
        <v>-255700</v>
      </c>
      <c r="J41" s="34" t="s">
        <v>267</v>
      </c>
      <c r="K41" s="98" t="s">
        <v>94</v>
      </c>
      <c r="L41" s="36" t="s">
        <v>773</v>
      </c>
      <c r="M41" s="36" t="s">
        <v>79</v>
      </c>
      <c r="N41" s="34" t="s">
        <v>95</v>
      </c>
      <c r="O41" s="42"/>
    </row>
    <row r="42" spans="1:15" ht="16.5" x14ac:dyDescent="0.3">
      <c r="A42" s="35">
        <v>43435</v>
      </c>
      <c r="B42" s="98" t="s">
        <v>511</v>
      </c>
      <c r="C42" s="95" t="s">
        <v>92</v>
      </c>
      <c r="D42" s="36" t="s">
        <v>85</v>
      </c>
      <c r="E42" s="37"/>
      <c r="F42" s="37">
        <v>300</v>
      </c>
      <c r="G42" s="93">
        <f t="shared" si="0"/>
        <v>0.53953923349459565</v>
      </c>
      <c r="H42" s="93">
        <v>556.03</v>
      </c>
      <c r="I42" s="97">
        <f t="shared" si="1"/>
        <v>-256000</v>
      </c>
      <c r="J42" s="34" t="s">
        <v>267</v>
      </c>
      <c r="K42" s="98" t="s">
        <v>94</v>
      </c>
      <c r="L42" s="36" t="s">
        <v>773</v>
      </c>
      <c r="M42" s="36" t="s">
        <v>79</v>
      </c>
      <c r="N42" s="34" t="s">
        <v>95</v>
      </c>
      <c r="O42" s="42"/>
    </row>
    <row r="43" spans="1:15" ht="16.5" x14ac:dyDescent="0.3">
      <c r="A43" s="35">
        <v>43435</v>
      </c>
      <c r="B43" s="98" t="s">
        <v>517</v>
      </c>
      <c r="C43" s="98" t="s">
        <v>183</v>
      </c>
      <c r="D43" s="36" t="s">
        <v>85</v>
      </c>
      <c r="E43" s="37"/>
      <c r="F43" s="37">
        <v>6500</v>
      </c>
      <c r="G43" s="93">
        <f t="shared" si="0"/>
        <v>11.690016725716239</v>
      </c>
      <c r="H43" s="93">
        <v>556.03</v>
      </c>
      <c r="I43" s="97">
        <f t="shared" si="1"/>
        <v>-262500</v>
      </c>
      <c r="J43" s="34" t="s">
        <v>267</v>
      </c>
      <c r="K43" s="98" t="s">
        <v>94</v>
      </c>
      <c r="L43" s="36" t="s">
        <v>773</v>
      </c>
      <c r="M43" s="36" t="s">
        <v>79</v>
      </c>
      <c r="N43" s="34" t="s">
        <v>95</v>
      </c>
      <c r="O43" s="42"/>
    </row>
    <row r="44" spans="1:15" ht="16.5" x14ac:dyDescent="0.3">
      <c r="A44" s="35">
        <v>43435</v>
      </c>
      <c r="B44" s="98" t="s">
        <v>518</v>
      </c>
      <c r="C44" s="99" t="s">
        <v>109</v>
      </c>
      <c r="D44" s="36" t="s">
        <v>81</v>
      </c>
      <c r="E44" s="37"/>
      <c r="F44" s="37">
        <v>2700</v>
      </c>
      <c r="G44" s="93">
        <f t="shared" si="0"/>
        <v>4.8558531014513608</v>
      </c>
      <c r="H44" s="93">
        <v>556.03</v>
      </c>
      <c r="I44" s="97">
        <f t="shared" si="1"/>
        <v>-265200</v>
      </c>
      <c r="J44" s="34" t="s">
        <v>267</v>
      </c>
      <c r="K44" s="98" t="s">
        <v>213</v>
      </c>
      <c r="L44" s="36" t="s">
        <v>773</v>
      </c>
      <c r="M44" s="36" t="s">
        <v>79</v>
      </c>
      <c r="N44" s="34" t="s">
        <v>110</v>
      </c>
      <c r="O44" s="42"/>
    </row>
    <row r="45" spans="1:15" ht="16.5" x14ac:dyDescent="0.3">
      <c r="A45" s="35">
        <v>43435</v>
      </c>
      <c r="B45" s="98" t="s">
        <v>519</v>
      </c>
      <c r="C45" s="99" t="s">
        <v>109</v>
      </c>
      <c r="D45" s="36" t="s">
        <v>81</v>
      </c>
      <c r="E45" s="37"/>
      <c r="F45" s="37">
        <v>1400</v>
      </c>
      <c r="G45" s="93">
        <f t="shared" si="0"/>
        <v>2.517849756308113</v>
      </c>
      <c r="H45" s="93">
        <v>556.03</v>
      </c>
      <c r="I45" s="97">
        <f t="shared" si="1"/>
        <v>-266600</v>
      </c>
      <c r="J45" s="34" t="s">
        <v>267</v>
      </c>
      <c r="K45" s="98" t="s">
        <v>213</v>
      </c>
      <c r="L45" s="36" t="s">
        <v>773</v>
      </c>
      <c r="M45" s="36" t="s">
        <v>79</v>
      </c>
      <c r="N45" s="34" t="s">
        <v>110</v>
      </c>
      <c r="O45" s="42"/>
    </row>
    <row r="46" spans="1:15" ht="16.5" x14ac:dyDescent="0.3">
      <c r="A46" s="35">
        <v>43435</v>
      </c>
      <c r="B46" s="34" t="s">
        <v>581</v>
      </c>
      <c r="C46" s="95" t="s">
        <v>92</v>
      </c>
      <c r="D46" s="36" t="s">
        <v>85</v>
      </c>
      <c r="E46" s="37"/>
      <c r="F46" s="37">
        <v>300</v>
      </c>
      <c r="G46" s="93">
        <f t="shared" si="0"/>
        <v>0.53953923349459565</v>
      </c>
      <c r="H46" s="93">
        <v>556.03</v>
      </c>
      <c r="I46" s="97">
        <f t="shared" si="1"/>
        <v>-266900</v>
      </c>
      <c r="J46" s="34" t="s">
        <v>582</v>
      </c>
      <c r="K46" s="34" t="s">
        <v>94</v>
      </c>
      <c r="L46" s="36" t="s">
        <v>773</v>
      </c>
      <c r="M46" s="36" t="s">
        <v>79</v>
      </c>
      <c r="N46" s="34" t="s">
        <v>95</v>
      </c>
      <c r="O46" s="42"/>
    </row>
    <row r="47" spans="1:15" ht="16.5" x14ac:dyDescent="0.3">
      <c r="A47" s="35">
        <v>43435</v>
      </c>
      <c r="B47" s="34" t="s">
        <v>583</v>
      </c>
      <c r="C47" s="95" t="s">
        <v>92</v>
      </c>
      <c r="D47" s="36" t="s">
        <v>85</v>
      </c>
      <c r="E47" s="37"/>
      <c r="F47" s="37">
        <v>2500</v>
      </c>
      <c r="G47" s="93">
        <f t="shared" si="0"/>
        <v>4.4961602791216304</v>
      </c>
      <c r="H47" s="93">
        <v>556.03</v>
      </c>
      <c r="I47" s="97">
        <f t="shared" si="1"/>
        <v>-269400</v>
      </c>
      <c r="J47" s="34" t="s">
        <v>582</v>
      </c>
      <c r="K47" s="34" t="s">
        <v>94</v>
      </c>
      <c r="L47" s="36" t="s">
        <v>773</v>
      </c>
      <c r="M47" s="36" t="s">
        <v>79</v>
      </c>
      <c r="N47" s="34" t="s">
        <v>95</v>
      </c>
      <c r="O47" s="42"/>
    </row>
    <row r="48" spans="1:15" ht="16.5" x14ac:dyDescent="0.3">
      <c r="A48" s="35">
        <v>43435</v>
      </c>
      <c r="B48" s="46" t="s">
        <v>710</v>
      </c>
      <c r="C48" s="95" t="s">
        <v>92</v>
      </c>
      <c r="D48" s="100" t="s">
        <v>85</v>
      </c>
      <c r="E48" s="96"/>
      <c r="F48" s="19">
        <v>300</v>
      </c>
      <c r="G48" s="93">
        <f t="shared" si="0"/>
        <v>0.53953923349459565</v>
      </c>
      <c r="H48" s="93">
        <v>556.03</v>
      </c>
      <c r="I48" s="97">
        <f t="shared" si="1"/>
        <v>-269700</v>
      </c>
      <c r="J48" s="46" t="s">
        <v>711</v>
      </c>
      <c r="K48" s="46" t="s">
        <v>712</v>
      </c>
      <c r="L48" s="36" t="s">
        <v>773</v>
      </c>
      <c r="M48" s="36" t="s">
        <v>79</v>
      </c>
      <c r="N48" s="46" t="s">
        <v>95</v>
      </c>
      <c r="O48" s="42"/>
    </row>
    <row r="49" spans="1:15" ht="16.5" x14ac:dyDescent="0.3">
      <c r="A49" s="35">
        <v>43435</v>
      </c>
      <c r="B49" s="46" t="s">
        <v>713</v>
      </c>
      <c r="C49" s="95" t="s">
        <v>92</v>
      </c>
      <c r="D49" s="100" t="s">
        <v>85</v>
      </c>
      <c r="E49" s="96"/>
      <c r="F49" s="19">
        <v>600</v>
      </c>
      <c r="G49" s="93">
        <f t="shared" si="0"/>
        <v>1.0790784669891913</v>
      </c>
      <c r="H49" s="93">
        <v>556.03</v>
      </c>
      <c r="I49" s="97">
        <f t="shared" si="1"/>
        <v>-270300</v>
      </c>
      <c r="J49" s="46" t="s">
        <v>711</v>
      </c>
      <c r="K49" s="46" t="s">
        <v>712</v>
      </c>
      <c r="L49" s="36" t="s">
        <v>773</v>
      </c>
      <c r="M49" s="36" t="s">
        <v>79</v>
      </c>
      <c r="N49" s="46" t="s">
        <v>95</v>
      </c>
      <c r="O49" s="42"/>
    </row>
    <row r="50" spans="1:15" ht="16.5" x14ac:dyDescent="0.3">
      <c r="A50" s="35">
        <v>43435</v>
      </c>
      <c r="B50" s="46" t="s">
        <v>714</v>
      </c>
      <c r="C50" s="95" t="s">
        <v>92</v>
      </c>
      <c r="D50" s="100" t="s">
        <v>85</v>
      </c>
      <c r="E50" s="96"/>
      <c r="F50" s="19">
        <v>600</v>
      </c>
      <c r="G50" s="93">
        <f t="shared" si="0"/>
        <v>1.0790784669891913</v>
      </c>
      <c r="H50" s="93">
        <v>556.03</v>
      </c>
      <c r="I50" s="97">
        <f t="shared" si="1"/>
        <v>-270900</v>
      </c>
      <c r="J50" s="46" t="s">
        <v>711</v>
      </c>
      <c r="K50" s="46" t="s">
        <v>712</v>
      </c>
      <c r="L50" s="36" t="s">
        <v>773</v>
      </c>
      <c r="M50" s="36" t="s">
        <v>79</v>
      </c>
      <c r="N50" s="46" t="s">
        <v>95</v>
      </c>
      <c r="O50" s="42"/>
    </row>
    <row r="51" spans="1:15" ht="16.5" x14ac:dyDescent="0.3">
      <c r="A51" s="35">
        <v>43436</v>
      </c>
      <c r="B51" s="95" t="s">
        <v>184</v>
      </c>
      <c r="C51" s="95" t="s">
        <v>92</v>
      </c>
      <c r="D51" s="36" t="s">
        <v>85</v>
      </c>
      <c r="E51" s="96"/>
      <c r="F51" s="19">
        <v>1500</v>
      </c>
      <c r="G51" s="93">
        <f t="shared" si="0"/>
        <v>2.6976961674729782</v>
      </c>
      <c r="H51" s="93">
        <v>556.03</v>
      </c>
      <c r="I51" s="97">
        <f t="shared" si="1"/>
        <v>-272400</v>
      </c>
      <c r="J51" s="18" t="s">
        <v>181</v>
      </c>
      <c r="K51" s="95" t="s">
        <v>94</v>
      </c>
      <c r="L51" s="36" t="s">
        <v>773</v>
      </c>
      <c r="M51" s="36" t="s">
        <v>79</v>
      </c>
      <c r="N51" s="18" t="s">
        <v>95</v>
      </c>
      <c r="O51" s="42"/>
    </row>
    <row r="52" spans="1:15" ht="16.5" x14ac:dyDescent="0.3">
      <c r="A52" s="35">
        <v>43436</v>
      </c>
      <c r="B52" s="95" t="s">
        <v>185</v>
      </c>
      <c r="C52" s="95" t="s">
        <v>183</v>
      </c>
      <c r="D52" s="36" t="s">
        <v>85</v>
      </c>
      <c r="E52" s="96"/>
      <c r="F52" s="19">
        <v>5000</v>
      </c>
      <c r="G52" s="93">
        <f t="shared" si="0"/>
        <v>8.9923205582432608</v>
      </c>
      <c r="H52" s="93">
        <v>556.03</v>
      </c>
      <c r="I52" s="97">
        <f t="shared" si="1"/>
        <v>-277400</v>
      </c>
      <c r="J52" s="18" t="s">
        <v>181</v>
      </c>
      <c r="K52" s="95" t="s">
        <v>94</v>
      </c>
      <c r="L52" s="36" t="s">
        <v>773</v>
      </c>
      <c r="M52" s="36" t="s">
        <v>79</v>
      </c>
      <c r="N52" s="18" t="s">
        <v>95</v>
      </c>
      <c r="O52" s="42"/>
    </row>
    <row r="53" spans="1:15" ht="16.5" x14ac:dyDescent="0.3">
      <c r="A53" s="35">
        <v>43436</v>
      </c>
      <c r="B53" s="36" t="s">
        <v>366</v>
      </c>
      <c r="C53" s="95" t="s">
        <v>92</v>
      </c>
      <c r="D53" s="36" t="s">
        <v>85</v>
      </c>
      <c r="E53" s="37"/>
      <c r="F53" s="37">
        <v>300</v>
      </c>
      <c r="G53" s="93">
        <f t="shared" si="0"/>
        <v>0.53953923349459565</v>
      </c>
      <c r="H53" s="93">
        <v>556.03</v>
      </c>
      <c r="I53" s="97">
        <f t="shared" si="1"/>
        <v>-277700</v>
      </c>
      <c r="J53" s="36" t="s">
        <v>270</v>
      </c>
      <c r="K53" s="36" t="s">
        <v>356</v>
      </c>
      <c r="L53" s="36" t="s">
        <v>773</v>
      </c>
      <c r="M53" s="36" t="s">
        <v>79</v>
      </c>
      <c r="N53" s="36" t="s">
        <v>95</v>
      </c>
      <c r="O53" s="42"/>
    </row>
    <row r="54" spans="1:15" ht="16.5" x14ac:dyDescent="0.3">
      <c r="A54" s="35">
        <v>43436</v>
      </c>
      <c r="B54" s="36" t="s">
        <v>367</v>
      </c>
      <c r="C54" s="36" t="s">
        <v>368</v>
      </c>
      <c r="D54" s="36" t="s">
        <v>85</v>
      </c>
      <c r="E54" s="37"/>
      <c r="F54" s="37">
        <v>1000</v>
      </c>
      <c r="G54" s="93">
        <f t="shared" si="0"/>
        <v>1.7984641116486522</v>
      </c>
      <c r="H54" s="93">
        <v>556.03</v>
      </c>
      <c r="I54" s="97">
        <f t="shared" si="1"/>
        <v>-278700</v>
      </c>
      <c r="J54" s="36" t="s">
        <v>270</v>
      </c>
      <c r="K54" s="36" t="s">
        <v>356</v>
      </c>
      <c r="L54" s="36" t="s">
        <v>773</v>
      </c>
      <c r="M54" s="36" t="s">
        <v>79</v>
      </c>
      <c r="N54" s="36" t="s">
        <v>95</v>
      </c>
      <c r="O54" s="42"/>
    </row>
    <row r="55" spans="1:15" ht="16.5" x14ac:dyDescent="0.3">
      <c r="A55" s="35">
        <v>43436</v>
      </c>
      <c r="B55" s="36" t="s">
        <v>369</v>
      </c>
      <c r="C55" s="95" t="s">
        <v>92</v>
      </c>
      <c r="D55" s="36" t="s">
        <v>85</v>
      </c>
      <c r="E55" s="37"/>
      <c r="F55" s="37">
        <v>300</v>
      </c>
      <c r="G55" s="93">
        <f t="shared" si="0"/>
        <v>0.53953923349459565</v>
      </c>
      <c r="H55" s="93">
        <v>556.03</v>
      </c>
      <c r="I55" s="97">
        <f t="shared" si="1"/>
        <v>-279000</v>
      </c>
      <c r="J55" s="36" t="s">
        <v>270</v>
      </c>
      <c r="K55" s="36" t="s">
        <v>356</v>
      </c>
      <c r="L55" s="36" t="s">
        <v>773</v>
      </c>
      <c r="M55" s="36" t="s">
        <v>79</v>
      </c>
      <c r="N55" s="36" t="s">
        <v>95</v>
      </c>
      <c r="O55" s="42"/>
    </row>
    <row r="56" spans="1:15" ht="16.5" x14ac:dyDescent="0.3">
      <c r="A56" s="35">
        <v>43436</v>
      </c>
      <c r="B56" s="36" t="s">
        <v>365</v>
      </c>
      <c r="C56" s="95" t="s">
        <v>92</v>
      </c>
      <c r="D56" s="36" t="s">
        <v>85</v>
      </c>
      <c r="E56" s="37"/>
      <c r="F56" s="37">
        <v>300</v>
      </c>
      <c r="G56" s="93">
        <f t="shared" si="0"/>
        <v>0.53953923349459565</v>
      </c>
      <c r="H56" s="93">
        <v>556.03</v>
      </c>
      <c r="I56" s="97">
        <f t="shared" si="1"/>
        <v>-279300</v>
      </c>
      <c r="J56" s="36" t="s">
        <v>270</v>
      </c>
      <c r="K56" s="36" t="s">
        <v>356</v>
      </c>
      <c r="L56" s="36" t="s">
        <v>773</v>
      </c>
      <c r="M56" s="36" t="s">
        <v>79</v>
      </c>
      <c r="N56" s="36" t="s">
        <v>95</v>
      </c>
      <c r="O56" s="42"/>
    </row>
    <row r="57" spans="1:15" ht="16.5" x14ac:dyDescent="0.3">
      <c r="A57" s="35">
        <v>43436</v>
      </c>
      <c r="B57" s="36" t="s">
        <v>370</v>
      </c>
      <c r="C57" s="95" t="s">
        <v>92</v>
      </c>
      <c r="D57" s="36" t="s">
        <v>85</v>
      </c>
      <c r="E57" s="37"/>
      <c r="F57" s="37">
        <v>300</v>
      </c>
      <c r="G57" s="93">
        <f t="shared" si="0"/>
        <v>0.53953923349459565</v>
      </c>
      <c r="H57" s="93">
        <v>556.03</v>
      </c>
      <c r="I57" s="97">
        <f t="shared" si="1"/>
        <v>-279600</v>
      </c>
      <c r="J57" s="36" t="s">
        <v>270</v>
      </c>
      <c r="K57" s="36" t="s">
        <v>356</v>
      </c>
      <c r="L57" s="36" t="s">
        <v>773</v>
      </c>
      <c r="M57" s="36" t="s">
        <v>79</v>
      </c>
      <c r="N57" s="36" t="s">
        <v>95</v>
      </c>
      <c r="O57" s="42"/>
    </row>
    <row r="58" spans="1:15" ht="16.5" x14ac:dyDescent="0.3">
      <c r="A58" s="35">
        <v>43436</v>
      </c>
      <c r="B58" s="36" t="s">
        <v>372</v>
      </c>
      <c r="C58" s="95" t="s">
        <v>92</v>
      </c>
      <c r="D58" s="36" t="s">
        <v>85</v>
      </c>
      <c r="E58" s="37"/>
      <c r="F58" s="37">
        <v>300</v>
      </c>
      <c r="G58" s="93">
        <f t="shared" si="0"/>
        <v>0.53953923349459565</v>
      </c>
      <c r="H58" s="93">
        <v>556.03</v>
      </c>
      <c r="I58" s="97">
        <f t="shared" si="1"/>
        <v>-279900</v>
      </c>
      <c r="J58" s="36" t="s">
        <v>270</v>
      </c>
      <c r="K58" s="36" t="s">
        <v>356</v>
      </c>
      <c r="L58" s="36" t="s">
        <v>773</v>
      </c>
      <c r="M58" s="36" t="s">
        <v>79</v>
      </c>
      <c r="N58" s="36" t="s">
        <v>95</v>
      </c>
      <c r="O58" s="42"/>
    </row>
    <row r="59" spans="1:15" ht="16.5" x14ac:dyDescent="0.3">
      <c r="A59" s="35">
        <v>43436</v>
      </c>
      <c r="B59" s="36" t="s">
        <v>373</v>
      </c>
      <c r="C59" s="95" t="s">
        <v>92</v>
      </c>
      <c r="D59" s="36" t="s">
        <v>85</v>
      </c>
      <c r="E59" s="37"/>
      <c r="F59" s="37">
        <v>300</v>
      </c>
      <c r="G59" s="93">
        <f t="shared" si="0"/>
        <v>0.53953923349459565</v>
      </c>
      <c r="H59" s="93">
        <v>556.03</v>
      </c>
      <c r="I59" s="97">
        <f t="shared" si="1"/>
        <v>-280200</v>
      </c>
      <c r="J59" s="36" t="s">
        <v>270</v>
      </c>
      <c r="K59" s="36" t="s">
        <v>356</v>
      </c>
      <c r="L59" s="36" t="s">
        <v>773</v>
      </c>
      <c r="M59" s="36" t="s">
        <v>79</v>
      </c>
      <c r="N59" s="36" t="s">
        <v>95</v>
      </c>
      <c r="O59" s="42"/>
    </row>
    <row r="60" spans="1:15" ht="16.5" x14ac:dyDescent="0.3">
      <c r="A60" s="35">
        <v>43436</v>
      </c>
      <c r="B60" s="36" t="s">
        <v>365</v>
      </c>
      <c r="C60" s="95" t="s">
        <v>92</v>
      </c>
      <c r="D60" s="36" t="s">
        <v>85</v>
      </c>
      <c r="E60" s="37"/>
      <c r="F60" s="37">
        <v>300</v>
      </c>
      <c r="G60" s="93">
        <f t="shared" si="0"/>
        <v>0.53953923349459565</v>
      </c>
      <c r="H60" s="93">
        <v>556.03</v>
      </c>
      <c r="I60" s="97">
        <f t="shared" si="1"/>
        <v>-280500</v>
      </c>
      <c r="J60" s="36" t="s">
        <v>270</v>
      </c>
      <c r="K60" s="36" t="s">
        <v>356</v>
      </c>
      <c r="L60" s="36" t="s">
        <v>773</v>
      </c>
      <c r="M60" s="36" t="s">
        <v>79</v>
      </c>
      <c r="N60" s="36" t="s">
        <v>95</v>
      </c>
      <c r="O60" s="42"/>
    </row>
    <row r="61" spans="1:15" ht="16.5" x14ac:dyDescent="0.3">
      <c r="A61" s="35">
        <v>43436</v>
      </c>
      <c r="B61" s="98" t="s">
        <v>520</v>
      </c>
      <c r="C61" s="95" t="s">
        <v>92</v>
      </c>
      <c r="D61" s="36" t="s">
        <v>85</v>
      </c>
      <c r="E61" s="37"/>
      <c r="F61" s="37">
        <v>300</v>
      </c>
      <c r="G61" s="93">
        <f t="shared" si="0"/>
        <v>0.53953923349459565</v>
      </c>
      <c r="H61" s="93">
        <v>556.03</v>
      </c>
      <c r="I61" s="97">
        <f t="shared" si="1"/>
        <v>-280800</v>
      </c>
      <c r="J61" s="34" t="s">
        <v>267</v>
      </c>
      <c r="K61" s="98" t="s">
        <v>94</v>
      </c>
      <c r="L61" s="36" t="s">
        <v>773</v>
      </c>
      <c r="M61" s="36" t="s">
        <v>79</v>
      </c>
      <c r="N61" s="34" t="s">
        <v>95</v>
      </c>
      <c r="O61" s="42"/>
    </row>
    <row r="62" spans="1:15" ht="16.5" x14ac:dyDescent="0.3">
      <c r="A62" s="35">
        <v>43436</v>
      </c>
      <c r="B62" s="98" t="s">
        <v>521</v>
      </c>
      <c r="C62" s="95" t="s">
        <v>92</v>
      </c>
      <c r="D62" s="36" t="s">
        <v>85</v>
      </c>
      <c r="E62" s="37"/>
      <c r="F62" s="37">
        <v>300</v>
      </c>
      <c r="G62" s="93">
        <f t="shared" si="0"/>
        <v>0.53953923349459565</v>
      </c>
      <c r="H62" s="93">
        <v>556.03</v>
      </c>
      <c r="I62" s="97">
        <f t="shared" si="1"/>
        <v>-281100</v>
      </c>
      <c r="J62" s="34" t="s">
        <v>267</v>
      </c>
      <c r="K62" s="98" t="s">
        <v>94</v>
      </c>
      <c r="L62" s="36" t="s">
        <v>773</v>
      </c>
      <c r="M62" s="36" t="s">
        <v>79</v>
      </c>
      <c r="N62" s="34" t="s">
        <v>95</v>
      </c>
      <c r="O62" s="42"/>
    </row>
    <row r="63" spans="1:15" ht="16.5" x14ac:dyDescent="0.3">
      <c r="A63" s="35">
        <v>43436</v>
      </c>
      <c r="B63" s="98" t="s">
        <v>522</v>
      </c>
      <c r="C63" s="95" t="s">
        <v>92</v>
      </c>
      <c r="D63" s="36" t="s">
        <v>85</v>
      </c>
      <c r="E63" s="37"/>
      <c r="F63" s="37">
        <v>300</v>
      </c>
      <c r="G63" s="93">
        <f t="shared" si="0"/>
        <v>0.53953923349459565</v>
      </c>
      <c r="H63" s="93">
        <v>556.03</v>
      </c>
      <c r="I63" s="97">
        <f t="shared" si="1"/>
        <v>-281400</v>
      </c>
      <c r="J63" s="34" t="s">
        <v>267</v>
      </c>
      <c r="K63" s="98" t="s">
        <v>94</v>
      </c>
      <c r="L63" s="36" t="s">
        <v>773</v>
      </c>
      <c r="M63" s="36" t="s">
        <v>79</v>
      </c>
      <c r="N63" s="34" t="s">
        <v>95</v>
      </c>
      <c r="O63" s="42"/>
    </row>
    <row r="64" spans="1:15" ht="16.5" x14ac:dyDescent="0.3">
      <c r="A64" s="35">
        <v>43436</v>
      </c>
      <c r="B64" s="98" t="s">
        <v>520</v>
      </c>
      <c r="C64" s="95" t="s">
        <v>92</v>
      </c>
      <c r="D64" s="36" t="s">
        <v>85</v>
      </c>
      <c r="E64" s="37"/>
      <c r="F64" s="37">
        <v>300</v>
      </c>
      <c r="G64" s="93">
        <f t="shared" si="0"/>
        <v>0.53953923349459565</v>
      </c>
      <c r="H64" s="93">
        <v>556.03</v>
      </c>
      <c r="I64" s="97">
        <f t="shared" si="1"/>
        <v>-281700</v>
      </c>
      <c r="J64" s="34" t="s">
        <v>267</v>
      </c>
      <c r="K64" s="98" t="s">
        <v>94</v>
      </c>
      <c r="L64" s="36" t="s">
        <v>773</v>
      </c>
      <c r="M64" s="36" t="s">
        <v>79</v>
      </c>
      <c r="N64" s="34" t="s">
        <v>95</v>
      </c>
      <c r="O64" s="42"/>
    </row>
    <row r="65" spans="1:15" ht="16.5" x14ac:dyDescent="0.3">
      <c r="A65" s="35">
        <v>43436</v>
      </c>
      <c r="B65" s="98" t="s">
        <v>513</v>
      </c>
      <c r="C65" s="95" t="s">
        <v>92</v>
      </c>
      <c r="D65" s="36" t="s">
        <v>85</v>
      </c>
      <c r="E65" s="37"/>
      <c r="F65" s="37">
        <v>300</v>
      </c>
      <c r="G65" s="93">
        <f t="shared" si="0"/>
        <v>0.53953923349459565</v>
      </c>
      <c r="H65" s="93">
        <v>556.03</v>
      </c>
      <c r="I65" s="97">
        <f t="shared" si="1"/>
        <v>-282000</v>
      </c>
      <c r="J65" s="34" t="s">
        <v>267</v>
      </c>
      <c r="K65" s="98" t="s">
        <v>94</v>
      </c>
      <c r="L65" s="36" t="s">
        <v>773</v>
      </c>
      <c r="M65" s="36" t="s">
        <v>79</v>
      </c>
      <c r="N65" s="34" t="s">
        <v>95</v>
      </c>
      <c r="O65" s="42"/>
    </row>
    <row r="66" spans="1:15" ht="16.5" x14ac:dyDescent="0.3">
      <c r="A66" s="35">
        <v>43436</v>
      </c>
      <c r="B66" s="98" t="s">
        <v>523</v>
      </c>
      <c r="C66" s="95" t="s">
        <v>92</v>
      </c>
      <c r="D66" s="36" t="s">
        <v>85</v>
      </c>
      <c r="E66" s="37"/>
      <c r="F66" s="37">
        <v>300</v>
      </c>
      <c r="G66" s="93">
        <f t="shared" si="0"/>
        <v>0.53953923349459565</v>
      </c>
      <c r="H66" s="93">
        <v>556.03</v>
      </c>
      <c r="I66" s="97">
        <f t="shared" si="1"/>
        <v>-282300</v>
      </c>
      <c r="J66" s="34" t="s">
        <v>267</v>
      </c>
      <c r="K66" s="98" t="s">
        <v>94</v>
      </c>
      <c r="L66" s="36" t="s">
        <v>773</v>
      </c>
      <c r="M66" s="36" t="s">
        <v>79</v>
      </c>
      <c r="N66" s="34" t="s">
        <v>95</v>
      </c>
      <c r="O66" s="42"/>
    </row>
    <row r="67" spans="1:15" ht="16.5" x14ac:dyDescent="0.3">
      <c r="A67" s="35">
        <v>43436</v>
      </c>
      <c r="B67" s="98" t="s">
        <v>524</v>
      </c>
      <c r="C67" s="98" t="s">
        <v>183</v>
      </c>
      <c r="D67" s="36" t="s">
        <v>85</v>
      </c>
      <c r="E67" s="37"/>
      <c r="F67" s="37">
        <v>3700</v>
      </c>
      <c r="G67" s="93">
        <f t="shared" si="0"/>
        <v>6.654317213100013</v>
      </c>
      <c r="H67" s="93">
        <v>556.03</v>
      </c>
      <c r="I67" s="97">
        <f t="shared" si="1"/>
        <v>-286000</v>
      </c>
      <c r="J67" s="34" t="s">
        <v>267</v>
      </c>
      <c r="K67" s="98" t="s">
        <v>94</v>
      </c>
      <c r="L67" s="36" t="s">
        <v>773</v>
      </c>
      <c r="M67" s="36" t="s">
        <v>79</v>
      </c>
      <c r="N67" s="34" t="s">
        <v>95</v>
      </c>
      <c r="O67" s="42"/>
    </row>
    <row r="68" spans="1:15" ht="16.5" x14ac:dyDescent="0.3">
      <c r="A68" s="35">
        <v>43437</v>
      </c>
      <c r="B68" s="26" t="s">
        <v>23</v>
      </c>
      <c r="C68" s="36" t="s">
        <v>80</v>
      </c>
      <c r="D68" s="36" t="s">
        <v>81</v>
      </c>
      <c r="E68" s="101"/>
      <c r="F68" s="37">
        <v>4449</v>
      </c>
      <c r="G68" s="93">
        <f t="shared" si="0"/>
        <v>8.0013668327248535</v>
      </c>
      <c r="H68" s="93">
        <v>556.03</v>
      </c>
      <c r="I68" s="97">
        <f t="shared" si="1"/>
        <v>-290449</v>
      </c>
      <c r="J68" s="102" t="s">
        <v>78</v>
      </c>
      <c r="K68" s="30" t="s">
        <v>22</v>
      </c>
      <c r="L68" s="36" t="s">
        <v>773</v>
      </c>
      <c r="M68" s="36" t="s">
        <v>79</v>
      </c>
      <c r="N68" s="16" t="s">
        <v>110</v>
      </c>
      <c r="O68" s="42"/>
    </row>
    <row r="69" spans="1:15" ht="16.5" x14ac:dyDescent="0.3">
      <c r="A69" s="35">
        <v>43437</v>
      </c>
      <c r="B69" s="36" t="s">
        <v>24</v>
      </c>
      <c r="C69" s="36" t="s">
        <v>82</v>
      </c>
      <c r="D69" s="36" t="s">
        <v>83</v>
      </c>
      <c r="E69" s="101"/>
      <c r="F69" s="37">
        <v>300000</v>
      </c>
      <c r="G69" s="93">
        <f t="shared" si="0"/>
        <v>539.53923349459569</v>
      </c>
      <c r="H69" s="93">
        <v>556.03</v>
      </c>
      <c r="I69" s="97">
        <f t="shared" si="1"/>
        <v>-590449</v>
      </c>
      <c r="J69" s="102" t="s">
        <v>78</v>
      </c>
      <c r="K69" s="36">
        <v>3634965</v>
      </c>
      <c r="L69" s="36" t="s">
        <v>773</v>
      </c>
      <c r="M69" s="36" t="s">
        <v>79</v>
      </c>
      <c r="N69" s="16" t="s">
        <v>110</v>
      </c>
      <c r="O69" s="42"/>
    </row>
    <row r="70" spans="1:15" ht="16.5" x14ac:dyDescent="0.3">
      <c r="A70" s="35">
        <v>43437</v>
      </c>
      <c r="B70" s="36" t="s">
        <v>25</v>
      </c>
      <c r="C70" s="36" t="s">
        <v>80</v>
      </c>
      <c r="D70" s="36" t="s">
        <v>81</v>
      </c>
      <c r="E70" s="101"/>
      <c r="F70" s="37">
        <v>3401</v>
      </c>
      <c r="G70" s="93">
        <f t="shared" si="0"/>
        <v>6.116576443717066</v>
      </c>
      <c r="H70" s="93">
        <v>556.03</v>
      </c>
      <c r="I70" s="97">
        <f t="shared" si="1"/>
        <v>-593850</v>
      </c>
      <c r="J70" s="102" t="s">
        <v>78</v>
      </c>
      <c r="K70" s="36">
        <v>3634965</v>
      </c>
      <c r="L70" s="36" t="s">
        <v>773</v>
      </c>
      <c r="M70" s="36" t="s">
        <v>79</v>
      </c>
      <c r="N70" s="16" t="s">
        <v>110</v>
      </c>
      <c r="O70" s="17"/>
    </row>
    <row r="71" spans="1:15" ht="16.5" x14ac:dyDescent="0.3">
      <c r="A71" s="35">
        <v>43437</v>
      </c>
      <c r="B71" s="99" t="s">
        <v>91</v>
      </c>
      <c r="C71" s="95" t="s">
        <v>92</v>
      </c>
      <c r="D71" s="36" t="s">
        <v>88</v>
      </c>
      <c r="E71" s="37"/>
      <c r="F71" s="37">
        <v>2000</v>
      </c>
      <c r="G71" s="93">
        <f t="shared" si="0"/>
        <v>3.5283325100557477</v>
      </c>
      <c r="H71" s="93">
        <v>566.84</v>
      </c>
      <c r="I71" s="97">
        <f t="shared" si="1"/>
        <v>-595850</v>
      </c>
      <c r="J71" s="99" t="s">
        <v>93</v>
      </c>
      <c r="K71" s="99" t="s">
        <v>94</v>
      </c>
      <c r="L71" s="36" t="s">
        <v>732</v>
      </c>
      <c r="M71" s="36" t="s">
        <v>79</v>
      </c>
      <c r="N71" s="16" t="s">
        <v>95</v>
      </c>
      <c r="O71" s="17"/>
    </row>
    <row r="72" spans="1:15" ht="16.5" x14ac:dyDescent="0.3">
      <c r="A72" s="35">
        <v>43437</v>
      </c>
      <c r="B72" s="99" t="s">
        <v>96</v>
      </c>
      <c r="C72" s="99" t="s">
        <v>86</v>
      </c>
      <c r="D72" s="36" t="s">
        <v>88</v>
      </c>
      <c r="E72" s="37"/>
      <c r="F72" s="37">
        <v>1000</v>
      </c>
      <c r="G72" s="93">
        <f t="shared" si="0"/>
        <v>1.7641662550278738</v>
      </c>
      <c r="H72" s="93">
        <v>566.84</v>
      </c>
      <c r="I72" s="97">
        <f t="shared" si="1"/>
        <v>-596850</v>
      </c>
      <c r="J72" s="99" t="s">
        <v>93</v>
      </c>
      <c r="K72" s="99" t="s">
        <v>94</v>
      </c>
      <c r="L72" s="36" t="s">
        <v>732</v>
      </c>
      <c r="M72" s="36" t="s">
        <v>79</v>
      </c>
      <c r="N72" s="16" t="s">
        <v>95</v>
      </c>
      <c r="O72" s="17"/>
    </row>
    <row r="73" spans="1:15" ht="16.5" x14ac:dyDescent="0.3">
      <c r="A73" s="35">
        <v>43437</v>
      </c>
      <c r="B73" s="95" t="s">
        <v>186</v>
      </c>
      <c r="C73" s="95" t="s">
        <v>92</v>
      </c>
      <c r="D73" s="36" t="s">
        <v>85</v>
      </c>
      <c r="E73" s="96"/>
      <c r="F73" s="19">
        <v>1000</v>
      </c>
      <c r="G73" s="93">
        <f t="shared" si="0"/>
        <v>1.7984641116486522</v>
      </c>
      <c r="H73" s="93">
        <v>556.03</v>
      </c>
      <c r="I73" s="97">
        <f t="shared" si="1"/>
        <v>-597850</v>
      </c>
      <c r="J73" s="18" t="s">
        <v>181</v>
      </c>
      <c r="K73" s="95" t="s">
        <v>94</v>
      </c>
      <c r="L73" s="36" t="s">
        <v>773</v>
      </c>
      <c r="M73" s="36" t="s">
        <v>79</v>
      </c>
      <c r="N73" s="18" t="s">
        <v>95</v>
      </c>
      <c r="O73" s="17"/>
    </row>
    <row r="74" spans="1:15" ht="16.5" x14ac:dyDescent="0.3">
      <c r="A74" s="35">
        <v>43437</v>
      </c>
      <c r="B74" s="36" t="s">
        <v>277</v>
      </c>
      <c r="C74" s="36" t="s">
        <v>268</v>
      </c>
      <c r="D74" s="36" t="s">
        <v>81</v>
      </c>
      <c r="E74" s="37"/>
      <c r="F74" s="37">
        <v>1200</v>
      </c>
      <c r="G74" s="93">
        <f t="shared" si="0"/>
        <v>2.1581569339783826</v>
      </c>
      <c r="H74" s="93">
        <v>556.03</v>
      </c>
      <c r="I74" s="97">
        <f t="shared" si="1"/>
        <v>-599050</v>
      </c>
      <c r="J74" s="34" t="s">
        <v>97</v>
      </c>
      <c r="K74" s="36" t="s">
        <v>276</v>
      </c>
      <c r="L74" s="36" t="s">
        <v>773</v>
      </c>
      <c r="M74" s="36" t="s">
        <v>79</v>
      </c>
      <c r="N74" s="16" t="s">
        <v>110</v>
      </c>
      <c r="O74" s="17"/>
    </row>
    <row r="75" spans="1:15" ht="16.5" x14ac:dyDescent="0.3">
      <c r="A75" s="35">
        <v>43437</v>
      </c>
      <c r="B75" s="36" t="s">
        <v>337</v>
      </c>
      <c r="C75" s="95" t="s">
        <v>92</v>
      </c>
      <c r="D75" s="36" t="s">
        <v>85</v>
      </c>
      <c r="E75" s="37"/>
      <c r="F75" s="37">
        <v>500</v>
      </c>
      <c r="G75" s="93">
        <f t="shared" ref="G75:G138" si="2">+F75/H75</f>
        <v>0.89923205582432608</v>
      </c>
      <c r="H75" s="93">
        <v>556.03</v>
      </c>
      <c r="I75" s="97">
        <f t="shared" si="1"/>
        <v>-599550</v>
      </c>
      <c r="J75" s="36" t="s">
        <v>275</v>
      </c>
      <c r="K75" s="36" t="s">
        <v>94</v>
      </c>
      <c r="L75" s="36" t="s">
        <v>773</v>
      </c>
      <c r="M75" s="36" t="s">
        <v>79</v>
      </c>
      <c r="N75" s="36" t="s">
        <v>95</v>
      </c>
      <c r="O75" s="17"/>
    </row>
    <row r="76" spans="1:15" ht="16.5" x14ac:dyDescent="0.3">
      <c r="A76" s="35">
        <v>43437</v>
      </c>
      <c r="B76" s="36" t="s">
        <v>338</v>
      </c>
      <c r="C76" s="36" t="s">
        <v>195</v>
      </c>
      <c r="D76" s="36" t="s">
        <v>85</v>
      </c>
      <c r="E76" s="37"/>
      <c r="F76" s="37">
        <v>37000</v>
      </c>
      <c r="G76" s="93">
        <f t="shared" si="2"/>
        <v>66.543172131000134</v>
      </c>
      <c r="H76" s="93">
        <v>556.03</v>
      </c>
      <c r="I76" s="97">
        <f t="shared" si="1"/>
        <v>-636550</v>
      </c>
      <c r="J76" s="36" t="s">
        <v>275</v>
      </c>
      <c r="K76" s="36">
        <v>34</v>
      </c>
      <c r="L76" s="36" t="s">
        <v>773</v>
      </c>
      <c r="M76" s="36" t="s">
        <v>79</v>
      </c>
      <c r="N76" s="36" t="s">
        <v>110</v>
      </c>
      <c r="O76" s="17"/>
    </row>
    <row r="77" spans="1:15" ht="16.5" x14ac:dyDescent="0.3">
      <c r="A77" s="35">
        <v>43437</v>
      </c>
      <c r="B77" s="36" t="s">
        <v>371</v>
      </c>
      <c r="C77" s="95" t="s">
        <v>92</v>
      </c>
      <c r="D77" s="36" t="s">
        <v>85</v>
      </c>
      <c r="E77" s="37"/>
      <c r="F77" s="37">
        <v>10000</v>
      </c>
      <c r="G77" s="93">
        <f t="shared" si="2"/>
        <v>17.984641116486522</v>
      </c>
      <c r="H77" s="93">
        <v>556.03</v>
      </c>
      <c r="I77" s="97">
        <f t="shared" ref="I77:I140" si="3">I76+E77-F77</f>
        <v>-646550</v>
      </c>
      <c r="J77" s="36" t="s">
        <v>270</v>
      </c>
      <c r="K77" s="36" t="s">
        <v>98</v>
      </c>
      <c r="L77" s="36" t="s">
        <v>773</v>
      </c>
      <c r="M77" s="36" t="s">
        <v>79</v>
      </c>
      <c r="N77" s="36" t="s">
        <v>110</v>
      </c>
      <c r="O77" s="17"/>
    </row>
    <row r="78" spans="1:15" ht="16.5" x14ac:dyDescent="0.3">
      <c r="A78" s="35">
        <v>43437</v>
      </c>
      <c r="B78" s="36" t="s">
        <v>374</v>
      </c>
      <c r="C78" s="95" t="s">
        <v>92</v>
      </c>
      <c r="D78" s="36" t="s">
        <v>85</v>
      </c>
      <c r="E78" s="37"/>
      <c r="F78" s="37">
        <v>300</v>
      </c>
      <c r="G78" s="93">
        <f t="shared" si="2"/>
        <v>0.53953923349459565</v>
      </c>
      <c r="H78" s="93">
        <v>556.03</v>
      </c>
      <c r="I78" s="97">
        <f t="shared" si="3"/>
        <v>-646850</v>
      </c>
      <c r="J78" s="36" t="s">
        <v>270</v>
      </c>
      <c r="K78" s="36" t="s">
        <v>356</v>
      </c>
      <c r="L78" s="36" t="s">
        <v>773</v>
      </c>
      <c r="M78" s="36" t="s">
        <v>79</v>
      </c>
      <c r="N78" s="36" t="s">
        <v>95</v>
      </c>
      <c r="O78" s="17"/>
    </row>
    <row r="79" spans="1:15" ht="16.5" x14ac:dyDescent="0.3">
      <c r="A79" s="35">
        <v>43437</v>
      </c>
      <c r="B79" s="36" t="s">
        <v>375</v>
      </c>
      <c r="C79" s="95" t="s">
        <v>92</v>
      </c>
      <c r="D79" s="36" t="s">
        <v>85</v>
      </c>
      <c r="E79" s="37"/>
      <c r="F79" s="37">
        <v>2000</v>
      </c>
      <c r="G79" s="93">
        <f t="shared" si="2"/>
        <v>3.5969282232973043</v>
      </c>
      <c r="H79" s="93">
        <v>556.03</v>
      </c>
      <c r="I79" s="97">
        <f t="shared" si="3"/>
        <v>-648850</v>
      </c>
      <c r="J79" s="36" t="s">
        <v>270</v>
      </c>
      <c r="K79" s="36" t="s">
        <v>356</v>
      </c>
      <c r="L79" s="36" t="s">
        <v>773</v>
      </c>
      <c r="M79" s="36" t="s">
        <v>79</v>
      </c>
      <c r="N79" s="36" t="s">
        <v>95</v>
      </c>
      <c r="O79" s="17"/>
    </row>
    <row r="80" spans="1:15" ht="16.5" x14ac:dyDescent="0.3">
      <c r="A80" s="35">
        <v>43437</v>
      </c>
      <c r="B80" s="36" t="s">
        <v>376</v>
      </c>
      <c r="C80" s="95" t="s">
        <v>201</v>
      </c>
      <c r="D80" s="36" t="s">
        <v>85</v>
      </c>
      <c r="E80" s="37"/>
      <c r="F80" s="37">
        <v>30000</v>
      </c>
      <c r="G80" s="93">
        <f t="shared" si="2"/>
        <v>53.953923349459565</v>
      </c>
      <c r="H80" s="93">
        <v>556.03</v>
      </c>
      <c r="I80" s="97">
        <f t="shared" si="3"/>
        <v>-678850</v>
      </c>
      <c r="J80" s="36" t="s">
        <v>270</v>
      </c>
      <c r="K80" s="36">
        <v>202</v>
      </c>
      <c r="L80" s="36" t="s">
        <v>773</v>
      </c>
      <c r="M80" s="36" t="s">
        <v>79</v>
      </c>
      <c r="N80" s="36" t="s">
        <v>110</v>
      </c>
      <c r="O80" s="17"/>
    </row>
    <row r="81" spans="1:15" ht="16.5" x14ac:dyDescent="0.3">
      <c r="A81" s="35">
        <v>43437</v>
      </c>
      <c r="B81" s="36" t="s">
        <v>377</v>
      </c>
      <c r="C81" s="95" t="s">
        <v>201</v>
      </c>
      <c r="D81" s="36" t="s">
        <v>85</v>
      </c>
      <c r="E81" s="37"/>
      <c r="F81" s="37">
        <v>20000</v>
      </c>
      <c r="G81" s="93">
        <f t="shared" si="2"/>
        <v>35.969282232973043</v>
      </c>
      <c r="H81" s="93">
        <v>556.03</v>
      </c>
      <c r="I81" s="97">
        <f t="shared" si="3"/>
        <v>-698850</v>
      </c>
      <c r="J81" s="36" t="s">
        <v>270</v>
      </c>
      <c r="K81" s="36" t="s">
        <v>356</v>
      </c>
      <c r="L81" s="36" t="s">
        <v>773</v>
      </c>
      <c r="M81" s="36" t="s">
        <v>79</v>
      </c>
      <c r="N81" s="36" t="s">
        <v>95</v>
      </c>
      <c r="O81" s="17"/>
    </row>
    <row r="82" spans="1:15" ht="16.5" x14ac:dyDescent="0.3">
      <c r="A82" s="35">
        <v>43437</v>
      </c>
      <c r="B82" s="103" t="s">
        <v>421</v>
      </c>
      <c r="C82" s="95" t="s">
        <v>92</v>
      </c>
      <c r="D82" s="36" t="s">
        <v>88</v>
      </c>
      <c r="E82" s="96"/>
      <c r="F82" s="19">
        <v>2000</v>
      </c>
      <c r="G82" s="93">
        <f t="shared" si="2"/>
        <v>3.5283325100557477</v>
      </c>
      <c r="H82" s="93">
        <v>566.84</v>
      </c>
      <c r="I82" s="97">
        <f t="shared" si="3"/>
        <v>-700850</v>
      </c>
      <c r="J82" s="103" t="s">
        <v>301</v>
      </c>
      <c r="K82" s="104" t="s">
        <v>94</v>
      </c>
      <c r="L82" s="36" t="s">
        <v>732</v>
      </c>
      <c r="M82" s="36" t="s">
        <v>79</v>
      </c>
      <c r="N82" s="103" t="s">
        <v>95</v>
      </c>
      <c r="O82" s="17"/>
    </row>
    <row r="83" spans="1:15" ht="16.5" x14ac:dyDescent="0.3">
      <c r="A83" s="35">
        <v>43437</v>
      </c>
      <c r="B83" s="103" t="s">
        <v>422</v>
      </c>
      <c r="C83" s="95" t="s">
        <v>92</v>
      </c>
      <c r="D83" s="36" t="s">
        <v>88</v>
      </c>
      <c r="E83" s="96"/>
      <c r="F83" s="19">
        <v>1000</v>
      </c>
      <c r="G83" s="93">
        <f t="shared" si="2"/>
        <v>1.7641662550278738</v>
      </c>
      <c r="H83" s="93">
        <v>566.84</v>
      </c>
      <c r="I83" s="97">
        <f t="shared" si="3"/>
        <v>-701850</v>
      </c>
      <c r="J83" s="103" t="s">
        <v>301</v>
      </c>
      <c r="K83" s="104" t="s">
        <v>94</v>
      </c>
      <c r="L83" s="36" t="s">
        <v>732</v>
      </c>
      <c r="M83" s="36" t="s">
        <v>79</v>
      </c>
      <c r="N83" s="103" t="s">
        <v>95</v>
      </c>
      <c r="O83" s="17"/>
    </row>
    <row r="84" spans="1:15" ht="16.5" x14ac:dyDescent="0.3">
      <c r="A84" s="35">
        <v>43437</v>
      </c>
      <c r="B84" s="98" t="s">
        <v>525</v>
      </c>
      <c r="C84" s="95" t="s">
        <v>92</v>
      </c>
      <c r="D84" s="36" t="s">
        <v>85</v>
      </c>
      <c r="E84" s="37"/>
      <c r="F84" s="37">
        <v>300</v>
      </c>
      <c r="G84" s="93">
        <f t="shared" si="2"/>
        <v>0.53953923349459565</v>
      </c>
      <c r="H84" s="93">
        <v>556.03</v>
      </c>
      <c r="I84" s="97">
        <f t="shared" si="3"/>
        <v>-702150</v>
      </c>
      <c r="J84" s="34" t="s">
        <v>267</v>
      </c>
      <c r="K84" s="98" t="s">
        <v>94</v>
      </c>
      <c r="L84" s="36" t="s">
        <v>773</v>
      </c>
      <c r="M84" s="36" t="s">
        <v>79</v>
      </c>
      <c r="N84" s="34" t="s">
        <v>95</v>
      </c>
      <c r="O84" s="17"/>
    </row>
    <row r="85" spans="1:15" ht="16.5" x14ac:dyDescent="0.3">
      <c r="A85" s="35">
        <v>43437</v>
      </c>
      <c r="B85" s="98" t="s">
        <v>526</v>
      </c>
      <c r="C85" s="95" t="s">
        <v>92</v>
      </c>
      <c r="D85" s="36" t="s">
        <v>85</v>
      </c>
      <c r="E85" s="37"/>
      <c r="F85" s="37">
        <v>300</v>
      </c>
      <c r="G85" s="93">
        <f t="shared" si="2"/>
        <v>0.53953923349459565</v>
      </c>
      <c r="H85" s="93">
        <v>556.03</v>
      </c>
      <c r="I85" s="97">
        <f t="shared" si="3"/>
        <v>-702450</v>
      </c>
      <c r="J85" s="34" t="s">
        <v>267</v>
      </c>
      <c r="K85" s="98" t="s">
        <v>94</v>
      </c>
      <c r="L85" s="36" t="s">
        <v>773</v>
      </c>
      <c r="M85" s="36" t="s">
        <v>79</v>
      </c>
      <c r="N85" s="34" t="s">
        <v>95</v>
      </c>
      <c r="O85" s="17"/>
    </row>
    <row r="86" spans="1:15" ht="16.5" x14ac:dyDescent="0.3">
      <c r="A86" s="35">
        <v>43437</v>
      </c>
      <c r="B86" s="98" t="s">
        <v>527</v>
      </c>
      <c r="C86" s="95" t="s">
        <v>92</v>
      </c>
      <c r="D86" s="36" t="s">
        <v>85</v>
      </c>
      <c r="E86" s="37"/>
      <c r="F86" s="37">
        <v>300</v>
      </c>
      <c r="G86" s="93">
        <f t="shared" si="2"/>
        <v>0.53953923349459565</v>
      </c>
      <c r="H86" s="93">
        <v>556.03</v>
      </c>
      <c r="I86" s="97">
        <f t="shared" si="3"/>
        <v>-702750</v>
      </c>
      <c r="J86" s="34" t="s">
        <v>267</v>
      </c>
      <c r="K86" s="98" t="s">
        <v>94</v>
      </c>
      <c r="L86" s="36" t="s">
        <v>773</v>
      </c>
      <c r="M86" s="36" t="s">
        <v>79</v>
      </c>
      <c r="N86" s="34" t="s">
        <v>95</v>
      </c>
      <c r="O86" s="15"/>
    </row>
    <row r="87" spans="1:15" ht="16.5" x14ac:dyDescent="0.3">
      <c r="A87" s="35">
        <v>43437</v>
      </c>
      <c r="B87" s="98" t="s">
        <v>528</v>
      </c>
      <c r="C87" s="95" t="s">
        <v>92</v>
      </c>
      <c r="D87" s="36" t="s">
        <v>85</v>
      </c>
      <c r="E87" s="37"/>
      <c r="F87" s="37">
        <v>300</v>
      </c>
      <c r="G87" s="93">
        <f t="shared" si="2"/>
        <v>0.53953923349459565</v>
      </c>
      <c r="H87" s="93">
        <v>556.03</v>
      </c>
      <c r="I87" s="97">
        <f t="shared" si="3"/>
        <v>-703050</v>
      </c>
      <c r="J87" s="34" t="s">
        <v>267</v>
      </c>
      <c r="K87" s="98" t="s">
        <v>94</v>
      </c>
      <c r="L87" s="36" t="s">
        <v>773</v>
      </c>
      <c r="M87" s="36" t="s">
        <v>79</v>
      </c>
      <c r="N87" s="34" t="s">
        <v>95</v>
      </c>
      <c r="O87" s="17"/>
    </row>
    <row r="88" spans="1:15" ht="16.5" x14ac:dyDescent="0.3">
      <c r="A88" s="35">
        <v>43437</v>
      </c>
      <c r="B88" s="98" t="s">
        <v>510</v>
      </c>
      <c r="C88" s="95" t="s">
        <v>92</v>
      </c>
      <c r="D88" s="36" t="s">
        <v>85</v>
      </c>
      <c r="E88" s="37"/>
      <c r="F88" s="37">
        <v>300</v>
      </c>
      <c r="G88" s="93">
        <f t="shared" si="2"/>
        <v>0.53953923349459565</v>
      </c>
      <c r="H88" s="93">
        <v>556.03</v>
      </c>
      <c r="I88" s="97">
        <f t="shared" si="3"/>
        <v>-703350</v>
      </c>
      <c r="J88" s="34" t="s">
        <v>267</v>
      </c>
      <c r="K88" s="98" t="s">
        <v>94</v>
      </c>
      <c r="L88" s="36" t="s">
        <v>773</v>
      </c>
      <c r="M88" s="36" t="s">
        <v>79</v>
      </c>
      <c r="N88" s="34" t="s">
        <v>95</v>
      </c>
      <c r="O88" s="17"/>
    </row>
    <row r="89" spans="1:15" ht="16.5" x14ac:dyDescent="0.3">
      <c r="A89" s="35">
        <v>43437</v>
      </c>
      <c r="B89" s="98" t="s">
        <v>529</v>
      </c>
      <c r="C89" s="95" t="s">
        <v>92</v>
      </c>
      <c r="D89" s="36" t="s">
        <v>85</v>
      </c>
      <c r="E89" s="37"/>
      <c r="F89" s="37">
        <v>300</v>
      </c>
      <c r="G89" s="93">
        <f t="shared" si="2"/>
        <v>0.53953923349459565</v>
      </c>
      <c r="H89" s="93">
        <v>556.03</v>
      </c>
      <c r="I89" s="97">
        <f t="shared" si="3"/>
        <v>-703650</v>
      </c>
      <c r="J89" s="34" t="s">
        <v>267</v>
      </c>
      <c r="K89" s="98" t="s">
        <v>94</v>
      </c>
      <c r="L89" s="36" t="s">
        <v>773</v>
      </c>
      <c r="M89" s="36" t="s">
        <v>79</v>
      </c>
      <c r="N89" s="34" t="s">
        <v>95</v>
      </c>
      <c r="O89" s="17"/>
    </row>
    <row r="90" spans="1:15" ht="16.5" x14ac:dyDescent="0.3">
      <c r="A90" s="35">
        <v>43437</v>
      </c>
      <c r="B90" s="98" t="s">
        <v>530</v>
      </c>
      <c r="C90" s="98" t="s">
        <v>183</v>
      </c>
      <c r="D90" s="36" t="s">
        <v>85</v>
      </c>
      <c r="E90" s="37"/>
      <c r="F90" s="37">
        <v>3000</v>
      </c>
      <c r="G90" s="93">
        <f t="shared" si="2"/>
        <v>5.3953923349459565</v>
      </c>
      <c r="H90" s="93">
        <v>556.03</v>
      </c>
      <c r="I90" s="97">
        <f t="shared" si="3"/>
        <v>-706650</v>
      </c>
      <c r="J90" s="34" t="s">
        <v>267</v>
      </c>
      <c r="K90" s="98" t="s">
        <v>94</v>
      </c>
      <c r="L90" s="36" t="s">
        <v>773</v>
      </c>
      <c r="M90" s="36" t="s">
        <v>79</v>
      </c>
      <c r="N90" s="34" t="s">
        <v>95</v>
      </c>
      <c r="O90" s="17"/>
    </row>
    <row r="91" spans="1:15" ht="16.5" x14ac:dyDescent="0.3">
      <c r="A91" s="35">
        <v>43437</v>
      </c>
      <c r="B91" s="98" t="s">
        <v>531</v>
      </c>
      <c r="C91" s="95" t="s">
        <v>92</v>
      </c>
      <c r="D91" s="36" t="s">
        <v>85</v>
      </c>
      <c r="E91" s="37"/>
      <c r="F91" s="37">
        <v>300</v>
      </c>
      <c r="G91" s="93">
        <f t="shared" si="2"/>
        <v>0.53953923349459565</v>
      </c>
      <c r="H91" s="93">
        <v>556.03</v>
      </c>
      <c r="I91" s="97">
        <f t="shared" si="3"/>
        <v>-706950</v>
      </c>
      <c r="J91" s="34" t="s">
        <v>267</v>
      </c>
      <c r="K91" s="98" t="s">
        <v>94</v>
      </c>
      <c r="L91" s="36" t="s">
        <v>773</v>
      </c>
      <c r="M91" s="36" t="s">
        <v>79</v>
      </c>
      <c r="N91" s="34" t="s">
        <v>95</v>
      </c>
      <c r="O91" s="17"/>
    </row>
    <row r="92" spans="1:15" ht="16.5" x14ac:dyDescent="0.3">
      <c r="A92" s="35">
        <v>43437</v>
      </c>
      <c r="B92" s="98" t="s">
        <v>622</v>
      </c>
      <c r="C92" s="95" t="s">
        <v>92</v>
      </c>
      <c r="D92" s="36" t="s">
        <v>85</v>
      </c>
      <c r="E92" s="37"/>
      <c r="F92" s="37">
        <v>1000</v>
      </c>
      <c r="G92" s="93">
        <f t="shared" si="2"/>
        <v>1.7984641116486522</v>
      </c>
      <c r="H92" s="93">
        <v>556.03</v>
      </c>
      <c r="I92" s="97">
        <f t="shared" si="3"/>
        <v>-707950</v>
      </c>
      <c r="J92" s="34" t="s">
        <v>274</v>
      </c>
      <c r="K92" s="98" t="s">
        <v>94</v>
      </c>
      <c r="L92" s="36" t="s">
        <v>773</v>
      </c>
      <c r="M92" s="36" t="s">
        <v>79</v>
      </c>
      <c r="N92" s="34" t="s">
        <v>95</v>
      </c>
      <c r="O92" s="17"/>
    </row>
    <row r="93" spans="1:15" ht="16.5" x14ac:dyDescent="0.3">
      <c r="A93" s="35">
        <v>43437</v>
      </c>
      <c r="B93" s="98" t="s">
        <v>623</v>
      </c>
      <c r="C93" s="95" t="s">
        <v>92</v>
      </c>
      <c r="D93" s="36" t="s">
        <v>85</v>
      </c>
      <c r="E93" s="37"/>
      <c r="F93" s="37">
        <v>1000</v>
      </c>
      <c r="G93" s="93">
        <f t="shared" si="2"/>
        <v>1.7984641116486522</v>
      </c>
      <c r="H93" s="93">
        <v>556.03</v>
      </c>
      <c r="I93" s="97">
        <f t="shared" si="3"/>
        <v>-708950</v>
      </c>
      <c r="J93" s="34" t="s">
        <v>274</v>
      </c>
      <c r="K93" s="98" t="s">
        <v>94</v>
      </c>
      <c r="L93" s="36" t="s">
        <v>773</v>
      </c>
      <c r="M93" s="36" t="s">
        <v>79</v>
      </c>
      <c r="N93" s="34" t="s">
        <v>95</v>
      </c>
      <c r="O93" s="17"/>
    </row>
    <row r="94" spans="1:15" ht="16.5" x14ac:dyDescent="0.3">
      <c r="A94" s="35">
        <v>43437</v>
      </c>
      <c r="B94" s="98" t="s">
        <v>624</v>
      </c>
      <c r="C94" s="99" t="s">
        <v>109</v>
      </c>
      <c r="D94" s="36" t="s">
        <v>81</v>
      </c>
      <c r="E94" s="37"/>
      <c r="F94" s="37">
        <v>1500</v>
      </c>
      <c r="G94" s="93">
        <f t="shared" si="2"/>
        <v>2.6976961674729782</v>
      </c>
      <c r="H94" s="93">
        <v>556.03</v>
      </c>
      <c r="I94" s="97">
        <f t="shared" si="3"/>
        <v>-710450</v>
      </c>
      <c r="J94" s="34" t="s">
        <v>274</v>
      </c>
      <c r="K94" s="98">
        <v>37</v>
      </c>
      <c r="L94" s="36" t="s">
        <v>773</v>
      </c>
      <c r="M94" s="36" t="s">
        <v>79</v>
      </c>
      <c r="N94" s="34" t="s">
        <v>110</v>
      </c>
      <c r="O94" s="17"/>
    </row>
    <row r="95" spans="1:15" ht="16.5" x14ac:dyDescent="0.3">
      <c r="A95" s="35">
        <v>43437</v>
      </c>
      <c r="B95" s="105" t="s">
        <v>700</v>
      </c>
      <c r="C95" s="95" t="s">
        <v>92</v>
      </c>
      <c r="D95" s="36" t="s">
        <v>88</v>
      </c>
      <c r="E95" s="96"/>
      <c r="F95" s="96">
        <v>1000</v>
      </c>
      <c r="G95" s="93">
        <f t="shared" si="2"/>
        <v>1.7641662550278738</v>
      </c>
      <c r="H95" s="93">
        <v>566.84</v>
      </c>
      <c r="I95" s="97">
        <f t="shared" si="3"/>
        <v>-711450</v>
      </c>
      <c r="J95" s="105" t="s">
        <v>701</v>
      </c>
      <c r="K95" s="105" t="s">
        <v>702</v>
      </c>
      <c r="L95" s="36" t="s">
        <v>732</v>
      </c>
      <c r="M95" s="36" t="s">
        <v>79</v>
      </c>
      <c r="N95" s="47" t="s">
        <v>95</v>
      </c>
      <c r="O95" s="17"/>
    </row>
    <row r="96" spans="1:15" ht="16.5" x14ac:dyDescent="0.3">
      <c r="A96" s="35">
        <v>43437</v>
      </c>
      <c r="B96" s="105" t="s">
        <v>703</v>
      </c>
      <c r="C96" s="95" t="s">
        <v>92</v>
      </c>
      <c r="D96" s="36" t="s">
        <v>88</v>
      </c>
      <c r="E96" s="96"/>
      <c r="F96" s="96">
        <v>1000</v>
      </c>
      <c r="G96" s="93">
        <f t="shared" si="2"/>
        <v>1.7641662550278738</v>
      </c>
      <c r="H96" s="93">
        <v>566.84</v>
      </c>
      <c r="I96" s="97">
        <f t="shared" si="3"/>
        <v>-712450</v>
      </c>
      <c r="J96" s="105" t="s">
        <v>701</v>
      </c>
      <c r="K96" s="105" t="s">
        <v>702</v>
      </c>
      <c r="L96" s="36" t="s">
        <v>732</v>
      </c>
      <c r="M96" s="36" t="s">
        <v>79</v>
      </c>
      <c r="N96" s="47" t="s">
        <v>95</v>
      </c>
      <c r="O96" s="17"/>
    </row>
    <row r="97" spans="1:15" ht="16.5" x14ac:dyDescent="0.3">
      <c r="A97" s="35">
        <v>43437</v>
      </c>
      <c r="B97" s="46" t="s">
        <v>715</v>
      </c>
      <c r="C97" s="95" t="s">
        <v>92</v>
      </c>
      <c r="D97" s="100" t="s">
        <v>85</v>
      </c>
      <c r="E97" s="96"/>
      <c r="F97" s="19">
        <v>300</v>
      </c>
      <c r="G97" s="93">
        <f t="shared" si="2"/>
        <v>0.53953923349459565</v>
      </c>
      <c r="H97" s="93">
        <v>556.03</v>
      </c>
      <c r="I97" s="97">
        <f t="shared" si="3"/>
        <v>-712750</v>
      </c>
      <c r="J97" s="46" t="s">
        <v>711</v>
      </c>
      <c r="K97" s="46" t="s">
        <v>712</v>
      </c>
      <c r="L97" s="36" t="s">
        <v>773</v>
      </c>
      <c r="M97" s="36" t="s">
        <v>79</v>
      </c>
      <c r="N97" s="46" t="s">
        <v>95</v>
      </c>
      <c r="O97" s="17"/>
    </row>
    <row r="98" spans="1:15" ht="16.5" x14ac:dyDescent="0.3">
      <c r="A98" s="35">
        <v>43437</v>
      </c>
      <c r="B98" s="46" t="s">
        <v>716</v>
      </c>
      <c r="C98" s="95" t="s">
        <v>92</v>
      </c>
      <c r="D98" s="100" t="s">
        <v>85</v>
      </c>
      <c r="E98" s="96"/>
      <c r="F98" s="19">
        <v>300</v>
      </c>
      <c r="G98" s="93">
        <f t="shared" si="2"/>
        <v>0.53953923349459565</v>
      </c>
      <c r="H98" s="93">
        <v>556.03</v>
      </c>
      <c r="I98" s="97">
        <f t="shared" si="3"/>
        <v>-713050</v>
      </c>
      <c r="J98" s="46" t="s">
        <v>711</v>
      </c>
      <c r="K98" s="46" t="s">
        <v>712</v>
      </c>
      <c r="L98" s="36" t="s">
        <v>773</v>
      </c>
      <c r="M98" s="36" t="s">
        <v>79</v>
      </c>
      <c r="N98" s="46" t="s">
        <v>95</v>
      </c>
      <c r="O98" s="17"/>
    </row>
    <row r="99" spans="1:15" ht="16.5" x14ac:dyDescent="0.3">
      <c r="A99" s="35">
        <v>43437</v>
      </c>
      <c r="B99" s="46" t="s">
        <v>717</v>
      </c>
      <c r="C99" s="95" t="s">
        <v>92</v>
      </c>
      <c r="D99" s="100" t="s">
        <v>85</v>
      </c>
      <c r="E99" s="96"/>
      <c r="F99" s="19">
        <v>300</v>
      </c>
      <c r="G99" s="93">
        <f t="shared" si="2"/>
        <v>0.53953923349459565</v>
      </c>
      <c r="H99" s="93">
        <v>556.03</v>
      </c>
      <c r="I99" s="97">
        <f t="shared" si="3"/>
        <v>-713350</v>
      </c>
      <c r="J99" s="46" t="s">
        <v>711</v>
      </c>
      <c r="K99" s="46" t="s">
        <v>712</v>
      </c>
      <c r="L99" s="36" t="s">
        <v>773</v>
      </c>
      <c r="M99" s="36" t="s">
        <v>79</v>
      </c>
      <c r="N99" s="46" t="s">
        <v>95</v>
      </c>
      <c r="O99" s="17"/>
    </row>
    <row r="100" spans="1:15" ht="16.5" x14ac:dyDescent="0.3">
      <c r="A100" s="35">
        <v>43437</v>
      </c>
      <c r="B100" s="46" t="s">
        <v>718</v>
      </c>
      <c r="C100" s="95" t="s">
        <v>92</v>
      </c>
      <c r="D100" s="100" t="s">
        <v>85</v>
      </c>
      <c r="E100" s="96"/>
      <c r="F100" s="19">
        <v>600</v>
      </c>
      <c r="G100" s="93">
        <f t="shared" si="2"/>
        <v>1.0790784669891913</v>
      </c>
      <c r="H100" s="93">
        <v>556.03</v>
      </c>
      <c r="I100" s="97">
        <f t="shared" si="3"/>
        <v>-713950</v>
      </c>
      <c r="J100" s="46" t="s">
        <v>711</v>
      </c>
      <c r="K100" s="46" t="s">
        <v>712</v>
      </c>
      <c r="L100" s="36" t="s">
        <v>773</v>
      </c>
      <c r="M100" s="36" t="s">
        <v>79</v>
      </c>
      <c r="N100" s="46" t="s">
        <v>95</v>
      </c>
      <c r="O100" s="17"/>
    </row>
    <row r="101" spans="1:15" ht="16.5" x14ac:dyDescent="0.3">
      <c r="A101" s="35">
        <v>43437</v>
      </c>
      <c r="B101" s="46" t="s">
        <v>719</v>
      </c>
      <c r="C101" s="95" t="s">
        <v>201</v>
      </c>
      <c r="D101" s="100" t="s">
        <v>85</v>
      </c>
      <c r="E101" s="96"/>
      <c r="F101" s="19">
        <v>120000</v>
      </c>
      <c r="G101" s="93">
        <f t="shared" si="2"/>
        <v>215.81569339783826</v>
      </c>
      <c r="H101" s="93">
        <v>556.03</v>
      </c>
      <c r="I101" s="97">
        <f t="shared" si="3"/>
        <v>-833950</v>
      </c>
      <c r="J101" s="46" t="s">
        <v>711</v>
      </c>
      <c r="K101" s="46" t="s">
        <v>266</v>
      </c>
      <c r="L101" s="36" t="s">
        <v>773</v>
      </c>
      <c r="M101" s="36" t="s">
        <v>79</v>
      </c>
      <c r="N101" s="46" t="s">
        <v>178</v>
      </c>
      <c r="O101" s="17"/>
    </row>
    <row r="102" spans="1:15" ht="16.5" x14ac:dyDescent="0.3">
      <c r="A102" s="35">
        <v>43437</v>
      </c>
      <c r="B102" s="46" t="s">
        <v>720</v>
      </c>
      <c r="C102" s="95" t="s">
        <v>92</v>
      </c>
      <c r="D102" s="100" t="s">
        <v>85</v>
      </c>
      <c r="E102" s="96"/>
      <c r="F102" s="19">
        <v>10000</v>
      </c>
      <c r="G102" s="93">
        <f t="shared" si="2"/>
        <v>17.984641116486522</v>
      </c>
      <c r="H102" s="93">
        <v>556.03</v>
      </c>
      <c r="I102" s="97">
        <f t="shared" si="3"/>
        <v>-843950</v>
      </c>
      <c r="J102" s="46" t="s">
        <v>711</v>
      </c>
      <c r="K102" s="46" t="s">
        <v>266</v>
      </c>
      <c r="L102" s="36" t="s">
        <v>773</v>
      </c>
      <c r="M102" s="36" t="s">
        <v>79</v>
      </c>
      <c r="N102" s="100" t="s">
        <v>178</v>
      </c>
      <c r="O102" s="17"/>
    </row>
    <row r="103" spans="1:15" ht="16.5" x14ac:dyDescent="0.3">
      <c r="A103" s="35">
        <v>43438</v>
      </c>
      <c r="B103" s="36" t="s">
        <v>26</v>
      </c>
      <c r="C103" s="36" t="s">
        <v>84</v>
      </c>
      <c r="D103" s="36" t="s">
        <v>85</v>
      </c>
      <c r="E103" s="101"/>
      <c r="F103" s="37">
        <v>125000</v>
      </c>
      <c r="G103" s="93">
        <f t="shared" si="2"/>
        <v>224.80801395608151</v>
      </c>
      <c r="H103" s="93">
        <v>556.03</v>
      </c>
      <c r="I103" s="97">
        <f t="shared" si="3"/>
        <v>-968950</v>
      </c>
      <c r="J103" s="102" t="s">
        <v>78</v>
      </c>
      <c r="K103" s="36">
        <v>3634966</v>
      </c>
      <c r="L103" s="36" t="s">
        <v>773</v>
      </c>
      <c r="M103" s="36" t="s">
        <v>79</v>
      </c>
      <c r="N103" s="16" t="s">
        <v>110</v>
      </c>
      <c r="O103" s="17"/>
    </row>
    <row r="104" spans="1:15" ht="16.5" x14ac:dyDescent="0.3">
      <c r="A104" s="35">
        <v>43438</v>
      </c>
      <c r="B104" s="36" t="s">
        <v>27</v>
      </c>
      <c r="C104" s="36" t="s">
        <v>80</v>
      </c>
      <c r="D104" s="36" t="s">
        <v>81</v>
      </c>
      <c r="E104" s="101"/>
      <c r="F104" s="37">
        <v>3401</v>
      </c>
      <c r="G104" s="93">
        <f t="shared" si="2"/>
        <v>6.116576443717066</v>
      </c>
      <c r="H104" s="93">
        <v>556.03</v>
      </c>
      <c r="I104" s="97">
        <f t="shared" si="3"/>
        <v>-972351</v>
      </c>
      <c r="J104" s="102" t="s">
        <v>78</v>
      </c>
      <c r="K104" s="36">
        <v>3634966</v>
      </c>
      <c r="L104" s="36" t="s">
        <v>773</v>
      </c>
      <c r="M104" s="36" t="s">
        <v>79</v>
      </c>
      <c r="N104" s="16" t="s">
        <v>110</v>
      </c>
      <c r="O104" s="17"/>
    </row>
    <row r="105" spans="1:15" ht="16.5" x14ac:dyDescent="0.3">
      <c r="A105" s="35">
        <v>43438</v>
      </c>
      <c r="B105" s="99" t="s">
        <v>99</v>
      </c>
      <c r="C105" s="95" t="s">
        <v>92</v>
      </c>
      <c r="D105" s="36" t="s">
        <v>88</v>
      </c>
      <c r="E105" s="37"/>
      <c r="F105" s="37">
        <v>1000</v>
      </c>
      <c r="G105" s="93">
        <f t="shared" si="2"/>
        <v>1.7641662550278738</v>
      </c>
      <c r="H105" s="93">
        <v>566.84</v>
      </c>
      <c r="I105" s="97">
        <f t="shared" si="3"/>
        <v>-973351</v>
      </c>
      <c r="J105" s="99" t="s">
        <v>93</v>
      </c>
      <c r="K105" s="99" t="s">
        <v>94</v>
      </c>
      <c r="L105" s="36" t="s">
        <v>732</v>
      </c>
      <c r="M105" s="36" t="s">
        <v>79</v>
      </c>
      <c r="N105" s="16" t="s">
        <v>95</v>
      </c>
      <c r="O105" s="17"/>
    </row>
    <row r="106" spans="1:15" ht="16.5" x14ac:dyDescent="0.3">
      <c r="A106" s="35">
        <v>43438</v>
      </c>
      <c r="B106" s="99" t="s">
        <v>100</v>
      </c>
      <c r="C106" s="95" t="s">
        <v>92</v>
      </c>
      <c r="D106" s="36" t="s">
        <v>88</v>
      </c>
      <c r="E106" s="37"/>
      <c r="F106" s="37">
        <v>1000</v>
      </c>
      <c r="G106" s="93">
        <f t="shared" si="2"/>
        <v>1.7641662550278738</v>
      </c>
      <c r="H106" s="93">
        <v>566.84</v>
      </c>
      <c r="I106" s="97">
        <f t="shared" si="3"/>
        <v>-974351</v>
      </c>
      <c r="J106" s="99" t="s">
        <v>93</v>
      </c>
      <c r="K106" s="99" t="s">
        <v>94</v>
      </c>
      <c r="L106" s="36" t="s">
        <v>732</v>
      </c>
      <c r="M106" s="36" t="s">
        <v>79</v>
      </c>
      <c r="N106" s="16" t="s">
        <v>95</v>
      </c>
      <c r="O106" s="17"/>
    </row>
    <row r="107" spans="1:15" ht="16.5" x14ac:dyDescent="0.3">
      <c r="A107" s="35">
        <v>43438</v>
      </c>
      <c r="B107" s="99" t="s">
        <v>96</v>
      </c>
      <c r="C107" s="99" t="s">
        <v>86</v>
      </c>
      <c r="D107" s="36" t="s">
        <v>88</v>
      </c>
      <c r="E107" s="37"/>
      <c r="F107" s="37">
        <v>1000</v>
      </c>
      <c r="G107" s="93">
        <f t="shared" si="2"/>
        <v>1.7641662550278738</v>
      </c>
      <c r="H107" s="93">
        <v>566.84</v>
      </c>
      <c r="I107" s="97">
        <f t="shared" si="3"/>
        <v>-975351</v>
      </c>
      <c r="J107" s="99" t="s">
        <v>93</v>
      </c>
      <c r="K107" s="99" t="s">
        <v>94</v>
      </c>
      <c r="L107" s="36" t="s">
        <v>732</v>
      </c>
      <c r="M107" s="36" t="s">
        <v>79</v>
      </c>
      <c r="N107" s="16" t="s">
        <v>95</v>
      </c>
      <c r="O107" s="17"/>
    </row>
    <row r="108" spans="1:15" ht="16.5" x14ac:dyDescent="0.3">
      <c r="A108" s="35">
        <v>43438</v>
      </c>
      <c r="B108" s="99" t="s">
        <v>101</v>
      </c>
      <c r="C108" s="95" t="s">
        <v>92</v>
      </c>
      <c r="D108" s="36" t="s">
        <v>88</v>
      </c>
      <c r="E108" s="37"/>
      <c r="F108" s="37">
        <v>2000</v>
      </c>
      <c r="G108" s="93">
        <f t="shared" si="2"/>
        <v>3.5283325100557477</v>
      </c>
      <c r="H108" s="93">
        <v>566.84</v>
      </c>
      <c r="I108" s="97">
        <f t="shared" si="3"/>
        <v>-977351</v>
      </c>
      <c r="J108" s="99" t="s">
        <v>93</v>
      </c>
      <c r="K108" s="99" t="s">
        <v>94</v>
      </c>
      <c r="L108" s="36" t="s">
        <v>732</v>
      </c>
      <c r="M108" s="36" t="s">
        <v>79</v>
      </c>
      <c r="N108" s="16" t="s">
        <v>95</v>
      </c>
      <c r="O108" s="17"/>
    </row>
    <row r="109" spans="1:15" ht="16.5" x14ac:dyDescent="0.3">
      <c r="A109" s="35">
        <v>43438</v>
      </c>
      <c r="B109" s="95" t="s">
        <v>187</v>
      </c>
      <c r="C109" s="95" t="s">
        <v>92</v>
      </c>
      <c r="D109" s="36" t="s">
        <v>85</v>
      </c>
      <c r="E109" s="96"/>
      <c r="F109" s="19">
        <v>1500</v>
      </c>
      <c r="G109" s="93">
        <f t="shared" si="2"/>
        <v>2.6976961674729782</v>
      </c>
      <c r="H109" s="93">
        <v>556.03</v>
      </c>
      <c r="I109" s="97">
        <f t="shared" si="3"/>
        <v>-978851</v>
      </c>
      <c r="J109" s="18" t="s">
        <v>181</v>
      </c>
      <c r="K109" s="95" t="s">
        <v>94</v>
      </c>
      <c r="L109" s="36" t="s">
        <v>773</v>
      </c>
      <c r="M109" s="36" t="s">
        <v>79</v>
      </c>
      <c r="N109" s="18" t="s">
        <v>95</v>
      </c>
      <c r="O109" s="17"/>
    </row>
    <row r="110" spans="1:15" ht="16.5" x14ac:dyDescent="0.3">
      <c r="A110" s="35">
        <v>43438</v>
      </c>
      <c r="B110" s="95" t="s">
        <v>194</v>
      </c>
      <c r="C110" s="95" t="s">
        <v>195</v>
      </c>
      <c r="D110" s="36" t="s">
        <v>85</v>
      </c>
      <c r="E110" s="96"/>
      <c r="F110" s="19">
        <v>51000</v>
      </c>
      <c r="G110" s="93">
        <f t="shared" si="2"/>
        <v>91.721669694081257</v>
      </c>
      <c r="H110" s="93">
        <v>556.03</v>
      </c>
      <c r="I110" s="97">
        <f t="shared" si="3"/>
        <v>-1029851</v>
      </c>
      <c r="J110" s="18" t="s">
        <v>181</v>
      </c>
      <c r="K110" s="95">
        <v>39</v>
      </c>
      <c r="L110" s="36" t="s">
        <v>773</v>
      </c>
      <c r="M110" s="36" t="s">
        <v>79</v>
      </c>
      <c r="N110" s="18" t="s">
        <v>110</v>
      </c>
      <c r="O110" s="17"/>
    </row>
    <row r="111" spans="1:15" ht="16.5" x14ac:dyDescent="0.3">
      <c r="A111" s="35">
        <v>43438</v>
      </c>
      <c r="B111" s="36" t="s">
        <v>279</v>
      </c>
      <c r="C111" s="36" t="s">
        <v>84</v>
      </c>
      <c r="D111" s="36" t="s">
        <v>85</v>
      </c>
      <c r="E111" s="37"/>
      <c r="F111" s="37">
        <v>76000</v>
      </c>
      <c r="G111" s="93">
        <f t="shared" si="2"/>
        <v>136.68327248529755</v>
      </c>
      <c r="H111" s="93">
        <v>556.03</v>
      </c>
      <c r="I111" s="97">
        <f t="shared" si="3"/>
        <v>-1105851</v>
      </c>
      <c r="J111" s="34" t="s">
        <v>97</v>
      </c>
      <c r="K111" s="36">
        <v>2</v>
      </c>
      <c r="L111" s="36" t="s">
        <v>773</v>
      </c>
      <c r="M111" s="36" t="s">
        <v>79</v>
      </c>
      <c r="N111" s="16" t="s">
        <v>110</v>
      </c>
      <c r="O111" s="17"/>
    </row>
    <row r="112" spans="1:15" ht="16.5" x14ac:dyDescent="0.3">
      <c r="A112" s="35">
        <v>43438</v>
      </c>
      <c r="B112" s="36" t="s">
        <v>280</v>
      </c>
      <c r="C112" s="36" t="s">
        <v>82</v>
      </c>
      <c r="D112" s="36" t="s">
        <v>85</v>
      </c>
      <c r="E112" s="37"/>
      <c r="F112" s="37">
        <v>10000</v>
      </c>
      <c r="G112" s="93">
        <f t="shared" si="2"/>
        <v>17.984641116486522</v>
      </c>
      <c r="H112" s="93">
        <v>556.03</v>
      </c>
      <c r="I112" s="97">
        <f t="shared" si="3"/>
        <v>-1115851</v>
      </c>
      <c r="J112" s="34" t="s">
        <v>97</v>
      </c>
      <c r="K112" s="36">
        <v>3</v>
      </c>
      <c r="L112" s="36" t="s">
        <v>773</v>
      </c>
      <c r="M112" s="36" t="s">
        <v>79</v>
      </c>
      <c r="N112" s="16" t="s">
        <v>110</v>
      </c>
      <c r="O112" s="17"/>
    </row>
    <row r="113" spans="1:15" ht="16.5" x14ac:dyDescent="0.3">
      <c r="A113" s="35">
        <v>43438</v>
      </c>
      <c r="B113" s="36" t="s">
        <v>339</v>
      </c>
      <c r="C113" s="95" t="s">
        <v>92</v>
      </c>
      <c r="D113" s="36" t="s">
        <v>85</v>
      </c>
      <c r="E113" s="37"/>
      <c r="F113" s="37">
        <v>1500</v>
      </c>
      <c r="G113" s="93">
        <f t="shared" si="2"/>
        <v>2.6976961674729782</v>
      </c>
      <c r="H113" s="93">
        <v>556.03</v>
      </c>
      <c r="I113" s="97">
        <f t="shared" si="3"/>
        <v>-1117351</v>
      </c>
      <c r="J113" s="36" t="s">
        <v>275</v>
      </c>
      <c r="K113" s="36" t="s">
        <v>94</v>
      </c>
      <c r="L113" s="36" t="s">
        <v>773</v>
      </c>
      <c r="M113" s="36" t="s">
        <v>79</v>
      </c>
      <c r="N113" s="36" t="s">
        <v>95</v>
      </c>
      <c r="O113" s="17"/>
    </row>
    <row r="114" spans="1:15" ht="16.5" x14ac:dyDescent="0.3">
      <c r="A114" s="35">
        <v>43438</v>
      </c>
      <c r="B114" s="36" t="s">
        <v>340</v>
      </c>
      <c r="C114" s="95" t="s">
        <v>92</v>
      </c>
      <c r="D114" s="36" t="s">
        <v>85</v>
      </c>
      <c r="E114" s="37"/>
      <c r="F114" s="37">
        <v>4500</v>
      </c>
      <c r="G114" s="93">
        <f t="shared" si="2"/>
        <v>8.0930885024189347</v>
      </c>
      <c r="H114" s="93">
        <v>556.03</v>
      </c>
      <c r="I114" s="97">
        <f t="shared" si="3"/>
        <v>-1121851</v>
      </c>
      <c r="J114" s="36" t="s">
        <v>275</v>
      </c>
      <c r="K114" s="36" t="s">
        <v>94</v>
      </c>
      <c r="L114" s="36" t="s">
        <v>773</v>
      </c>
      <c r="M114" s="36" t="s">
        <v>79</v>
      </c>
      <c r="N114" s="36" t="s">
        <v>95</v>
      </c>
      <c r="O114" s="17"/>
    </row>
    <row r="115" spans="1:15" ht="16.5" x14ac:dyDescent="0.3">
      <c r="A115" s="35">
        <v>43438</v>
      </c>
      <c r="B115" s="36" t="s">
        <v>341</v>
      </c>
      <c r="C115" s="95" t="s">
        <v>92</v>
      </c>
      <c r="D115" s="36" t="s">
        <v>85</v>
      </c>
      <c r="E115" s="37"/>
      <c r="F115" s="37">
        <v>2000</v>
      </c>
      <c r="G115" s="93">
        <f t="shared" si="2"/>
        <v>3.5969282232973043</v>
      </c>
      <c r="H115" s="93">
        <v>556.03</v>
      </c>
      <c r="I115" s="97">
        <f t="shared" si="3"/>
        <v>-1123851</v>
      </c>
      <c r="J115" s="36" t="s">
        <v>275</v>
      </c>
      <c r="K115" s="36" t="s">
        <v>94</v>
      </c>
      <c r="L115" s="36" t="s">
        <v>773</v>
      </c>
      <c r="M115" s="36" t="s">
        <v>79</v>
      </c>
      <c r="N115" s="36" t="s">
        <v>95</v>
      </c>
      <c r="O115" s="17"/>
    </row>
    <row r="116" spans="1:15" ht="16.5" x14ac:dyDescent="0.3">
      <c r="A116" s="35">
        <v>43438</v>
      </c>
      <c r="B116" s="36" t="s">
        <v>378</v>
      </c>
      <c r="C116" s="95" t="s">
        <v>92</v>
      </c>
      <c r="D116" s="36" t="s">
        <v>85</v>
      </c>
      <c r="E116" s="37"/>
      <c r="F116" s="37">
        <v>1000</v>
      </c>
      <c r="G116" s="93">
        <f t="shared" si="2"/>
        <v>1.7984641116486522</v>
      </c>
      <c r="H116" s="93">
        <v>556.03</v>
      </c>
      <c r="I116" s="97">
        <f t="shared" si="3"/>
        <v>-1124851</v>
      </c>
      <c r="J116" s="36" t="s">
        <v>270</v>
      </c>
      <c r="K116" s="36" t="s">
        <v>356</v>
      </c>
      <c r="L116" s="36" t="s">
        <v>773</v>
      </c>
      <c r="M116" s="36" t="s">
        <v>79</v>
      </c>
      <c r="N116" s="36" t="s">
        <v>95</v>
      </c>
      <c r="O116" s="17"/>
    </row>
    <row r="117" spans="1:15" ht="16.5" x14ac:dyDescent="0.3">
      <c r="A117" s="35">
        <v>43438</v>
      </c>
      <c r="B117" s="36" t="s">
        <v>379</v>
      </c>
      <c r="C117" s="95" t="s">
        <v>92</v>
      </c>
      <c r="D117" s="36" t="s">
        <v>85</v>
      </c>
      <c r="E117" s="37"/>
      <c r="F117" s="37">
        <v>1000</v>
      </c>
      <c r="G117" s="93">
        <f t="shared" si="2"/>
        <v>1.7984641116486522</v>
      </c>
      <c r="H117" s="93">
        <v>556.03</v>
      </c>
      <c r="I117" s="97">
        <f t="shared" si="3"/>
        <v>-1125851</v>
      </c>
      <c r="J117" s="36" t="s">
        <v>270</v>
      </c>
      <c r="K117" s="36" t="s">
        <v>356</v>
      </c>
      <c r="L117" s="36" t="s">
        <v>773</v>
      </c>
      <c r="M117" s="36" t="s">
        <v>79</v>
      </c>
      <c r="N117" s="36" t="s">
        <v>95</v>
      </c>
      <c r="O117" s="17"/>
    </row>
    <row r="118" spans="1:15" ht="16.5" x14ac:dyDescent="0.3">
      <c r="A118" s="35">
        <v>43438</v>
      </c>
      <c r="B118" s="36" t="s">
        <v>380</v>
      </c>
      <c r="C118" s="95" t="s">
        <v>92</v>
      </c>
      <c r="D118" s="36" t="s">
        <v>85</v>
      </c>
      <c r="E118" s="37"/>
      <c r="F118" s="37">
        <v>1000</v>
      </c>
      <c r="G118" s="93">
        <f t="shared" si="2"/>
        <v>1.7984641116486522</v>
      </c>
      <c r="H118" s="93">
        <v>556.03</v>
      </c>
      <c r="I118" s="97">
        <f t="shared" si="3"/>
        <v>-1126851</v>
      </c>
      <c r="J118" s="36" t="s">
        <v>270</v>
      </c>
      <c r="K118" s="36" t="s">
        <v>356</v>
      </c>
      <c r="L118" s="36" t="s">
        <v>773</v>
      </c>
      <c r="M118" s="36" t="s">
        <v>79</v>
      </c>
      <c r="N118" s="36" t="s">
        <v>95</v>
      </c>
      <c r="O118" s="17"/>
    </row>
    <row r="119" spans="1:15" ht="16.5" x14ac:dyDescent="0.3">
      <c r="A119" s="35">
        <v>43438</v>
      </c>
      <c r="B119" s="36" t="s">
        <v>390</v>
      </c>
      <c r="C119" s="95" t="s">
        <v>92</v>
      </c>
      <c r="D119" s="36" t="s">
        <v>83</v>
      </c>
      <c r="E119" s="37"/>
      <c r="F119" s="37">
        <v>1000</v>
      </c>
      <c r="G119" s="93">
        <f t="shared" si="2"/>
        <v>1.7984641116486522</v>
      </c>
      <c r="H119" s="93">
        <v>556.03</v>
      </c>
      <c r="I119" s="97">
        <f t="shared" si="3"/>
        <v>-1127851</v>
      </c>
      <c r="J119" s="36" t="s">
        <v>298</v>
      </c>
      <c r="K119" s="36" t="s">
        <v>94</v>
      </c>
      <c r="L119" s="36" t="s">
        <v>773</v>
      </c>
      <c r="M119" s="36" t="s">
        <v>79</v>
      </c>
      <c r="N119" s="34" t="s">
        <v>95</v>
      </c>
      <c r="O119" s="17"/>
    </row>
    <row r="120" spans="1:15" ht="16.5" x14ac:dyDescent="0.3">
      <c r="A120" s="35">
        <v>43438</v>
      </c>
      <c r="B120" s="36" t="s">
        <v>391</v>
      </c>
      <c r="C120" s="95" t="s">
        <v>92</v>
      </c>
      <c r="D120" s="36" t="s">
        <v>83</v>
      </c>
      <c r="E120" s="37"/>
      <c r="F120" s="37">
        <v>1000</v>
      </c>
      <c r="G120" s="93">
        <f t="shared" si="2"/>
        <v>1.7984641116486522</v>
      </c>
      <c r="H120" s="93">
        <v>556.03</v>
      </c>
      <c r="I120" s="97">
        <f t="shared" si="3"/>
        <v>-1128851</v>
      </c>
      <c r="J120" s="36" t="s">
        <v>298</v>
      </c>
      <c r="K120" s="36" t="s">
        <v>94</v>
      </c>
      <c r="L120" s="36" t="s">
        <v>773</v>
      </c>
      <c r="M120" s="36" t="s">
        <v>79</v>
      </c>
      <c r="N120" s="34" t="s">
        <v>95</v>
      </c>
      <c r="O120" s="17"/>
    </row>
    <row r="121" spans="1:15" ht="16.5" x14ac:dyDescent="0.3">
      <c r="A121" s="35">
        <v>43438</v>
      </c>
      <c r="B121" s="36" t="s">
        <v>392</v>
      </c>
      <c r="C121" s="95" t="s">
        <v>92</v>
      </c>
      <c r="D121" s="36" t="s">
        <v>83</v>
      </c>
      <c r="E121" s="37"/>
      <c r="F121" s="37">
        <v>1000</v>
      </c>
      <c r="G121" s="93">
        <f t="shared" si="2"/>
        <v>1.7984641116486522</v>
      </c>
      <c r="H121" s="93">
        <v>556.03</v>
      </c>
      <c r="I121" s="97">
        <f t="shared" si="3"/>
        <v>-1129851</v>
      </c>
      <c r="J121" s="36" t="s">
        <v>298</v>
      </c>
      <c r="K121" s="36" t="s">
        <v>94</v>
      </c>
      <c r="L121" s="36" t="s">
        <v>773</v>
      </c>
      <c r="M121" s="36" t="s">
        <v>79</v>
      </c>
      <c r="N121" s="34" t="s">
        <v>95</v>
      </c>
      <c r="O121" s="17"/>
    </row>
    <row r="122" spans="1:15" ht="16.5" x14ac:dyDescent="0.3">
      <c r="A122" s="35">
        <v>43438</v>
      </c>
      <c r="B122" s="36" t="s">
        <v>393</v>
      </c>
      <c r="C122" s="95" t="s">
        <v>92</v>
      </c>
      <c r="D122" s="36" t="s">
        <v>83</v>
      </c>
      <c r="E122" s="37"/>
      <c r="F122" s="37">
        <v>1000</v>
      </c>
      <c r="G122" s="93">
        <f t="shared" si="2"/>
        <v>1.7984641116486522</v>
      </c>
      <c r="H122" s="93">
        <v>556.03</v>
      </c>
      <c r="I122" s="97">
        <f t="shared" si="3"/>
        <v>-1130851</v>
      </c>
      <c r="J122" s="36" t="s">
        <v>298</v>
      </c>
      <c r="K122" s="36" t="s">
        <v>94</v>
      </c>
      <c r="L122" s="36" t="s">
        <v>773</v>
      </c>
      <c r="M122" s="36" t="s">
        <v>79</v>
      </c>
      <c r="N122" s="34" t="s">
        <v>95</v>
      </c>
      <c r="O122" s="17"/>
    </row>
    <row r="123" spans="1:15" ht="16.5" x14ac:dyDescent="0.3">
      <c r="A123" s="35">
        <v>43438</v>
      </c>
      <c r="B123" s="36" t="s">
        <v>394</v>
      </c>
      <c r="C123" s="95" t="s">
        <v>92</v>
      </c>
      <c r="D123" s="36" t="s">
        <v>83</v>
      </c>
      <c r="E123" s="37"/>
      <c r="F123" s="37">
        <v>1000</v>
      </c>
      <c r="G123" s="93">
        <f t="shared" si="2"/>
        <v>1.7984641116486522</v>
      </c>
      <c r="H123" s="93">
        <v>556.03</v>
      </c>
      <c r="I123" s="97">
        <f t="shared" si="3"/>
        <v>-1131851</v>
      </c>
      <c r="J123" s="36" t="s">
        <v>298</v>
      </c>
      <c r="K123" s="36" t="s">
        <v>94</v>
      </c>
      <c r="L123" s="36" t="s">
        <v>773</v>
      </c>
      <c r="M123" s="36" t="s">
        <v>79</v>
      </c>
      <c r="N123" s="34" t="s">
        <v>95</v>
      </c>
      <c r="O123" s="17"/>
    </row>
    <row r="124" spans="1:15" ht="16.5" x14ac:dyDescent="0.3">
      <c r="A124" s="35">
        <v>43438</v>
      </c>
      <c r="B124" s="36" t="s">
        <v>395</v>
      </c>
      <c r="C124" s="95" t="s">
        <v>92</v>
      </c>
      <c r="D124" s="36" t="s">
        <v>83</v>
      </c>
      <c r="E124" s="37"/>
      <c r="F124" s="37">
        <v>1000</v>
      </c>
      <c r="G124" s="93">
        <f t="shared" si="2"/>
        <v>1.7984641116486522</v>
      </c>
      <c r="H124" s="93">
        <v>556.03</v>
      </c>
      <c r="I124" s="97">
        <f t="shared" si="3"/>
        <v>-1132851</v>
      </c>
      <c r="J124" s="36" t="s">
        <v>298</v>
      </c>
      <c r="K124" s="36" t="s">
        <v>94</v>
      </c>
      <c r="L124" s="36" t="s">
        <v>773</v>
      </c>
      <c r="M124" s="36" t="s">
        <v>79</v>
      </c>
      <c r="N124" s="34" t="s">
        <v>95</v>
      </c>
      <c r="O124" s="17"/>
    </row>
    <row r="125" spans="1:15" ht="16.5" x14ac:dyDescent="0.3">
      <c r="A125" s="35">
        <v>43438</v>
      </c>
      <c r="B125" s="36" t="s">
        <v>396</v>
      </c>
      <c r="C125" s="95" t="s">
        <v>92</v>
      </c>
      <c r="D125" s="36" t="s">
        <v>83</v>
      </c>
      <c r="E125" s="37"/>
      <c r="F125" s="37">
        <v>1000</v>
      </c>
      <c r="G125" s="93">
        <f t="shared" si="2"/>
        <v>1.7984641116486522</v>
      </c>
      <c r="H125" s="93">
        <v>556.03</v>
      </c>
      <c r="I125" s="97">
        <f t="shared" si="3"/>
        <v>-1133851</v>
      </c>
      <c r="J125" s="36" t="s">
        <v>298</v>
      </c>
      <c r="K125" s="36" t="s">
        <v>94</v>
      </c>
      <c r="L125" s="36" t="s">
        <v>773</v>
      </c>
      <c r="M125" s="36" t="s">
        <v>79</v>
      </c>
      <c r="N125" s="34" t="s">
        <v>95</v>
      </c>
      <c r="O125" s="17"/>
    </row>
    <row r="126" spans="1:15" ht="16.5" x14ac:dyDescent="0.3">
      <c r="A126" s="35">
        <v>43438</v>
      </c>
      <c r="B126" s="36" t="s">
        <v>397</v>
      </c>
      <c r="C126" s="95" t="s">
        <v>92</v>
      </c>
      <c r="D126" s="36" t="s">
        <v>83</v>
      </c>
      <c r="E126" s="37"/>
      <c r="F126" s="37">
        <v>1000</v>
      </c>
      <c r="G126" s="93">
        <f t="shared" si="2"/>
        <v>1.7984641116486522</v>
      </c>
      <c r="H126" s="93">
        <v>556.03</v>
      </c>
      <c r="I126" s="97">
        <f t="shared" si="3"/>
        <v>-1134851</v>
      </c>
      <c r="J126" s="36" t="s">
        <v>298</v>
      </c>
      <c r="K126" s="36" t="s">
        <v>94</v>
      </c>
      <c r="L126" s="36" t="s">
        <v>773</v>
      </c>
      <c r="M126" s="36" t="s">
        <v>79</v>
      </c>
      <c r="N126" s="34" t="s">
        <v>95</v>
      </c>
      <c r="O126" s="17"/>
    </row>
    <row r="127" spans="1:15" ht="16.5" x14ac:dyDescent="0.3">
      <c r="A127" s="35">
        <v>43438</v>
      </c>
      <c r="B127" s="36" t="s">
        <v>398</v>
      </c>
      <c r="C127" s="95" t="s">
        <v>92</v>
      </c>
      <c r="D127" s="36" t="s">
        <v>83</v>
      </c>
      <c r="E127" s="37"/>
      <c r="F127" s="37">
        <v>1000</v>
      </c>
      <c r="G127" s="93">
        <f t="shared" si="2"/>
        <v>1.7984641116486522</v>
      </c>
      <c r="H127" s="93">
        <v>556.03</v>
      </c>
      <c r="I127" s="97">
        <f t="shared" si="3"/>
        <v>-1135851</v>
      </c>
      <c r="J127" s="36" t="s">
        <v>298</v>
      </c>
      <c r="K127" s="36" t="s">
        <v>94</v>
      </c>
      <c r="L127" s="36" t="s">
        <v>773</v>
      </c>
      <c r="M127" s="36" t="s">
        <v>79</v>
      </c>
      <c r="N127" s="34" t="s">
        <v>95</v>
      </c>
      <c r="O127" s="17"/>
    </row>
    <row r="128" spans="1:15" ht="16.5" x14ac:dyDescent="0.3">
      <c r="A128" s="35">
        <v>43438</v>
      </c>
      <c r="B128" s="36" t="s">
        <v>399</v>
      </c>
      <c r="C128" s="95" t="s">
        <v>92</v>
      </c>
      <c r="D128" s="36" t="s">
        <v>83</v>
      </c>
      <c r="E128" s="37"/>
      <c r="F128" s="37">
        <v>1000</v>
      </c>
      <c r="G128" s="93">
        <f t="shared" si="2"/>
        <v>1.7984641116486522</v>
      </c>
      <c r="H128" s="93">
        <v>556.03</v>
      </c>
      <c r="I128" s="97">
        <f t="shared" si="3"/>
        <v>-1136851</v>
      </c>
      <c r="J128" s="36" t="s">
        <v>298</v>
      </c>
      <c r="K128" s="36" t="s">
        <v>94</v>
      </c>
      <c r="L128" s="36" t="s">
        <v>773</v>
      </c>
      <c r="M128" s="36" t="s">
        <v>79</v>
      </c>
      <c r="N128" s="34" t="s">
        <v>95</v>
      </c>
      <c r="O128" s="17"/>
    </row>
    <row r="129" spans="1:15" ht="16.5" x14ac:dyDescent="0.3">
      <c r="A129" s="35">
        <v>43438</v>
      </c>
      <c r="B129" s="98" t="s">
        <v>532</v>
      </c>
      <c r="C129" s="95" t="s">
        <v>92</v>
      </c>
      <c r="D129" s="36" t="s">
        <v>85</v>
      </c>
      <c r="E129" s="37"/>
      <c r="F129" s="37">
        <v>300</v>
      </c>
      <c r="G129" s="93">
        <f t="shared" si="2"/>
        <v>0.53953923349459565</v>
      </c>
      <c r="H129" s="93">
        <v>556.03</v>
      </c>
      <c r="I129" s="97">
        <f t="shared" si="3"/>
        <v>-1137151</v>
      </c>
      <c r="J129" s="34" t="s">
        <v>267</v>
      </c>
      <c r="K129" s="98" t="s">
        <v>94</v>
      </c>
      <c r="L129" s="36" t="s">
        <v>773</v>
      </c>
      <c r="M129" s="36" t="s">
        <v>79</v>
      </c>
      <c r="N129" s="34" t="s">
        <v>95</v>
      </c>
      <c r="O129" s="17"/>
    </row>
    <row r="130" spans="1:15" ht="16.5" x14ac:dyDescent="0.3">
      <c r="A130" s="35">
        <v>43438</v>
      </c>
      <c r="B130" s="98" t="s">
        <v>533</v>
      </c>
      <c r="C130" s="95" t="s">
        <v>92</v>
      </c>
      <c r="D130" s="36" t="s">
        <v>85</v>
      </c>
      <c r="E130" s="37"/>
      <c r="F130" s="37">
        <v>300</v>
      </c>
      <c r="G130" s="93">
        <f t="shared" si="2"/>
        <v>0.53953923349459565</v>
      </c>
      <c r="H130" s="93">
        <v>556.03</v>
      </c>
      <c r="I130" s="97">
        <f t="shared" si="3"/>
        <v>-1137451</v>
      </c>
      <c r="J130" s="34" t="s">
        <v>267</v>
      </c>
      <c r="K130" s="98" t="s">
        <v>94</v>
      </c>
      <c r="L130" s="36" t="s">
        <v>773</v>
      </c>
      <c r="M130" s="36" t="s">
        <v>79</v>
      </c>
      <c r="N130" s="34" t="s">
        <v>95</v>
      </c>
      <c r="O130" s="17"/>
    </row>
    <row r="131" spans="1:15" ht="16.5" x14ac:dyDescent="0.3">
      <c r="A131" s="35">
        <v>43438</v>
      </c>
      <c r="B131" s="98" t="s">
        <v>534</v>
      </c>
      <c r="C131" s="95" t="s">
        <v>92</v>
      </c>
      <c r="D131" s="36" t="s">
        <v>85</v>
      </c>
      <c r="E131" s="37"/>
      <c r="F131" s="37">
        <v>300</v>
      </c>
      <c r="G131" s="93">
        <f t="shared" si="2"/>
        <v>0.53953923349459565</v>
      </c>
      <c r="H131" s="93">
        <v>556.03</v>
      </c>
      <c r="I131" s="97">
        <f t="shared" si="3"/>
        <v>-1137751</v>
      </c>
      <c r="J131" s="34" t="s">
        <v>267</v>
      </c>
      <c r="K131" s="98" t="s">
        <v>94</v>
      </c>
      <c r="L131" s="36" t="s">
        <v>773</v>
      </c>
      <c r="M131" s="36" t="s">
        <v>79</v>
      </c>
      <c r="N131" s="34" t="s">
        <v>95</v>
      </c>
      <c r="O131" s="17"/>
    </row>
    <row r="132" spans="1:15" ht="16.5" x14ac:dyDescent="0.3">
      <c r="A132" s="35">
        <v>43438</v>
      </c>
      <c r="B132" s="98" t="s">
        <v>535</v>
      </c>
      <c r="C132" s="95" t="s">
        <v>92</v>
      </c>
      <c r="D132" s="36" t="s">
        <v>85</v>
      </c>
      <c r="E132" s="37"/>
      <c r="F132" s="37">
        <v>300</v>
      </c>
      <c r="G132" s="93">
        <f t="shared" si="2"/>
        <v>0.53953923349459565</v>
      </c>
      <c r="H132" s="93">
        <v>556.03</v>
      </c>
      <c r="I132" s="97">
        <f t="shared" si="3"/>
        <v>-1138051</v>
      </c>
      <c r="J132" s="34" t="s">
        <v>267</v>
      </c>
      <c r="K132" s="98" t="s">
        <v>94</v>
      </c>
      <c r="L132" s="36" t="s">
        <v>773</v>
      </c>
      <c r="M132" s="36" t="s">
        <v>79</v>
      </c>
      <c r="N132" s="34" t="s">
        <v>95</v>
      </c>
      <c r="O132" s="17"/>
    </row>
    <row r="133" spans="1:15" ht="16.5" x14ac:dyDescent="0.3">
      <c r="A133" s="35">
        <v>43438</v>
      </c>
      <c r="B133" s="98" t="s">
        <v>511</v>
      </c>
      <c r="C133" s="95" t="s">
        <v>92</v>
      </c>
      <c r="D133" s="36" t="s">
        <v>85</v>
      </c>
      <c r="E133" s="37"/>
      <c r="F133" s="37">
        <v>300</v>
      </c>
      <c r="G133" s="93">
        <f t="shared" si="2"/>
        <v>0.53953923349459565</v>
      </c>
      <c r="H133" s="93">
        <v>556.03</v>
      </c>
      <c r="I133" s="97">
        <f t="shared" si="3"/>
        <v>-1138351</v>
      </c>
      <c r="J133" s="34" t="s">
        <v>267</v>
      </c>
      <c r="K133" s="98" t="s">
        <v>94</v>
      </c>
      <c r="L133" s="36" t="s">
        <v>773</v>
      </c>
      <c r="M133" s="36" t="s">
        <v>79</v>
      </c>
      <c r="N133" s="34" t="s">
        <v>95</v>
      </c>
      <c r="O133" s="17"/>
    </row>
    <row r="134" spans="1:15" ht="16.5" x14ac:dyDescent="0.3">
      <c r="A134" s="35">
        <v>43438</v>
      </c>
      <c r="B134" s="98" t="s">
        <v>532</v>
      </c>
      <c r="C134" s="95" t="s">
        <v>92</v>
      </c>
      <c r="D134" s="36" t="s">
        <v>85</v>
      </c>
      <c r="E134" s="37"/>
      <c r="F134" s="37">
        <v>300</v>
      </c>
      <c r="G134" s="93">
        <f t="shared" si="2"/>
        <v>0.53953923349459565</v>
      </c>
      <c r="H134" s="93">
        <v>556.03</v>
      </c>
      <c r="I134" s="97">
        <f t="shared" si="3"/>
        <v>-1138651</v>
      </c>
      <c r="J134" s="34" t="s">
        <v>267</v>
      </c>
      <c r="K134" s="98" t="s">
        <v>94</v>
      </c>
      <c r="L134" s="36" t="s">
        <v>773</v>
      </c>
      <c r="M134" s="36" t="s">
        <v>79</v>
      </c>
      <c r="N134" s="34" t="s">
        <v>95</v>
      </c>
      <c r="O134" s="17"/>
    </row>
    <row r="135" spans="1:15" ht="16.5" x14ac:dyDescent="0.3">
      <c r="A135" s="35">
        <v>43438</v>
      </c>
      <c r="B135" s="98" t="s">
        <v>522</v>
      </c>
      <c r="C135" s="95" t="s">
        <v>92</v>
      </c>
      <c r="D135" s="36" t="s">
        <v>85</v>
      </c>
      <c r="E135" s="37"/>
      <c r="F135" s="37">
        <v>300</v>
      </c>
      <c r="G135" s="93">
        <f t="shared" si="2"/>
        <v>0.53953923349459565</v>
      </c>
      <c r="H135" s="93">
        <v>556.03</v>
      </c>
      <c r="I135" s="97">
        <f t="shared" si="3"/>
        <v>-1138951</v>
      </c>
      <c r="J135" s="34" t="s">
        <v>267</v>
      </c>
      <c r="K135" s="98" t="s">
        <v>94</v>
      </c>
      <c r="L135" s="36" t="s">
        <v>773</v>
      </c>
      <c r="M135" s="36" t="s">
        <v>79</v>
      </c>
      <c r="N135" s="34" t="s">
        <v>95</v>
      </c>
      <c r="O135" s="17"/>
    </row>
    <row r="136" spans="1:15" ht="16.5" x14ac:dyDescent="0.3">
      <c r="A136" s="35">
        <v>43438</v>
      </c>
      <c r="B136" s="98" t="s">
        <v>364</v>
      </c>
      <c r="C136" s="95" t="s">
        <v>92</v>
      </c>
      <c r="D136" s="36" t="s">
        <v>85</v>
      </c>
      <c r="E136" s="37"/>
      <c r="F136" s="37">
        <v>300</v>
      </c>
      <c r="G136" s="93">
        <f t="shared" si="2"/>
        <v>0.53953923349459565</v>
      </c>
      <c r="H136" s="93">
        <v>556.03</v>
      </c>
      <c r="I136" s="97">
        <f t="shared" si="3"/>
        <v>-1139251</v>
      </c>
      <c r="J136" s="34" t="s">
        <v>267</v>
      </c>
      <c r="K136" s="98" t="s">
        <v>94</v>
      </c>
      <c r="L136" s="36" t="s">
        <v>773</v>
      </c>
      <c r="M136" s="36" t="s">
        <v>79</v>
      </c>
      <c r="N136" s="34" t="s">
        <v>95</v>
      </c>
      <c r="O136" s="17"/>
    </row>
    <row r="137" spans="1:15" ht="16.5" x14ac:dyDescent="0.3">
      <c r="A137" s="35">
        <v>43438</v>
      </c>
      <c r="B137" s="98" t="s">
        <v>511</v>
      </c>
      <c r="C137" s="95" t="s">
        <v>92</v>
      </c>
      <c r="D137" s="36" t="s">
        <v>85</v>
      </c>
      <c r="E137" s="37"/>
      <c r="F137" s="37">
        <v>300</v>
      </c>
      <c r="G137" s="93">
        <f t="shared" si="2"/>
        <v>0.53953923349459565</v>
      </c>
      <c r="H137" s="93">
        <v>556.03</v>
      </c>
      <c r="I137" s="97">
        <f t="shared" si="3"/>
        <v>-1139551</v>
      </c>
      <c r="J137" s="34" t="s">
        <v>267</v>
      </c>
      <c r="K137" s="98" t="s">
        <v>94</v>
      </c>
      <c r="L137" s="36" t="s">
        <v>773</v>
      </c>
      <c r="M137" s="36" t="s">
        <v>79</v>
      </c>
      <c r="N137" s="34" t="s">
        <v>95</v>
      </c>
      <c r="O137" s="17"/>
    </row>
    <row r="138" spans="1:15" ht="16.5" x14ac:dyDescent="0.3">
      <c r="A138" s="35">
        <v>43438</v>
      </c>
      <c r="B138" s="98" t="s">
        <v>524</v>
      </c>
      <c r="C138" s="98" t="s">
        <v>183</v>
      </c>
      <c r="D138" s="36" t="s">
        <v>85</v>
      </c>
      <c r="E138" s="37"/>
      <c r="F138" s="37">
        <v>5000</v>
      </c>
      <c r="G138" s="93">
        <f t="shared" si="2"/>
        <v>8.9923205582432608</v>
      </c>
      <c r="H138" s="93">
        <v>556.03</v>
      </c>
      <c r="I138" s="97">
        <f t="shared" si="3"/>
        <v>-1144551</v>
      </c>
      <c r="J138" s="34" t="s">
        <v>267</v>
      </c>
      <c r="K138" s="98" t="s">
        <v>94</v>
      </c>
      <c r="L138" s="36" t="s">
        <v>773</v>
      </c>
      <c r="M138" s="36" t="s">
        <v>79</v>
      </c>
      <c r="N138" s="34" t="s">
        <v>95</v>
      </c>
      <c r="O138" s="17"/>
    </row>
    <row r="139" spans="1:15" ht="16.5" x14ac:dyDescent="0.3">
      <c r="A139" s="35">
        <v>43438</v>
      </c>
      <c r="B139" s="105" t="s">
        <v>704</v>
      </c>
      <c r="C139" s="95" t="s">
        <v>92</v>
      </c>
      <c r="D139" s="36" t="s">
        <v>88</v>
      </c>
      <c r="E139" s="96"/>
      <c r="F139" s="96">
        <v>1000</v>
      </c>
      <c r="G139" s="93">
        <f t="shared" ref="G139:G202" si="4">+F139/H139</f>
        <v>1.7641662550278738</v>
      </c>
      <c r="H139" s="93">
        <v>566.84</v>
      </c>
      <c r="I139" s="97">
        <f t="shared" si="3"/>
        <v>-1145551</v>
      </c>
      <c r="J139" s="105" t="s">
        <v>701</v>
      </c>
      <c r="K139" s="105" t="s">
        <v>702</v>
      </c>
      <c r="L139" s="36" t="s">
        <v>732</v>
      </c>
      <c r="M139" s="36" t="s">
        <v>79</v>
      </c>
      <c r="N139" s="47" t="s">
        <v>95</v>
      </c>
      <c r="O139" s="17"/>
    </row>
    <row r="140" spans="1:15" ht="16.5" x14ac:dyDescent="0.3">
      <c r="A140" s="35">
        <v>43438</v>
      </c>
      <c r="B140" s="105" t="s">
        <v>705</v>
      </c>
      <c r="C140" s="99" t="s">
        <v>109</v>
      </c>
      <c r="D140" s="36" t="s">
        <v>81</v>
      </c>
      <c r="E140" s="96"/>
      <c r="F140" s="96">
        <v>1000</v>
      </c>
      <c r="G140" s="93">
        <f t="shared" si="4"/>
        <v>1.7641662550278738</v>
      </c>
      <c r="H140" s="93">
        <v>566.84</v>
      </c>
      <c r="I140" s="97">
        <f t="shared" si="3"/>
        <v>-1146551</v>
      </c>
      <c r="J140" s="105" t="s">
        <v>701</v>
      </c>
      <c r="K140" s="105" t="s">
        <v>702</v>
      </c>
      <c r="L140" s="36" t="s">
        <v>732</v>
      </c>
      <c r="M140" s="36" t="s">
        <v>79</v>
      </c>
      <c r="N140" s="47" t="s">
        <v>95</v>
      </c>
      <c r="O140" s="17"/>
    </row>
    <row r="141" spans="1:15" ht="16.5" x14ac:dyDescent="0.3">
      <c r="A141" s="35">
        <v>43438</v>
      </c>
      <c r="B141" s="105" t="s">
        <v>706</v>
      </c>
      <c r="C141" s="95" t="s">
        <v>92</v>
      </c>
      <c r="D141" s="36" t="s">
        <v>88</v>
      </c>
      <c r="E141" s="96"/>
      <c r="F141" s="96">
        <v>1000</v>
      </c>
      <c r="G141" s="93">
        <f t="shared" si="4"/>
        <v>1.7641662550278738</v>
      </c>
      <c r="H141" s="93">
        <v>566.84</v>
      </c>
      <c r="I141" s="97">
        <f t="shared" ref="I141:I204" si="5">I140+E141-F141</f>
        <v>-1147551</v>
      </c>
      <c r="J141" s="105" t="s">
        <v>701</v>
      </c>
      <c r="K141" s="105" t="s">
        <v>702</v>
      </c>
      <c r="L141" s="36" t="s">
        <v>732</v>
      </c>
      <c r="M141" s="36" t="s">
        <v>79</v>
      </c>
      <c r="N141" s="47" t="s">
        <v>95</v>
      </c>
      <c r="O141" s="17"/>
    </row>
    <row r="142" spans="1:15" s="38" customFormat="1" ht="16.5" x14ac:dyDescent="0.3">
      <c r="A142" s="35">
        <v>43438</v>
      </c>
      <c r="B142" s="46" t="s">
        <v>721</v>
      </c>
      <c r="C142" s="95" t="s">
        <v>201</v>
      </c>
      <c r="D142" s="100" t="s">
        <v>85</v>
      </c>
      <c r="E142" s="96"/>
      <c r="F142" s="19">
        <v>40000</v>
      </c>
      <c r="G142" s="93">
        <f t="shared" si="4"/>
        <v>71.938564465946087</v>
      </c>
      <c r="H142" s="93">
        <v>556.03</v>
      </c>
      <c r="I142" s="97">
        <f t="shared" si="5"/>
        <v>-1187551</v>
      </c>
      <c r="J142" s="46" t="s">
        <v>711</v>
      </c>
      <c r="K142" s="46" t="s">
        <v>712</v>
      </c>
      <c r="L142" s="36" t="s">
        <v>773</v>
      </c>
      <c r="M142" s="36" t="s">
        <v>79</v>
      </c>
      <c r="N142" s="46" t="s">
        <v>95</v>
      </c>
      <c r="O142" s="17"/>
    </row>
    <row r="143" spans="1:15" ht="16.5" x14ac:dyDescent="0.3">
      <c r="A143" s="35">
        <v>43438</v>
      </c>
      <c r="B143" s="46" t="s">
        <v>722</v>
      </c>
      <c r="C143" s="95" t="s">
        <v>92</v>
      </c>
      <c r="D143" s="100" t="s">
        <v>85</v>
      </c>
      <c r="E143" s="96"/>
      <c r="F143" s="19">
        <v>300</v>
      </c>
      <c r="G143" s="93">
        <f t="shared" si="4"/>
        <v>0.53953923349459565</v>
      </c>
      <c r="H143" s="93">
        <v>556.03</v>
      </c>
      <c r="I143" s="97">
        <f t="shared" si="5"/>
        <v>-1187851</v>
      </c>
      <c r="J143" s="46" t="s">
        <v>711</v>
      </c>
      <c r="K143" s="46" t="s">
        <v>712</v>
      </c>
      <c r="L143" s="36" t="s">
        <v>773</v>
      </c>
      <c r="M143" s="36" t="s">
        <v>79</v>
      </c>
      <c r="N143" s="46" t="s">
        <v>95</v>
      </c>
      <c r="O143" s="42"/>
    </row>
    <row r="144" spans="1:15" ht="16.5" x14ac:dyDescent="0.3">
      <c r="A144" s="35">
        <v>43438</v>
      </c>
      <c r="B144" s="46" t="s">
        <v>723</v>
      </c>
      <c r="C144" s="95" t="s">
        <v>92</v>
      </c>
      <c r="D144" s="100" t="s">
        <v>85</v>
      </c>
      <c r="E144" s="96"/>
      <c r="F144" s="19">
        <v>1000</v>
      </c>
      <c r="G144" s="93">
        <f t="shared" si="4"/>
        <v>1.7984641116486522</v>
      </c>
      <c r="H144" s="93">
        <v>556.03</v>
      </c>
      <c r="I144" s="97">
        <f t="shared" si="5"/>
        <v>-1188851</v>
      </c>
      <c r="J144" s="46" t="s">
        <v>711</v>
      </c>
      <c r="K144" s="46" t="s">
        <v>712</v>
      </c>
      <c r="L144" s="36" t="s">
        <v>773</v>
      </c>
      <c r="M144" s="36" t="s">
        <v>79</v>
      </c>
      <c r="N144" s="46" t="s">
        <v>95</v>
      </c>
      <c r="O144" s="42"/>
    </row>
    <row r="145" spans="1:15" ht="16.5" x14ac:dyDescent="0.3">
      <c r="A145" s="35">
        <v>43439</v>
      </c>
      <c r="B145" s="36" t="s">
        <v>28</v>
      </c>
      <c r="C145" s="36" t="s">
        <v>80</v>
      </c>
      <c r="D145" s="36" t="s">
        <v>81</v>
      </c>
      <c r="E145" s="101"/>
      <c r="F145" s="37">
        <v>3401</v>
      </c>
      <c r="G145" s="93">
        <f t="shared" si="4"/>
        <v>6.116576443717066</v>
      </c>
      <c r="H145" s="93">
        <v>556.03</v>
      </c>
      <c r="I145" s="97">
        <f t="shared" si="5"/>
        <v>-1192252</v>
      </c>
      <c r="J145" s="102" t="s">
        <v>78</v>
      </c>
      <c r="K145" s="36">
        <v>3634968</v>
      </c>
      <c r="L145" s="36" t="s">
        <v>773</v>
      </c>
      <c r="M145" s="36" t="s">
        <v>79</v>
      </c>
      <c r="N145" s="16" t="s">
        <v>110</v>
      </c>
      <c r="O145" s="42"/>
    </row>
    <row r="146" spans="1:15" ht="16.5" x14ac:dyDescent="0.3">
      <c r="A146" s="35">
        <v>43439</v>
      </c>
      <c r="B146" s="36" t="s">
        <v>29</v>
      </c>
      <c r="C146" s="36" t="s">
        <v>86</v>
      </c>
      <c r="D146" s="36" t="s">
        <v>85</v>
      </c>
      <c r="E146" s="101"/>
      <c r="F146" s="37">
        <v>193600</v>
      </c>
      <c r="G146" s="93">
        <f t="shared" si="4"/>
        <v>348.18265201517903</v>
      </c>
      <c r="H146" s="93">
        <v>556.03</v>
      </c>
      <c r="I146" s="97">
        <f t="shared" si="5"/>
        <v>-1385852</v>
      </c>
      <c r="J146" s="102" t="s">
        <v>78</v>
      </c>
      <c r="K146" s="36">
        <v>3634958</v>
      </c>
      <c r="L146" s="36" t="s">
        <v>773</v>
      </c>
      <c r="M146" s="36" t="s">
        <v>79</v>
      </c>
      <c r="N146" s="16" t="s">
        <v>110</v>
      </c>
      <c r="O146" s="15"/>
    </row>
    <row r="147" spans="1:15" ht="16.5" x14ac:dyDescent="0.3">
      <c r="A147" s="35">
        <v>43439</v>
      </c>
      <c r="B147" s="99" t="s">
        <v>91</v>
      </c>
      <c r="C147" s="95" t="s">
        <v>92</v>
      </c>
      <c r="D147" s="36" t="s">
        <v>88</v>
      </c>
      <c r="E147" s="37"/>
      <c r="F147" s="37">
        <v>2000</v>
      </c>
      <c r="G147" s="93">
        <f t="shared" si="4"/>
        <v>3.5283325100557477</v>
      </c>
      <c r="H147" s="93">
        <v>566.84</v>
      </c>
      <c r="I147" s="97">
        <f t="shared" si="5"/>
        <v>-1387852</v>
      </c>
      <c r="J147" s="99" t="s">
        <v>93</v>
      </c>
      <c r="K147" s="99" t="s">
        <v>94</v>
      </c>
      <c r="L147" s="36" t="s">
        <v>732</v>
      </c>
      <c r="M147" s="36" t="s">
        <v>79</v>
      </c>
      <c r="N147" s="16" t="s">
        <v>95</v>
      </c>
      <c r="O147" s="17"/>
    </row>
    <row r="148" spans="1:15" ht="16.5" x14ac:dyDescent="0.3">
      <c r="A148" s="35">
        <v>43439</v>
      </c>
      <c r="B148" s="99" t="s">
        <v>102</v>
      </c>
      <c r="C148" s="95" t="s">
        <v>92</v>
      </c>
      <c r="D148" s="36" t="s">
        <v>88</v>
      </c>
      <c r="E148" s="37"/>
      <c r="F148" s="37">
        <v>1500</v>
      </c>
      <c r="G148" s="93">
        <f t="shared" si="4"/>
        <v>2.6462493825418107</v>
      </c>
      <c r="H148" s="93">
        <v>566.84</v>
      </c>
      <c r="I148" s="97">
        <f t="shared" si="5"/>
        <v>-1389352</v>
      </c>
      <c r="J148" s="99" t="s">
        <v>93</v>
      </c>
      <c r="K148" s="99" t="s">
        <v>94</v>
      </c>
      <c r="L148" s="36" t="s">
        <v>732</v>
      </c>
      <c r="M148" s="36" t="s">
        <v>79</v>
      </c>
      <c r="N148" s="16" t="s">
        <v>95</v>
      </c>
      <c r="O148" s="17"/>
    </row>
    <row r="149" spans="1:15" ht="16.5" x14ac:dyDescent="0.3">
      <c r="A149" s="35">
        <v>43439</v>
      </c>
      <c r="B149" s="99" t="s">
        <v>103</v>
      </c>
      <c r="C149" s="95" t="s">
        <v>92</v>
      </c>
      <c r="D149" s="36" t="s">
        <v>88</v>
      </c>
      <c r="E149" s="37"/>
      <c r="F149" s="37">
        <v>1000</v>
      </c>
      <c r="G149" s="93">
        <f t="shared" si="4"/>
        <v>1.7641662550278738</v>
      </c>
      <c r="H149" s="93">
        <v>566.84</v>
      </c>
      <c r="I149" s="97">
        <f t="shared" si="5"/>
        <v>-1390352</v>
      </c>
      <c r="J149" s="99" t="s">
        <v>93</v>
      </c>
      <c r="K149" s="99" t="s">
        <v>94</v>
      </c>
      <c r="L149" s="36" t="s">
        <v>732</v>
      </c>
      <c r="M149" s="36" t="s">
        <v>79</v>
      </c>
      <c r="N149" s="16" t="s">
        <v>95</v>
      </c>
      <c r="O149" s="17"/>
    </row>
    <row r="150" spans="1:15" ht="16.5" x14ac:dyDescent="0.3">
      <c r="A150" s="35">
        <v>43439</v>
      </c>
      <c r="B150" s="99" t="s">
        <v>104</v>
      </c>
      <c r="C150" s="95" t="s">
        <v>92</v>
      </c>
      <c r="D150" s="36" t="s">
        <v>88</v>
      </c>
      <c r="E150" s="37"/>
      <c r="F150" s="37">
        <v>1000</v>
      </c>
      <c r="G150" s="93">
        <f t="shared" si="4"/>
        <v>1.7641662550278738</v>
      </c>
      <c r="H150" s="93">
        <v>566.84</v>
      </c>
      <c r="I150" s="97">
        <f t="shared" si="5"/>
        <v>-1391352</v>
      </c>
      <c r="J150" s="99" t="s">
        <v>93</v>
      </c>
      <c r="K150" s="99" t="s">
        <v>94</v>
      </c>
      <c r="L150" s="36" t="s">
        <v>732</v>
      </c>
      <c r="M150" s="36" t="s">
        <v>79</v>
      </c>
      <c r="N150" s="16" t="s">
        <v>95</v>
      </c>
      <c r="O150" s="17"/>
    </row>
    <row r="151" spans="1:15" ht="16.5" x14ac:dyDescent="0.3">
      <c r="A151" s="35">
        <v>43439</v>
      </c>
      <c r="B151" s="99" t="s">
        <v>96</v>
      </c>
      <c r="C151" s="99" t="s">
        <v>86</v>
      </c>
      <c r="D151" s="36" t="s">
        <v>88</v>
      </c>
      <c r="E151" s="37"/>
      <c r="F151" s="37">
        <v>1000</v>
      </c>
      <c r="G151" s="93">
        <f t="shared" si="4"/>
        <v>1.7641662550278738</v>
      </c>
      <c r="H151" s="93">
        <v>566.84</v>
      </c>
      <c r="I151" s="97">
        <f t="shared" si="5"/>
        <v>-1392352</v>
      </c>
      <c r="J151" s="99" t="s">
        <v>93</v>
      </c>
      <c r="K151" s="99" t="s">
        <v>94</v>
      </c>
      <c r="L151" s="36" t="s">
        <v>732</v>
      </c>
      <c r="M151" s="36" t="s">
        <v>79</v>
      </c>
      <c r="N151" s="16" t="s">
        <v>95</v>
      </c>
      <c r="O151" s="17"/>
    </row>
    <row r="152" spans="1:15" ht="16.5" x14ac:dyDescent="0.3">
      <c r="A152" s="35">
        <v>43439</v>
      </c>
      <c r="B152" s="95" t="s">
        <v>188</v>
      </c>
      <c r="C152" s="95" t="s">
        <v>92</v>
      </c>
      <c r="D152" s="36" t="s">
        <v>85</v>
      </c>
      <c r="E152" s="96"/>
      <c r="F152" s="19">
        <v>1000</v>
      </c>
      <c r="G152" s="93">
        <f t="shared" si="4"/>
        <v>1.7984641116486522</v>
      </c>
      <c r="H152" s="93">
        <v>556.03</v>
      </c>
      <c r="I152" s="97">
        <f t="shared" si="5"/>
        <v>-1393352</v>
      </c>
      <c r="J152" s="18" t="s">
        <v>181</v>
      </c>
      <c r="K152" s="95" t="s">
        <v>94</v>
      </c>
      <c r="L152" s="36" t="s">
        <v>773</v>
      </c>
      <c r="M152" s="36" t="s">
        <v>79</v>
      </c>
      <c r="N152" s="18" t="s">
        <v>95</v>
      </c>
      <c r="O152" s="17"/>
    </row>
    <row r="153" spans="1:15" s="38" customFormat="1" ht="16.5" x14ac:dyDescent="0.3">
      <c r="A153" s="35">
        <v>43439</v>
      </c>
      <c r="B153" s="95" t="s">
        <v>189</v>
      </c>
      <c r="C153" s="95" t="s">
        <v>92</v>
      </c>
      <c r="D153" s="36" t="s">
        <v>85</v>
      </c>
      <c r="E153" s="96"/>
      <c r="F153" s="19">
        <v>1000</v>
      </c>
      <c r="G153" s="93">
        <f t="shared" si="4"/>
        <v>1.7984641116486522</v>
      </c>
      <c r="H153" s="93">
        <v>556.03</v>
      </c>
      <c r="I153" s="97">
        <f t="shared" si="5"/>
        <v>-1394352</v>
      </c>
      <c r="J153" s="18" t="s">
        <v>181</v>
      </c>
      <c r="K153" s="95" t="s">
        <v>94</v>
      </c>
      <c r="L153" s="36" t="s">
        <v>773</v>
      </c>
      <c r="M153" s="36" t="s">
        <v>79</v>
      </c>
      <c r="N153" s="18" t="s">
        <v>95</v>
      </c>
      <c r="O153" s="17"/>
    </row>
    <row r="154" spans="1:15" ht="16.5" x14ac:dyDescent="0.3">
      <c r="A154" s="35">
        <v>43439</v>
      </c>
      <c r="B154" s="95" t="s">
        <v>190</v>
      </c>
      <c r="C154" s="95" t="s">
        <v>92</v>
      </c>
      <c r="D154" s="36" t="s">
        <v>85</v>
      </c>
      <c r="E154" s="96"/>
      <c r="F154" s="19">
        <v>1500</v>
      </c>
      <c r="G154" s="93">
        <f t="shared" si="4"/>
        <v>2.6976961674729782</v>
      </c>
      <c r="H154" s="93">
        <v>556.03</v>
      </c>
      <c r="I154" s="97">
        <f t="shared" si="5"/>
        <v>-1395852</v>
      </c>
      <c r="J154" s="18" t="s">
        <v>181</v>
      </c>
      <c r="K154" s="95" t="s">
        <v>94</v>
      </c>
      <c r="L154" s="36" t="s">
        <v>773</v>
      </c>
      <c r="M154" s="36" t="s">
        <v>79</v>
      </c>
      <c r="N154" s="18" t="s">
        <v>95</v>
      </c>
      <c r="O154" s="42"/>
    </row>
    <row r="155" spans="1:15" ht="16.5" x14ac:dyDescent="0.3">
      <c r="A155" s="35">
        <v>43439</v>
      </c>
      <c r="B155" s="95" t="s">
        <v>182</v>
      </c>
      <c r="C155" s="95" t="s">
        <v>183</v>
      </c>
      <c r="D155" s="36" t="s">
        <v>85</v>
      </c>
      <c r="E155" s="96"/>
      <c r="F155" s="19">
        <v>5000</v>
      </c>
      <c r="G155" s="93">
        <f t="shared" si="4"/>
        <v>8.9923205582432608</v>
      </c>
      <c r="H155" s="93">
        <v>556.03</v>
      </c>
      <c r="I155" s="97">
        <f t="shared" si="5"/>
        <v>-1400852</v>
      </c>
      <c r="J155" s="18" t="s">
        <v>181</v>
      </c>
      <c r="K155" s="95" t="s">
        <v>94</v>
      </c>
      <c r="L155" s="36" t="s">
        <v>773</v>
      </c>
      <c r="M155" s="36" t="s">
        <v>79</v>
      </c>
      <c r="N155" s="18" t="s">
        <v>95</v>
      </c>
      <c r="O155" s="42"/>
    </row>
    <row r="156" spans="1:15" ht="16.5" x14ac:dyDescent="0.3">
      <c r="A156" s="35">
        <v>43439</v>
      </c>
      <c r="B156" s="95" t="s">
        <v>191</v>
      </c>
      <c r="C156" s="99" t="s">
        <v>109</v>
      </c>
      <c r="D156" s="36" t="s">
        <v>81</v>
      </c>
      <c r="E156" s="96"/>
      <c r="F156" s="19">
        <v>500</v>
      </c>
      <c r="G156" s="93">
        <f t="shared" si="4"/>
        <v>0.89923205582432608</v>
      </c>
      <c r="H156" s="93">
        <v>556.03</v>
      </c>
      <c r="I156" s="97">
        <f t="shared" si="5"/>
        <v>-1401352</v>
      </c>
      <c r="J156" s="18" t="s">
        <v>181</v>
      </c>
      <c r="K156" s="95" t="s">
        <v>94</v>
      </c>
      <c r="L156" s="36" t="s">
        <v>773</v>
      </c>
      <c r="M156" s="36" t="s">
        <v>79</v>
      </c>
      <c r="N156" s="18" t="s">
        <v>95</v>
      </c>
      <c r="O156" s="42"/>
    </row>
    <row r="157" spans="1:15" ht="16.5" x14ac:dyDescent="0.3">
      <c r="A157" s="35">
        <v>43439</v>
      </c>
      <c r="B157" s="36" t="s">
        <v>281</v>
      </c>
      <c r="C157" s="36" t="s">
        <v>84</v>
      </c>
      <c r="D157" s="36" t="s">
        <v>85</v>
      </c>
      <c r="E157" s="37"/>
      <c r="F157" s="37">
        <v>10000</v>
      </c>
      <c r="G157" s="93">
        <f t="shared" si="4"/>
        <v>17.984641116486522</v>
      </c>
      <c r="H157" s="93">
        <v>556.03</v>
      </c>
      <c r="I157" s="97">
        <f t="shared" si="5"/>
        <v>-1411352</v>
      </c>
      <c r="J157" s="34" t="s">
        <v>97</v>
      </c>
      <c r="K157" s="36" t="s">
        <v>282</v>
      </c>
      <c r="L157" s="36" t="s">
        <v>773</v>
      </c>
      <c r="M157" s="36" t="s">
        <v>79</v>
      </c>
      <c r="N157" s="16" t="s">
        <v>110</v>
      </c>
      <c r="O157" s="17"/>
    </row>
    <row r="158" spans="1:15" ht="16.5" x14ac:dyDescent="0.3">
      <c r="A158" s="35">
        <v>43439</v>
      </c>
      <c r="B158" s="36" t="s">
        <v>283</v>
      </c>
      <c r="C158" s="36" t="s">
        <v>268</v>
      </c>
      <c r="D158" s="36" t="s">
        <v>81</v>
      </c>
      <c r="E158" s="37"/>
      <c r="F158" s="37">
        <v>6100</v>
      </c>
      <c r="G158" s="93">
        <f t="shared" si="4"/>
        <v>10.970631081056778</v>
      </c>
      <c r="H158" s="93">
        <v>556.03</v>
      </c>
      <c r="I158" s="97">
        <f t="shared" si="5"/>
        <v>-1417452</v>
      </c>
      <c r="J158" s="34" t="s">
        <v>97</v>
      </c>
      <c r="K158" s="36" t="s">
        <v>276</v>
      </c>
      <c r="L158" s="36" t="s">
        <v>773</v>
      </c>
      <c r="M158" s="36" t="s">
        <v>79</v>
      </c>
      <c r="N158" s="16" t="s">
        <v>110</v>
      </c>
      <c r="O158" s="15"/>
    </row>
    <row r="159" spans="1:15" ht="16.5" x14ac:dyDescent="0.3">
      <c r="A159" s="35">
        <v>43439</v>
      </c>
      <c r="B159" s="36" t="s">
        <v>284</v>
      </c>
      <c r="C159" s="95" t="s">
        <v>92</v>
      </c>
      <c r="D159" s="36" t="s">
        <v>89</v>
      </c>
      <c r="E159" s="37"/>
      <c r="F159" s="37">
        <v>2000</v>
      </c>
      <c r="G159" s="93">
        <f t="shared" si="4"/>
        <v>3.5969282232973043</v>
      </c>
      <c r="H159" s="93">
        <v>556.03</v>
      </c>
      <c r="I159" s="97">
        <f t="shared" si="5"/>
        <v>-1419452</v>
      </c>
      <c r="J159" s="34" t="s">
        <v>97</v>
      </c>
      <c r="K159" s="36" t="s">
        <v>213</v>
      </c>
      <c r="L159" s="36" t="s">
        <v>773</v>
      </c>
      <c r="M159" s="36" t="s">
        <v>79</v>
      </c>
      <c r="N159" s="16" t="s">
        <v>110</v>
      </c>
      <c r="O159" s="15"/>
    </row>
    <row r="160" spans="1:15" ht="16.5" x14ac:dyDescent="0.3">
      <c r="A160" s="35">
        <v>43439</v>
      </c>
      <c r="B160" s="36" t="s">
        <v>342</v>
      </c>
      <c r="C160" s="95" t="s">
        <v>92</v>
      </c>
      <c r="D160" s="36" t="s">
        <v>85</v>
      </c>
      <c r="E160" s="37"/>
      <c r="F160" s="37">
        <v>5000</v>
      </c>
      <c r="G160" s="93">
        <f t="shared" si="4"/>
        <v>8.9923205582432608</v>
      </c>
      <c r="H160" s="93">
        <v>556.03</v>
      </c>
      <c r="I160" s="97">
        <f t="shared" si="5"/>
        <v>-1424452</v>
      </c>
      <c r="J160" s="36" t="s">
        <v>275</v>
      </c>
      <c r="K160" s="36" t="s">
        <v>94</v>
      </c>
      <c r="L160" s="36" t="s">
        <v>773</v>
      </c>
      <c r="M160" s="36" t="s">
        <v>79</v>
      </c>
      <c r="N160" s="36" t="s">
        <v>95</v>
      </c>
      <c r="O160" s="17"/>
    </row>
    <row r="161" spans="1:15" ht="16.5" x14ac:dyDescent="0.3">
      <c r="A161" s="35">
        <v>43439</v>
      </c>
      <c r="B161" s="36" t="s">
        <v>343</v>
      </c>
      <c r="C161" s="95" t="s">
        <v>92</v>
      </c>
      <c r="D161" s="36" t="s">
        <v>85</v>
      </c>
      <c r="E161" s="37"/>
      <c r="F161" s="37">
        <v>2000</v>
      </c>
      <c r="G161" s="93">
        <f t="shared" si="4"/>
        <v>3.5969282232973043</v>
      </c>
      <c r="H161" s="93">
        <v>556.03</v>
      </c>
      <c r="I161" s="97">
        <f t="shared" si="5"/>
        <v>-1426452</v>
      </c>
      <c r="J161" s="36" t="s">
        <v>275</v>
      </c>
      <c r="K161" s="36" t="s">
        <v>94</v>
      </c>
      <c r="L161" s="36" t="s">
        <v>773</v>
      </c>
      <c r="M161" s="36" t="s">
        <v>79</v>
      </c>
      <c r="N161" s="36" t="s">
        <v>95</v>
      </c>
      <c r="O161" s="17"/>
    </row>
    <row r="162" spans="1:15" ht="16.5" x14ac:dyDescent="0.3">
      <c r="A162" s="35">
        <v>43439</v>
      </c>
      <c r="B162" s="36" t="s">
        <v>341</v>
      </c>
      <c r="C162" s="95" t="s">
        <v>92</v>
      </c>
      <c r="D162" s="36" t="s">
        <v>85</v>
      </c>
      <c r="E162" s="37"/>
      <c r="F162" s="37">
        <v>2000</v>
      </c>
      <c r="G162" s="93">
        <f t="shared" si="4"/>
        <v>3.5969282232973043</v>
      </c>
      <c r="H162" s="93">
        <v>556.03</v>
      </c>
      <c r="I162" s="97">
        <f t="shared" si="5"/>
        <v>-1428452</v>
      </c>
      <c r="J162" s="36" t="s">
        <v>275</v>
      </c>
      <c r="K162" s="36" t="s">
        <v>94</v>
      </c>
      <c r="L162" s="36" t="s">
        <v>773</v>
      </c>
      <c r="M162" s="36" t="s">
        <v>79</v>
      </c>
      <c r="N162" s="36" t="s">
        <v>95</v>
      </c>
      <c r="O162" s="17"/>
    </row>
    <row r="163" spans="1:15" ht="16.5" x14ac:dyDescent="0.3">
      <c r="A163" s="35">
        <v>43439</v>
      </c>
      <c r="B163" s="36" t="s">
        <v>344</v>
      </c>
      <c r="C163" s="36" t="s">
        <v>195</v>
      </c>
      <c r="D163" s="36" t="s">
        <v>85</v>
      </c>
      <c r="E163" s="37"/>
      <c r="F163" s="37">
        <v>37000</v>
      </c>
      <c r="G163" s="93">
        <f t="shared" si="4"/>
        <v>66.543172131000134</v>
      </c>
      <c r="H163" s="93">
        <v>556.03</v>
      </c>
      <c r="I163" s="97">
        <f t="shared" si="5"/>
        <v>-1465452</v>
      </c>
      <c r="J163" s="36" t="s">
        <v>275</v>
      </c>
      <c r="K163" s="36">
        <v>14</v>
      </c>
      <c r="L163" s="36" t="s">
        <v>773</v>
      </c>
      <c r="M163" s="36" t="s">
        <v>79</v>
      </c>
      <c r="N163" s="36" t="s">
        <v>110</v>
      </c>
      <c r="O163" s="17"/>
    </row>
    <row r="164" spans="1:15" ht="16.5" x14ac:dyDescent="0.3">
      <c r="A164" s="35">
        <v>43439</v>
      </c>
      <c r="B164" s="36" t="s">
        <v>400</v>
      </c>
      <c r="C164" s="95" t="s">
        <v>92</v>
      </c>
      <c r="D164" s="36" t="s">
        <v>83</v>
      </c>
      <c r="E164" s="37"/>
      <c r="F164" s="37">
        <v>1000</v>
      </c>
      <c r="G164" s="93">
        <f t="shared" si="4"/>
        <v>1.7984641116486522</v>
      </c>
      <c r="H164" s="93">
        <v>556.03</v>
      </c>
      <c r="I164" s="97">
        <f t="shared" si="5"/>
        <v>-1466452</v>
      </c>
      <c r="J164" s="36" t="s">
        <v>298</v>
      </c>
      <c r="K164" s="36" t="s">
        <v>94</v>
      </c>
      <c r="L164" s="36" t="s">
        <v>773</v>
      </c>
      <c r="M164" s="36" t="s">
        <v>79</v>
      </c>
      <c r="N164" s="34" t="s">
        <v>95</v>
      </c>
      <c r="O164" s="17"/>
    </row>
    <row r="165" spans="1:15" ht="16.5" x14ac:dyDescent="0.3">
      <c r="A165" s="35">
        <v>43439</v>
      </c>
      <c r="B165" s="36" t="s">
        <v>401</v>
      </c>
      <c r="C165" s="95" t="s">
        <v>92</v>
      </c>
      <c r="D165" s="36" t="s">
        <v>83</v>
      </c>
      <c r="E165" s="37"/>
      <c r="F165" s="37">
        <v>1000</v>
      </c>
      <c r="G165" s="93">
        <f t="shared" si="4"/>
        <v>1.7984641116486522</v>
      </c>
      <c r="H165" s="93">
        <v>556.03</v>
      </c>
      <c r="I165" s="97">
        <f t="shared" si="5"/>
        <v>-1467452</v>
      </c>
      <c r="J165" s="36" t="s">
        <v>298</v>
      </c>
      <c r="K165" s="36" t="s">
        <v>94</v>
      </c>
      <c r="L165" s="36" t="s">
        <v>773</v>
      </c>
      <c r="M165" s="36" t="s">
        <v>79</v>
      </c>
      <c r="N165" s="34" t="s">
        <v>95</v>
      </c>
      <c r="O165" s="17"/>
    </row>
    <row r="166" spans="1:15" ht="16.5" x14ac:dyDescent="0.3">
      <c r="A166" s="35">
        <v>43439</v>
      </c>
      <c r="B166" s="36" t="s">
        <v>402</v>
      </c>
      <c r="C166" s="95" t="s">
        <v>92</v>
      </c>
      <c r="D166" s="36" t="s">
        <v>83</v>
      </c>
      <c r="E166" s="37"/>
      <c r="F166" s="37">
        <v>1000</v>
      </c>
      <c r="G166" s="93">
        <f t="shared" si="4"/>
        <v>1.7984641116486522</v>
      </c>
      <c r="H166" s="93">
        <v>556.03</v>
      </c>
      <c r="I166" s="97">
        <f t="shared" si="5"/>
        <v>-1468452</v>
      </c>
      <c r="J166" s="36" t="s">
        <v>298</v>
      </c>
      <c r="K166" s="36" t="s">
        <v>94</v>
      </c>
      <c r="L166" s="36" t="s">
        <v>773</v>
      </c>
      <c r="M166" s="36" t="s">
        <v>79</v>
      </c>
      <c r="N166" s="34" t="s">
        <v>95</v>
      </c>
      <c r="O166" s="17"/>
    </row>
    <row r="167" spans="1:15" ht="16.5" x14ac:dyDescent="0.3">
      <c r="A167" s="35">
        <v>43439</v>
      </c>
      <c r="B167" s="98" t="s">
        <v>532</v>
      </c>
      <c r="C167" s="95" t="s">
        <v>92</v>
      </c>
      <c r="D167" s="36" t="s">
        <v>85</v>
      </c>
      <c r="E167" s="37"/>
      <c r="F167" s="37">
        <v>300</v>
      </c>
      <c r="G167" s="93">
        <f t="shared" si="4"/>
        <v>0.53953923349459565</v>
      </c>
      <c r="H167" s="93">
        <v>556.03</v>
      </c>
      <c r="I167" s="97">
        <f t="shared" si="5"/>
        <v>-1468752</v>
      </c>
      <c r="J167" s="34" t="s">
        <v>267</v>
      </c>
      <c r="K167" s="98" t="s">
        <v>94</v>
      </c>
      <c r="L167" s="36" t="s">
        <v>773</v>
      </c>
      <c r="M167" s="36" t="s">
        <v>79</v>
      </c>
      <c r="N167" s="34" t="s">
        <v>95</v>
      </c>
      <c r="O167" s="17"/>
    </row>
    <row r="168" spans="1:15" ht="16.5" x14ac:dyDescent="0.3">
      <c r="A168" s="35">
        <v>43439</v>
      </c>
      <c r="B168" s="98" t="s">
        <v>516</v>
      </c>
      <c r="C168" s="95" t="s">
        <v>92</v>
      </c>
      <c r="D168" s="36" t="s">
        <v>85</v>
      </c>
      <c r="E168" s="37"/>
      <c r="F168" s="37">
        <v>300</v>
      </c>
      <c r="G168" s="93">
        <f t="shared" si="4"/>
        <v>0.53953923349459565</v>
      </c>
      <c r="H168" s="93">
        <v>556.03</v>
      </c>
      <c r="I168" s="97">
        <f t="shared" si="5"/>
        <v>-1469052</v>
      </c>
      <c r="J168" s="34" t="s">
        <v>267</v>
      </c>
      <c r="K168" s="98" t="s">
        <v>94</v>
      </c>
      <c r="L168" s="36" t="s">
        <v>773</v>
      </c>
      <c r="M168" s="36" t="s">
        <v>79</v>
      </c>
      <c r="N168" s="34" t="s">
        <v>95</v>
      </c>
      <c r="O168" s="17"/>
    </row>
    <row r="169" spans="1:15" ht="16.5" x14ac:dyDescent="0.3">
      <c r="A169" s="35">
        <v>43439</v>
      </c>
      <c r="B169" s="98" t="s">
        <v>536</v>
      </c>
      <c r="C169" s="95" t="s">
        <v>92</v>
      </c>
      <c r="D169" s="36" t="s">
        <v>85</v>
      </c>
      <c r="E169" s="37"/>
      <c r="F169" s="37">
        <v>300</v>
      </c>
      <c r="G169" s="93">
        <f t="shared" si="4"/>
        <v>0.53953923349459565</v>
      </c>
      <c r="H169" s="93">
        <v>556.03</v>
      </c>
      <c r="I169" s="97">
        <f t="shared" si="5"/>
        <v>-1469352</v>
      </c>
      <c r="J169" s="34" t="s">
        <v>267</v>
      </c>
      <c r="K169" s="98" t="s">
        <v>94</v>
      </c>
      <c r="L169" s="36" t="s">
        <v>773</v>
      </c>
      <c r="M169" s="36" t="s">
        <v>79</v>
      </c>
      <c r="N169" s="34" t="s">
        <v>95</v>
      </c>
      <c r="O169" s="17"/>
    </row>
    <row r="170" spans="1:15" ht="16.5" x14ac:dyDescent="0.3">
      <c r="A170" s="35">
        <v>43439</v>
      </c>
      <c r="B170" s="98" t="s">
        <v>537</v>
      </c>
      <c r="C170" s="95" t="s">
        <v>92</v>
      </c>
      <c r="D170" s="36" t="s">
        <v>85</v>
      </c>
      <c r="E170" s="37"/>
      <c r="F170" s="37">
        <v>300</v>
      </c>
      <c r="G170" s="93">
        <f t="shared" si="4"/>
        <v>0.53953923349459565</v>
      </c>
      <c r="H170" s="93">
        <v>556.03</v>
      </c>
      <c r="I170" s="97">
        <f t="shared" si="5"/>
        <v>-1469652</v>
      </c>
      <c r="J170" s="34" t="s">
        <v>267</v>
      </c>
      <c r="K170" s="98" t="s">
        <v>94</v>
      </c>
      <c r="L170" s="36" t="s">
        <v>773</v>
      </c>
      <c r="M170" s="36" t="s">
        <v>79</v>
      </c>
      <c r="N170" s="34" t="s">
        <v>95</v>
      </c>
      <c r="O170" s="17"/>
    </row>
    <row r="171" spans="1:15" ht="16.5" x14ac:dyDescent="0.3">
      <c r="A171" s="35">
        <v>43439</v>
      </c>
      <c r="B171" s="98" t="s">
        <v>538</v>
      </c>
      <c r="C171" s="95" t="s">
        <v>92</v>
      </c>
      <c r="D171" s="36" t="s">
        <v>85</v>
      </c>
      <c r="E171" s="37"/>
      <c r="F171" s="37">
        <v>300</v>
      </c>
      <c r="G171" s="93">
        <f t="shared" si="4"/>
        <v>0.53953923349459565</v>
      </c>
      <c r="H171" s="93">
        <v>556.03</v>
      </c>
      <c r="I171" s="97">
        <f t="shared" si="5"/>
        <v>-1469952</v>
      </c>
      <c r="J171" s="34" t="s">
        <v>267</v>
      </c>
      <c r="K171" s="98" t="s">
        <v>94</v>
      </c>
      <c r="L171" s="36" t="s">
        <v>773</v>
      </c>
      <c r="M171" s="36" t="s">
        <v>79</v>
      </c>
      <c r="N171" s="34" t="s">
        <v>95</v>
      </c>
      <c r="O171" s="17"/>
    </row>
    <row r="172" spans="1:15" ht="16.5" x14ac:dyDescent="0.3">
      <c r="A172" s="35">
        <v>43439</v>
      </c>
      <c r="B172" s="98" t="s">
        <v>539</v>
      </c>
      <c r="C172" s="95" t="s">
        <v>92</v>
      </c>
      <c r="D172" s="36" t="s">
        <v>85</v>
      </c>
      <c r="E172" s="37"/>
      <c r="F172" s="37">
        <v>300</v>
      </c>
      <c r="G172" s="93">
        <f t="shared" si="4"/>
        <v>0.53953923349459565</v>
      </c>
      <c r="H172" s="93">
        <v>556.03</v>
      </c>
      <c r="I172" s="97">
        <f t="shared" si="5"/>
        <v>-1470252</v>
      </c>
      <c r="J172" s="34" t="s">
        <v>267</v>
      </c>
      <c r="K172" s="98" t="s">
        <v>94</v>
      </c>
      <c r="L172" s="36" t="s">
        <v>773</v>
      </c>
      <c r="M172" s="36" t="s">
        <v>79</v>
      </c>
      <c r="N172" s="34" t="s">
        <v>95</v>
      </c>
      <c r="O172" s="17"/>
    </row>
    <row r="173" spans="1:15" ht="16.5" x14ac:dyDescent="0.3">
      <c r="A173" s="35">
        <v>43439</v>
      </c>
      <c r="B173" s="98" t="s">
        <v>540</v>
      </c>
      <c r="C173" s="95" t="s">
        <v>92</v>
      </c>
      <c r="D173" s="36" t="s">
        <v>85</v>
      </c>
      <c r="E173" s="37"/>
      <c r="F173" s="37">
        <v>300</v>
      </c>
      <c r="G173" s="93">
        <f t="shared" si="4"/>
        <v>0.53953923349459565</v>
      </c>
      <c r="H173" s="93">
        <v>556.03</v>
      </c>
      <c r="I173" s="97">
        <f t="shared" si="5"/>
        <v>-1470552</v>
      </c>
      <c r="J173" s="34" t="s">
        <v>267</v>
      </c>
      <c r="K173" s="98" t="s">
        <v>94</v>
      </c>
      <c r="L173" s="36" t="s">
        <v>773</v>
      </c>
      <c r="M173" s="36" t="s">
        <v>79</v>
      </c>
      <c r="N173" s="34" t="s">
        <v>95</v>
      </c>
      <c r="O173" s="17"/>
    </row>
    <row r="174" spans="1:15" ht="16.5" x14ac:dyDescent="0.3">
      <c r="A174" s="35">
        <v>43439</v>
      </c>
      <c r="B174" s="98" t="s">
        <v>365</v>
      </c>
      <c r="C174" s="95" t="s">
        <v>92</v>
      </c>
      <c r="D174" s="36" t="s">
        <v>85</v>
      </c>
      <c r="E174" s="37"/>
      <c r="F174" s="37">
        <v>300</v>
      </c>
      <c r="G174" s="93">
        <f t="shared" si="4"/>
        <v>0.53953923349459565</v>
      </c>
      <c r="H174" s="93">
        <v>556.03</v>
      </c>
      <c r="I174" s="97">
        <f t="shared" si="5"/>
        <v>-1470852</v>
      </c>
      <c r="J174" s="34" t="s">
        <v>267</v>
      </c>
      <c r="K174" s="98" t="s">
        <v>94</v>
      </c>
      <c r="L174" s="36" t="s">
        <v>773</v>
      </c>
      <c r="M174" s="36" t="s">
        <v>79</v>
      </c>
      <c r="N174" s="34" t="s">
        <v>95</v>
      </c>
      <c r="O174" s="17"/>
    </row>
    <row r="175" spans="1:15" ht="16.5" x14ac:dyDescent="0.3">
      <c r="A175" s="35">
        <v>43439</v>
      </c>
      <c r="B175" s="98" t="s">
        <v>541</v>
      </c>
      <c r="C175" s="98" t="s">
        <v>183</v>
      </c>
      <c r="D175" s="36" t="s">
        <v>85</v>
      </c>
      <c r="E175" s="37"/>
      <c r="F175" s="37">
        <v>3000</v>
      </c>
      <c r="G175" s="93">
        <f t="shared" si="4"/>
        <v>5.3953923349459565</v>
      </c>
      <c r="H175" s="93">
        <v>556.03</v>
      </c>
      <c r="I175" s="97">
        <f t="shared" si="5"/>
        <v>-1473852</v>
      </c>
      <c r="J175" s="34" t="s">
        <v>267</v>
      </c>
      <c r="K175" s="98" t="s">
        <v>94</v>
      </c>
      <c r="L175" s="36" t="s">
        <v>773</v>
      </c>
      <c r="M175" s="36" t="s">
        <v>79</v>
      </c>
      <c r="N175" s="34" t="s">
        <v>95</v>
      </c>
      <c r="O175" s="17"/>
    </row>
    <row r="176" spans="1:15" ht="16.5" x14ac:dyDescent="0.3">
      <c r="A176" s="35">
        <v>43440</v>
      </c>
      <c r="B176" s="36" t="s">
        <v>28</v>
      </c>
      <c r="C176" s="36" t="s">
        <v>80</v>
      </c>
      <c r="D176" s="36" t="s">
        <v>81</v>
      </c>
      <c r="E176" s="37"/>
      <c r="F176" s="37">
        <v>3401</v>
      </c>
      <c r="G176" s="93">
        <f t="shared" si="4"/>
        <v>6.116576443717066</v>
      </c>
      <c r="H176" s="93">
        <v>556.03</v>
      </c>
      <c r="I176" s="97">
        <f t="shared" si="5"/>
        <v>-1477253</v>
      </c>
      <c r="J176" s="102" t="s">
        <v>78</v>
      </c>
      <c r="K176" s="36">
        <v>3634968</v>
      </c>
      <c r="L176" s="36" t="s">
        <v>773</v>
      </c>
      <c r="M176" s="36" t="s">
        <v>79</v>
      </c>
      <c r="N176" s="16" t="s">
        <v>110</v>
      </c>
      <c r="O176" s="17"/>
    </row>
    <row r="177" spans="1:15" ht="16.5" x14ac:dyDescent="0.3">
      <c r="A177" s="35">
        <v>43440</v>
      </c>
      <c r="B177" s="36" t="s">
        <v>30</v>
      </c>
      <c r="C177" s="36" t="s">
        <v>82</v>
      </c>
      <c r="D177" s="36" t="s">
        <v>83</v>
      </c>
      <c r="E177" s="101"/>
      <c r="F177" s="37">
        <v>260000</v>
      </c>
      <c r="G177" s="93">
        <f t="shared" si="4"/>
        <v>467.60066902864958</v>
      </c>
      <c r="H177" s="93">
        <v>556.03</v>
      </c>
      <c r="I177" s="97">
        <f t="shared" si="5"/>
        <v>-1737253</v>
      </c>
      <c r="J177" s="102" t="s">
        <v>78</v>
      </c>
      <c r="K177" s="36">
        <v>3634967</v>
      </c>
      <c r="L177" s="36" t="s">
        <v>773</v>
      </c>
      <c r="M177" s="36" t="s">
        <v>79</v>
      </c>
      <c r="N177" s="16" t="s">
        <v>110</v>
      </c>
      <c r="O177" s="17"/>
    </row>
    <row r="178" spans="1:15" s="38" customFormat="1" ht="16.5" x14ac:dyDescent="0.3">
      <c r="A178" s="35">
        <v>43440</v>
      </c>
      <c r="B178" s="36" t="s">
        <v>31</v>
      </c>
      <c r="C178" s="36" t="s">
        <v>80</v>
      </c>
      <c r="D178" s="36" t="s">
        <v>81</v>
      </c>
      <c r="E178" s="101"/>
      <c r="F178" s="37">
        <v>3401</v>
      </c>
      <c r="G178" s="93">
        <f t="shared" si="4"/>
        <v>6.116576443717066</v>
      </c>
      <c r="H178" s="93">
        <v>556.03</v>
      </c>
      <c r="I178" s="97">
        <f t="shared" si="5"/>
        <v>-1740654</v>
      </c>
      <c r="J178" s="102" t="s">
        <v>78</v>
      </c>
      <c r="K178" s="36">
        <v>3634967</v>
      </c>
      <c r="L178" s="36" t="s">
        <v>773</v>
      </c>
      <c r="M178" s="36" t="s">
        <v>79</v>
      </c>
      <c r="N178" s="16" t="s">
        <v>110</v>
      </c>
      <c r="O178" s="17"/>
    </row>
    <row r="179" spans="1:15" s="38" customFormat="1" ht="16.5" x14ac:dyDescent="0.3">
      <c r="A179" s="35">
        <v>43440</v>
      </c>
      <c r="B179" s="99" t="s">
        <v>101</v>
      </c>
      <c r="C179" s="95" t="s">
        <v>92</v>
      </c>
      <c r="D179" s="36" t="s">
        <v>88</v>
      </c>
      <c r="E179" s="37"/>
      <c r="F179" s="37">
        <v>2000</v>
      </c>
      <c r="G179" s="93">
        <f t="shared" si="4"/>
        <v>3.5283325100557477</v>
      </c>
      <c r="H179" s="93">
        <v>566.84</v>
      </c>
      <c r="I179" s="97">
        <f t="shared" si="5"/>
        <v>-1742654</v>
      </c>
      <c r="J179" s="99" t="s">
        <v>93</v>
      </c>
      <c r="K179" s="99" t="s">
        <v>94</v>
      </c>
      <c r="L179" s="36" t="s">
        <v>732</v>
      </c>
      <c r="M179" s="36" t="s">
        <v>79</v>
      </c>
      <c r="N179" s="16" t="s">
        <v>95</v>
      </c>
      <c r="O179" s="17"/>
    </row>
    <row r="180" spans="1:15" ht="16.5" x14ac:dyDescent="0.3">
      <c r="A180" s="35">
        <v>43440</v>
      </c>
      <c r="B180" s="99" t="s">
        <v>96</v>
      </c>
      <c r="C180" s="99" t="s">
        <v>86</v>
      </c>
      <c r="D180" s="36" t="s">
        <v>88</v>
      </c>
      <c r="E180" s="37"/>
      <c r="F180" s="37">
        <v>1000</v>
      </c>
      <c r="G180" s="93">
        <f t="shared" si="4"/>
        <v>1.7641662550278738</v>
      </c>
      <c r="H180" s="93">
        <v>566.84</v>
      </c>
      <c r="I180" s="97">
        <f t="shared" si="5"/>
        <v>-1743654</v>
      </c>
      <c r="J180" s="99" t="s">
        <v>93</v>
      </c>
      <c r="K180" s="99" t="s">
        <v>94</v>
      </c>
      <c r="L180" s="36" t="s">
        <v>732</v>
      </c>
      <c r="M180" s="36" t="s">
        <v>79</v>
      </c>
      <c r="N180" s="16" t="s">
        <v>95</v>
      </c>
      <c r="O180" s="17"/>
    </row>
    <row r="181" spans="1:15" ht="16.5" x14ac:dyDescent="0.3">
      <c r="A181" s="35">
        <v>43440</v>
      </c>
      <c r="B181" s="99" t="s">
        <v>102</v>
      </c>
      <c r="C181" s="95" t="s">
        <v>92</v>
      </c>
      <c r="D181" s="36" t="s">
        <v>88</v>
      </c>
      <c r="E181" s="37"/>
      <c r="F181" s="37">
        <v>1500</v>
      </c>
      <c r="G181" s="93">
        <f t="shared" si="4"/>
        <v>2.6462493825418107</v>
      </c>
      <c r="H181" s="93">
        <v>566.84</v>
      </c>
      <c r="I181" s="97">
        <f t="shared" si="5"/>
        <v>-1745154</v>
      </c>
      <c r="J181" s="99" t="s">
        <v>93</v>
      </c>
      <c r="K181" s="99" t="s">
        <v>94</v>
      </c>
      <c r="L181" s="36" t="s">
        <v>732</v>
      </c>
      <c r="M181" s="36" t="s">
        <v>79</v>
      </c>
      <c r="N181" s="16" t="s">
        <v>95</v>
      </c>
      <c r="O181" s="42"/>
    </row>
    <row r="182" spans="1:15" ht="16.5" x14ac:dyDescent="0.3">
      <c r="A182" s="35">
        <v>43440</v>
      </c>
      <c r="B182" s="99" t="s">
        <v>103</v>
      </c>
      <c r="C182" s="95" t="s">
        <v>92</v>
      </c>
      <c r="D182" s="36" t="s">
        <v>88</v>
      </c>
      <c r="E182" s="37"/>
      <c r="F182" s="37">
        <v>1000</v>
      </c>
      <c r="G182" s="93">
        <f t="shared" si="4"/>
        <v>1.7641662550278738</v>
      </c>
      <c r="H182" s="93">
        <v>566.84</v>
      </c>
      <c r="I182" s="97">
        <f t="shared" si="5"/>
        <v>-1746154</v>
      </c>
      <c r="J182" s="99" t="s">
        <v>93</v>
      </c>
      <c r="K182" s="99" t="s">
        <v>94</v>
      </c>
      <c r="L182" s="36" t="s">
        <v>732</v>
      </c>
      <c r="M182" s="36" t="s">
        <v>79</v>
      </c>
      <c r="N182" s="16" t="s">
        <v>95</v>
      </c>
      <c r="O182" s="42"/>
    </row>
    <row r="183" spans="1:15" ht="16.5" x14ac:dyDescent="0.3">
      <c r="A183" s="35">
        <v>43440</v>
      </c>
      <c r="B183" s="99" t="s">
        <v>104</v>
      </c>
      <c r="C183" s="95" t="s">
        <v>92</v>
      </c>
      <c r="D183" s="36" t="s">
        <v>88</v>
      </c>
      <c r="E183" s="37"/>
      <c r="F183" s="37">
        <v>1000</v>
      </c>
      <c r="G183" s="93">
        <f t="shared" si="4"/>
        <v>1.7641662550278738</v>
      </c>
      <c r="H183" s="93">
        <v>566.84</v>
      </c>
      <c r="I183" s="97">
        <f t="shared" si="5"/>
        <v>-1747154</v>
      </c>
      <c r="J183" s="99" t="s">
        <v>93</v>
      </c>
      <c r="K183" s="99" t="s">
        <v>94</v>
      </c>
      <c r="L183" s="36" t="s">
        <v>732</v>
      </c>
      <c r="M183" s="36" t="s">
        <v>79</v>
      </c>
      <c r="N183" s="16" t="s">
        <v>95</v>
      </c>
      <c r="O183" s="42"/>
    </row>
    <row r="184" spans="1:15" ht="16.5" x14ac:dyDescent="0.3">
      <c r="A184" s="35">
        <v>43440</v>
      </c>
      <c r="B184" s="99" t="s">
        <v>105</v>
      </c>
      <c r="C184" s="99" t="s">
        <v>106</v>
      </c>
      <c r="D184" s="36" t="s">
        <v>88</v>
      </c>
      <c r="E184" s="37"/>
      <c r="F184" s="37">
        <v>1000</v>
      </c>
      <c r="G184" s="93">
        <f t="shared" si="4"/>
        <v>1.7641662550278738</v>
      </c>
      <c r="H184" s="93">
        <v>566.84</v>
      </c>
      <c r="I184" s="97">
        <f t="shared" si="5"/>
        <v>-1748154</v>
      </c>
      <c r="J184" s="99" t="s">
        <v>93</v>
      </c>
      <c r="K184" s="99" t="s">
        <v>94</v>
      </c>
      <c r="L184" s="36" t="s">
        <v>732</v>
      </c>
      <c r="M184" s="36" t="s">
        <v>79</v>
      </c>
      <c r="N184" s="16" t="s">
        <v>95</v>
      </c>
      <c r="O184" s="42"/>
    </row>
    <row r="185" spans="1:15" ht="16.5" x14ac:dyDescent="0.3">
      <c r="A185" s="35">
        <v>43440</v>
      </c>
      <c r="B185" s="95" t="s">
        <v>192</v>
      </c>
      <c r="C185" s="95" t="s">
        <v>92</v>
      </c>
      <c r="D185" s="36" t="s">
        <v>85</v>
      </c>
      <c r="E185" s="96"/>
      <c r="F185" s="19">
        <v>2000</v>
      </c>
      <c r="G185" s="93">
        <f t="shared" si="4"/>
        <v>3.5969282232973043</v>
      </c>
      <c r="H185" s="93">
        <v>556.03</v>
      </c>
      <c r="I185" s="97">
        <f t="shared" si="5"/>
        <v>-1750154</v>
      </c>
      <c r="J185" s="18" t="s">
        <v>181</v>
      </c>
      <c r="K185" s="95" t="s">
        <v>94</v>
      </c>
      <c r="L185" s="36" t="s">
        <v>773</v>
      </c>
      <c r="M185" s="36" t="s">
        <v>79</v>
      </c>
      <c r="N185" s="18" t="s">
        <v>95</v>
      </c>
      <c r="O185" s="42"/>
    </row>
    <row r="186" spans="1:15" ht="16.5" x14ac:dyDescent="0.3">
      <c r="A186" s="35">
        <v>43440</v>
      </c>
      <c r="B186" s="95" t="s">
        <v>727</v>
      </c>
      <c r="C186" s="95" t="s">
        <v>84</v>
      </c>
      <c r="D186" s="36" t="s">
        <v>85</v>
      </c>
      <c r="E186" s="96"/>
      <c r="F186" s="96">
        <v>144000</v>
      </c>
      <c r="G186" s="93">
        <f t="shared" si="4"/>
        <v>258.97883207740591</v>
      </c>
      <c r="H186" s="93">
        <v>556.03</v>
      </c>
      <c r="I186" s="97">
        <f t="shared" si="5"/>
        <v>-1894154</v>
      </c>
      <c r="J186" s="18" t="s">
        <v>181</v>
      </c>
      <c r="K186" s="95" t="s">
        <v>213</v>
      </c>
      <c r="L186" s="36" t="s">
        <v>773</v>
      </c>
      <c r="M186" s="36" t="s">
        <v>79</v>
      </c>
      <c r="N186" s="18" t="s">
        <v>110</v>
      </c>
      <c r="O186" s="42"/>
    </row>
    <row r="187" spans="1:15" ht="16.5" x14ac:dyDescent="0.3">
      <c r="A187" s="35">
        <v>43440</v>
      </c>
      <c r="B187" s="36" t="s">
        <v>285</v>
      </c>
      <c r="C187" s="36" t="s">
        <v>82</v>
      </c>
      <c r="D187" s="36" t="s">
        <v>88</v>
      </c>
      <c r="E187" s="37"/>
      <c r="F187" s="37">
        <v>10000</v>
      </c>
      <c r="G187" s="93">
        <f t="shared" si="4"/>
        <v>17.641662550278738</v>
      </c>
      <c r="H187" s="93">
        <v>566.84</v>
      </c>
      <c r="I187" s="97">
        <f t="shared" si="5"/>
        <v>-1904154</v>
      </c>
      <c r="J187" s="34" t="s">
        <v>97</v>
      </c>
      <c r="K187" s="36">
        <v>5</v>
      </c>
      <c r="L187" s="36" t="s">
        <v>732</v>
      </c>
      <c r="M187" s="36" t="s">
        <v>79</v>
      </c>
      <c r="N187" s="16" t="s">
        <v>110</v>
      </c>
      <c r="O187" s="42"/>
    </row>
    <row r="188" spans="1:15" ht="16.5" x14ac:dyDescent="0.3">
      <c r="A188" s="35">
        <v>43440</v>
      </c>
      <c r="B188" s="36" t="s">
        <v>286</v>
      </c>
      <c r="C188" s="36" t="s">
        <v>82</v>
      </c>
      <c r="D188" s="36" t="s">
        <v>88</v>
      </c>
      <c r="E188" s="37"/>
      <c r="F188" s="37">
        <v>20000</v>
      </c>
      <c r="G188" s="93">
        <f t="shared" si="4"/>
        <v>35.283325100557477</v>
      </c>
      <c r="H188" s="93">
        <v>566.84</v>
      </c>
      <c r="I188" s="97">
        <f t="shared" si="5"/>
        <v>-1924154</v>
      </c>
      <c r="J188" s="34" t="s">
        <v>97</v>
      </c>
      <c r="K188" s="36">
        <v>6</v>
      </c>
      <c r="L188" s="36" t="s">
        <v>732</v>
      </c>
      <c r="M188" s="36" t="s">
        <v>79</v>
      </c>
      <c r="N188" s="16" t="s">
        <v>110</v>
      </c>
      <c r="O188" s="42"/>
    </row>
    <row r="189" spans="1:15" ht="16.5" x14ac:dyDescent="0.3">
      <c r="A189" s="35">
        <v>43440</v>
      </c>
      <c r="B189" s="36" t="s">
        <v>287</v>
      </c>
      <c r="C189" s="36" t="s">
        <v>82</v>
      </c>
      <c r="D189" s="36" t="s">
        <v>85</v>
      </c>
      <c r="E189" s="37"/>
      <c r="F189" s="37">
        <v>18000</v>
      </c>
      <c r="G189" s="93">
        <f t="shared" si="4"/>
        <v>32.372354009675739</v>
      </c>
      <c r="H189" s="93">
        <v>556.03</v>
      </c>
      <c r="I189" s="97">
        <f t="shared" si="5"/>
        <v>-1942154</v>
      </c>
      <c r="J189" s="34" t="s">
        <v>97</v>
      </c>
      <c r="K189" s="36">
        <v>7</v>
      </c>
      <c r="L189" s="36" t="s">
        <v>773</v>
      </c>
      <c r="M189" s="36" t="s">
        <v>79</v>
      </c>
      <c r="N189" s="16" t="s">
        <v>110</v>
      </c>
      <c r="O189" s="42"/>
    </row>
    <row r="190" spans="1:15" ht="16.5" x14ac:dyDescent="0.3">
      <c r="A190" s="35">
        <v>43440</v>
      </c>
      <c r="B190" s="36" t="s">
        <v>288</v>
      </c>
      <c r="C190" s="36" t="s">
        <v>82</v>
      </c>
      <c r="D190" s="36" t="s">
        <v>85</v>
      </c>
      <c r="E190" s="37"/>
      <c r="F190" s="37">
        <v>28000</v>
      </c>
      <c r="G190" s="93">
        <f t="shared" si="4"/>
        <v>50.356995126162261</v>
      </c>
      <c r="H190" s="93">
        <v>556.03</v>
      </c>
      <c r="I190" s="97">
        <f t="shared" si="5"/>
        <v>-1970154</v>
      </c>
      <c r="J190" s="34" t="s">
        <v>97</v>
      </c>
      <c r="K190" s="36">
        <v>8</v>
      </c>
      <c r="L190" s="36" t="s">
        <v>773</v>
      </c>
      <c r="M190" s="36" t="s">
        <v>79</v>
      </c>
      <c r="N190" s="16" t="s">
        <v>110</v>
      </c>
      <c r="O190" s="42"/>
    </row>
    <row r="191" spans="1:15" ht="16.5" x14ac:dyDescent="0.3">
      <c r="A191" s="35">
        <v>43440</v>
      </c>
      <c r="B191" s="36" t="s">
        <v>289</v>
      </c>
      <c r="C191" s="36" t="s">
        <v>82</v>
      </c>
      <c r="D191" s="36" t="s">
        <v>83</v>
      </c>
      <c r="E191" s="37"/>
      <c r="F191" s="37">
        <v>5000</v>
      </c>
      <c r="G191" s="93">
        <f t="shared" si="4"/>
        <v>8.9923205582432608</v>
      </c>
      <c r="H191" s="93">
        <v>556.03</v>
      </c>
      <c r="I191" s="97">
        <f t="shared" si="5"/>
        <v>-1975154</v>
      </c>
      <c r="J191" s="34" t="s">
        <v>97</v>
      </c>
      <c r="K191" s="36">
        <v>9</v>
      </c>
      <c r="L191" s="36" t="s">
        <v>773</v>
      </c>
      <c r="M191" s="36" t="s">
        <v>79</v>
      </c>
      <c r="N191" s="16" t="s">
        <v>110</v>
      </c>
      <c r="O191" s="42"/>
    </row>
    <row r="192" spans="1:15" ht="16.5" x14ac:dyDescent="0.3">
      <c r="A192" s="35">
        <v>43440</v>
      </c>
      <c r="B192" s="36" t="s">
        <v>290</v>
      </c>
      <c r="C192" s="36" t="s">
        <v>82</v>
      </c>
      <c r="D192" s="36" t="s">
        <v>291</v>
      </c>
      <c r="E192" s="37"/>
      <c r="F192" s="37">
        <v>30000</v>
      </c>
      <c r="G192" s="93">
        <f t="shared" si="4"/>
        <v>52.924987650836215</v>
      </c>
      <c r="H192" s="93">
        <v>566.84</v>
      </c>
      <c r="I192" s="97">
        <f t="shared" si="5"/>
        <v>-2005154</v>
      </c>
      <c r="J192" s="34" t="s">
        <v>97</v>
      </c>
      <c r="K192" s="36">
        <v>10</v>
      </c>
      <c r="L192" s="36" t="s">
        <v>732</v>
      </c>
      <c r="M192" s="36" t="s">
        <v>79</v>
      </c>
      <c r="N192" s="16" t="s">
        <v>110</v>
      </c>
      <c r="O192" s="42"/>
    </row>
    <row r="193" spans="1:15" s="38" customFormat="1" ht="16.5" x14ac:dyDescent="0.3">
      <c r="A193" s="35">
        <v>43440</v>
      </c>
      <c r="B193" s="36" t="s">
        <v>292</v>
      </c>
      <c r="C193" s="36" t="s">
        <v>82</v>
      </c>
      <c r="D193" s="36" t="s">
        <v>85</v>
      </c>
      <c r="E193" s="37"/>
      <c r="F193" s="37">
        <v>10000</v>
      </c>
      <c r="G193" s="93">
        <f t="shared" si="4"/>
        <v>17.984641116486522</v>
      </c>
      <c r="H193" s="93">
        <v>556.03</v>
      </c>
      <c r="I193" s="97">
        <f t="shared" si="5"/>
        <v>-2015154</v>
      </c>
      <c r="J193" s="34" t="s">
        <v>97</v>
      </c>
      <c r="K193" s="36">
        <v>11</v>
      </c>
      <c r="L193" s="36" t="s">
        <v>773</v>
      </c>
      <c r="M193" s="36" t="s">
        <v>79</v>
      </c>
      <c r="N193" s="16" t="s">
        <v>110</v>
      </c>
      <c r="O193" s="44"/>
    </row>
    <row r="194" spans="1:15" ht="16.5" x14ac:dyDescent="0.3">
      <c r="A194" s="35">
        <v>43440</v>
      </c>
      <c r="B194" s="36" t="s">
        <v>293</v>
      </c>
      <c r="C194" s="36" t="s">
        <v>82</v>
      </c>
      <c r="D194" s="36" t="s">
        <v>85</v>
      </c>
      <c r="E194" s="37"/>
      <c r="F194" s="37">
        <v>20000</v>
      </c>
      <c r="G194" s="93">
        <f t="shared" si="4"/>
        <v>35.969282232973043</v>
      </c>
      <c r="H194" s="93">
        <v>556.03</v>
      </c>
      <c r="I194" s="97">
        <f t="shared" si="5"/>
        <v>-2035154</v>
      </c>
      <c r="J194" s="34" t="s">
        <v>97</v>
      </c>
      <c r="K194" s="36">
        <v>12</v>
      </c>
      <c r="L194" s="36" t="s">
        <v>773</v>
      </c>
      <c r="M194" s="36" t="s">
        <v>79</v>
      </c>
      <c r="N194" s="16" t="s">
        <v>110</v>
      </c>
      <c r="O194" s="42"/>
    </row>
    <row r="195" spans="1:15" ht="16.5" x14ac:dyDescent="0.3">
      <c r="A195" s="35">
        <v>43440</v>
      </c>
      <c r="B195" s="36" t="s">
        <v>294</v>
      </c>
      <c r="C195" s="36" t="s">
        <v>82</v>
      </c>
      <c r="D195" s="36" t="s">
        <v>88</v>
      </c>
      <c r="E195" s="37"/>
      <c r="F195" s="37">
        <v>5000</v>
      </c>
      <c r="G195" s="93">
        <f t="shared" si="4"/>
        <v>8.8208312751393692</v>
      </c>
      <c r="H195" s="93">
        <v>566.84</v>
      </c>
      <c r="I195" s="97">
        <f t="shared" si="5"/>
        <v>-2040154</v>
      </c>
      <c r="J195" s="34" t="s">
        <v>97</v>
      </c>
      <c r="K195" s="36">
        <v>13</v>
      </c>
      <c r="L195" s="36" t="s">
        <v>732</v>
      </c>
      <c r="M195" s="36" t="s">
        <v>79</v>
      </c>
      <c r="N195" s="16" t="s">
        <v>110</v>
      </c>
      <c r="O195" s="42"/>
    </row>
    <row r="196" spans="1:15" ht="16.5" x14ac:dyDescent="0.3">
      <c r="A196" s="35">
        <v>43440</v>
      </c>
      <c r="B196" s="36" t="s">
        <v>295</v>
      </c>
      <c r="C196" s="36" t="s">
        <v>82</v>
      </c>
      <c r="D196" s="36" t="s">
        <v>85</v>
      </c>
      <c r="E196" s="37"/>
      <c r="F196" s="37">
        <v>10000</v>
      </c>
      <c r="G196" s="93">
        <f t="shared" si="4"/>
        <v>17.984641116486522</v>
      </c>
      <c r="H196" s="93">
        <v>556.03</v>
      </c>
      <c r="I196" s="97">
        <f t="shared" si="5"/>
        <v>-2050154</v>
      </c>
      <c r="J196" s="34" t="s">
        <v>97</v>
      </c>
      <c r="K196" s="36">
        <v>14</v>
      </c>
      <c r="L196" s="36" t="s">
        <v>773</v>
      </c>
      <c r="M196" s="36" t="s">
        <v>79</v>
      </c>
      <c r="N196" s="16" t="s">
        <v>110</v>
      </c>
      <c r="O196" s="42"/>
    </row>
    <row r="197" spans="1:15" ht="16.5" x14ac:dyDescent="0.3">
      <c r="A197" s="35">
        <v>43440</v>
      </c>
      <c r="B197" s="36" t="s">
        <v>296</v>
      </c>
      <c r="C197" s="36" t="s">
        <v>82</v>
      </c>
      <c r="D197" s="36" t="s">
        <v>85</v>
      </c>
      <c r="E197" s="37"/>
      <c r="F197" s="37">
        <v>15000</v>
      </c>
      <c r="G197" s="93">
        <f t="shared" si="4"/>
        <v>26.976961674729782</v>
      </c>
      <c r="H197" s="93">
        <v>556.03</v>
      </c>
      <c r="I197" s="97">
        <f t="shared" si="5"/>
        <v>-2065154</v>
      </c>
      <c r="J197" s="34" t="s">
        <v>97</v>
      </c>
      <c r="K197" s="36">
        <v>15</v>
      </c>
      <c r="L197" s="36" t="s">
        <v>773</v>
      </c>
      <c r="M197" s="36" t="s">
        <v>79</v>
      </c>
      <c r="N197" s="16" t="s">
        <v>110</v>
      </c>
      <c r="O197" s="42"/>
    </row>
    <row r="198" spans="1:15" ht="16.5" x14ac:dyDescent="0.3">
      <c r="A198" s="35">
        <v>43440</v>
      </c>
      <c r="B198" s="36" t="s">
        <v>297</v>
      </c>
      <c r="C198" s="36" t="s">
        <v>82</v>
      </c>
      <c r="D198" s="36" t="s">
        <v>85</v>
      </c>
      <c r="E198" s="37"/>
      <c r="F198" s="37">
        <v>15000</v>
      </c>
      <c r="G198" s="93">
        <f t="shared" si="4"/>
        <v>26.976961674729782</v>
      </c>
      <c r="H198" s="93">
        <v>556.03</v>
      </c>
      <c r="I198" s="97">
        <f t="shared" si="5"/>
        <v>-2080154</v>
      </c>
      <c r="J198" s="34" t="s">
        <v>97</v>
      </c>
      <c r="K198" s="36">
        <v>16</v>
      </c>
      <c r="L198" s="36" t="s">
        <v>773</v>
      </c>
      <c r="M198" s="36" t="s">
        <v>79</v>
      </c>
      <c r="N198" s="16" t="s">
        <v>110</v>
      </c>
      <c r="O198" s="42"/>
    </row>
    <row r="199" spans="1:15" ht="16.5" x14ac:dyDescent="0.3">
      <c r="A199" s="35">
        <v>43440</v>
      </c>
      <c r="B199" s="36" t="s">
        <v>299</v>
      </c>
      <c r="C199" s="36" t="s">
        <v>300</v>
      </c>
      <c r="D199" s="36" t="s">
        <v>81</v>
      </c>
      <c r="E199" s="37"/>
      <c r="F199" s="37">
        <v>25000</v>
      </c>
      <c r="G199" s="93">
        <f t="shared" si="4"/>
        <v>44.961602791216301</v>
      </c>
      <c r="H199" s="93">
        <v>556.03</v>
      </c>
      <c r="I199" s="97">
        <f t="shared" si="5"/>
        <v>-2105154</v>
      </c>
      <c r="J199" s="34" t="s">
        <v>97</v>
      </c>
      <c r="K199" s="36">
        <v>20</v>
      </c>
      <c r="L199" s="36" t="s">
        <v>773</v>
      </c>
      <c r="M199" s="36" t="s">
        <v>79</v>
      </c>
      <c r="N199" s="16" t="s">
        <v>110</v>
      </c>
      <c r="O199" s="42"/>
    </row>
    <row r="200" spans="1:15" ht="16.5" x14ac:dyDescent="0.3">
      <c r="A200" s="35">
        <v>43440</v>
      </c>
      <c r="B200" s="36" t="s">
        <v>273</v>
      </c>
      <c r="C200" s="95" t="s">
        <v>92</v>
      </c>
      <c r="D200" s="36" t="s">
        <v>89</v>
      </c>
      <c r="E200" s="37"/>
      <c r="F200" s="37">
        <v>2000</v>
      </c>
      <c r="G200" s="93">
        <f t="shared" si="4"/>
        <v>3.5969282232973043</v>
      </c>
      <c r="H200" s="93">
        <v>556.03</v>
      </c>
      <c r="I200" s="97">
        <f t="shared" si="5"/>
        <v>-2107154</v>
      </c>
      <c r="J200" s="34" t="s">
        <v>97</v>
      </c>
      <c r="K200" s="36" t="s">
        <v>94</v>
      </c>
      <c r="L200" s="36" t="s">
        <v>773</v>
      </c>
      <c r="M200" s="36" t="s">
        <v>79</v>
      </c>
      <c r="N200" s="16" t="s">
        <v>95</v>
      </c>
      <c r="O200" s="42"/>
    </row>
    <row r="201" spans="1:15" ht="16.5" x14ac:dyDescent="0.3">
      <c r="A201" s="35">
        <v>43440</v>
      </c>
      <c r="B201" s="36" t="s">
        <v>345</v>
      </c>
      <c r="C201" s="95" t="s">
        <v>92</v>
      </c>
      <c r="D201" s="36" t="s">
        <v>85</v>
      </c>
      <c r="E201" s="37"/>
      <c r="F201" s="37">
        <v>1000</v>
      </c>
      <c r="G201" s="93">
        <f t="shared" si="4"/>
        <v>1.7984641116486522</v>
      </c>
      <c r="H201" s="93">
        <v>556.03</v>
      </c>
      <c r="I201" s="97">
        <f t="shared" si="5"/>
        <v>-2108154</v>
      </c>
      <c r="J201" s="36" t="s">
        <v>275</v>
      </c>
      <c r="K201" s="36" t="s">
        <v>94</v>
      </c>
      <c r="L201" s="36" t="s">
        <v>773</v>
      </c>
      <c r="M201" s="36" t="s">
        <v>79</v>
      </c>
      <c r="N201" s="36" t="s">
        <v>95</v>
      </c>
      <c r="O201" s="42"/>
    </row>
    <row r="202" spans="1:15" ht="16.5" x14ac:dyDescent="0.3">
      <c r="A202" s="35">
        <v>43440</v>
      </c>
      <c r="B202" s="36" t="s">
        <v>346</v>
      </c>
      <c r="C202" s="95" t="s">
        <v>92</v>
      </c>
      <c r="D202" s="36" t="s">
        <v>85</v>
      </c>
      <c r="E202" s="37"/>
      <c r="F202" s="37">
        <v>1000</v>
      </c>
      <c r="G202" s="93">
        <f t="shared" si="4"/>
        <v>1.7984641116486522</v>
      </c>
      <c r="H202" s="93">
        <v>556.03</v>
      </c>
      <c r="I202" s="97">
        <f t="shared" si="5"/>
        <v>-2109154</v>
      </c>
      <c r="J202" s="36" t="s">
        <v>275</v>
      </c>
      <c r="K202" s="36" t="s">
        <v>94</v>
      </c>
      <c r="L202" s="36" t="s">
        <v>773</v>
      </c>
      <c r="M202" s="36" t="s">
        <v>79</v>
      </c>
      <c r="N202" s="36" t="s">
        <v>95</v>
      </c>
      <c r="O202" s="42"/>
    </row>
    <row r="203" spans="1:15" ht="16.5" x14ac:dyDescent="0.3">
      <c r="A203" s="35">
        <v>43440</v>
      </c>
      <c r="B203" s="36" t="s">
        <v>347</v>
      </c>
      <c r="C203" s="95" t="s">
        <v>201</v>
      </c>
      <c r="D203" s="36" t="s">
        <v>85</v>
      </c>
      <c r="E203" s="37"/>
      <c r="F203" s="37">
        <v>30000</v>
      </c>
      <c r="G203" s="93">
        <f t="shared" ref="G203:G266" si="6">+F203/H203</f>
        <v>53.953923349459565</v>
      </c>
      <c r="H203" s="93">
        <v>556.03</v>
      </c>
      <c r="I203" s="97">
        <f t="shared" si="5"/>
        <v>-2139154</v>
      </c>
      <c r="J203" s="36" t="s">
        <v>275</v>
      </c>
      <c r="K203" s="36" t="s">
        <v>94</v>
      </c>
      <c r="L203" s="36" t="s">
        <v>773</v>
      </c>
      <c r="M203" s="36" t="s">
        <v>79</v>
      </c>
      <c r="N203" s="36" t="s">
        <v>95</v>
      </c>
      <c r="O203" s="42"/>
    </row>
    <row r="204" spans="1:15" ht="16.5" x14ac:dyDescent="0.3">
      <c r="A204" s="35">
        <v>43440</v>
      </c>
      <c r="B204" s="36" t="s">
        <v>348</v>
      </c>
      <c r="C204" s="95" t="s">
        <v>92</v>
      </c>
      <c r="D204" s="36" t="s">
        <v>85</v>
      </c>
      <c r="E204" s="37"/>
      <c r="F204" s="37">
        <v>2000</v>
      </c>
      <c r="G204" s="93">
        <f t="shared" si="6"/>
        <v>3.5969282232973043</v>
      </c>
      <c r="H204" s="93">
        <v>556.03</v>
      </c>
      <c r="I204" s="97">
        <f t="shared" si="5"/>
        <v>-2141154</v>
      </c>
      <c r="J204" s="36" t="s">
        <v>275</v>
      </c>
      <c r="K204" s="36" t="s">
        <v>94</v>
      </c>
      <c r="L204" s="36" t="s">
        <v>773</v>
      </c>
      <c r="M204" s="36" t="s">
        <v>79</v>
      </c>
      <c r="N204" s="36" t="s">
        <v>95</v>
      </c>
      <c r="O204" s="42"/>
    </row>
    <row r="205" spans="1:15" ht="16.5" x14ac:dyDescent="0.3">
      <c r="A205" s="35">
        <v>43440</v>
      </c>
      <c r="B205" s="36" t="s">
        <v>390</v>
      </c>
      <c r="C205" s="95" t="s">
        <v>92</v>
      </c>
      <c r="D205" s="36" t="s">
        <v>83</v>
      </c>
      <c r="E205" s="37"/>
      <c r="F205" s="37">
        <v>1000</v>
      </c>
      <c r="G205" s="93">
        <f t="shared" si="6"/>
        <v>1.7984641116486522</v>
      </c>
      <c r="H205" s="93">
        <v>556.03</v>
      </c>
      <c r="I205" s="97">
        <f t="shared" ref="I205:I268" si="7">I204+E205-F205</f>
        <v>-2142154</v>
      </c>
      <c r="J205" s="36" t="s">
        <v>298</v>
      </c>
      <c r="K205" s="36" t="s">
        <v>94</v>
      </c>
      <c r="L205" s="36" t="s">
        <v>773</v>
      </c>
      <c r="M205" s="36" t="s">
        <v>79</v>
      </c>
      <c r="N205" s="34" t="s">
        <v>95</v>
      </c>
      <c r="O205" s="42"/>
    </row>
    <row r="206" spans="1:15" ht="16.5" x14ac:dyDescent="0.3">
      <c r="A206" s="35">
        <v>43440</v>
      </c>
      <c r="B206" s="36" t="s">
        <v>403</v>
      </c>
      <c r="C206" s="95" t="s">
        <v>92</v>
      </c>
      <c r="D206" s="36" t="s">
        <v>83</v>
      </c>
      <c r="E206" s="37"/>
      <c r="F206" s="37">
        <v>1000</v>
      </c>
      <c r="G206" s="93">
        <f t="shared" si="6"/>
        <v>1.7984641116486522</v>
      </c>
      <c r="H206" s="93">
        <v>556.03</v>
      </c>
      <c r="I206" s="97">
        <f t="shared" si="7"/>
        <v>-2143154</v>
      </c>
      <c r="J206" s="36" t="s">
        <v>298</v>
      </c>
      <c r="K206" s="36" t="s">
        <v>94</v>
      </c>
      <c r="L206" s="36" t="s">
        <v>773</v>
      </c>
      <c r="M206" s="36" t="s">
        <v>79</v>
      </c>
      <c r="N206" s="34" t="s">
        <v>95</v>
      </c>
      <c r="O206" s="42"/>
    </row>
    <row r="207" spans="1:15" ht="16.5" x14ac:dyDescent="0.3">
      <c r="A207" s="35">
        <v>43440</v>
      </c>
      <c r="B207" s="36" t="s">
        <v>393</v>
      </c>
      <c r="C207" s="95" t="s">
        <v>92</v>
      </c>
      <c r="D207" s="36" t="s">
        <v>83</v>
      </c>
      <c r="E207" s="37"/>
      <c r="F207" s="37">
        <v>1000</v>
      </c>
      <c r="G207" s="93">
        <f t="shared" si="6"/>
        <v>1.7984641116486522</v>
      </c>
      <c r="H207" s="93">
        <v>556.03</v>
      </c>
      <c r="I207" s="97">
        <f t="shared" si="7"/>
        <v>-2144154</v>
      </c>
      <c r="J207" s="36" t="s">
        <v>298</v>
      </c>
      <c r="K207" s="36" t="s">
        <v>94</v>
      </c>
      <c r="L207" s="36" t="s">
        <v>773</v>
      </c>
      <c r="M207" s="36" t="s">
        <v>79</v>
      </c>
      <c r="N207" s="34" t="s">
        <v>95</v>
      </c>
      <c r="O207" s="42"/>
    </row>
    <row r="208" spans="1:15" ht="16.5" x14ac:dyDescent="0.3">
      <c r="A208" s="35">
        <v>43440</v>
      </c>
      <c r="B208" s="36" t="s">
        <v>404</v>
      </c>
      <c r="C208" s="95" t="s">
        <v>92</v>
      </c>
      <c r="D208" s="36" t="s">
        <v>83</v>
      </c>
      <c r="E208" s="37"/>
      <c r="F208" s="37">
        <v>1000</v>
      </c>
      <c r="G208" s="93">
        <f t="shared" si="6"/>
        <v>1.7984641116486522</v>
      </c>
      <c r="H208" s="93">
        <v>556.03</v>
      </c>
      <c r="I208" s="97">
        <f t="shared" si="7"/>
        <v>-2145154</v>
      </c>
      <c r="J208" s="36" t="s">
        <v>298</v>
      </c>
      <c r="K208" s="36" t="s">
        <v>94</v>
      </c>
      <c r="L208" s="36" t="s">
        <v>773</v>
      </c>
      <c r="M208" s="36" t="s">
        <v>79</v>
      </c>
      <c r="N208" s="34" t="s">
        <v>95</v>
      </c>
      <c r="O208" s="42"/>
    </row>
    <row r="209" spans="1:15" ht="16.5" x14ac:dyDescent="0.3">
      <c r="A209" s="35">
        <v>43440</v>
      </c>
      <c r="B209" s="36" t="s">
        <v>395</v>
      </c>
      <c r="C209" s="95" t="s">
        <v>92</v>
      </c>
      <c r="D209" s="36" t="s">
        <v>83</v>
      </c>
      <c r="E209" s="37"/>
      <c r="F209" s="37">
        <v>1000</v>
      </c>
      <c r="G209" s="93">
        <f t="shared" si="6"/>
        <v>1.7984641116486522</v>
      </c>
      <c r="H209" s="93">
        <v>556.03</v>
      </c>
      <c r="I209" s="97">
        <f t="shared" si="7"/>
        <v>-2146154</v>
      </c>
      <c r="J209" s="36" t="s">
        <v>298</v>
      </c>
      <c r="K209" s="36" t="s">
        <v>94</v>
      </c>
      <c r="L209" s="36" t="s">
        <v>773</v>
      </c>
      <c r="M209" s="36" t="s">
        <v>79</v>
      </c>
      <c r="N209" s="34" t="s">
        <v>95</v>
      </c>
      <c r="O209" s="42"/>
    </row>
    <row r="210" spans="1:15" ht="16.5" x14ac:dyDescent="0.3">
      <c r="A210" s="35">
        <v>43440</v>
      </c>
      <c r="B210" s="36" t="s">
        <v>405</v>
      </c>
      <c r="C210" s="95" t="s">
        <v>92</v>
      </c>
      <c r="D210" s="36" t="s">
        <v>83</v>
      </c>
      <c r="E210" s="37"/>
      <c r="F210" s="37">
        <v>1000</v>
      </c>
      <c r="G210" s="93">
        <f t="shared" si="6"/>
        <v>1.7984641116486522</v>
      </c>
      <c r="H210" s="93">
        <v>556.03</v>
      </c>
      <c r="I210" s="97">
        <f t="shared" si="7"/>
        <v>-2147154</v>
      </c>
      <c r="J210" s="36" t="s">
        <v>298</v>
      </c>
      <c r="K210" s="36" t="s">
        <v>94</v>
      </c>
      <c r="L210" s="36" t="s">
        <v>773</v>
      </c>
      <c r="M210" s="36" t="s">
        <v>79</v>
      </c>
      <c r="N210" s="34" t="s">
        <v>95</v>
      </c>
      <c r="O210" s="42"/>
    </row>
    <row r="211" spans="1:15" ht="16.5" x14ac:dyDescent="0.3">
      <c r="A211" s="35">
        <v>43440</v>
      </c>
      <c r="B211" s="36" t="s">
        <v>398</v>
      </c>
      <c r="C211" s="95" t="s">
        <v>92</v>
      </c>
      <c r="D211" s="36" t="s">
        <v>83</v>
      </c>
      <c r="E211" s="37"/>
      <c r="F211" s="37">
        <v>1000</v>
      </c>
      <c r="G211" s="93">
        <f t="shared" si="6"/>
        <v>1.7984641116486522</v>
      </c>
      <c r="H211" s="93">
        <v>556.03</v>
      </c>
      <c r="I211" s="97">
        <f t="shared" si="7"/>
        <v>-2148154</v>
      </c>
      <c r="J211" s="36" t="s">
        <v>298</v>
      </c>
      <c r="K211" s="36" t="s">
        <v>94</v>
      </c>
      <c r="L211" s="36" t="s">
        <v>773</v>
      </c>
      <c r="M211" s="36" t="s">
        <v>79</v>
      </c>
      <c r="N211" s="34" t="s">
        <v>95</v>
      </c>
      <c r="O211" s="42"/>
    </row>
    <row r="212" spans="1:15" ht="16.5" x14ac:dyDescent="0.3">
      <c r="A212" s="35">
        <v>43440</v>
      </c>
      <c r="B212" s="36" t="s">
        <v>406</v>
      </c>
      <c r="C212" s="95" t="s">
        <v>92</v>
      </c>
      <c r="D212" s="36" t="s">
        <v>83</v>
      </c>
      <c r="E212" s="37"/>
      <c r="F212" s="37">
        <v>1000</v>
      </c>
      <c r="G212" s="93">
        <f t="shared" si="6"/>
        <v>1.7984641116486522</v>
      </c>
      <c r="H212" s="93">
        <v>556.03</v>
      </c>
      <c r="I212" s="97">
        <f t="shared" si="7"/>
        <v>-2149154</v>
      </c>
      <c r="J212" s="36" t="s">
        <v>298</v>
      </c>
      <c r="K212" s="36" t="s">
        <v>94</v>
      </c>
      <c r="L212" s="36" t="s">
        <v>773</v>
      </c>
      <c r="M212" s="36" t="s">
        <v>79</v>
      </c>
      <c r="N212" s="34" t="s">
        <v>95</v>
      </c>
      <c r="O212" s="42"/>
    </row>
    <row r="213" spans="1:15" ht="16.5" x14ac:dyDescent="0.3">
      <c r="A213" s="35">
        <v>43440</v>
      </c>
      <c r="B213" s="36" t="s">
        <v>407</v>
      </c>
      <c r="C213" s="95" t="s">
        <v>92</v>
      </c>
      <c r="D213" s="36" t="s">
        <v>83</v>
      </c>
      <c r="E213" s="37"/>
      <c r="F213" s="37">
        <v>1000</v>
      </c>
      <c r="G213" s="93">
        <f t="shared" si="6"/>
        <v>1.7984641116486522</v>
      </c>
      <c r="H213" s="93">
        <v>556.03</v>
      </c>
      <c r="I213" s="97">
        <f t="shared" si="7"/>
        <v>-2150154</v>
      </c>
      <c r="J213" s="36" t="s">
        <v>298</v>
      </c>
      <c r="K213" s="36" t="s">
        <v>94</v>
      </c>
      <c r="L213" s="36" t="s">
        <v>773</v>
      </c>
      <c r="M213" s="36" t="s">
        <v>79</v>
      </c>
      <c r="N213" s="34" t="s">
        <v>95</v>
      </c>
      <c r="O213" s="42"/>
    </row>
    <row r="214" spans="1:15" ht="16.5" x14ac:dyDescent="0.3">
      <c r="A214" s="35">
        <v>43440</v>
      </c>
      <c r="B214" s="103" t="s">
        <v>423</v>
      </c>
      <c r="C214" s="95" t="s">
        <v>92</v>
      </c>
      <c r="D214" s="36" t="s">
        <v>88</v>
      </c>
      <c r="E214" s="96"/>
      <c r="F214" s="19">
        <v>2000</v>
      </c>
      <c r="G214" s="93">
        <f t="shared" si="6"/>
        <v>3.5283325100557477</v>
      </c>
      <c r="H214" s="93">
        <v>566.84</v>
      </c>
      <c r="I214" s="97">
        <f t="shared" si="7"/>
        <v>-2152154</v>
      </c>
      <c r="J214" s="103" t="s">
        <v>301</v>
      </c>
      <c r="K214" s="104" t="s">
        <v>94</v>
      </c>
      <c r="L214" s="36" t="s">
        <v>732</v>
      </c>
      <c r="M214" s="36" t="s">
        <v>79</v>
      </c>
      <c r="N214" s="103" t="s">
        <v>95</v>
      </c>
      <c r="O214" s="42"/>
    </row>
    <row r="215" spans="1:15" ht="16.5" x14ac:dyDescent="0.3">
      <c r="A215" s="35">
        <v>43440</v>
      </c>
      <c r="B215" s="98" t="s">
        <v>542</v>
      </c>
      <c r="C215" s="95" t="s">
        <v>92</v>
      </c>
      <c r="D215" s="36" t="s">
        <v>85</v>
      </c>
      <c r="E215" s="37"/>
      <c r="F215" s="37">
        <v>300</v>
      </c>
      <c r="G215" s="93">
        <f t="shared" si="6"/>
        <v>0.53953923349459565</v>
      </c>
      <c r="H215" s="93">
        <v>556.03</v>
      </c>
      <c r="I215" s="97">
        <f t="shared" si="7"/>
        <v>-2152454</v>
      </c>
      <c r="J215" s="34" t="s">
        <v>267</v>
      </c>
      <c r="K215" s="98" t="s">
        <v>94</v>
      </c>
      <c r="L215" s="36" t="s">
        <v>773</v>
      </c>
      <c r="M215" s="36" t="s">
        <v>79</v>
      </c>
      <c r="N215" s="34" t="s">
        <v>95</v>
      </c>
      <c r="O215" s="42"/>
    </row>
    <row r="216" spans="1:15" ht="16.5" x14ac:dyDescent="0.3">
      <c r="A216" s="35">
        <v>43440</v>
      </c>
      <c r="B216" s="98" t="s">
        <v>543</v>
      </c>
      <c r="C216" s="95" t="s">
        <v>92</v>
      </c>
      <c r="D216" s="36" t="s">
        <v>85</v>
      </c>
      <c r="E216" s="37"/>
      <c r="F216" s="37">
        <v>300</v>
      </c>
      <c r="G216" s="93">
        <f t="shared" si="6"/>
        <v>0.53953923349459565</v>
      </c>
      <c r="H216" s="93">
        <v>556.03</v>
      </c>
      <c r="I216" s="97">
        <f t="shared" si="7"/>
        <v>-2152754</v>
      </c>
      <c r="J216" s="34" t="s">
        <v>267</v>
      </c>
      <c r="K216" s="98" t="s">
        <v>94</v>
      </c>
      <c r="L216" s="36" t="s">
        <v>773</v>
      </c>
      <c r="M216" s="36" t="s">
        <v>79</v>
      </c>
      <c r="N216" s="34" t="s">
        <v>95</v>
      </c>
      <c r="O216" s="42"/>
    </row>
    <row r="217" spans="1:15" ht="16.5" x14ac:dyDescent="0.3">
      <c r="A217" s="35">
        <v>43440</v>
      </c>
      <c r="B217" s="98" t="s">
        <v>537</v>
      </c>
      <c r="C217" s="95" t="s">
        <v>92</v>
      </c>
      <c r="D217" s="36" t="s">
        <v>85</v>
      </c>
      <c r="E217" s="37"/>
      <c r="F217" s="37">
        <v>300</v>
      </c>
      <c r="G217" s="93">
        <f t="shared" si="6"/>
        <v>0.53953923349459565</v>
      </c>
      <c r="H217" s="93">
        <v>556.03</v>
      </c>
      <c r="I217" s="97">
        <f t="shared" si="7"/>
        <v>-2153054</v>
      </c>
      <c r="J217" s="34" t="s">
        <v>267</v>
      </c>
      <c r="K217" s="98" t="s">
        <v>94</v>
      </c>
      <c r="L217" s="36" t="s">
        <v>773</v>
      </c>
      <c r="M217" s="36" t="s">
        <v>79</v>
      </c>
      <c r="N217" s="34" t="s">
        <v>95</v>
      </c>
      <c r="O217" s="42"/>
    </row>
    <row r="218" spans="1:15" ht="16.5" x14ac:dyDescent="0.3">
      <c r="A218" s="35">
        <v>43440</v>
      </c>
      <c r="B218" s="98" t="s">
        <v>544</v>
      </c>
      <c r="C218" s="95" t="s">
        <v>92</v>
      </c>
      <c r="D218" s="36" t="s">
        <v>85</v>
      </c>
      <c r="E218" s="37"/>
      <c r="F218" s="37">
        <v>300</v>
      </c>
      <c r="G218" s="93">
        <f t="shared" si="6"/>
        <v>0.53953923349459565</v>
      </c>
      <c r="H218" s="93">
        <v>556.03</v>
      </c>
      <c r="I218" s="97">
        <f t="shared" si="7"/>
        <v>-2153354</v>
      </c>
      <c r="J218" s="34" t="s">
        <v>267</v>
      </c>
      <c r="K218" s="98" t="s">
        <v>94</v>
      </c>
      <c r="L218" s="36" t="s">
        <v>773</v>
      </c>
      <c r="M218" s="36" t="s">
        <v>79</v>
      </c>
      <c r="N218" s="34" t="s">
        <v>95</v>
      </c>
      <c r="O218" s="42"/>
    </row>
    <row r="219" spans="1:15" ht="16.5" x14ac:dyDescent="0.3">
      <c r="A219" s="35">
        <v>43440</v>
      </c>
      <c r="B219" s="98" t="s">
        <v>522</v>
      </c>
      <c r="C219" s="95" t="s">
        <v>92</v>
      </c>
      <c r="D219" s="36" t="s">
        <v>85</v>
      </c>
      <c r="E219" s="37"/>
      <c r="F219" s="37">
        <v>300</v>
      </c>
      <c r="G219" s="93">
        <f t="shared" si="6"/>
        <v>0.53953923349459565</v>
      </c>
      <c r="H219" s="93">
        <v>556.03</v>
      </c>
      <c r="I219" s="97">
        <f t="shared" si="7"/>
        <v>-2153654</v>
      </c>
      <c r="J219" s="34" t="s">
        <v>267</v>
      </c>
      <c r="K219" s="98" t="s">
        <v>94</v>
      </c>
      <c r="L219" s="36" t="s">
        <v>773</v>
      </c>
      <c r="M219" s="36" t="s">
        <v>79</v>
      </c>
      <c r="N219" s="34" t="s">
        <v>95</v>
      </c>
      <c r="O219" s="42"/>
    </row>
    <row r="220" spans="1:15" ht="16.5" x14ac:dyDescent="0.3">
      <c r="A220" s="35">
        <v>43440</v>
      </c>
      <c r="B220" s="98" t="s">
        <v>364</v>
      </c>
      <c r="C220" s="95" t="s">
        <v>92</v>
      </c>
      <c r="D220" s="36" t="s">
        <v>85</v>
      </c>
      <c r="E220" s="37"/>
      <c r="F220" s="37">
        <v>300</v>
      </c>
      <c r="G220" s="93">
        <f t="shared" si="6"/>
        <v>0.53953923349459565</v>
      </c>
      <c r="H220" s="93">
        <v>556.03</v>
      </c>
      <c r="I220" s="97">
        <f t="shared" si="7"/>
        <v>-2153954</v>
      </c>
      <c r="J220" s="34" t="s">
        <v>267</v>
      </c>
      <c r="K220" s="98" t="s">
        <v>94</v>
      </c>
      <c r="L220" s="36" t="s">
        <v>773</v>
      </c>
      <c r="M220" s="36" t="s">
        <v>79</v>
      </c>
      <c r="N220" s="34" t="s">
        <v>95</v>
      </c>
      <c r="O220" s="42"/>
    </row>
    <row r="221" spans="1:15" ht="16.5" x14ac:dyDescent="0.3">
      <c r="A221" s="35">
        <v>43440</v>
      </c>
      <c r="B221" s="98" t="s">
        <v>365</v>
      </c>
      <c r="C221" s="95" t="s">
        <v>92</v>
      </c>
      <c r="D221" s="36" t="s">
        <v>85</v>
      </c>
      <c r="E221" s="37"/>
      <c r="F221" s="37">
        <v>300</v>
      </c>
      <c r="G221" s="93">
        <f t="shared" si="6"/>
        <v>0.53953923349459565</v>
      </c>
      <c r="H221" s="93">
        <v>556.03</v>
      </c>
      <c r="I221" s="97">
        <f t="shared" si="7"/>
        <v>-2154254</v>
      </c>
      <c r="J221" s="34" t="s">
        <v>267</v>
      </c>
      <c r="K221" s="98" t="s">
        <v>94</v>
      </c>
      <c r="L221" s="36" t="s">
        <v>773</v>
      </c>
      <c r="M221" s="36" t="s">
        <v>79</v>
      </c>
      <c r="N221" s="34" t="s">
        <v>95</v>
      </c>
      <c r="O221" s="42"/>
    </row>
    <row r="222" spans="1:15" ht="16.5" x14ac:dyDescent="0.3">
      <c r="A222" s="35">
        <v>43440</v>
      </c>
      <c r="B222" s="105" t="s">
        <v>707</v>
      </c>
      <c r="C222" s="95" t="s">
        <v>92</v>
      </c>
      <c r="D222" s="36" t="s">
        <v>88</v>
      </c>
      <c r="E222" s="96"/>
      <c r="F222" s="96">
        <v>2000</v>
      </c>
      <c r="G222" s="93">
        <f t="shared" si="6"/>
        <v>3.5283325100557477</v>
      </c>
      <c r="H222" s="93">
        <v>566.84</v>
      </c>
      <c r="I222" s="97">
        <f t="shared" si="7"/>
        <v>-2156254</v>
      </c>
      <c r="J222" s="105" t="s">
        <v>701</v>
      </c>
      <c r="K222" s="105" t="s">
        <v>702</v>
      </c>
      <c r="L222" s="36" t="s">
        <v>732</v>
      </c>
      <c r="M222" s="36" t="s">
        <v>79</v>
      </c>
      <c r="N222" s="47" t="s">
        <v>95</v>
      </c>
      <c r="O222" s="42"/>
    </row>
    <row r="223" spans="1:15" ht="16.5" x14ac:dyDescent="0.3">
      <c r="A223" s="35">
        <v>43440</v>
      </c>
      <c r="B223" s="105" t="s">
        <v>708</v>
      </c>
      <c r="C223" s="95" t="s">
        <v>92</v>
      </c>
      <c r="D223" s="36" t="s">
        <v>88</v>
      </c>
      <c r="E223" s="96"/>
      <c r="F223" s="96">
        <v>2000</v>
      </c>
      <c r="G223" s="93">
        <f t="shared" si="6"/>
        <v>3.5283325100557477</v>
      </c>
      <c r="H223" s="93">
        <v>566.84</v>
      </c>
      <c r="I223" s="97">
        <f t="shared" si="7"/>
        <v>-2158254</v>
      </c>
      <c r="J223" s="105" t="s">
        <v>701</v>
      </c>
      <c r="K223" s="105" t="s">
        <v>702</v>
      </c>
      <c r="L223" s="36" t="s">
        <v>732</v>
      </c>
      <c r="M223" s="36" t="s">
        <v>79</v>
      </c>
      <c r="N223" s="47" t="s">
        <v>95</v>
      </c>
      <c r="O223" s="42"/>
    </row>
    <row r="224" spans="1:15" ht="16.5" x14ac:dyDescent="0.3">
      <c r="A224" s="35">
        <v>43441</v>
      </c>
      <c r="B224" s="99" t="s">
        <v>101</v>
      </c>
      <c r="C224" s="95" t="s">
        <v>92</v>
      </c>
      <c r="D224" s="36" t="s">
        <v>88</v>
      </c>
      <c r="E224" s="37"/>
      <c r="F224" s="37">
        <v>2000</v>
      </c>
      <c r="G224" s="93">
        <f t="shared" si="6"/>
        <v>3.5283325100557477</v>
      </c>
      <c r="H224" s="93">
        <v>566.84</v>
      </c>
      <c r="I224" s="97">
        <f t="shared" si="7"/>
        <v>-2160254</v>
      </c>
      <c r="J224" s="99" t="s">
        <v>93</v>
      </c>
      <c r="K224" s="99" t="s">
        <v>94</v>
      </c>
      <c r="L224" s="36" t="s">
        <v>732</v>
      </c>
      <c r="M224" s="36" t="s">
        <v>79</v>
      </c>
      <c r="N224" s="16" t="s">
        <v>95</v>
      </c>
      <c r="O224" s="42"/>
    </row>
    <row r="225" spans="1:15" ht="16.5" x14ac:dyDescent="0.3">
      <c r="A225" s="35">
        <v>43441</v>
      </c>
      <c r="B225" s="99" t="s">
        <v>96</v>
      </c>
      <c r="C225" s="99" t="s">
        <v>86</v>
      </c>
      <c r="D225" s="36" t="s">
        <v>88</v>
      </c>
      <c r="E225" s="37"/>
      <c r="F225" s="37">
        <v>1000</v>
      </c>
      <c r="G225" s="93">
        <f t="shared" si="6"/>
        <v>1.7641662550278738</v>
      </c>
      <c r="H225" s="93">
        <v>566.84</v>
      </c>
      <c r="I225" s="97">
        <f t="shared" si="7"/>
        <v>-2161254</v>
      </c>
      <c r="J225" s="99" t="s">
        <v>93</v>
      </c>
      <c r="K225" s="99" t="s">
        <v>94</v>
      </c>
      <c r="L225" s="36" t="s">
        <v>732</v>
      </c>
      <c r="M225" s="36" t="s">
        <v>79</v>
      </c>
      <c r="N225" s="16" t="s">
        <v>95</v>
      </c>
      <c r="O225" s="42"/>
    </row>
    <row r="226" spans="1:15" ht="16.5" x14ac:dyDescent="0.3">
      <c r="A226" s="35">
        <v>43441</v>
      </c>
      <c r="B226" s="99" t="s">
        <v>107</v>
      </c>
      <c r="C226" s="95" t="s">
        <v>92</v>
      </c>
      <c r="D226" s="36" t="s">
        <v>88</v>
      </c>
      <c r="E226" s="37"/>
      <c r="F226" s="37">
        <v>1000</v>
      </c>
      <c r="G226" s="93">
        <f t="shared" si="6"/>
        <v>1.7641662550278738</v>
      </c>
      <c r="H226" s="93">
        <v>566.84</v>
      </c>
      <c r="I226" s="97">
        <f t="shared" si="7"/>
        <v>-2162254</v>
      </c>
      <c r="J226" s="99" t="s">
        <v>93</v>
      </c>
      <c r="K226" s="99" t="s">
        <v>94</v>
      </c>
      <c r="L226" s="36" t="s">
        <v>732</v>
      </c>
      <c r="M226" s="36" t="s">
        <v>79</v>
      </c>
      <c r="N226" s="16" t="s">
        <v>95</v>
      </c>
      <c r="O226" s="42"/>
    </row>
    <row r="227" spans="1:15" ht="16.5" x14ac:dyDescent="0.3">
      <c r="A227" s="35">
        <v>43441</v>
      </c>
      <c r="B227" s="99" t="s">
        <v>108</v>
      </c>
      <c r="C227" s="99" t="s">
        <v>109</v>
      </c>
      <c r="D227" s="36" t="s">
        <v>81</v>
      </c>
      <c r="E227" s="37"/>
      <c r="F227" s="37">
        <v>8000</v>
      </c>
      <c r="G227" s="93">
        <f t="shared" si="6"/>
        <v>14.113330040222991</v>
      </c>
      <c r="H227" s="93">
        <v>566.84</v>
      </c>
      <c r="I227" s="97">
        <f t="shared" si="7"/>
        <v>-2170254</v>
      </c>
      <c r="J227" s="99" t="s">
        <v>93</v>
      </c>
      <c r="K227" s="99">
        <v>1104</v>
      </c>
      <c r="L227" s="36" t="s">
        <v>732</v>
      </c>
      <c r="M227" s="36" t="s">
        <v>79</v>
      </c>
      <c r="N227" s="16" t="s">
        <v>110</v>
      </c>
      <c r="O227" s="42"/>
    </row>
    <row r="228" spans="1:15" ht="16.5" x14ac:dyDescent="0.3">
      <c r="A228" s="35">
        <v>43441</v>
      </c>
      <c r="B228" s="99" t="s">
        <v>111</v>
      </c>
      <c r="C228" s="99" t="s">
        <v>112</v>
      </c>
      <c r="D228" s="36" t="s">
        <v>81</v>
      </c>
      <c r="E228" s="37"/>
      <c r="F228" s="37">
        <v>10000</v>
      </c>
      <c r="G228" s="93">
        <f t="shared" si="6"/>
        <v>17.641662550278738</v>
      </c>
      <c r="H228" s="93">
        <v>566.84</v>
      </c>
      <c r="I228" s="97">
        <f t="shared" si="7"/>
        <v>-2180254</v>
      </c>
      <c r="J228" s="99" t="s">
        <v>93</v>
      </c>
      <c r="K228" s="99">
        <v>201</v>
      </c>
      <c r="L228" s="36" t="s">
        <v>732</v>
      </c>
      <c r="M228" s="36" t="s">
        <v>79</v>
      </c>
      <c r="N228" s="16" t="s">
        <v>110</v>
      </c>
      <c r="O228" s="42"/>
    </row>
    <row r="229" spans="1:15" ht="16.5" x14ac:dyDescent="0.3">
      <c r="A229" s="35">
        <v>43441</v>
      </c>
      <c r="B229" s="99" t="s">
        <v>113</v>
      </c>
      <c r="C229" s="95" t="s">
        <v>92</v>
      </c>
      <c r="D229" s="36" t="s">
        <v>88</v>
      </c>
      <c r="E229" s="37"/>
      <c r="F229" s="37">
        <v>1000</v>
      </c>
      <c r="G229" s="93">
        <f t="shared" si="6"/>
        <v>1.7641662550278738</v>
      </c>
      <c r="H229" s="93">
        <v>566.84</v>
      </c>
      <c r="I229" s="97">
        <f t="shared" si="7"/>
        <v>-2181254</v>
      </c>
      <c r="J229" s="99" t="s">
        <v>93</v>
      </c>
      <c r="K229" s="99" t="s">
        <v>94</v>
      </c>
      <c r="L229" s="36" t="s">
        <v>732</v>
      </c>
      <c r="M229" s="36" t="s">
        <v>79</v>
      </c>
      <c r="N229" s="16" t="s">
        <v>95</v>
      </c>
      <c r="O229" s="42"/>
    </row>
    <row r="230" spans="1:15" ht="16.5" x14ac:dyDescent="0.3">
      <c r="A230" s="35">
        <v>43441</v>
      </c>
      <c r="B230" s="99" t="s">
        <v>114</v>
      </c>
      <c r="C230" s="95" t="s">
        <v>92</v>
      </c>
      <c r="D230" s="36" t="s">
        <v>88</v>
      </c>
      <c r="E230" s="37"/>
      <c r="F230" s="37">
        <v>2000</v>
      </c>
      <c r="G230" s="93">
        <f t="shared" si="6"/>
        <v>3.5283325100557477</v>
      </c>
      <c r="H230" s="93">
        <v>566.84</v>
      </c>
      <c r="I230" s="97">
        <f t="shared" si="7"/>
        <v>-2183254</v>
      </c>
      <c r="J230" s="99" t="s">
        <v>93</v>
      </c>
      <c r="K230" s="99" t="s">
        <v>94</v>
      </c>
      <c r="L230" s="36" t="s">
        <v>732</v>
      </c>
      <c r="M230" s="36" t="s">
        <v>79</v>
      </c>
      <c r="N230" s="16" t="s">
        <v>95</v>
      </c>
      <c r="O230" s="42"/>
    </row>
    <row r="231" spans="1:15" ht="16.5" x14ac:dyDescent="0.3">
      <c r="A231" s="35">
        <v>43441</v>
      </c>
      <c r="B231" s="95" t="s">
        <v>196</v>
      </c>
      <c r="C231" s="95" t="s">
        <v>92</v>
      </c>
      <c r="D231" s="36" t="s">
        <v>85</v>
      </c>
      <c r="E231" s="96"/>
      <c r="F231" s="19">
        <v>500</v>
      </c>
      <c r="G231" s="93">
        <f t="shared" si="6"/>
        <v>0.89923205582432608</v>
      </c>
      <c r="H231" s="93">
        <v>556.03</v>
      </c>
      <c r="I231" s="97">
        <f t="shared" si="7"/>
        <v>-2183754</v>
      </c>
      <c r="J231" s="18" t="s">
        <v>181</v>
      </c>
      <c r="K231" s="95" t="s">
        <v>94</v>
      </c>
      <c r="L231" s="36" t="s">
        <v>773</v>
      </c>
      <c r="M231" s="36" t="s">
        <v>79</v>
      </c>
      <c r="N231" s="18" t="s">
        <v>95</v>
      </c>
      <c r="O231" s="42"/>
    </row>
    <row r="232" spans="1:15" ht="16.5" x14ac:dyDescent="0.3">
      <c r="A232" s="35">
        <v>43441</v>
      </c>
      <c r="B232" s="95" t="s">
        <v>197</v>
      </c>
      <c r="C232" s="95" t="s">
        <v>92</v>
      </c>
      <c r="D232" s="36" t="s">
        <v>85</v>
      </c>
      <c r="E232" s="96"/>
      <c r="F232" s="19">
        <v>1000</v>
      </c>
      <c r="G232" s="93">
        <f t="shared" si="6"/>
        <v>1.7984641116486522</v>
      </c>
      <c r="H232" s="93">
        <v>556.03</v>
      </c>
      <c r="I232" s="97">
        <f t="shared" si="7"/>
        <v>-2184754</v>
      </c>
      <c r="J232" s="18" t="s">
        <v>181</v>
      </c>
      <c r="K232" s="95" t="s">
        <v>94</v>
      </c>
      <c r="L232" s="36" t="s">
        <v>773</v>
      </c>
      <c r="M232" s="36" t="s">
        <v>79</v>
      </c>
      <c r="N232" s="18" t="s">
        <v>95</v>
      </c>
      <c r="O232" s="42"/>
    </row>
    <row r="233" spans="1:15" ht="16.5" x14ac:dyDescent="0.3">
      <c r="A233" s="35">
        <v>43441</v>
      </c>
      <c r="B233" s="95" t="s">
        <v>198</v>
      </c>
      <c r="C233" s="95" t="s">
        <v>92</v>
      </c>
      <c r="D233" s="36" t="s">
        <v>85</v>
      </c>
      <c r="E233" s="96"/>
      <c r="F233" s="19">
        <v>1000</v>
      </c>
      <c r="G233" s="93">
        <f t="shared" si="6"/>
        <v>1.7984641116486522</v>
      </c>
      <c r="H233" s="93">
        <v>556.03</v>
      </c>
      <c r="I233" s="97">
        <f t="shared" si="7"/>
        <v>-2185754</v>
      </c>
      <c r="J233" s="18" t="s">
        <v>181</v>
      </c>
      <c r="K233" s="95" t="s">
        <v>94</v>
      </c>
      <c r="L233" s="36" t="s">
        <v>773</v>
      </c>
      <c r="M233" s="36" t="s">
        <v>79</v>
      </c>
      <c r="N233" s="18" t="s">
        <v>95</v>
      </c>
      <c r="O233" s="42"/>
    </row>
    <row r="234" spans="1:15" ht="16.5" x14ac:dyDescent="0.3">
      <c r="A234" s="35">
        <v>43441</v>
      </c>
      <c r="B234" s="95" t="s">
        <v>182</v>
      </c>
      <c r="C234" s="95" t="s">
        <v>183</v>
      </c>
      <c r="D234" s="36" t="s">
        <v>85</v>
      </c>
      <c r="E234" s="96"/>
      <c r="F234" s="19">
        <v>5000</v>
      </c>
      <c r="G234" s="93">
        <f t="shared" si="6"/>
        <v>8.9923205582432608</v>
      </c>
      <c r="H234" s="93">
        <v>556.03</v>
      </c>
      <c r="I234" s="97">
        <f t="shared" si="7"/>
        <v>-2190754</v>
      </c>
      <c r="J234" s="18" t="s">
        <v>181</v>
      </c>
      <c r="K234" s="95" t="s">
        <v>94</v>
      </c>
      <c r="L234" s="36" t="s">
        <v>773</v>
      </c>
      <c r="M234" s="36" t="s">
        <v>79</v>
      </c>
      <c r="N234" s="18" t="s">
        <v>95</v>
      </c>
      <c r="O234" s="42"/>
    </row>
    <row r="235" spans="1:15" ht="16.5" x14ac:dyDescent="0.3">
      <c r="A235" s="35">
        <v>43441</v>
      </c>
      <c r="B235" s="95" t="s">
        <v>199</v>
      </c>
      <c r="C235" s="95" t="s">
        <v>92</v>
      </c>
      <c r="D235" s="36" t="s">
        <v>85</v>
      </c>
      <c r="E235" s="96"/>
      <c r="F235" s="19">
        <v>1000</v>
      </c>
      <c r="G235" s="93">
        <f t="shared" si="6"/>
        <v>1.7984641116486522</v>
      </c>
      <c r="H235" s="93">
        <v>556.03</v>
      </c>
      <c r="I235" s="97">
        <f t="shared" si="7"/>
        <v>-2191754</v>
      </c>
      <c r="J235" s="18" t="s">
        <v>181</v>
      </c>
      <c r="K235" s="95" t="s">
        <v>94</v>
      </c>
      <c r="L235" s="36" t="s">
        <v>773</v>
      </c>
      <c r="M235" s="36" t="s">
        <v>79</v>
      </c>
      <c r="N235" s="18" t="s">
        <v>95</v>
      </c>
      <c r="O235" s="42"/>
    </row>
    <row r="236" spans="1:15" ht="16.5" x14ac:dyDescent="0.3">
      <c r="A236" s="35">
        <v>43441</v>
      </c>
      <c r="B236" s="106" t="s">
        <v>214</v>
      </c>
      <c r="C236" s="99" t="s">
        <v>109</v>
      </c>
      <c r="D236" s="36" t="s">
        <v>81</v>
      </c>
      <c r="E236" s="96"/>
      <c r="F236" s="96">
        <v>16450</v>
      </c>
      <c r="G236" s="93">
        <f t="shared" si="6"/>
        <v>29.584734636620329</v>
      </c>
      <c r="H236" s="93">
        <v>556.03</v>
      </c>
      <c r="I236" s="97">
        <f t="shared" si="7"/>
        <v>-2208204</v>
      </c>
      <c r="J236" s="106" t="s">
        <v>212</v>
      </c>
      <c r="K236" s="106" t="s">
        <v>94</v>
      </c>
      <c r="L236" s="36" t="s">
        <v>773</v>
      </c>
      <c r="M236" s="36" t="s">
        <v>79</v>
      </c>
      <c r="N236" s="43" t="s">
        <v>95</v>
      </c>
      <c r="O236" s="42"/>
    </row>
    <row r="237" spans="1:15" ht="16.5" x14ac:dyDescent="0.3">
      <c r="A237" s="35">
        <v>43441</v>
      </c>
      <c r="B237" s="36" t="s">
        <v>303</v>
      </c>
      <c r="C237" s="36" t="s">
        <v>268</v>
      </c>
      <c r="D237" s="36" t="s">
        <v>81</v>
      </c>
      <c r="E237" s="37"/>
      <c r="F237" s="37">
        <v>5000</v>
      </c>
      <c r="G237" s="93">
        <f t="shared" si="6"/>
        <v>8.9923205582432608</v>
      </c>
      <c r="H237" s="93">
        <v>556.03</v>
      </c>
      <c r="I237" s="97">
        <f t="shared" si="7"/>
        <v>-2213204</v>
      </c>
      <c r="J237" s="34" t="s">
        <v>97</v>
      </c>
      <c r="K237" s="36" t="s">
        <v>302</v>
      </c>
      <c r="L237" s="36" t="s">
        <v>773</v>
      </c>
      <c r="M237" s="36" t="s">
        <v>79</v>
      </c>
      <c r="N237" s="16" t="s">
        <v>110</v>
      </c>
      <c r="O237" s="42"/>
    </row>
    <row r="238" spans="1:15" ht="16.5" x14ac:dyDescent="0.3">
      <c r="A238" s="35">
        <v>43441</v>
      </c>
      <c r="B238" s="36" t="s">
        <v>305</v>
      </c>
      <c r="C238" s="36" t="s">
        <v>268</v>
      </c>
      <c r="D238" s="36" t="s">
        <v>81</v>
      </c>
      <c r="E238" s="37"/>
      <c r="F238" s="37">
        <v>2000</v>
      </c>
      <c r="G238" s="93">
        <f t="shared" si="6"/>
        <v>3.5969282232973043</v>
      </c>
      <c r="H238" s="93">
        <v>556.03</v>
      </c>
      <c r="I238" s="97">
        <f t="shared" si="7"/>
        <v>-2215204</v>
      </c>
      <c r="J238" s="34" t="s">
        <v>97</v>
      </c>
      <c r="K238" s="36" t="s">
        <v>304</v>
      </c>
      <c r="L238" s="36" t="s">
        <v>773</v>
      </c>
      <c r="M238" s="36" t="s">
        <v>79</v>
      </c>
      <c r="N238" s="16" t="s">
        <v>110</v>
      </c>
      <c r="O238" s="42"/>
    </row>
    <row r="239" spans="1:15" ht="16.5" x14ac:dyDescent="0.3">
      <c r="A239" s="35">
        <v>43441</v>
      </c>
      <c r="B239" s="34" t="s">
        <v>350</v>
      </c>
      <c r="C239" s="95" t="s">
        <v>92</v>
      </c>
      <c r="D239" s="36" t="s">
        <v>89</v>
      </c>
      <c r="E239" s="25"/>
      <c r="F239" s="25">
        <v>2000</v>
      </c>
      <c r="G239" s="93">
        <f t="shared" si="6"/>
        <v>3.5969282232973043</v>
      </c>
      <c r="H239" s="93">
        <v>556.03</v>
      </c>
      <c r="I239" s="97">
        <f t="shared" si="7"/>
        <v>-2217204</v>
      </c>
      <c r="J239" s="34" t="s">
        <v>351</v>
      </c>
      <c r="K239" s="36" t="s">
        <v>94</v>
      </c>
      <c r="L239" s="36" t="s">
        <v>773</v>
      </c>
      <c r="M239" s="36" t="s">
        <v>79</v>
      </c>
      <c r="N239" s="36" t="s">
        <v>95</v>
      </c>
      <c r="O239" s="42"/>
    </row>
    <row r="240" spans="1:15" ht="16.5" x14ac:dyDescent="0.3">
      <c r="A240" s="35">
        <v>43441</v>
      </c>
      <c r="B240" s="36" t="s">
        <v>381</v>
      </c>
      <c r="C240" s="95" t="s">
        <v>92</v>
      </c>
      <c r="D240" s="36" t="s">
        <v>85</v>
      </c>
      <c r="E240" s="37"/>
      <c r="F240" s="37">
        <v>1000</v>
      </c>
      <c r="G240" s="93">
        <f t="shared" si="6"/>
        <v>1.7984641116486522</v>
      </c>
      <c r="H240" s="93">
        <v>556.03</v>
      </c>
      <c r="I240" s="97">
        <f t="shared" si="7"/>
        <v>-2218204</v>
      </c>
      <c r="J240" s="36" t="s">
        <v>270</v>
      </c>
      <c r="K240" s="36" t="s">
        <v>356</v>
      </c>
      <c r="L240" s="36" t="s">
        <v>773</v>
      </c>
      <c r="M240" s="36" t="s">
        <v>79</v>
      </c>
      <c r="N240" s="36" t="s">
        <v>95</v>
      </c>
      <c r="O240" s="42"/>
    </row>
    <row r="241" spans="1:15" ht="16.5" x14ac:dyDescent="0.3">
      <c r="A241" s="35">
        <v>43441</v>
      </c>
      <c r="B241" s="36" t="s">
        <v>382</v>
      </c>
      <c r="C241" s="95" t="s">
        <v>92</v>
      </c>
      <c r="D241" s="36" t="s">
        <v>85</v>
      </c>
      <c r="E241" s="37"/>
      <c r="F241" s="37">
        <v>1000</v>
      </c>
      <c r="G241" s="93">
        <f t="shared" si="6"/>
        <v>1.7984641116486522</v>
      </c>
      <c r="H241" s="93">
        <v>556.03</v>
      </c>
      <c r="I241" s="97">
        <f t="shared" si="7"/>
        <v>-2219204</v>
      </c>
      <c r="J241" s="36" t="s">
        <v>270</v>
      </c>
      <c r="K241" s="36" t="s">
        <v>356</v>
      </c>
      <c r="L241" s="36" t="s">
        <v>773</v>
      </c>
      <c r="M241" s="36" t="s">
        <v>79</v>
      </c>
      <c r="N241" s="36" t="s">
        <v>95</v>
      </c>
      <c r="O241" s="42"/>
    </row>
    <row r="242" spans="1:15" ht="16.5" x14ac:dyDescent="0.3">
      <c r="A242" s="35">
        <v>43441</v>
      </c>
      <c r="B242" s="103" t="s">
        <v>424</v>
      </c>
      <c r="C242" s="95" t="s">
        <v>92</v>
      </c>
      <c r="D242" s="36" t="s">
        <v>88</v>
      </c>
      <c r="E242" s="96"/>
      <c r="F242" s="19">
        <v>2500</v>
      </c>
      <c r="G242" s="93">
        <f t="shared" si="6"/>
        <v>4.4104156375696846</v>
      </c>
      <c r="H242" s="93">
        <v>566.84</v>
      </c>
      <c r="I242" s="97">
        <f t="shared" si="7"/>
        <v>-2221704</v>
      </c>
      <c r="J242" s="103" t="s">
        <v>301</v>
      </c>
      <c r="K242" s="104" t="s">
        <v>94</v>
      </c>
      <c r="L242" s="36" t="s">
        <v>732</v>
      </c>
      <c r="M242" s="36" t="s">
        <v>79</v>
      </c>
      <c r="N242" s="103" t="s">
        <v>95</v>
      </c>
      <c r="O242" s="42"/>
    </row>
    <row r="243" spans="1:15" ht="16.5" x14ac:dyDescent="0.3">
      <c r="A243" s="35">
        <v>43441</v>
      </c>
      <c r="B243" s="103" t="s">
        <v>425</v>
      </c>
      <c r="C243" s="95" t="s">
        <v>92</v>
      </c>
      <c r="D243" s="36" t="s">
        <v>88</v>
      </c>
      <c r="E243" s="19"/>
      <c r="F243" s="19">
        <v>11000</v>
      </c>
      <c r="G243" s="93">
        <f t="shared" si="6"/>
        <v>19.405828805306612</v>
      </c>
      <c r="H243" s="93">
        <v>566.84</v>
      </c>
      <c r="I243" s="97">
        <f t="shared" si="7"/>
        <v>-2232704</v>
      </c>
      <c r="J243" s="103" t="s">
        <v>301</v>
      </c>
      <c r="K243" s="104" t="s">
        <v>98</v>
      </c>
      <c r="L243" s="36" t="s">
        <v>732</v>
      </c>
      <c r="M243" s="36" t="s">
        <v>79</v>
      </c>
      <c r="N243" s="104" t="s">
        <v>178</v>
      </c>
      <c r="O243" s="42"/>
    </row>
    <row r="244" spans="1:15" ht="16.5" x14ac:dyDescent="0.3">
      <c r="A244" s="35">
        <v>43441</v>
      </c>
      <c r="B244" s="103" t="s">
        <v>426</v>
      </c>
      <c r="C244" s="103" t="s">
        <v>204</v>
      </c>
      <c r="D244" s="36" t="s">
        <v>88</v>
      </c>
      <c r="E244" s="96"/>
      <c r="F244" s="19">
        <v>5000</v>
      </c>
      <c r="G244" s="93">
        <f t="shared" si="6"/>
        <v>8.8208312751393692</v>
      </c>
      <c r="H244" s="93">
        <v>566.84</v>
      </c>
      <c r="I244" s="97">
        <f t="shared" si="7"/>
        <v>-2237704</v>
      </c>
      <c r="J244" s="103" t="s">
        <v>301</v>
      </c>
      <c r="K244" s="104" t="s">
        <v>98</v>
      </c>
      <c r="L244" s="36" t="s">
        <v>732</v>
      </c>
      <c r="M244" s="36" t="s">
        <v>79</v>
      </c>
      <c r="N244" s="104" t="s">
        <v>178</v>
      </c>
      <c r="O244" s="42"/>
    </row>
    <row r="245" spans="1:15" ht="16.5" x14ac:dyDescent="0.3">
      <c r="A245" s="35">
        <v>43441</v>
      </c>
      <c r="B245" s="103" t="s">
        <v>427</v>
      </c>
      <c r="C245" s="103" t="s">
        <v>204</v>
      </c>
      <c r="D245" s="36" t="s">
        <v>88</v>
      </c>
      <c r="E245" s="96"/>
      <c r="F245" s="19">
        <v>4000</v>
      </c>
      <c r="G245" s="93">
        <f t="shared" si="6"/>
        <v>7.0566650201114953</v>
      </c>
      <c r="H245" s="93">
        <v>566.84</v>
      </c>
      <c r="I245" s="97">
        <f t="shared" si="7"/>
        <v>-2241704</v>
      </c>
      <c r="J245" s="103" t="s">
        <v>301</v>
      </c>
      <c r="K245" s="104" t="s">
        <v>98</v>
      </c>
      <c r="L245" s="36" t="s">
        <v>732</v>
      </c>
      <c r="M245" s="36" t="s">
        <v>79</v>
      </c>
      <c r="N245" s="104" t="s">
        <v>178</v>
      </c>
      <c r="O245" s="42"/>
    </row>
    <row r="246" spans="1:15" ht="16.5" x14ac:dyDescent="0.3">
      <c r="A246" s="35">
        <v>43441</v>
      </c>
      <c r="B246" s="103" t="s">
        <v>428</v>
      </c>
      <c r="C246" s="103" t="s">
        <v>204</v>
      </c>
      <c r="D246" s="36" t="s">
        <v>88</v>
      </c>
      <c r="E246" s="96"/>
      <c r="F246" s="19">
        <v>4000</v>
      </c>
      <c r="G246" s="93">
        <f t="shared" si="6"/>
        <v>7.0566650201114953</v>
      </c>
      <c r="H246" s="93">
        <v>566.84</v>
      </c>
      <c r="I246" s="97">
        <f t="shared" si="7"/>
        <v>-2245704</v>
      </c>
      <c r="J246" s="103" t="s">
        <v>301</v>
      </c>
      <c r="K246" s="104" t="s">
        <v>98</v>
      </c>
      <c r="L246" s="36" t="s">
        <v>732</v>
      </c>
      <c r="M246" s="36" t="s">
        <v>79</v>
      </c>
      <c r="N246" s="104" t="s">
        <v>178</v>
      </c>
      <c r="O246" s="42"/>
    </row>
    <row r="247" spans="1:15" ht="16.5" x14ac:dyDescent="0.3">
      <c r="A247" s="35">
        <v>43441</v>
      </c>
      <c r="B247" s="103" t="s">
        <v>429</v>
      </c>
      <c r="C247" s="103" t="s">
        <v>204</v>
      </c>
      <c r="D247" s="36" t="s">
        <v>88</v>
      </c>
      <c r="E247" s="96"/>
      <c r="F247" s="19">
        <v>10000</v>
      </c>
      <c r="G247" s="93">
        <f t="shared" si="6"/>
        <v>17.641662550278738</v>
      </c>
      <c r="H247" s="93">
        <v>566.84</v>
      </c>
      <c r="I247" s="97">
        <f t="shared" si="7"/>
        <v>-2255704</v>
      </c>
      <c r="J247" s="103" t="s">
        <v>301</v>
      </c>
      <c r="K247" s="104" t="s">
        <v>98</v>
      </c>
      <c r="L247" s="36" t="s">
        <v>732</v>
      </c>
      <c r="M247" s="36" t="s">
        <v>79</v>
      </c>
      <c r="N247" s="104" t="s">
        <v>178</v>
      </c>
      <c r="O247" s="42"/>
    </row>
    <row r="248" spans="1:15" ht="16.5" x14ac:dyDescent="0.3">
      <c r="A248" s="35">
        <v>43441</v>
      </c>
      <c r="B248" s="103" t="s">
        <v>430</v>
      </c>
      <c r="C248" s="103" t="s">
        <v>204</v>
      </c>
      <c r="D248" s="36" t="s">
        <v>88</v>
      </c>
      <c r="E248" s="96"/>
      <c r="F248" s="19">
        <v>2500</v>
      </c>
      <c r="G248" s="93">
        <f t="shared" si="6"/>
        <v>4.4104156375696846</v>
      </c>
      <c r="H248" s="93">
        <v>566.84</v>
      </c>
      <c r="I248" s="97">
        <f t="shared" si="7"/>
        <v>-2258204</v>
      </c>
      <c r="J248" s="103" t="s">
        <v>301</v>
      </c>
      <c r="K248" s="104" t="s">
        <v>98</v>
      </c>
      <c r="L248" s="36" t="s">
        <v>732</v>
      </c>
      <c r="M248" s="36" t="s">
        <v>79</v>
      </c>
      <c r="N248" s="104" t="s">
        <v>178</v>
      </c>
      <c r="O248" s="42"/>
    </row>
    <row r="249" spans="1:15" ht="16.5" x14ac:dyDescent="0.3">
      <c r="A249" s="35">
        <v>43441</v>
      </c>
      <c r="B249" s="103" t="s">
        <v>431</v>
      </c>
      <c r="C249" s="95" t="s">
        <v>92</v>
      </c>
      <c r="D249" s="36" t="s">
        <v>88</v>
      </c>
      <c r="E249" s="96"/>
      <c r="F249" s="19">
        <v>3000</v>
      </c>
      <c r="G249" s="93">
        <f t="shared" si="6"/>
        <v>5.2924987650836215</v>
      </c>
      <c r="H249" s="93">
        <v>566.84</v>
      </c>
      <c r="I249" s="97">
        <f t="shared" si="7"/>
        <v>-2261204</v>
      </c>
      <c r="J249" s="103" t="s">
        <v>301</v>
      </c>
      <c r="K249" s="104" t="s">
        <v>94</v>
      </c>
      <c r="L249" s="36" t="s">
        <v>732</v>
      </c>
      <c r="M249" s="36" t="s">
        <v>79</v>
      </c>
      <c r="N249" s="103" t="s">
        <v>95</v>
      </c>
      <c r="O249" s="42"/>
    </row>
    <row r="250" spans="1:15" ht="16.5" x14ac:dyDescent="0.3">
      <c r="A250" s="35">
        <v>43441</v>
      </c>
      <c r="B250" s="103" t="s">
        <v>432</v>
      </c>
      <c r="C250" s="95" t="s">
        <v>92</v>
      </c>
      <c r="D250" s="36" t="s">
        <v>88</v>
      </c>
      <c r="E250" s="96"/>
      <c r="F250" s="19">
        <v>3000</v>
      </c>
      <c r="G250" s="93">
        <f t="shared" si="6"/>
        <v>5.2924987650836215</v>
      </c>
      <c r="H250" s="93">
        <v>566.84</v>
      </c>
      <c r="I250" s="97">
        <f t="shared" si="7"/>
        <v>-2264204</v>
      </c>
      <c r="J250" s="103" t="s">
        <v>301</v>
      </c>
      <c r="K250" s="104" t="s">
        <v>94</v>
      </c>
      <c r="L250" s="36" t="s">
        <v>732</v>
      </c>
      <c r="M250" s="36" t="s">
        <v>79</v>
      </c>
      <c r="N250" s="103" t="s">
        <v>95</v>
      </c>
      <c r="O250" s="42"/>
    </row>
    <row r="251" spans="1:15" ht="16.5" x14ac:dyDescent="0.3">
      <c r="A251" s="35">
        <v>43441</v>
      </c>
      <c r="B251" s="103" t="s">
        <v>433</v>
      </c>
      <c r="C251" s="95" t="s">
        <v>92</v>
      </c>
      <c r="D251" s="36" t="s">
        <v>88</v>
      </c>
      <c r="E251" s="96"/>
      <c r="F251" s="19">
        <v>3000</v>
      </c>
      <c r="G251" s="93">
        <f t="shared" si="6"/>
        <v>5.2924987650836215</v>
      </c>
      <c r="H251" s="93">
        <v>566.84</v>
      </c>
      <c r="I251" s="97">
        <f t="shared" si="7"/>
        <v>-2267204</v>
      </c>
      <c r="J251" s="103" t="s">
        <v>301</v>
      </c>
      <c r="K251" s="104" t="s">
        <v>94</v>
      </c>
      <c r="L251" s="36" t="s">
        <v>732</v>
      </c>
      <c r="M251" s="36" t="s">
        <v>79</v>
      </c>
      <c r="N251" s="103" t="s">
        <v>95</v>
      </c>
      <c r="O251" s="42"/>
    </row>
    <row r="252" spans="1:15" ht="16.5" x14ac:dyDescent="0.3">
      <c r="A252" s="35">
        <v>43441</v>
      </c>
      <c r="B252" s="103" t="s">
        <v>434</v>
      </c>
      <c r="C252" s="95" t="s">
        <v>92</v>
      </c>
      <c r="D252" s="36" t="s">
        <v>88</v>
      </c>
      <c r="E252" s="96"/>
      <c r="F252" s="19">
        <v>3000</v>
      </c>
      <c r="G252" s="93">
        <f t="shared" si="6"/>
        <v>5.2924987650836215</v>
      </c>
      <c r="H252" s="93">
        <v>566.84</v>
      </c>
      <c r="I252" s="97">
        <f t="shared" si="7"/>
        <v>-2270204</v>
      </c>
      <c r="J252" s="103" t="s">
        <v>301</v>
      </c>
      <c r="K252" s="104" t="s">
        <v>94</v>
      </c>
      <c r="L252" s="36" t="s">
        <v>732</v>
      </c>
      <c r="M252" s="36" t="s">
        <v>79</v>
      </c>
      <c r="N252" s="103" t="s">
        <v>95</v>
      </c>
      <c r="O252" s="42"/>
    </row>
    <row r="253" spans="1:15" ht="16.5" x14ac:dyDescent="0.3">
      <c r="A253" s="35">
        <v>43441</v>
      </c>
      <c r="B253" s="103" t="s">
        <v>435</v>
      </c>
      <c r="C253" s="95" t="s">
        <v>92</v>
      </c>
      <c r="D253" s="36" t="s">
        <v>88</v>
      </c>
      <c r="E253" s="96"/>
      <c r="F253" s="19">
        <v>3000</v>
      </c>
      <c r="G253" s="93">
        <f t="shared" si="6"/>
        <v>5.2924987650836215</v>
      </c>
      <c r="H253" s="93">
        <v>566.84</v>
      </c>
      <c r="I253" s="97">
        <f t="shared" si="7"/>
        <v>-2273204</v>
      </c>
      <c r="J253" s="103" t="s">
        <v>301</v>
      </c>
      <c r="K253" s="104" t="s">
        <v>94</v>
      </c>
      <c r="L253" s="36" t="s">
        <v>732</v>
      </c>
      <c r="M253" s="36" t="s">
        <v>79</v>
      </c>
      <c r="N253" s="103" t="s">
        <v>95</v>
      </c>
      <c r="O253" s="42"/>
    </row>
    <row r="254" spans="1:15" ht="16.5" x14ac:dyDescent="0.3">
      <c r="A254" s="35">
        <v>43441</v>
      </c>
      <c r="B254" s="103" t="s">
        <v>436</v>
      </c>
      <c r="C254" s="95" t="s">
        <v>92</v>
      </c>
      <c r="D254" s="36" t="s">
        <v>88</v>
      </c>
      <c r="E254" s="96"/>
      <c r="F254" s="19">
        <v>3000</v>
      </c>
      <c r="G254" s="93">
        <f t="shared" si="6"/>
        <v>5.2924987650836215</v>
      </c>
      <c r="H254" s="93">
        <v>566.84</v>
      </c>
      <c r="I254" s="97">
        <f t="shared" si="7"/>
        <v>-2276204</v>
      </c>
      <c r="J254" s="103" t="s">
        <v>301</v>
      </c>
      <c r="K254" s="104" t="s">
        <v>94</v>
      </c>
      <c r="L254" s="36" t="s">
        <v>732</v>
      </c>
      <c r="M254" s="36" t="s">
        <v>79</v>
      </c>
      <c r="N254" s="103" t="s">
        <v>95</v>
      </c>
      <c r="O254" s="42"/>
    </row>
    <row r="255" spans="1:15" ht="16.5" x14ac:dyDescent="0.3">
      <c r="A255" s="35">
        <v>43441</v>
      </c>
      <c r="B255" s="103" t="s">
        <v>437</v>
      </c>
      <c r="C255" s="103" t="s">
        <v>109</v>
      </c>
      <c r="D255" s="36" t="s">
        <v>81</v>
      </c>
      <c r="E255" s="96"/>
      <c r="F255" s="19">
        <v>1000</v>
      </c>
      <c r="G255" s="93">
        <f t="shared" si="6"/>
        <v>1.7641662550278738</v>
      </c>
      <c r="H255" s="93">
        <v>566.84</v>
      </c>
      <c r="I255" s="97">
        <f t="shared" si="7"/>
        <v>-2277204</v>
      </c>
      <c r="J255" s="103" t="s">
        <v>301</v>
      </c>
      <c r="K255" s="104" t="s">
        <v>94</v>
      </c>
      <c r="L255" s="36" t="s">
        <v>732</v>
      </c>
      <c r="M255" s="36" t="s">
        <v>79</v>
      </c>
      <c r="N255" s="103" t="s">
        <v>95</v>
      </c>
      <c r="O255" s="42"/>
    </row>
    <row r="256" spans="1:15" ht="16.5" x14ac:dyDescent="0.3">
      <c r="A256" s="35">
        <v>43441</v>
      </c>
      <c r="B256" s="103" t="s">
        <v>438</v>
      </c>
      <c r="C256" s="103" t="s">
        <v>175</v>
      </c>
      <c r="D256" s="105" t="s">
        <v>81</v>
      </c>
      <c r="E256" s="96"/>
      <c r="F256" s="19">
        <v>11000</v>
      </c>
      <c r="G256" s="93">
        <f t="shared" si="6"/>
        <v>19.405828805306612</v>
      </c>
      <c r="H256" s="93">
        <v>566.84</v>
      </c>
      <c r="I256" s="97">
        <f t="shared" si="7"/>
        <v>-2288204</v>
      </c>
      <c r="J256" s="103" t="s">
        <v>301</v>
      </c>
      <c r="K256" s="104" t="s">
        <v>94</v>
      </c>
      <c r="L256" s="36" t="s">
        <v>732</v>
      </c>
      <c r="M256" s="36" t="s">
        <v>79</v>
      </c>
      <c r="N256" s="103" t="s">
        <v>95</v>
      </c>
      <c r="O256" s="42"/>
    </row>
    <row r="257" spans="1:15" ht="16.5" x14ac:dyDescent="0.3">
      <c r="A257" s="35">
        <v>43441</v>
      </c>
      <c r="B257" s="103" t="s">
        <v>439</v>
      </c>
      <c r="C257" s="103" t="s">
        <v>175</v>
      </c>
      <c r="D257" s="105" t="s">
        <v>81</v>
      </c>
      <c r="E257" s="96"/>
      <c r="F257" s="19">
        <v>10000</v>
      </c>
      <c r="G257" s="93">
        <f t="shared" si="6"/>
        <v>17.641662550278738</v>
      </c>
      <c r="H257" s="93">
        <v>566.84</v>
      </c>
      <c r="I257" s="97">
        <f t="shared" si="7"/>
        <v>-2298204</v>
      </c>
      <c r="J257" s="103" t="s">
        <v>301</v>
      </c>
      <c r="K257" s="104" t="s">
        <v>94</v>
      </c>
      <c r="L257" s="36" t="s">
        <v>732</v>
      </c>
      <c r="M257" s="36" t="s">
        <v>79</v>
      </c>
      <c r="N257" s="103" t="s">
        <v>95</v>
      </c>
      <c r="O257" s="42"/>
    </row>
    <row r="258" spans="1:15" ht="16.5" x14ac:dyDescent="0.3">
      <c r="A258" s="35">
        <v>43441</v>
      </c>
      <c r="B258" s="98" t="s">
        <v>545</v>
      </c>
      <c r="C258" s="95" t="s">
        <v>92</v>
      </c>
      <c r="D258" s="36" t="s">
        <v>85</v>
      </c>
      <c r="E258" s="37"/>
      <c r="F258" s="37">
        <v>300</v>
      </c>
      <c r="G258" s="93">
        <f t="shared" si="6"/>
        <v>0.53953923349459565</v>
      </c>
      <c r="H258" s="93">
        <v>556.03</v>
      </c>
      <c r="I258" s="97">
        <f t="shared" si="7"/>
        <v>-2298504</v>
      </c>
      <c r="J258" s="34" t="s">
        <v>267</v>
      </c>
      <c r="K258" s="98" t="s">
        <v>94</v>
      </c>
      <c r="L258" s="36" t="s">
        <v>773</v>
      </c>
      <c r="M258" s="36" t="s">
        <v>79</v>
      </c>
      <c r="N258" s="34" t="s">
        <v>95</v>
      </c>
      <c r="O258" s="42"/>
    </row>
    <row r="259" spans="1:15" ht="16.5" x14ac:dyDescent="0.3">
      <c r="A259" s="35">
        <v>43441</v>
      </c>
      <c r="B259" s="98" t="s">
        <v>546</v>
      </c>
      <c r="C259" s="95" t="s">
        <v>92</v>
      </c>
      <c r="D259" s="36" t="s">
        <v>85</v>
      </c>
      <c r="E259" s="37"/>
      <c r="F259" s="37">
        <v>300</v>
      </c>
      <c r="G259" s="93">
        <f t="shared" si="6"/>
        <v>0.53953923349459565</v>
      </c>
      <c r="H259" s="93">
        <v>556.03</v>
      </c>
      <c r="I259" s="97">
        <f t="shared" si="7"/>
        <v>-2298804</v>
      </c>
      <c r="J259" s="34" t="s">
        <v>267</v>
      </c>
      <c r="K259" s="98" t="s">
        <v>94</v>
      </c>
      <c r="L259" s="36" t="s">
        <v>773</v>
      </c>
      <c r="M259" s="36" t="s">
        <v>79</v>
      </c>
      <c r="N259" s="34" t="s">
        <v>95</v>
      </c>
      <c r="O259" s="42"/>
    </row>
    <row r="260" spans="1:15" ht="16.5" x14ac:dyDescent="0.3">
      <c r="A260" s="35">
        <v>43441</v>
      </c>
      <c r="B260" s="98" t="s">
        <v>544</v>
      </c>
      <c r="C260" s="95" t="s">
        <v>92</v>
      </c>
      <c r="D260" s="36" t="s">
        <v>85</v>
      </c>
      <c r="E260" s="37"/>
      <c r="F260" s="37">
        <v>300</v>
      </c>
      <c r="G260" s="93">
        <f t="shared" si="6"/>
        <v>0.53953923349459565</v>
      </c>
      <c r="H260" s="93">
        <v>556.03</v>
      </c>
      <c r="I260" s="97">
        <f t="shared" si="7"/>
        <v>-2299104</v>
      </c>
      <c r="J260" s="34" t="s">
        <v>267</v>
      </c>
      <c r="K260" s="98" t="s">
        <v>94</v>
      </c>
      <c r="L260" s="36" t="s">
        <v>773</v>
      </c>
      <c r="M260" s="36" t="s">
        <v>79</v>
      </c>
      <c r="N260" s="34" t="s">
        <v>95</v>
      </c>
      <c r="O260" s="42"/>
    </row>
    <row r="261" spans="1:15" ht="16.5" x14ac:dyDescent="0.3">
      <c r="A261" s="35">
        <v>43441</v>
      </c>
      <c r="B261" s="98" t="s">
        <v>522</v>
      </c>
      <c r="C261" s="95" t="s">
        <v>92</v>
      </c>
      <c r="D261" s="36" t="s">
        <v>85</v>
      </c>
      <c r="E261" s="37"/>
      <c r="F261" s="37">
        <v>300</v>
      </c>
      <c r="G261" s="93">
        <f t="shared" si="6"/>
        <v>0.53953923349459565</v>
      </c>
      <c r="H261" s="93">
        <v>556.03</v>
      </c>
      <c r="I261" s="97">
        <f t="shared" si="7"/>
        <v>-2299404</v>
      </c>
      <c r="J261" s="34" t="s">
        <v>267</v>
      </c>
      <c r="K261" s="98" t="s">
        <v>94</v>
      </c>
      <c r="L261" s="36" t="s">
        <v>773</v>
      </c>
      <c r="M261" s="36" t="s">
        <v>79</v>
      </c>
      <c r="N261" s="34" t="s">
        <v>95</v>
      </c>
      <c r="O261" s="42"/>
    </row>
    <row r="262" spans="1:15" ht="16.5" x14ac:dyDescent="0.3">
      <c r="A262" s="35">
        <v>43441</v>
      </c>
      <c r="B262" s="98" t="s">
        <v>364</v>
      </c>
      <c r="C262" s="95" t="s">
        <v>92</v>
      </c>
      <c r="D262" s="36" t="s">
        <v>85</v>
      </c>
      <c r="E262" s="37"/>
      <c r="F262" s="37">
        <v>300</v>
      </c>
      <c r="G262" s="93">
        <f t="shared" si="6"/>
        <v>0.53953923349459565</v>
      </c>
      <c r="H262" s="93">
        <v>556.03</v>
      </c>
      <c r="I262" s="97">
        <f t="shared" si="7"/>
        <v>-2299704</v>
      </c>
      <c r="J262" s="34" t="s">
        <v>267</v>
      </c>
      <c r="K262" s="98" t="s">
        <v>94</v>
      </c>
      <c r="L262" s="36" t="s">
        <v>773</v>
      </c>
      <c r="M262" s="36" t="s">
        <v>79</v>
      </c>
      <c r="N262" s="34" t="s">
        <v>95</v>
      </c>
      <c r="O262" s="42"/>
    </row>
    <row r="263" spans="1:15" ht="16.5" x14ac:dyDescent="0.3">
      <c r="A263" s="35">
        <v>43441</v>
      </c>
      <c r="B263" s="98" t="s">
        <v>511</v>
      </c>
      <c r="C263" s="95" t="s">
        <v>92</v>
      </c>
      <c r="D263" s="36" t="s">
        <v>85</v>
      </c>
      <c r="E263" s="37"/>
      <c r="F263" s="37">
        <v>300</v>
      </c>
      <c r="G263" s="93">
        <f t="shared" si="6"/>
        <v>0.53953923349459565</v>
      </c>
      <c r="H263" s="93">
        <v>556.03</v>
      </c>
      <c r="I263" s="97">
        <f t="shared" si="7"/>
        <v>-2300004</v>
      </c>
      <c r="J263" s="34" t="s">
        <v>267</v>
      </c>
      <c r="K263" s="98" t="s">
        <v>94</v>
      </c>
      <c r="L263" s="36" t="s">
        <v>773</v>
      </c>
      <c r="M263" s="36" t="s">
        <v>79</v>
      </c>
      <c r="N263" s="34" t="s">
        <v>95</v>
      </c>
      <c r="O263" s="42"/>
    </row>
    <row r="264" spans="1:15" ht="16.5" x14ac:dyDescent="0.3">
      <c r="A264" s="35">
        <v>43441</v>
      </c>
      <c r="B264" s="98" t="s">
        <v>530</v>
      </c>
      <c r="C264" s="98" t="s">
        <v>183</v>
      </c>
      <c r="D264" s="36" t="s">
        <v>85</v>
      </c>
      <c r="E264" s="37"/>
      <c r="F264" s="37">
        <v>3000</v>
      </c>
      <c r="G264" s="93">
        <f t="shared" si="6"/>
        <v>5.3953923349459565</v>
      </c>
      <c r="H264" s="93">
        <v>556.03</v>
      </c>
      <c r="I264" s="97">
        <f t="shared" si="7"/>
        <v>-2303004</v>
      </c>
      <c r="J264" s="34" t="s">
        <v>267</v>
      </c>
      <c r="K264" s="98" t="s">
        <v>94</v>
      </c>
      <c r="L264" s="36" t="s">
        <v>773</v>
      </c>
      <c r="M264" s="36" t="s">
        <v>79</v>
      </c>
      <c r="N264" s="34" t="s">
        <v>95</v>
      </c>
      <c r="O264" s="42"/>
    </row>
    <row r="265" spans="1:15" ht="16.5" x14ac:dyDescent="0.3">
      <c r="A265" s="35">
        <v>43441</v>
      </c>
      <c r="B265" s="98" t="s">
        <v>548</v>
      </c>
      <c r="C265" s="95" t="s">
        <v>201</v>
      </c>
      <c r="D265" s="36" t="s">
        <v>85</v>
      </c>
      <c r="E265" s="37"/>
      <c r="F265" s="37">
        <v>180000</v>
      </c>
      <c r="G265" s="93">
        <f t="shared" si="6"/>
        <v>323.7235400967574</v>
      </c>
      <c r="H265" s="93">
        <v>556.03</v>
      </c>
      <c r="I265" s="97">
        <f t="shared" si="7"/>
        <v>-2483004</v>
      </c>
      <c r="J265" s="34" t="s">
        <v>267</v>
      </c>
      <c r="K265" s="98" t="s">
        <v>94</v>
      </c>
      <c r="L265" s="36" t="s">
        <v>773</v>
      </c>
      <c r="M265" s="36" t="s">
        <v>79</v>
      </c>
      <c r="N265" s="34" t="s">
        <v>95</v>
      </c>
      <c r="O265" s="42"/>
    </row>
    <row r="266" spans="1:15" ht="16.5" x14ac:dyDescent="0.3">
      <c r="A266" s="35">
        <v>43441</v>
      </c>
      <c r="B266" s="34" t="s">
        <v>584</v>
      </c>
      <c r="C266" s="95" t="s">
        <v>92</v>
      </c>
      <c r="D266" s="36" t="s">
        <v>85</v>
      </c>
      <c r="E266" s="37"/>
      <c r="F266" s="37">
        <v>1000</v>
      </c>
      <c r="G266" s="93">
        <f t="shared" si="6"/>
        <v>1.7984641116486522</v>
      </c>
      <c r="H266" s="93">
        <v>556.03</v>
      </c>
      <c r="I266" s="97">
        <f t="shared" si="7"/>
        <v>-2484004</v>
      </c>
      <c r="J266" s="34" t="s">
        <v>582</v>
      </c>
      <c r="K266" s="34" t="s">
        <v>94</v>
      </c>
      <c r="L266" s="36" t="s">
        <v>773</v>
      </c>
      <c r="M266" s="36" t="s">
        <v>79</v>
      </c>
      <c r="N266" s="34" t="s">
        <v>95</v>
      </c>
      <c r="O266" s="42"/>
    </row>
    <row r="267" spans="1:15" ht="16.5" x14ac:dyDescent="0.3">
      <c r="A267" s="35">
        <v>43441</v>
      </c>
      <c r="B267" s="34" t="s">
        <v>585</v>
      </c>
      <c r="C267" s="95" t="s">
        <v>92</v>
      </c>
      <c r="D267" s="36" t="s">
        <v>85</v>
      </c>
      <c r="E267" s="37"/>
      <c r="F267" s="37">
        <v>1000</v>
      </c>
      <c r="G267" s="93">
        <f t="shared" ref="G267:G330" si="8">+F267/H267</f>
        <v>1.7984641116486522</v>
      </c>
      <c r="H267" s="93">
        <v>556.03</v>
      </c>
      <c r="I267" s="97">
        <f t="shared" si="7"/>
        <v>-2485004</v>
      </c>
      <c r="J267" s="34" t="s">
        <v>582</v>
      </c>
      <c r="K267" s="34" t="s">
        <v>94</v>
      </c>
      <c r="L267" s="36" t="s">
        <v>773</v>
      </c>
      <c r="M267" s="36" t="s">
        <v>79</v>
      </c>
      <c r="N267" s="34" t="s">
        <v>95</v>
      </c>
      <c r="O267" s="42"/>
    </row>
    <row r="268" spans="1:15" ht="16.5" x14ac:dyDescent="0.3">
      <c r="A268" s="35">
        <v>43441</v>
      </c>
      <c r="B268" s="34" t="s">
        <v>586</v>
      </c>
      <c r="C268" s="95" t="s">
        <v>92</v>
      </c>
      <c r="D268" s="36" t="s">
        <v>85</v>
      </c>
      <c r="E268" s="37"/>
      <c r="F268" s="37">
        <v>1000</v>
      </c>
      <c r="G268" s="93">
        <f t="shared" si="8"/>
        <v>1.7984641116486522</v>
      </c>
      <c r="H268" s="93">
        <v>556.03</v>
      </c>
      <c r="I268" s="97">
        <f t="shared" si="7"/>
        <v>-2486004</v>
      </c>
      <c r="J268" s="34" t="s">
        <v>582</v>
      </c>
      <c r="K268" s="34" t="s">
        <v>94</v>
      </c>
      <c r="L268" s="36" t="s">
        <v>773</v>
      </c>
      <c r="M268" s="36" t="s">
        <v>79</v>
      </c>
      <c r="N268" s="34" t="s">
        <v>95</v>
      </c>
      <c r="O268" s="42"/>
    </row>
    <row r="269" spans="1:15" ht="16.5" x14ac:dyDescent="0.3">
      <c r="A269" s="35">
        <v>43441</v>
      </c>
      <c r="B269" s="34" t="s">
        <v>587</v>
      </c>
      <c r="C269" s="95" t="s">
        <v>92</v>
      </c>
      <c r="D269" s="36" t="s">
        <v>85</v>
      </c>
      <c r="E269" s="37"/>
      <c r="F269" s="37">
        <v>1000</v>
      </c>
      <c r="G269" s="93">
        <f t="shared" si="8"/>
        <v>1.7984641116486522</v>
      </c>
      <c r="H269" s="93">
        <v>556.03</v>
      </c>
      <c r="I269" s="97">
        <f t="shared" ref="I269:I332" si="9">I268+E269-F269</f>
        <v>-2487004</v>
      </c>
      <c r="J269" s="34" t="s">
        <v>582</v>
      </c>
      <c r="K269" s="34" t="s">
        <v>94</v>
      </c>
      <c r="L269" s="36" t="s">
        <v>773</v>
      </c>
      <c r="M269" s="36" t="s">
        <v>79</v>
      </c>
      <c r="N269" s="34" t="s">
        <v>95</v>
      </c>
      <c r="O269" s="42"/>
    </row>
    <row r="270" spans="1:15" ht="16.5" x14ac:dyDescent="0.3">
      <c r="A270" s="35">
        <v>43441</v>
      </c>
      <c r="B270" s="34" t="s">
        <v>588</v>
      </c>
      <c r="C270" s="95" t="s">
        <v>92</v>
      </c>
      <c r="D270" s="36" t="s">
        <v>85</v>
      </c>
      <c r="E270" s="37"/>
      <c r="F270" s="37">
        <v>1000</v>
      </c>
      <c r="G270" s="93">
        <f t="shared" si="8"/>
        <v>1.7984641116486522</v>
      </c>
      <c r="H270" s="93">
        <v>556.03</v>
      </c>
      <c r="I270" s="97">
        <f t="shared" si="9"/>
        <v>-2488004</v>
      </c>
      <c r="J270" s="34" t="s">
        <v>582</v>
      </c>
      <c r="K270" s="34" t="s">
        <v>94</v>
      </c>
      <c r="L270" s="36" t="s">
        <v>773</v>
      </c>
      <c r="M270" s="36" t="s">
        <v>79</v>
      </c>
      <c r="N270" s="34" t="s">
        <v>95</v>
      </c>
      <c r="O270" s="42"/>
    </row>
    <row r="271" spans="1:15" ht="16.5" x14ac:dyDescent="0.3">
      <c r="A271" s="35">
        <v>43441</v>
      </c>
      <c r="B271" s="34" t="s">
        <v>589</v>
      </c>
      <c r="C271" s="36" t="s">
        <v>112</v>
      </c>
      <c r="D271" s="36" t="s">
        <v>81</v>
      </c>
      <c r="E271" s="37"/>
      <c r="F271" s="37">
        <v>65000</v>
      </c>
      <c r="G271" s="93">
        <f t="shared" si="8"/>
        <v>116.90016725716239</v>
      </c>
      <c r="H271" s="93">
        <v>556.03</v>
      </c>
      <c r="I271" s="97">
        <f t="shared" si="9"/>
        <v>-2553004</v>
      </c>
      <c r="J271" s="34" t="s">
        <v>582</v>
      </c>
      <c r="K271" s="34">
        <v>434</v>
      </c>
      <c r="L271" s="36" t="s">
        <v>773</v>
      </c>
      <c r="M271" s="36" t="s">
        <v>79</v>
      </c>
      <c r="N271" s="34" t="s">
        <v>110</v>
      </c>
      <c r="O271" s="42"/>
    </row>
    <row r="272" spans="1:15" ht="16.5" x14ac:dyDescent="0.3">
      <c r="A272" s="35">
        <v>43442</v>
      </c>
      <c r="B272" s="95" t="s">
        <v>200</v>
      </c>
      <c r="C272" s="95" t="s">
        <v>201</v>
      </c>
      <c r="D272" s="36" t="s">
        <v>85</v>
      </c>
      <c r="E272" s="96"/>
      <c r="F272" s="19">
        <v>105000</v>
      </c>
      <c r="G272" s="93">
        <f t="shared" si="8"/>
        <v>188.83873172310848</v>
      </c>
      <c r="H272" s="93">
        <v>556.03</v>
      </c>
      <c r="I272" s="97">
        <f t="shared" si="9"/>
        <v>-2658004</v>
      </c>
      <c r="J272" s="18" t="s">
        <v>181</v>
      </c>
      <c r="K272" s="95">
        <v>18</v>
      </c>
      <c r="L272" s="36" t="s">
        <v>773</v>
      </c>
      <c r="M272" s="36" t="s">
        <v>79</v>
      </c>
      <c r="N272" s="18" t="s">
        <v>110</v>
      </c>
      <c r="O272" s="42"/>
    </row>
    <row r="273" spans="1:15" ht="16.5" x14ac:dyDescent="0.3">
      <c r="A273" s="35">
        <v>43442</v>
      </c>
      <c r="B273" s="95" t="s">
        <v>202</v>
      </c>
      <c r="C273" s="95" t="s">
        <v>201</v>
      </c>
      <c r="D273" s="36" t="s">
        <v>85</v>
      </c>
      <c r="E273" s="96"/>
      <c r="F273" s="19">
        <v>80000</v>
      </c>
      <c r="G273" s="93">
        <f t="shared" si="8"/>
        <v>143.87712893189217</v>
      </c>
      <c r="H273" s="93">
        <v>556.03</v>
      </c>
      <c r="I273" s="97">
        <f t="shared" si="9"/>
        <v>-2738004</v>
      </c>
      <c r="J273" s="18" t="s">
        <v>181</v>
      </c>
      <c r="K273" s="95" t="s">
        <v>94</v>
      </c>
      <c r="L273" s="36" t="s">
        <v>773</v>
      </c>
      <c r="M273" s="36" t="s">
        <v>79</v>
      </c>
      <c r="N273" s="18" t="s">
        <v>95</v>
      </c>
      <c r="O273" s="42"/>
    </row>
    <row r="274" spans="1:15" ht="16.5" x14ac:dyDescent="0.3">
      <c r="A274" s="35">
        <v>43442</v>
      </c>
      <c r="B274" s="95" t="s">
        <v>203</v>
      </c>
      <c r="C274" s="95" t="s">
        <v>204</v>
      </c>
      <c r="D274" s="36" t="s">
        <v>85</v>
      </c>
      <c r="E274" s="96"/>
      <c r="F274" s="19">
        <v>500</v>
      </c>
      <c r="G274" s="93">
        <f t="shared" si="8"/>
        <v>0.89923205582432608</v>
      </c>
      <c r="H274" s="93">
        <v>556.03</v>
      </c>
      <c r="I274" s="97">
        <f t="shared" si="9"/>
        <v>-2738504</v>
      </c>
      <c r="J274" s="18" t="s">
        <v>181</v>
      </c>
      <c r="K274" s="95" t="s">
        <v>193</v>
      </c>
      <c r="L274" s="36" t="s">
        <v>773</v>
      </c>
      <c r="M274" s="36" t="s">
        <v>79</v>
      </c>
      <c r="N274" s="18" t="s">
        <v>110</v>
      </c>
      <c r="O274" s="42"/>
    </row>
    <row r="275" spans="1:15" ht="16.5" x14ac:dyDescent="0.3">
      <c r="A275" s="35">
        <v>43442</v>
      </c>
      <c r="B275" s="95" t="s">
        <v>205</v>
      </c>
      <c r="C275" s="95" t="s">
        <v>92</v>
      </c>
      <c r="D275" s="36" t="s">
        <v>85</v>
      </c>
      <c r="E275" s="96"/>
      <c r="F275" s="19">
        <v>1500</v>
      </c>
      <c r="G275" s="93">
        <f t="shared" si="8"/>
        <v>2.6976961674729782</v>
      </c>
      <c r="H275" s="93">
        <v>556.03</v>
      </c>
      <c r="I275" s="97">
        <f t="shared" si="9"/>
        <v>-2740004</v>
      </c>
      <c r="J275" s="18" t="s">
        <v>181</v>
      </c>
      <c r="K275" s="95" t="s">
        <v>94</v>
      </c>
      <c r="L275" s="36" t="s">
        <v>773</v>
      </c>
      <c r="M275" s="36" t="s">
        <v>79</v>
      </c>
      <c r="N275" s="18" t="s">
        <v>95</v>
      </c>
      <c r="O275" s="42"/>
    </row>
    <row r="276" spans="1:15" ht="16.5" x14ac:dyDescent="0.3">
      <c r="A276" s="35">
        <v>43442</v>
      </c>
      <c r="B276" s="95" t="s">
        <v>206</v>
      </c>
      <c r="C276" s="95" t="s">
        <v>92</v>
      </c>
      <c r="D276" s="36" t="s">
        <v>85</v>
      </c>
      <c r="E276" s="96"/>
      <c r="F276" s="19">
        <v>1500</v>
      </c>
      <c r="G276" s="93">
        <f t="shared" si="8"/>
        <v>2.6976961674729782</v>
      </c>
      <c r="H276" s="93">
        <v>556.03</v>
      </c>
      <c r="I276" s="97">
        <f t="shared" si="9"/>
        <v>-2741504</v>
      </c>
      <c r="J276" s="18" t="s">
        <v>181</v>
      </c>
      <c r="K276" s="95" t="s">
        <v>94</v>
      </c>
      <c r="L276" s="36" t="s">
        <v>773</v>
      </c>
      <c r="M276" s="36" t="s">
        <v>79</v>
      </c>
      <c r="N276" s="18" t="s">
        <v>95</v>
      </c>
      <c r="O276" s="42"/>
    </row>
    <row r="277" spans="1:15" ht="16.5" x14ac:dyDescent="0.3">
      <c r="A277" s="35">
        <v>43442</v>
      </c>
      <c r="B277" s="103" t="s">
        <v>440</v>
      </c>
      <c r="C277" s="95" t="s">
        <v>92</v>
      </c>
      <c r="D277" s="36" t="s">
        <v>88</v>
      </c>
      <c r="E277" s="96"/>
      <c r="F277" s="19">
        <v>2000</v>
      </c>
      <c r="G277" s="93">
        <f t="shared" si="8"/>
        <v>3.5283325100557477</v>
      </c>
      <c r="H277" s="93">
        <v>566.84</v>
      </c>
      <c r="I277" s="97">
        <f t="shared" si="9"/>
        <v>-2743504</v>
      </c>
      <c r="J277" s="103" t="s">
        <v>301</v>
      </c>
      <c r="K277" s="104" t="s">
        <v>94</v>
      </c>
      <c r="L277" s="36" t="s">
        <v>732</v>
      </c>
      <c r="M277" s="36" t="s">
        <v>79</v>
      </c>
      <c r="N277" s="103" t="s">
        <v>95</v>
      </c>
      <c r="O277" s="42"/>
    </row>
    <row r="278" spans="1:15" ht="16.5" x14ac:dyDescent="0.3">
      <c r="A278" s="35">
        <v>43442</v>
      </c>
      <c r="B278" s="103" t="s">
        <v>441</v>
      </c>
      <c r="C278" s="95" t="s">
        <v>92</v>
      </c>
      <c r="D278" s="36" t="s">
        <v>88</v>
      </c>
      <c r="E278" s="96"/>
      <c r="F278" s="19">
        <v>3000</v>
      </c>
      <c r="G278" s="93">
        <f t="shared" si="8"/>
        <v>5.2924987650836215</v>
      </c>
      <c r="H278" s="93">
        <v>566.84</v>
      </c>
      <c r="I278" s="97">
        <f t="shared" si="9"/>
        <v>-2746504</v>
      </c>
      <c r="J278" s="103" t="s">
        <v>301</v>
      </c>
      <c r="K278" s="104" t="s">
        <v>94</v>
      </c>
      <c r="L278" s="36" t="s">
        <v>732</v>
      </c>
      <c r="M278" s="36" t="s">
        <v>79</v>
      </c>
      <c r="N278" s="103" t="s">
        <v>95</v>
      </c>
      <c r="O278" s="42"/>
    </row>
    <row r="279" spans="1:15" ht="16.5" x14ac:dyDescent="0.3">
      <c r="A279" s="35">
        <v>43442</v>
      </c>
      <c r="B279" s="103" t="s">
        <v>442</v>
      </c>
      <c r="C279" s="95" t="s">
        <v>92</v>
      </c>
      <c r="D279" s="36" t="s">
        <v>88</v>
      </c>
      <c r="E279" s="96"/>
      <c r="F279" s="19">
        <v>3000</v>
      </c>
      <c r="G279" s="93">
        <f t="shared" si="8"/>
        <v>5.2924987650836215</v>
      </c>
      <c r="H279" s="93">
        <v>566.84</v>
      </c>
      <c r="I279" s="97">
        <f t="shared" si="9"/>
        <v>-2749504</v>
      </c>
      <c r="J279" s="103" t="s">
        <v>301</v>
      </c>
      <c r="K279" s="104" t="s">
        <v>94</v>
      </c>
      <c r="L279" s="36" t="s">
        <v>732</v>
      </c>
      <c r="M279" s="36" t="s">
        <v>79</v>
      </c>
      <c r="N279" s="103" t="s">
        <v>95</v>
      </c>
      <c r="O279" s="42"/>
    </row>
    <row r="280" spans="1:15" ht="16.5" x14ac:dyDescent="0.3">
      <c r="A280" s="35">
        <v>43442</v>
      </c>
      <c r="B280" s="103" t="s">
        <v>443</v>
      </c>
      <c r="C280" s="95" t="s">
        <v>92</v>
      </c>
      <c r="D280" s="36" t="s">
        <v>88</v>
      </c>
      <c r="E280" s="96"/>
      <c r="F280" s="19">
        <v>1000</v>
      </c>
      <c r="G280" s="93">
        <f t="shared" si="8"/>
        <v>1.7641662550278738</v>
      </c>
      <c r="H280" s="93">
        <v>566.84</v>
      </c>
      <c r="I280" s="97">
        <f t="shared" si="9"/>
        <v>-2750504</v>
      </c>
      <c r="J280" s="103" t="s">
        <v>301</v>
      </c>
      <c r="K280" s="104" t="s">
        <v>94</v>
      </c>
      <c r="L280" s="36" t="s">
        <v>732</v>
      </c>
      <c r="M280" s="36" t="s">
        <v>79</v>
      </c>
      <c r="N280" s="103" t="s">
        <v>95</v>
      </c>
      <c r="O280" s="42"/>
    </row>
    <row r="281" spans="1:15" ht="16.5" x14ac:dyDescent="0.3">
      <c r="A281" s="35">
        <v>43442</v>
      </c>
      <c r="B281" s="103" t="s">
        <v>444</v>
      </c>
      <c r="C281" s="95" t="s">
        <v>92</v>
      </c>
      <c r="D281" s="36" t="s">
        <v>88</v>
      </c>
      <c r="E281" s="96"/>
      <c r="F281" s="19">
        <v>3000</v>
      </c>
      <c r="G281" s="93">
        <f t="shared" si="8"/>
        <v>5.2924987650836215</v>
      </c>
      <c r="H281" s="93">
        <v>566.84</v>
      </c>
      <c r="I281" s="97">
        <f t="shared" si="9"/>
        <v>-2753504</v>
      </c>
      <c r="J281" s="103" t="s">
        <v>301</v>
      </c>
      <c r="K281" s="104" t="s">
        <v>94</v>
      </c>
      <c r="L281" s="36" t="s">
        <v>732</v>
      </c>
      <c r="M281" s="36" t="s">
        <v>79</v>
      </c>
      <c r="N281" s="103" t="s">
        <v>95</v>
      </c>
      <c r="O281" s="42"/>
    </row>
    <row r="282" spans="1:15" ht="16.5" x14ac:dyDescent="0.3">
      <c r="A282" s="35">
        <v>43442</v>
      </c>
      <c r="B282" s="103" t="s">
        <v>445</v>
      </c>
      <c r="C282" s="99" t="s">
        <v>106</v>
      </c>
      <c r="D282" s="36" t="s">
        <v>88</v>
      </c>
      <c r="E282" s="96"/>
      <c r="F282" s="19">
        <v>6000</v>
      </c>
      <c r="G282" s="93">
        <f t="shared" si="8"/>
        <v>10.584997530167243</v>
      </c>
      <c r="H282" s="93">
        <v>566.84</v>
      </c>
      <c r="I282" s="97">
        <f t="shared" si="9"/>
        <v>-2759504</v>
      </c>
      <c r="J282" s="103" t="s">
        <v>301</v>
      </c>
      <c r="K282" s="104" t="s">
        <v>94</v>
      </c>
      <c r="L282" s="36" t="s">
        <v>732</v>
      </c>
      <c r="M282" s="36" t="s">
        <v>79</v>
      </c>
      <c r="N282" s="103" t="s">
        <v>95</v>
      </c>
      <c r="O282" s="42"/>
    </row>
    <row r="283" spans="1:15" ht="16.5" x14ac:dyDescent="0.3">
      <c r="A283" s="35">
        <v>43442</v>
      </c>
      <c r="B283" s="103" t="s">
        <v>446</v>
      </c>
      <c r="C283" s="95" t="s">
        <v>92</v>
      </c>
      <c r="D283" s="36" t="s">
        <v>88</v>
      </c>
      <c r="E283" s="96"/>
      <c r="F283" s="19">
        <v>2000</v>
      </c>
      <c r="G283" s="93">
        <f t="shared" si="8"/>
        <v>3.5283325100557477</v>
      </c>
      <c r="H283" s="93">
        <v>566.84</v>
      </c>
      <c r="I283" s="97">
        <f t="shared" si="9"/>
        <v>-2761504</v>
      </c>
      <c r="J283" s="103" t="s">
        <v>301</v>
      </c>
      <c r="K283" s="104" t="s">
        <v>94</v>
      </c>
      <c r="L283" s="36" t="s">
        <v>732</v>
      </c>
      <c r="M283" s="36" t="s">
        <v>79</v>
      </c>
      <c r="N283" s="103" t="s">
        <v>95</v>
      </c>
      <c r="O283" s="42"/>
    </row>
    <row r="284" spans="1:15" ht="16.5" x14ac:dyDescent="0.3">
      <c r="A284" s="35">
        <v>43442</v>
      </c>
      <c r="B284" s="103" t="s">
        <v>447</v>
      </c>
      <c r="C284" s="95" t="s">
        <v>92</v>
      </c>
      <c r="D284" s="36" t="s">
        <v>88</v>
      </c>
      <c r="E284" s="96"/>
      <c r="F284" s="19">
        <v>3000</v>
      </c>
      <c r="G284" s="93">
        <f t="shared" si="8"/>
        <v>5.2924987650836215</v>
      </c>
      <c r="H284" s="93">
        <v>566.84</v>
      </c>
      <c r="I284" s="97">
        <f t="shared" si="9"/>
        <v>-2764504</v>
      </c>
      <c r="J284" s="103" t="s">
        <v>301</v>
      </c>
      <c r="K284" s="104" t="s">
        <v>94</v>
      </c>
      <c r="L284" s="36" t="s">
        <v>732</v>
      </c>
      <c r="M284" s="36" t="s">
        <v>79</v>
      </c>
      <c r="N284" s="103" t="s">
        <v>95</v>
      </c>
      <c r="O284" s="42"/>
    </row>
    <row r="285" spans="1:15" ht="16.5" x14ac:dyDescent="0.3">
      <c r="A285" s="35">
        <v>43442</v>
      </c>
      <c r="B285" s="98" t="s">
        <v>371</v>
      </c>
      <c r="C285" s="95" t="s">
        <v>92</v>
      </c>
      <c r="D285" s="36" t="s">
        <v>85</v>
      </c>
      <c r="E285" s="37"/>
      <c r="F285" s="37">
        <v>10000</v>
      </c>
      <c r="G285" s="93">
        <f t="shared" si="8"/>
        <v>17.984641116486522</v>
      </c>
      <c r="H285" s="93">
        <v>556.03</v>
      </c>
      <c r="I285" s="97">
        <f t="shared" si="9"/>
        <v>-2774504</v>
      </c>
      <c r="J285" s="34" t="s">
        <v>267</v>
      </c>
      <c r="K285" s="98">
        <v>23</v>
      </c>
      <c r="L285" s="36" t="s">
        <v>773</v>
      </c>
      <c r="M285" s="36" t="s">
        <v>79</v>
      </c>
      <c r="N285" s="34" t="s">
        <v>110</v>
      </c>
      <c r="O285" s="42"/>
    </row>
    <row r="286" spans="1:15" ht="16.5" x14ac:dyDescent="0.3">
      <c r="A286" s="35">
        <v>43442</v>
      </c>
      <c r="B286" s="98" t="s">
        <v>547</v>
      </c>
      <c r="C286" s="95" t="s">
        <v>201</v>
      </c>
      <c r="D286" s="36" t="s">
        <v>85</v>
      </c>
      <c r="E286" s="37"/>
      <c r="F286" s="37">
        <v>80000</v>
      </c>
      <c r="G286" s="93">
        <f t="shared" si="8"/>
        <v>143.87712893189217</v>
      </c>
      <c r="H286" s="93">
        <v>556.03</v>
      </c>
      <c r="I286" s="97">
        <f t="shared" si="9"/>
        <v>-2854504</v>
      </c>
      <c r="J286" s="34" t="s">
        <v>267</v>
      </c>
      <c r="K286" s="98">
        <v>113</v>
      </c>
      <c r="L286" s="36" t="s">
        <v>773</v>
      </c>
      <c r="M286" s="36" t="s">
        <v>79</v>
      </c>
      <c r="N286" s="34" t="s">
        <v>110</v>
      </c>
      <c r="O286" s="42"/>
    </row>
    <row r="287" spans="1:15" ht="16.5" x14ac:dyDescent="0.3">
      <c r="A287" s="35">
        <v>43442</v>
      </c>
      <c r="B287" s="98" t="s">
        <v>549</v>
      </c>
      <c r="C287" s="95" t="s">
        <v>92</v>
      </c>
      <c r="D287" s="36" t="s">
        <v>85</v>
      </c>
      <c r="E287" s="37"/>
      <c r="F287" s="37">
        <v>300</v>
      </c>
      <c r="G287" s="93">
        <f t="shared" si="8"/>
        <v>0.53953923349459565</v>
      </c>
      <c r="H287" s="93">
        <v>556.03</v>
      </c>
      <c r="I287" s="97">
        <f t="shared" si="9"/>
        <v>-2854804</v>
      </c>
      <c r="J287" s="34" t="s">
        <v>267</v>
      </c>
      <c r="K287" s="98" t="s">
        <v>94</v>
      </c>
      <c r="L287" s="36" t="s">
        <v>773</v>
      </c>
      <c r="M287" s="36" t="s">
        <v>79</v>
      </c>
      <c r="N287" s="34" t="s">
        <v>95</v>
      </c>
      <c r="O287" s="42"/>
    </row>
    <row r="288" spans="1:15" ht="16.5" x14ac:dyDescent="0.3">
      <c r="A288" s="35">
        <v>43442</v>
      </c>
      <c r="B288" s="98" t="s">
        <v>550</v>
      </c>
      <c r="C288" s="95" t="s">
        <v>92</v>
      </c>
      <c r="D288" s="36" t="s">
        <v>85</v>
      </c>
      <c r="E288" s="37"/>
      <c r="F288" s="37">
        <v>2000</v>
      </c>
      <c r="G288" s="93">
        <f t="shared" si="8"/>
        <v>3.5969282232973043</v>
      </c>
      <c r="H288" s="93">
        <v>556.03</v>
      </c>
      <c r="I288" s="97">
        <f t="shared" si="9"/>
        <v>-2856804</v>
      </c>
      <c r="J288" s="34" t="s">
        <v>267</v>
      </c>
      <c r="K288" s="98" t="s">
        <v>94</v>
      </c>
      <c r="L288" s="36" t="s">
        <v>773</v>
      </c>
      <c r="M288" s="36" t="s">
        <v>79</v>
      </c>
      <c r="N288" s="34" t="s">
        <v>95</v>
      </c>
      <c r="O288" s="42"/>
    </row>
    <row r="289" spans="1:15" ht="16.5" x14ac:dyDescent="0.3">
      <c r="A289" s="35">
        <v>43443</v>
      </c>
      <c r="B289" s="103" t="s">
        <v>448</v>
      </c>
      <c r="C289" s="95" t="s">
        <v>92</v>
      </c>
      <c r="D289" s="36" t="s">
        <v>88</v>
      </c>
      <c r="E289" s="96"/>
      <c r="F289" s="19">
        <v>2000</v>
      </c>
      <c r="G289" s="93">
        <f t="shared" si="8"/>
        <v>3.5283325100557477</v>
      </c>
      <c r="H289" s="93">
        <v>566.84</v>
      </c>
      <c r="I289" s="97">
        <f t="shared" si="9"/>
        <v>-2858804</v>
      </c>
      <c r="J289" s="103" t="s">
        <v>301</v>
      </c>
      <c r="K289" s="104" t="s">
        <v>94</v>
      </c>
      <c r="L289" s="36" t="s">
        <v>732</v>
      </c>
      <c r="M289" s="36" t="s">
        <v>79</v>
      </c>
      <c r="N289" s="103" t="s">
        <v>95</v>
      </c>
      <c r="O289" s="42"/>
    </row>
    <row r="290" spans="1:15" ht="16.5" x14ac:dyDescent="0.3">
      <c r="A290" s="35">
        <v>43443</v>
      </c>
      <c r="B290" s="103" t="s">
        <v>449</v>
      </c>
      <c r="C290" s="99" t="s">
        <v>106</v>
      </c>
      <c r="D290" s="36" t="s">
        <v>88</v>
      </c>
      <c r="E290" s="96"/>
      <c r="F290" s="19">
        <v>2500</v>
      </c>
      <c r="G290" s="93">
        <f t="shared" si="8"/>
        <v>4.4104156375696846</v>
      </c>
      <c r="H290" s="93">
        <v>566.84</v>
      </c>
      <c r="I290" s="97">
        <f t="shared" si="9"/>
        <v>-2861304</v>
      </c>
      <c r="J290" s="103" t="s">
        <v>301</v>
      </c>
      <c r="K290" s="104" t="s">
        <v>94</v>
      </c>
      <c r="L290" s="36" t="s">
        <v>732</v>
      </c>
      <c r="M290" s="36" t="s">
        <v>79</v>
      </c>
      <c r="N290" s="103" t="s">
        <v>95</v>
      </c>
      <c r="O290" s="42"/>
    </row>
    <row r="291" spans="1:15" ht="16.5" x14ac:dyDescent="0.3">
      <c r="A291" s="35">
        <v>43443</v>
      </c>
      <c r="B291" s="103" t="s">
        <v>450</v>
      </c>
      <c r="C291" s="95" t="s">
        <v>92</v>
      </c>
      <c r="D291" s="36" t="s">
        <v>88</v>
      </c>
      <c r="E291" s="96"/>
      <c r="F291" s="19">
        <v>2000</v>
      </c>
      <c r="G291" s="93">
        <f t="shared" si="8"/>
        <v>3.5283325100557477</v>
      </c>
      <c r="H291" s="93">
        <v>566.84</v>
      </c>
      <c r="I291" s="97">
        <f t="shared" si="9"/>
        <v>-2863304</v>
      </c>
      <c r="J291" s="103" t="s">
        <v>301</v>
      </c>
      <c r="K291" s="104" t="s">
        <v>94</v>
      </c>
      <c r="L291" s="36" t="s">
        <v>732</v>
      </c>
      <c r="M291" s="36" t="s">
        <v>79</v>
      </c>
      <c r="N291" s="103" t="s">
        <v>95</v>
      </c>
      <c r="O291" s="42"/>
    </row>
    <row r="292" spans="1:15" ht="16.5" x14ac:dyDescent="0.3">
      <c r="A292" s="35">
        <v>43443</v>
      </c>
      <c r="B292" s="103" t="s">
        <v>451</v>
      </c>
      <c r="C292" s="95" t="s">
        <v>92</v>
      </c>
      <c r="D292" s="36" t="s">
        <v>88</v>
      </c>
      <c r="E292" s="96"/>
      <c r="F292" s="19">
        <v>2000</v>
      </c>
      <c r="G292" s="93">
        <f t="shared" si="8"/>
        <v>3.5283325100557477</v>
      </c>
      <c r="H292" s="93">
        <v>566.84</v>
      </c>
      <c r="I292" s="97">
        <f t="shared" si="9"/>
        <v>-2865304</v>
      </c>
      <c r="J292" s="103" t="s">
        <v>301</v>
      </c>
      <c r="K292" s="104" t="s">
        <v>94</v>
      </c>
      <c r="L292" s="36" t="s">
        <v>732</v>
      </c>
      <c r="M292" s="36" t="s">
        <v>79</v>
      </c>
      <c r="N292" s="103" t="s">
        <v>95</v>
      </c>
      <c r="O292" s="42"/>
    </row>
    <row r="293" spans="1:15" ht="16.5" x14ac:dyDescent="0.3">
      <c r="A293" s="35">
        <v>43443</v>
      </c>
      <c r="B293" s="103" t="s">
        <v>452</v>
      </c>
      <c r="C293" s="95" t="s">
        <v>92</v>
      </c>
      <c r="D293" s="36" t="s">
        <v>88</v>
      </c>
      <c r="E293" s="96"/>
      <c r="F293" s="19">
        <v>3000</v>
      </c>
      <c r="G293" s="93">
        <f t="shared" si="8"/>
        <v>5.2924987650836215</v>
      </c>
      <c r="H293" s="93">
        <v>566.84</v>
      </c>
      <c r="I293" s="97">
        <f t="shared" si="9"/>
        <v>-2868304</v>
      </c>
      <c r="J293" s="103" t="s">
        <v>301</v>
      </c>
      <c r="K293" s="104" t="s">
        <v>94</v>
      </c>
      <c r="L293" s="36" t="s">
        <v>732</v>
      </c>
      <c r="M293" s="36" t="s">
        <v>79</v>
      </c>
      <c r="N293" s="103" t="s">
        <v>95</v>
      </c>
      <c r="O293" s="42"/>
    </row>
    <row r="294" spans="1:15" ht="16.5" x14ac:dyDescent="0.3">
      <c r="A294" s="35">
        <v>43444</v>
      </c>
      <c r="B294" s="36" t="s">
        <v>32</v>
      </c>
      <c r="C294" s="36" t="s">
        <v>82</v>
      </c>
      <c r="D294" s="36" t="s">
        <v>83</v>
      </c>
      <c r="E294" s="101"/>
      <c r="F294" s="37">
        <v>250000</v>
      </c>
      <c r="G294" s="93">
        <f t="shared" si="8"/>
        <v>441.04156375696846</v>
      </c>
      <c r="H294" s="93">
        <v>566.84</v>
      </c>
      <c r="I294" s="97">
        <f t="shared" si="9"/>
        <v>-3118304</v>
      </c>
      <c r="J294" s="102" t="s">
        <v>78</v>
      </c>
      <c r="K294" s="36">
        <v>3634969</v>
      </c>
      <c r="L294" s="36" t="s">
        <v>732</v>
      </c>
      <c r="M294" s="36" t="s">
        <v>79</v>
      </c>
      <c r="N294" s="16" t="s">
        <v>110</v>
      </c>
      <c r="O294" s="42"/>
    </row>
    <row r="295" spans="1:15" ht="16.5" x14ac:dyDescent="0.3">
      <c r="A295" s="35">
        <v>43444</v>
      </c>
      <c r="B295" s="36" t="s">
        <v>33</v>
      </c>
      <c r="C295" s="36" t="s">
        <v>80</v>
      </c>
      <c r="D295" s="36" t="s">
        <v>81</v>
      </c>
      <c r="E295" s="101"/>
      <c r="F295" s="37">
        <v>3401</v>
      </c>
      <c r="G295" s="93">
        <f t="shared" si="8"/>
        <v>6.116576443717066</v>
      </c>
      <c r="H295" s="93">
        <v>556.03</v>
      </c>
      <c r="I295" s="97">
        <f t="shared" si="9"/>
        <v>-3121705</v>
      </c>
      <c r="J295" s="102" t="s">
        <v>78</v>
      </c>
      <c r="K295" s="36">
        <v>3634969</v>
      </c>
      <c r="L295" s="36" t="s">
        <v>773</v>
      </c>
      <c r="M295" s="36" t="s">
        <v>79</v>
      </c>
      <c r="N295" s="16" t="s">
        <v>110</v>
      </c>
      <c r="O295" s="42"/>
    </row>
    <row r="296" spans="1:15" ht="16.5" x14ac:dyDescent="0.3">
      <c r="A296" s="35">
        <v>43444</v>
      </c>
      <c r="B296" s="99" t="s">
        <v>91</v>
      </c>
      <c r="C296" s="95" t="s">
        <v>92</v>
      </c>
      <c r="D296" s="36" t="s">
        <v>88</v>
      </c>
      <c r="E296" s="37"/>
      <c r="F296" s="37">
        <v>2000</v>
      </c>
      <c r="G296" s="93">
        <f t="shared" si="8"/>
        <v>3.5283325100557477</v>
      </c>
      <c r="H296" s="93">
        <v>566.84</v>
      </c>
      <c r="I296" s="97">
        <f t="shared" si="9"/>
        <v>-3123705</v>
      </c>
      <c r="J296" s="99" t="s">
        <v>93</v>
      </c>
      <c r="K296" s="99" t="s">
        <v>94</v>
      </c>
      <c r="L296" s="36" t="s">
        <v>732</v>
      </c>
      <c r="M296" s="36" t="s">
        <v>79</v>
      </c>
      <c r="N296" s="16" t="s">
        <v>95</v>
      </c>
      <c r="O296" s="42"/>
    </row>
    <row r="297" spans="1:15" ht="16.5" x14ac:dyDescent="0.3">
      <c r="A297" s="35">
        <v>43444</v>
      </c>
      <c r="B297" s="99" t="s">
        <v>96</v>
      </c>
      <c r="C297" s="99" t="s">
        <v>86</v>
      </c>
      <c r="D297" s="36" t="s">
        <v>88</v>
      </c>
      <c r="E297" s="37"/>
      <c r="F297" s="37">
        <v>1000</v>
      </c>
      <c r="G297" s="93">
        <f t="shared" si="8"/>
        <v>1.7641662550278738</v>
      </c>
      <c r="H297" s="93">
        <v>566.84</v>
      </c>
      <c r="I297" s="97">
        <f t="shared" si="9"/>
        <v>-3124705</v>
      </c>
      <c r="J297" s="99" t="s">
        <v>93</v>
      </c>
      <c r="K297" s="99" t="s">
        <v>94</v>
      </c>
      <c r="L297" s="36" t="s">
        <v>732</v>
      </c>
      <c r="M297" s="36" t="s">
        <v>79</v>
      </c>
      <c r="N297" s="16" t="s">
        <v>95</v>
      </c>
      <c r="O297" s="42"/>
    </row>
    <row r="298" spans="1:15" ht="16.5" x14ac:dyDescent="0.3">
      <c r="A298" s="35">
        <v>43444</v>
      </c>
      <c r="B298" s="99" t="s">
        <v>115</v>
      </c>
      <c r="C298" s="95" t="s">
        <v>92</v>
      </c>
      <c r="D298" s="36" t="s">
        <v>88</v>
      </c>
      <c r="E298" s="37"/>
      <c r="F298" s="37">
        <v>2000</v>
      </c>
      <c r="G298" s="93">
        <f t="shared" si="8"/>
        <v>3.5283325100557477</v>
      </c>
      <c r="H298" s="93">
        <v>566.84</v>
      </c>
      <c r="I298" s="97">
        <f t="shared" si="9"/>
        <v>-3126705</v>
      </c>
      <c r="J298" s="99" t="s">
        <v>93</v>
      </c>
      <c r="K298" s="99" t="s">
        <v>94</v>
      </c>
      <c r="L298" s="36" t="s">
        <v>732</v>
      </c>
      <c r="M298" s="36" t="s">
        <v>79</v>
      </c>
      <c r="N298" s="16" t="s">
        <v>95</v>
      </c>
      <c r="O298" s="42"/>
    </row>
    <row r="299" spans="1:15" ht="16.5" x14ac:dyDescent="0.3">
      <c r="A299" s="35">
        <v>43444</v>
      </c>
      <c r="B299" s="99" t="s">
        <v>116</v>
      </c>
      <c r="C299" s="95" t="s">
        <v>92</v>
      </c>
      <c r="D299" s="36" t="s">
        <v>88</v>
      </c>
      <c r="E299" s="37"/>
      <c r="F299" s="37">
        <v>1000</v>
      </c>
      <c r="G299" s="93">
        <f t="shared" si="8"/>
        <v>1.7641662550278738</v>
      </c>
      <c r="H299" s="93">
        <v>566.84</v>
      </c>
      <c r="I299" s="97">
        <f t="shared" si="9"/>
        <v>-3127705</v>
      </c>
      <c r="J299" s="99" t="s">
        <v>93</v>
      </c>
      <c r="K299" s="99" t="s">
        <v>94</v>
      </c>
      <c r="L299" s="36" t="s">
        <v>732</v>
      </c>
      <c r="M299" s="36" t="s">
        <v>79</v>
      </c>
      <c r="N299" s="16" t="s">
        <v>95</v>
      </c>
      <c r="O299" s="42"/>
    </row>
    <row r="300" spans="1:15" ht="16.5" x14ac:dyDescent="0.3">
      <c r="A300" s="35">
        <v>43444</v>
      </c>
      <c r="B300" s="99" t="s">
        <v>117</v>
      </c>
      <c r="C300" s="95" t="s">
        <v>92</v>
      </c>
      <c r="D300" s="36" t="s">
        <v>88</v>
      </c>
      <c r="E300" s="37"/>
      <c r="F300" s="37">
        <v>1500</v>
      </c>
      <c r="G300" s="93">
        <f t="shared" si="8"/>
        <v>2.6462493825418107</v>
      </c>
      <c r="H300" s="93">
        <v>566.84</v>
      </c>
      <c r="I300" s="97">
        <f t="shared" si="9"/>
        <v>-3129205</v>
      </c>
      <c r="J300" s="99" t="s">
        <v>93</v>
      </c>
      <c r="K300" s="99" t="s">
        <v>94</v>
      </c>
      <c r="L300" s="36" t="s">
        <v>732</v>
      </c>
      <c r="M300" s="36" t="s">
        <v>79</v>
      </c>
      <c r="N300" s="16" t="s">
        <v>95</v>
      </c>
      <c r="O300" s="42"/>
    </row>
    <row r="301" spans="1:15" ht="16.5" x14ac:dyDescent="0.3">
      <c r="A301" s="35">
        <v>43444</v>
      </c>
      <c r="B301" s="106" t="s">
        <v>218</v>
      </c>
      <c r="C301" s="95" t="s">
        <v>92</v>
      </c>
      <c r="D301" s="36" t="s">
        <v>85</v>
      </c>
      <c r="E301" s="96"/>
      <c r="F301" s="96">
        <v>1000</v>
      </c>
      <c r="G301" s="93">
        <f t="shared" si="8"/>
        <v>1.7984641116486522</v>
      </c>
      <c r="H301" s="93">
        <v>556.03</v>
      </c>
      <c r="I301" s="97">
        <f t="shared" si="9"/>
        <v>-3130205</v>
      </c>
      <c r="J301" s="106" t="s">
        <v>212</v>
      </c>
      <c r="K301" s="106" t="s">
        <v>94</v>
      </c>
      <c r="L301" s="36" t="s">
        <v>773</v>
      </c>
      <c r="M301" s="36" t="s">
        <v>79</v>
      </c>
      <c r="N301" s="43" t="s">
        <v>95</v>
      </c>
      <c r="O301" s="42"/>
    </row>
    <row r="302" spans="1:15" ht="16.5" x14ac:dyDescent="0.3">
      <c r="A302" s="35">
        <v>43444</v>
      </c>
      <c r="B302" s="36" t="s">
        <v>306</v>
      </c>
      <c r="C302" s="36" t="s">
        <v>84</v>
      </c>
      <c r="D302" s="36" t="s">
        <v>85</v>
      </c>
      <c r="E302" s="37"/>
      <c r="F302" s="37">
        <v>103000</v>
      </c>
      <c r="G302" s="93">
        <f t="shared" si="8"/>
        <v>185.24180349981117</v>
      </c>
      <c r="H302" s="93">
        <v>556.03</v>
      </c>
      <c r="I302" s="97">
        <f t="shared" si="9"/>
        <v>-3233205</v>
      </c>
      <c r="J302" s="34" t="s">
        <v>97</v>
      </c>
      <c r="K302" s="36">
        <v>30</v>
      </c>
      <c r="L302" s="36" t="s">
        <v>773</v>
      </c>
      <c r="M302" s="36" t="s">
        <v>79</v>
      </c>
      <c r="N302" s="16" t="s">
        <v>110</v>
      </c>
      <c r="O302" s="42"/>
    </row>
    <row r="303" spans="1:15" ht="16.5" x14ac:dyDescent="0.3">
      <c r="A303" s="35">
        <v>43444</v>
      </c>
      <c r="B303" s="36" t="s">
        <v>307</v>
      </c>
      <c r="C303" s="36" t="s">
        <v>82</v>
      </c>
      <c r="D303" s="36" t="s">
        <v>85</v>
      </c>
      <c r="E303" s="37"/>
      <c r="F303" s="37">
        <v>10000</v>
      </c>
      <c r="G303" s="93">
        <f t="shared" si="8"/>
        <v>17.984641116486522</v>
      </c>
      <c r="H303" s="93">
        <v>556.03</v>
      </c>
      <c r="I303" s="97">
        <f t="shared" si="9"/>
        <v>-3243205</v>
      </c>
      <c r="J303" s="34" t="s">
        <v>97</v>
      </c>
      <c r="K303" s="36">
        <v>32</v>
      </c>
      <c r="L303" s="36" t="s">
        <v>773</v>
      </c>
      <c r="M303" s="36" t="s">
        <v>79</v>
      </c>
      <c r="N303" s="16" t="s">
        <v>110</v>
      </c>
      <c r="O303" s="42"/>
    </row>
    <row r="304" spans="1:15" ht="16.5" x14ac:dyDescent="0.3">
      <c r="A304" s="35">
        <v>43444</v>
      </c>
      <c r="B304" s="36" t="s">
        <v>308</v>
      </c>
      <c r="C304" s="95" t="s">
        <v>92</v>
      </c>
      <c r="D304" s="36" t="s">
        <v>89</v>
      </c>
      <c r="E304" s="37"/>
      <c r="F304" s="37">
        <v>10000</v>
      </c>
      <c r="G304" s="93">
        <f t="shared" si="8"/>
        <v>17.984641116486522</v>
      </c>
      <c r="H304" s="93">
        <v>556.03</v>
      </c>
      <c r="I304" s="97">
        <f t="shared" si="9"/>
        <v>-3253205</v>
      </c>
      <c r="J304" s="34" t="s">
        <v>97</v>
      </c>
      <c r="K304" s="36" t="s">
        <v>309</v>
      </c>
      <c r="L304" s="36" t="s">
        <v>773</v>
      </c>
      <c r="M304" s="36" t="s">
        <v>79</v>
      </c>
      <c r="N304" s="16" t="s">
        <v>110</v>
      </c>
      <c r="O304" s="42"/>
    </row>
    <row r="305" spans="1:15" ht="16.5" x14ac:dyDescent="0.3">
      <c r="A305" s="35">
        <v>43444</v>
      </c>
      <c r="B305" s="34" t="s">
        <v>350</v>
      </c>
      <c r="C305" s="95" t="s">
        <v>92</v>
      </c>
      <c r="D305" s="36" t="s">
        <v>89</v>
      </c>
      <c r="E305" s="25"/>
      <c r="F305" s="25">
        <v>2000</v>
      </c>
      <c r="G305" s="93">
        <f t="shared" si="8"/>
        <v>3.5969282232973043</v>
      </c>
      <c r="H305" s="93">
        <v>556.03</v>
      </c>
      <c r="I305" s="97">
        <f t="shared" si="9"/>
        <v>-3255205</v>
      </c>
      <c r="J305" s="34" t="s">
        <v>351</v>
      </c>
      <c r="K305" s="36" t="s">
        <v>94</v>
      </c>
      <c r="L305" s="36" t="s">
        <v>773</v>
      </c>
      <c r="M305" s="36" t="s">
        <v>79</v>
      </c>
      <c r="N305" s="36" t="s">
        <v>95</v>
      </c>
      <c r="O305" s="42"/>
    </row>
    <row r="306" spans="1:15" ht="16.5" x14ac:dyDescent="0.3">
      <c r="A306" s="35">
        <v>43444</v>
      </c>
      <c r="B306" s="36" t="s">
        <v>383</v>
      </c>
      <c r="C306" s="95" t="s">
        <v>92</v>
      </c>
      <c r="D306" s="36" t="s">
        <v>85</v>
      </c>
      <c r="E306" s="37"/>
      <c r="F306" s="37">
        <v>1000</v>
      </c>
      <c r="G306" s="93">
        <f t="shared" si="8"/>
        <v>1.7984641116486522</v>
      </c>
      <c r="H306" s="93">
        <v>556.03</v>
      </c>
      <c r="I306" s="97">
        <f t="shared" si="9"/>
        <v>-3256205</v>
      </c>
      <c r="J306" s="36" t="s">
        <v>270</v>
      </c>
      <c r="K306" s="36" t="s">
        <v>356</v>
      </c>
      <c r="L306" s="36" t="s">
        <v>773</v>
      </c>
      <c r="M306" s="36" t="s">
        <v>79</v>
      </c>
      <c r="N306" s="36" t="s">
        <v>95</v>
      </c>
      <c r="O306" s="42"/>
    </row>
    <row r="307" spans="1:15" ht="16.5" x14ac:dyDescent="0.3">
      <c r="A307" s="35">
        <v>43444</v>
      </c>
      <c r="B307" s="36" t="s">
        <v>310</v>
      </c>
      <c r="C307" s="36" t="s">
        <v>268</v>
      </c>
      <c r="D307" s="36" t="s">
        <v>81</v>
      </c>
      <c r="E307" s="37"/>
      <c r="F307" s="37">
        <v>22768</v>
      </c>
      <c r="G307" s="93">
        <f t="shared" si="8"/>
        <v>40.947430894016513</v>
      </c>
      <c r="H307" s="93">
        <v>556.03</v>
      </c>
      <c r="I307" s="97">
        <f t="shared" si="9"/>
        <v>-3278973</v>
      </c>
      <c r="J307" s="36" t="s">
        <v>270</v>
      </c>
      <c r="K307" s="36" t="s">
        <v>316</v>
      </c>
      <c r="L307" s="36" t="s">
        <v>773</v>
      </c>
      <c r="M307" s="36" t="s">
        <v>79</v>
      </c>
      <c r="N307" s="36" t="s">
        <v>110</v>
      </c>
      <c r="O307" s="42"/>
    </row>
    <row r="308" spans="1:15" ht="16.5" x14ac:dyDescent="0.3">
      <c r="A308" s="35">
        <v>43444</v>
      </c>
      <c r="B308" s="36" t="s">
        <v>384</v>
      </c>
      <c r="C308" s="95" t="s">
        <v>92</v>
      </c>
      <c r="D308" s="36" t="s">
        <v>85</v>
      </c>
      <c r="E308" s="37"/>
      <c r="F308" s="37">
        <v>1000</v>
      </c>
      <c r="G308" s="93">
        <f t="shared" si="8"/>
        <v>1.7984641116486522</v>
      </c>
      <c r="H308" s="93">
        <v>556.03</v>
      </c>
      <c r="I308" s="97">
        <f t="shared" si="9"/>
        <v>-3279973</v>
      </c>
      <c r="J308" s="36" t="s">
        <v>270</v>
      </c>
      <c r="K308" s="36" t="s">
        <v>356</v>
      </c>
      <c r="L308" s="36" t="s">
        <v>773</v>
      </c>
      <c r="M308" s="36" t="s">
        <v>79</v>
      </c>
      <c r="N308" s="36" t="s">
        <v>95</v>
      </c>
      <c r="O308" s="42"/>
    </row>
    <row r="309" spans="1:15" ht="16.5" x14ac:dyDescent="0.3">
      <c r="A309" s="35">
        <v>43444</v>
      </c>
      <c r="B309" s="103" t="s">
        <v>453</v>
      </c>
      <c r="C309" s="95" t="s">
        <v>92</v>
      </c>
      <c r="D309" s="36" t="s">
        <v>88</v>
      </c>
      <c r="E309" s="96"/>
      <c r="F309" s="19">
        <v>2000</v>
      </c>
      <c r="G309" s="93">
        <f t="shared" si="8"/>
        <v>3.5283325100557477</v>
      </c>
      <c r="H309" s="93">
        <v>566.84</v>
      </c>
      <c r="I309" s="97">
        <f t="shared" si="9"/>
        <v>-3281973</v>
      </c>
      <c r="J309" s="103" t="s">
        <v>301</v>
      </c>
      <c r="K309" s="104" t="s">
        <v>94</v>
      </c>
      <c r="L309" s="36" t="s">
        <v>732</v>
      </c>
      <c r="M309" s="36" t="s">
        <v>79</v>
      </c>
      <c r="N309" s="103" t="s">
        <v>95</v>
      </c>
      <c r="O309" s="42"/>
    </row>
    <row r="310" spans="1:15" ht="16.5" x14ac:dyDescent="0.3">
      <c r="A310" s="35">
        <v>43444</v>
      </c>
      <c r="B310" s="103" t="s">
        <v>454</v>
      </c>
      <c r="C310" s="95" t="s">
        <v>92</v>
      </c>
      <c r="D310" s="36" t="s">
        <v>88</v>
      </c>
      <c r="E310" s="96"/>
      <c r="F310" s="19">
        <v>2000</v>
      </c>
      <c r="G310" s="93">
        <f t="shared" si="8"/>
        <v>3.5283325100557477</v>
      </c>
      <c r="H310" s="93">
        <v>566.84</v>
      </c>
      <c r="I310" s="97">
        <f t="shared" si="9"/>
        <v>-3283973</v>
      </c>
      <c r="J310" s="103" t="s">
        <v>301</v>
      </c>
      <c r="K310" s="104" t="s">
        <v>94</v>
      </c>
      <c r="L310" s="36" t="s">
        <v>732</v>
      </c>
      <c r="M310" s="36" t="s">
        <v>79</v>
      </c>
      <c r="N310" s="103" t="s">
        <v>95</v>
      </c>
      <c r="O310" s="42"/>
    </row>
    <row r="311" spans="1:15" ht="16.5" x14ac:dyDescent="0.3">
      <c r="A311" s="35">
        <v>43444</v>
      </c>
      <c r="B311" s="103" t="s">
        <v>455</v>
      </c>
      <c r="C311" s="95" t="s">
        <v>92</v>
      </c>
      <c r="D311" s="36" t="s">
        <v>88</v>
      </c>
      <c r="E311" s="96"/>
      <c r="F311" s="19">
        <v>3000</v>
      </c>
      <c r="G311" s="93">
        <f t="shared" si="8"/>
        <v>5.2924987650836215</v>
      </c>
      <c r="H311" s="93">
        <v>566.84</v>
      </c>
      <c r="I311" s="97">
        <f t="shared" si="9"/>
        <v>-3286973</v>
      </c>
      <c r="J311" s="103" t="s">
        <v>301</v>
      </c>
      <c r="K311" s="104" t="s">
        <v>94</v>
      </c>
      <c r="L311" s="36" t="s">
        <v>732</v>
      </c>
      <c r="M311" s="36" t="s">
        <v>79</v>
      </c>
      <c r="N311" s="103" t="s">
        <v>95</v>
      </c>
      <c r="O311" s="42"/>
    </row>
    <row r="312" spans="1:15" ht="16.5" x14ac:dyDescent="0.3">
      <c r="A312" s="35">
        <v>43444</v>
      </c>
      <c r="B312" s="103" t="s">
        <v>456</v>
      </c>
      <c r="C312" s="95" t="s">
        <v>92</v>
      </c>
      <c r="D312" s="36" t="s">
        <v>88</v>
      </c>
      <c r="E312" s="96"/>
      <c r="F312" s="19">
        <v>2000</v>
      </c>
      <c r="G312" s="93">
        <f t="shared" si="8"/>
        <v>3.5283325100557477</v>
      </c>
      <c r="H312" s="93">
        <v>566.84</v>
      </c>
      <c r="I312" s="97">
        <f t="shared" si="9"/>
        <v>-3288973</v>
      </c>
      <c r="J312" s="103" t="s">
        <v>301</v>
      </c>
      <c r="K312" s="104" t="s">
        <v>94</v>
      </c>
      <c r="L312" s="36" t="s">
        <v>732</v>
      </c>
      <c r="M312" s="36" t="s">
        <v>79</v>
      </c>
      <c r="N312" s="103" t="s">
        <v>95</v>
      </c>
      <c r="O312" s="42"/>
    </row>
    <row r="313" spans="1:15" ht="16.5" x14ac:dyDescent="0.3">
      <c r="A313" s="35">
        <v>43444</v>
      </c>
      <c r="B313" s="103" t="s">
        <v>457</v>
      </c>
      <c r="C313" s="95" t="s">
        <v>92</v>
      </c>
      <c r="D313" s="36" t="s">
        <v>88</v>
      </c>
      <c r="E313" s="96"/>
      <c r="F313" s="19">
        <v>2500</v>
      </c>
      <c r="G313" s="93">
        <f t="shared" si="8"/>
        <v>4.4104156375696846</v>
      </c>
      <c r="H313" s="93">
        <v>566.84</v>
      </c>
      <c r="I313" s="97">
        <f t="shared" si="9"/>
        <v>-3291473</v>
      </c>
      <c r="J313" s="103" t="s">
        <v>301</v>
      </c>
      <c r="K313" s="104" t="s">
        <v>94</v>
      </c>
      <c r="L313" s="36" t="s">
        <v>732</v>
      </c>
      <c r="M313" s="36" t="s">
        <v>79</v>
      </c>
      <c r="N313" s="103" t="s">
        <v>95</v>
      </c>
      <c r="O313" s="42"/>
    </row>
    <row r="314" spans="1:15" ht="16.5" x14ac:dyDescent="0.3">
      <c r="A314" s="35">
        <v>43444</v>
      </c>
      <c r="B314" s="103" t="s">
        <v>458</v>
      </c>
      <c r="C314" s="95" t="s">
        <v>92</v>
      </c>
      <c r="D314" s="36" t="s">
        <v>88</v>
      </c>
      <c r="E314" s="96"/>
      <c r="F314" s="19">
        <v>2000</v>
      </c>
      <c r="G314" s="93">
        <f t="shared" si="8"/>
        <v>3.5283325100557477</v>
      </c>
      <c r="H314" s="93">
        <v>566.84</v>
      </c>
      <c r="I314" s="97">
        <f t="shared" si="9"/>
        <v>-3293473</v>
      </c>
      <c r="J314" s="103" t="s">
        <v>301</v>
      </c>
      <c r="K314" s="104" t="s">
        <v>94</v>
      </c>
      <c r="L314" s="36" t="s">
        <v>732</v>
      </c>
      <c r="M314" s="36" t="s">
        <v>79</v>
      </c>
      <c r="N314" s="103" t="s">
        <v>95</v>
      </c>
      <c r="O314" s="42"/>
    </row>
    <row r="315" spans="1:15" ht="16.5" x14ac:dyDescent="0.3">
      <c r="A315" s="35">
        <v>43444</v>
      </c>
      <c r="B315" s="103" t="s">
        <v>459</v>
      </c>
      <c r="C315" s="99" t="s">
        <v>106</v>
      </c>
      <c r="D315" s="36" t="s">
        <v>88</v>
      </c>
      <c r="E315" s="96"/>
      <c r="F315" s="19">
        <v>5500</v>
      </c>
      <c r="G315" s="93">
        <f t="shared" si="8"/>
        <v>9.7029144026533061</v>
      </c>
      <c r="H315" s="93">
        <v>566.84</v>
      </c>
      <c r="I315" s="97">
        <f t="shared" si="9"/>
        <v>-3298973</v>
      </c>
      <c r="J315" s="103" t="s">
        <v>301</v>
      </c>
      <c r="K315" s="104" t="s">
        <v>94</v>
      </c>
      <c r="L315" s="36" t="s">
        <v>732</v>
      </c>
      <c r="M315" s="36" t="s">
        <v>79</v>
      </c>
      <c r="N315" s="103" t="s">
        <v>95</v>
      </c>
      <c r="O315" s="42"/>
    </row>
    <row r="316" spans="1:15" ht="16.5" x14ac:dyDescent="0.3">
      <c r="A316" s="35">
        <v>43444</v>
      </c>
      <c r="B316" s="103" t="s">
        <v>460</v>
      </c>
      <c r="C316" s="95" t="s">
        <v>92</v>
      </c>
      <c r="D316" s="36" t="s">
        <v>88</v>
      </c>
      <c r="E316" s="96"/>
      <c r="F316" s="19">
        <v>2000</v>
      </c>
      <c r="G316" s="93">
        <f t="shared" si="8"/>
        <v>3.5283325100557477</v>
      </c>
      <c r="H316" s="93">
        <v>566.84</v>
      </c>
      <c r="I316" s="97">
        <f t="shared" si="9"/>
        <v>-3300973</v>
      </c>
      <c r="J316" s="103" t="s">
        <v>301</v>
      </c>
      <c r="K316" s="104" t="s">
        <v>94</v>
      </c>
      <c r="L316" s="36" t="s">
        <v>732</v>
      </c>
      <c r="M316" s="36" t="s">
        <v>79</v>
      </c>
      <c r="N316" s="103" t="s">
        <v>95</v>
      </c>
      <c r="O316" s="42"/>
    </row>
    <row r="317" spans="1:15" ht="16.5" x14ac:dyDescent="0.3">
      <c r="A317" s="35">
        <v>43444</v>
      </c>
      <c r="B317" s="103" t="s">
        <v>461</v>
      </c>
      <c r="C317" s="95" t="s">
        <v>92</v>
      </c>
      <c r="D317" s="36" t="s">
        <v>88</v>
      </c>
      <c r="E317" s="96"/>
      <c r="F317" s="19">
        <v>2000</v>
      </c>
      <c r="G317" s="93">
        <f t="shared" si="8"/>
        <v>3.5283325100557477</v>
      </c>
      <c r="H317" s="93">
        <v>566.84</v>
      </c>
      <c r="I317" s="97">
        <f t="shared" si="9"/>
        <v>-3302973</v>
      </c>
      <c r="J317" s="103" t="s">
        <v>301</v>
      </c>
      <c r="K317" s="104" t="s">
        <v>94</v>
      </c>
      <c r="L317" s="36" t="s">
        <v>732</v>
      </c>
      <c r="M317" s="36" t="s">
        <v>79</v>
      </c>
      <c r="N317" s="103" t="s">
        <v>95</v>
      </c>
      <c r="O317" s="42"/>
    </row>
    <row r="318" spans="1:15" ht="16.5" x14ac:dyDescent="0.3">
      <c r="A318" s="35">
        <v>43444</v>
      </c>
      <c r="B318" s="98" t="s">
        <v>625</v>
      </c>
      <c r="C318" s="95" t="s">
        <v>92</v>
      </c>
      <c r="D318" s="36" t="s">
        <v>85</v>
      </c>
      <c r="E318" s="37"/>
      <c r="F318" s="37">
        <v>10000</v>
      </c>
      <c r="G318" s="93">
        <f t="shared" si="8"/>
        <v>17.984641116486522</v>
      </c>
      <c r="H318" s="93">
        <v>556.03</v>
      </c>
      <c r="I318" s="97">
        <f t="shared" si="9"/>
        <v>-3312973</v>
      </c>
      <c r="J318" s="34" t="s">
        <v>274</v>
      </c>
      <c r="K318" s="98" t="s">
        <v>309</v>
      </c>
      <c r="L318" s="36" t="s">
        <v>773</v>
      </c>
      <c r="M318" s="36" t="s">
        <v>79</v>
      </c>
      <c r="N318" s="34" t="s">
        <v>110</v>
      </c>
      <c r="O318" s="42"/>
    </row>
    <row r="319" spans="1:15" ht="16.5" x14ac:dyDescent="0.3">
      <c r="A319" s="35">
        <v>43444</v>
      </c>
      <c r="B319" s="98" t="s">
        <v>626</v>
      </c>
      <c r="C319" s="95" t="s">
        <v>92</v>
      </c>
      <c r="D319" s="36" t="s">
        <v>85</v>
      </c>
      <c r="E319" s="37"/>
      <c r="F319" s="37">
        <v>1500</v>
      </c>
      <c r="G319" s="93">
        <f t="shared" si="8"/>
        <v>2.6976961674729782</v>
      </c>
      <c r="H319" s="93">
        <v>556.03</v>
      </c>
      <c r="I319" s="97">
        <f t="shared" si="9"/>
        <v>-3314473</v>
      </c>
      <c r="J319" s="34" t="s">
        <v>274</v>
      </c>
      <c r="K319" s="98" t="s">
        <v>94</v>
      </c>
      <c r="L319" s="36" t="s">
        <v>773</v>
      </c>
      <c r="M319" s="36" t="s">
        <v>79</v>
      </c>
      <c r="N319" s="34" t="s">
        <v>95</v>
      </c>
      <c r="O319" s="42"/>
    </row>
    <row r="320" spans="1:15" ht="16.5" x14ac:dyDescent="0.3">
      <c r="A320" s="35">
        <v>43444</v>
      </c>
      <c r="B320" s="98" t="s">
        <v>627</v>
      </c>
      <c r="C320" s="95" t="s">
        <v>92</v>
      </c>
      <c r="D320" s="36" t="s">
        <v>85</v>
      </c>
      <c r="E320" s="37"/>
      <c r="F320" s="37">
        <v>300</v>
      </c>
      <c r="G320" s="93">
        <f t="shared" si="8"/>
        <v>0.53953923349459565</v>
      </c>
      <c r="H320" s="93">
        <v>556.03</v>
      </c>
      <c r="I320" s="97">
        <f t="shared" si="9"/>
        <v>-3314773</v>
      </c>
      <c r="J320" s="34" t="s">
        <v>274</v>
      </c>
      <c r="K320" s="98" t="s">
        <v>94</v>
      </c>
      <c r="L320" s="36" t="s">
        <v>773</v>
      </c>
      <c r="M320" s="36" t="s">
        <v>79</v>
      </c>
      <c r="N320" s="34" t="s">
        <v>95</v>
      </c>
      <c r="O320" s="42"/>
    </row>
    <row r="321" spans="1:15" ht="16.5" x14ac:dyDescent="0.3">
      <c r="A321" s="35">
        <v>43444</v>
      </c>
      <c r="B321" s="98" t="s">
        <v>628</v>
      </c>
      <c r="C321" s="95" t="s">
        <v>92</v>
      </c>
      <c r="D321" s="36" t="s">
        <v>85</v>
      </c>
      <c r="E321" s="37"/>
      <c r="F321" s="37">
        <v>300</v>
      </c>
      <c r="G321" s="93">
        <f t="shared" si="8"/>
        <v>0.53953923349459565</v>
      </c>
      <c r="H321" s="93">
        <v>556.03</v>
      </c>
      <c r="I321" s="97">
        <f t="shared" si="9"/>
        <v>-3315073</v>
      </c>
      <c r="J321" s="34" t="s">
        <v>274</v>
      </c>
      <c r="K321" s="98" t="s">
        <v>94</v>
      </c>
      <c r="L321" s="36" t="s">
        <v>773</v>
      </c>
      <c r="M321" s="36" t="s">
        <v>79</v>
      </c>
      <c r="N321" s="34" t="s">
        <v>95</v>
      </c>
      <c r="O321" s="42"/>
    </row>
    <row r="322" spans="1:15" ht="16.5" x14ac:dyDescent="0.3">
      <c r="A322" s="35">
        <v>43444</v>
      </c>
      <c r="B322" s="98" t="s">
        <v>629</v>
      </c>
      <c r="C322" s="95" t="s">
        <v>92</v>
      </c>
      <c r="D322" s="36" t="s">
        <v>85</v>
      </c>
      <c r="E322" s="37"/>
      <c r="F322" s="37">
        <v>300</v>
      </c>
      <c r="G322" s="93">
        <f t="shared" si="8"/>
        <v>0.53953923349459565</v>
      </c>
      <c r="H322" s="93">
        <v>556.03</v>
      </c>
      <c r="I322" s="97">
        <f t="shared" si="9"/>
        <v>-3315373</v>
      </c>
      <c r="J322" s="34" t="s">
        <v>274</v>
      </c>
      <c r="K322" s="98" t="s">
        <v>94</v>
      </c>
      <c r="L322" s="36" t="s">
        <v>773</v>
      </c>
      <c r="M322" s="36" t="s">
        <v>79</v>
      </c>
      <c r="N322" s="34" t="s">
        <v>95</v>
      </c>
      <c r="O322" s="42"/>
    </row>
    <row r="323" spans="1:15" ht="16.5" x14ac:dyDescent="0.3">
      <c r="A323" s="35">
        <v>43444</v>
      </c>
      <c r="B323" s="98" t="s">
        <v>630</v>
      </c>
      <c r="C323" s="95" t="s">
        <v>92</v>
      </c>
      <c r="D323" s="36" t="s">
        <v>85</v>
      </c>
      <c r="E323" s="37"/>
      <c r="F323" s="37">
        <v>300</v>
      </c>
      <c r="G323" s="93">
        <f t="shared" si="8"/>
        <v>0.53953923349459565</v>
      </c>
      <c r="H323" s="93">
        <v>556.03</v>
      </c>
      <c r="I323" s="97">
        <f t="shared" si="9"/>
        <v>-3315673</v>
      </c>
      <c r="J323" s="34" t="s">
        <v>274</v>
      </c>
      <c r="K323" s="98" t="s">
        <v>94</v>
      </c>
      <c r="L323" s="36" t="s">
        <v>773</v>
      </c>
      <c r="M323" s="36" t="s">
        <v>79</v>
      </c>
      <c r="N323" s="34" t="s">
        <v>95</v>
      </c>
      <c r="O323" s="42"/>
    </row>
    <row r="324" spans="1:15" ht="16.5" x14ac:dyDescent="0.3">
      <c r="A324" s="35">
        <v>43444</v>
      </c>
      <c r="B324" s="98" t="s">
        <v>631</v>
      </c>
      <c r="C324" s="36" t="s">
        <v>368</v>
      </c>
      <c r="D324" s="36" t="s">
        <v>85</v>
      </c>
      <c r="E324" s="37"/>
      <c r="F324" s="37">
        <v>1000</v>
      </c>
      <c r="G324" s="93">
        <f t="shared" si="8"/>
        <v>1.7984641116486522</v>
      </c>
      <c r="H324" s="93">
        <v>556.03</v>
      </c>
      <c r="I324" s="97">
        <f t="shared" si="9"/>
        <v>-3316673</v>
      </c>
      <c r="J324" s="34" t="s">
        <v>274</v>
      </c>
      <c r="K324" s="98" t="s">
        <v>94</v>
      </c>
      <c r="L324" s="36" t="s">
        <v>773</v>
      </c>
      <c r="M324" s="36" t="s">
        <v>79</v>
      </c>
      <c r="N324" s="34" t="s">
        <v>95</v>
      </c>
      <c r="O324" s="42"/>
    </row>
    <row r="325" spans="1:15" ht="16.5" x14ac:dyDescent="0.3">
      <c r="A325" s="35">
        <v>43444</v>
      </c>
      <c r="B325" s="36" t="s">
        <v>632</v>
      </c>
      <c r="C325" s="95" t="s">
        <v>92</v>
      </c>
      <c r="D325" s="36" t="s">
        <v>85</v>
      </c>
      <c r="E325" s="37"/>
      <c r="F325" s="37">
        <v>300</v>
      </c>
      <c r="G325" s="93">
        <f t="shared" si="8"/>
        <v>0.53953923349459565</v>
      </c>
      <c r="H325" s="93">
        <v>556.03</v>
      </c>
      <c r="I325" s="97">
        <f t="shared" si="9"/>
        <v>-3316973</v>
      </c>
      <c r="J325" s="34" t="s">
        <v>274</v>
      </c>
      <c r="K325" s="98" t="s">
        <v>94</v>
      </c>
      <c r="L325" s="36" t="s">
        <v>773</v>
      </c>
      <c r="M325" s="36" t="s">
        <v>79</v>
      </c>
      <c r="N325" s="34" t="s">
        <v>95</v>
      </c>
      <c r="O325" s="42"/>
    </row>
    <row r="326" spans="1:15" ht="16.5" x14ac:dyDescent="0.3">
      <c r="A326" s="35">
        <v>43444</v>
      </c>
      <c r="B326" s="98" t="s">
        <v>633</v>
      </c>
      <c r="C326" s="95" t="s">
        <v>92</v>
      </c>
      <c r="D326" s="36" t="s">
        <v>85</v>
      </c>
      <c r="E326" s="37"/>
      <c r="F326" s="37">
        <v>300</v>
      </c>
      <c r="G326" s="93">
        <f t="shared" si="8"/>
        <v>0.53953923349459565</v>
      </c>
      <c r="H326" s="93">
        <v>556.03</v>
      </c>
      <c r="I326" s="97">
        <f t="shared" si="9"/>
        <v>-3317273</v>
      </c>
      <c r="J326" s="34" t="s">
        <v>274</v>
      </c>
      <c r="K326" s="98" t="s">
        <v>94</v>
      </c>
      <c r="L326" s="36" t="s">
        <v>773</v>
      </c>
      <c r="M326" s="36" t="s">
        <v>79</v>
      </c>
      <c r="N326" s="34" t="s">
        <v>95</v>
      </c>
      <c r="O326" s="42"/>
    </row>
    <row r="327" spans="1:15" ht="16.5" x14ac:dyDescent="0.3">
      <c r="A327" s="35">
        <v>43445</v>
      </c>
      <c r="B327" s="99" t="s">
        <v>91</v>
      </c>
      <c r="C327" s="95" t="s">
        <v>92</v>
      </c>
      <c r="D327" s="36" t="s">
        <v>88</v>
      </c>
      <c r="E327" s="37"/>
      <c r="F327" s="37">
        <v>2000</v>
      </c>
      <c r="G327" s="93">
        <f t="shared" si="8"/>
        <v>3.5283325100557477</v>
      </c>
      <c r="H327" s="93">
        <v>566.84</v>
      </c>
      <c r="I327" s="97">
        <f t="shared" si="9"/>
        <v>-3319273</v>
      </c>
      <c r="J327" s="99" t="s">
        <v>93</v>
      </c>
      <c r="K327" s="99" t="s">
        <v>94</v>
      </c>
      <c r="L327" s="36" t="s">
        <v>732</v>
      </c>
      <c r="M327" s="36" t="s">
        <v>79</v>
      </c>
      <c r="N327" s="16" t="s">
        <v>95</v>
      </c>
      <c r="O327" s="42"/>
    </row>
    <row r="328" spans="1:15" ht="16.5" x14ac:dyDescent="0.3">
      <c r="A328" s="35">
        <v>43445</v>
      </c>
      <c r="B328" s="99" t="s">
        <v>96</v>
      </c>
      <c r="C328" s="99" t="s">
        <v>86</v>
      </c>
      <c r="D328" s="36" t="s">
        <v>88</v>
      </c>
      <c r="E328" s="37"/>
      <c r="F328" s="37">
        <v>1000</v>
      </c>
      <c r="G328" s="93">
        <f t="shared" si="8"/>
        <v>1.7641662550278738</v>
      </c>
      <c r="H328" s="93">
        <v>566.84</v>
      </c>
      <c r="I328" s="97">
        <f t="shared" si="9"/>
        <v>-3320273</v>
      </c>
      <c r="J328" s="99" t="s">
        <v>93</v>
      </c>
      <c r="K328" s="99" t="s">
        <v>94</v>
      </c>
      <c r="L328" s="36" t="s">
        <v>732</v>
      </c>
      <c r="M328" s="36" t="s">
        <v>79</v>
      </c>
      <c r="N328" s="16" t="s">
        <v>95</v>
      </c>
      <c r="O328" s="42"/>
    </row>
    <row r="329" spans="1:15" ht="16.5" x14ac:dyDescent="0.3">
      <c r="A329" s="35">
        <v>43445</v>
      </c>
      <c r="B329" s="99" t="s">
        <v>118</v>
      </c>
      <c r="C329" s="95" t="s">
        <v>92</v>
      </c>
      <c r="D329" s="36" t="s">
        <v>88</v>
      </c>
      <c r="E329" s="37"/>
      <c r="F329" s="37">
        <v>1500</v>
      </c>
      <c r="G329" s="93">
        <f t="shared" si="8"/>
        <v>2.6462493825418107</v>
      </c>
      <c r="H329" s="93">
        <v>566.84</v>
      </c>
      <c r="I329" s="97">
        <f t="shared" si="9"/>
        <v>-3321773</v>
      </c>
      <c r="J329" s="99" t="s">
        <v>93</v>
      </c>
      <c r="K329" s="99" t="s">
        <v>94</v>
      </c>
      <c r="L329" s="36" t="s">
        <v>732</v>
      </c>
      <c r="M329" s="36" t="s">
        <v>79</v>
      </c>
      <c r="N329" s="16" t="s">
        <v>95</v>
      </c>
      <c r="O329" s="42"/>
    </row>
    <row r="330" spans="1:15" ht="16.5" x14ac:dyDescent="0.3">
      <c r="A330" s="35">
        <v>43445</v>
      </c>
      <c r="B330" s="99" t="s">
        <v>119</v>
      </c>
      <c r="C330" s="95" t="s">
        <v>92</v>
      </c>
      <c r="D330" s="36" t="s">
        <v>88</v>
      </c>
      <c r="E330" s="37"/>
      <c r="F330" s="37">
        <v>1500</v>
      </c>
      <c r="G330" s="93">
        <f t="shared" si="8"/>
        <v>2.6462493825418107</v>
      </c>
      <c r="H330" s="93">
        <v>566.84</v>
      </c>
      <c r="I330" s="97">
        <f t="shared" si="9"/>
        <v>-3323273</v>
      </c>
      <c r="J330" s="99" t="s">
        <v>93</v>
      </c>
      <c r="K330" s="99" t="s">
        <v>94</v>
      </c>
      <c r="L330" s="36" t="s">
        <v>732</v>
      </c>
      <c r="M330" s="36" t="s">
        <v>79</v>
      </c>
      <c r="N330" s="16" t="s">
        <v>95</v>
      </c>
      <c r="O330" s="42"/>
    </row>
    <row r="331" spans="1:15" ht="16.5" x14ac:dyDescent="0.3">
      <c r="A331" s="35">
        <v>43445</v>
      </c>
      <c r="B331" s="99" t="s">
        <v>120</v>
      </c>
      <c r="C331" s="95" t="s">
        <v>92</v>
      </c>
      <c r="D331" s="36" t="s">
        <v>88</v>
      </c>
      <c r="E331" s="37"/>
      <c r="F331" s="37">
        <v>1500</v>
      </c>
      <c r="G331" s="93">
        <f t="shared" ref="G331:G394" si="10">+F331/H331</f>
        <v>2.6462493825418107</v>
      </c>
      <c r="H331" s="93">
        <v>566.84</v>
      </c>
      <c r="I331" s="97">
        <f t="shared" si="9"/>
        <v>-3324773</v>
      </c>
      <c r="J331" s="99" t="s">
        <v>93</v>
      </c>
      <c r="K331" s="99" t="s">
        <v>94</v>
      </c>
      <c r="L331" s="36" t="s">
        <v>732</v>
      </c>
      <c r="M331" s="36" t="s">
        <v>79</v>
      </c>
      <c r="N331" s="16" t="s">
        <v>95</v>
      </c>
      <c r="O331" s="42"/>
    </row>
    <row r="332" spans="1:15" ht="16.5" x14ac:dyDescent="0.3">
      <c r="A332" s="35">
        <v>43445</v>
      </c>
      <c r="B332" s="99" t="s">
        <v>121</v>
      </c>
      <c r="C332" s="95" t="s">
        <v>92</v>
      </c>
      <c r="D332" s="36" t="s">
        <v>88</v>
      </c>
      <c r="E332" s="37"/>
      <c r="F332" s="37">
        <v>1500</v>
      </c>
      <c r="G332" s="93">
        <f t="shared" si="10"/>
        <v>2.6462493825418107</v>
      </c>
      <c r="H332" s="93">
        <v>566.84</v>
      </c>
      <c r="I332" s="97">
        <f t="shared" si="9"/>
        <v>-3326273</v>
      </c>
      <c r="J332" s="99" t="s">
        <v>93</v>
      </c>
      <c r="K332" s="99" t="s">
        <v>94</v>
      </c>
      <c r="L332" s="36" t="s">
        <v>732</v>
      </c>
      <c r="M332" s="36" t="s">
        <v>79</v>
      </c>
      <c r="N332" s="16" t="s">
        <v>95</v>
      </c>
      <c r="O332" s="42"/>
    </row>
    <row r="333" spans="1:15" ht="16.5" x14ac:dyDescent="0.3">
      <c r="A333" s="35">
        <v>43445</v>
      </c>
      <c r="B333" s="106" t="s">
        <v>215</v>
      </c>
      <c r="C333" s="95" t="s">
        <v>92</v>
      </c>
      <c r="D333" s="36" t="s">
        <v>85</v>
      </c>
      <c r="E333" s="96"/>
      <c r="F333" s="96">
        <v>1000</v>
      </c>
      <c r="G333" s="93">
        <f t="shared" si="10"/>
        <v>1.7984641116486522</v>
      </c>
      <c r="H333" s="93">
        <v>556.03</v>
      </c>
      <c r="I333" s="97">
        <f t="shared" ref="I333:I396" si="11">I332+E333-F333</f>
        <v>-3327273</v>
      </c>
      <c r="J333" s="106" t="s">
        <v>212</v>
      </c>
      <c r="K333" s="106" t="s">
        <v>94</v>
      </c>
      <c r="L333" s="36" t="s">
        <v>773</v>
      </c>
      <c r="M333" s="36" t="s">
        <v>79</v>
      </c>
      <c r="N333" s="43" t="s">
        <v>95</v>
      </c>
      <c r="O333" s="42"/>
    </row>
    <row r="334" spans="1:15" ht="16.5" x14ac:dyDescent="0.3">
      <c r="A334" s="35">
        <v>43445</v>
      </c>
      <c r="B334" s="106" t="s">
        <v>216</v>
      </c>
      <c r="C334" s="95" t="s">
        <v>92</v>
      </c>
      <c r="D334" s="36" t="s">
        <v>85</v>
      </c>
      <c r="E334" s="96"/>
      <c r="F334" s="96">
        <v>10000</v>
      </c>
      <c r="G334" s="93">
        <f t="shared" si="10"/>
        <v>17.984641116486522</v>
      </c>
      <c r="H334" s="93">
        <v>556.03</v>
      </c>
      <c r="I334" s="97">
        <f t="shared" si="11"/>
        <v>-3337273</v>
      </c>
      <c r="J334" s="106" t="s">
        <v>212</v>
      </c>
      <c r="K334" s="106" t="s">
        <v>217</v>
      </c>
      <c r="L334" s="36" t="s">
        <v>773</v>
      </c>
      <c r="M334" s="36" t="s">
        <v>79</v>
      </c>
      <c r="N334" s="43" t="s">
        <v>110</v>
      </c>
      <c r="O334" s="42"/>
    </row>
    <row r="335" spans="1:15" ht="16.5" x14ac:dyDescent="0.3">
      <c r="A335" s="35">
        <v>43445</v>
      </c>
      <c r="B335" s="106" t="s">
        <v>219</v>
      </c>
      <c r="C335" s="95" t="s">
        <v>92</v>
      </c>
      <c r="D335" s="36" t="s">
        <v>85</v>
      </c>
      <c r="E335" s="96"/>
      <c r="F335" s="96">
        <v>1500</v>
      </c>
      <c r="G335" s="93">
        <f t="shared" si="10"/>
        <v>2.6976961674729782</v>
      </c>
      <c r="H335" s="93">
        <v>556.03</v>
      </c>
      <c r="I335" s="97">
        <f t="shared" si="11"/>
        <v>-3338773</v>
      </c>
      <c r="J335" s="106" t="s">
        <v>212</v>
      </c>
      <c r="K335" s="106" t="s">
        <v>94</v>
      </c>
      <c r="L335" s="36" t="s">
        <v>773</v>
      </c>
      <c r="M335" s="36" t="s">
        <v>79</v>
      </c>
      <c r="N335" s="43" t="s">
        <v>95</v>
      </c>
      <c r="O335" s="42"/>
    </row>
    <row r="336" spans="1:15" ht="16.5" x14ac:dyDescent="0.3">
      <c r="A336" s="35">
        <v>43445</v>
      </c>
      <c r="B336" s="106" t="s">
        <v>220</v>
      </c>
      <c r="C336" s="95" t="s">
        <v>92</v>
      </c>
      <c r="D336" s="36" t="s">
        <v>85</v>
      </c>
      <c r="E336" s="96"/>
      <c r="F336" s="96">
        <v>700</v>
      </c>
      <c r="G336" s="93">
        <f t="shared" si="10"/>
        <v>1.2589248781540565</v>
      </c>
      <c r="H336" s="93">
        <v>556.03</v>
      </c>
      <c r="I336" s="97">
        <f t="shared" si="11"/>
        <v>-3339473</v>
      </c>
      <c r="J336" s="106" t="s">
        <v>212</v>
      </c>
      <c r="K336" s="106" t="s">
        <v>94</v>
      </c>
      <c r="L336" s="36" t="s">
        <v>773</v>
      </c>
      <c r="M336" s="36" t="s">
        <v>79</v>
      </c>
      <c r="N336" s="43" t="s">
        <v>95</v>
      </c>
      <c r="O336" s="42"/>
    </row>
    <row r="337" spans="1:15" ht="16.5" x14ac:dyDescent="0.3">
      <c r="A337" s="35">
        <v>43445</v>
      </c>
      <c r="B337" s="106" t="s">
        <v>221</v>
      </c>
      <c r="C337" s="95" t="s">
        <v>92</v>
      </c>
      <c r="D337" s="36" t="s">
        <v>85</v>
      </c>
      <c r="E337" s="96"/>
      <c r="F337" s="96">
        <v>700</v>
      </c>
      <c r="G337" s="93">
        <f t="shared" si="10"/>
        <v>1.2589248781540565</v>
      </c>
      <c r="H337" s="93">
        <v>556.03</v>
      </c>
      <c r="I337" s="97">
        <f t="shared" si="11"/>
        <v>-3340173</v>
      </c>
      <c r="J337" s="106" t="s">
        <v>212</v>
      </c>
      <c r="K337" s="106" t="s">
        <v>94</v>
      </c>
      <c r="L337" s="36" t="s">
        <v>773</v>
      </c>
      <c r="M337" s="36" t="s">
        <v>79</v>
      </c>
      <c r="N337" s="43" t="s">
        <v>95</v>
      </c>
      <c r="O337" s="42"/>
    </row>
    <row r="338" spans="1:15" ht="16.5" x14ac:dyDescent="0.3">
      <c r="A338" s="35">
        <v>43445</v>
      </c>
      <c r="B338" s="34" t="s">
        <v>350</v>
      </c>
      <c r="C338" s="95" t="s">
        <v>92</v>
      </c>
      <c r="D338" s="36" t="s">
        <v>89</v>
      </c>
      <c r="E338" s="25"/>
      <c r="F338" s="25">
        <v>2000</v>
      </c>
      <c r="G338" s="93">
        <f t="shared" si="10"/>
        <v>3.5969282232973043</v>
      </c>
      <c r="H338" s="93">
        <v>556.03</v>
      </c>
      <c r="I338" s="97">
        <f t="shared" si="11"/>
        <v>-3342173</v>
      </c>
      <c r="J338" s="34" t="s">
        <v>351</v>
      </c>
      <c r="K338" s="36" t="s">
        <v>94</v>
      </c>
      <c r="L338" s="36" t="s">
        <v>773</v>
      </c>
      <c r="M338" s="36" t="s">
        <v>79</v>
      </c>
      <c r="N338" s="36" t="s">
        <v>95</v>
      </c>
      <c r="O338" s="42"/>
    </row>
    <row r="339" spans="1:15" ht="16.5" x14ac:dyDescent="0.3">
      <c r="A339" s="35">
        <v>43445</v>
      </c>
      <c r="B339" s="36" t="s">
        <v>385</v>
      </c>
      <c r="C339" s="95" t="s">
        <v>92</v>
      </c>
      <c r="D339" s="36" t="s">
        <v>85</v>
      </c>
      <c r="E339" s="37"/>
      <c r="F339" s="37">
        <v>1000</v>
      </c>
      <c r="G339" s="93">
        <f t="shared" si="10"/>
        <v>1.7984641116486522</v>
      </c>
      <c r="H339" s="93">
        <v>556.03</v>
      </c>
      <c r="I339" s="97">
        <f t="shared" si="11"/>
        <v>-3343173</v>
      </c>
      <c r="J339" s="36" t="s">
        <v>270</v>
      </c>
      <c r="K339" s="36" t="s">
        <v>356</v>
      </c>
      <c r="L339" s="36" t="s">
        <v>773</v>
      </c>
      <c r="M339" s="36" t="s">
        <v>79</v>
      </c>
      <c r="N339" s="36" t="s">
        <v>95</v>
      </c>
      <c r="O339" s="42"/>
    </row>
    <row r="340" spans="1:15" ht="16.5" x14ac:dyDescent="0.3">
      <c r="A340" s="35">
        <v>43445</v>
      </c>
      <c r="B340" s="36" t="s">
        <v>382</v>
      </c>
      <c r="C340" s="95" t="s">
        <v>92</v>
      </c>
      <c r="D340" s="36" t="s">
        <v>85</v>
      </c>
      <c r="E340" s="37"/>
      <c r="F340" s="37">
        <v>1000</v>
      </c>
      <c r="G340" s="93">
        <f t="shared" si="10"/>
        <v>1.7984641116486522</v>
      </c>
      <c r="H340" s="93">
        <v>556.03</v>
      </c>
      <c r="I340" s="97">
        <f t="shared" si="11"/>
        <v>-3344173</v>
      </c>
      <c r="J340" s="36" t="s">
        <v>270</v>
      </c>
      <c r="K340" s="36" t="s">
        <v>356</v>
      </c>
      <c r="L340" s="36" t="s">
        <v>773</v>
      </c>
      <c r="M340" s="36" t="s">
        <v>79</v>
      </c>
      <c r="N340" s="36" t="s">
        <v>95</v>
      </c>
      <c r="O340" s="42"/>
    </row>
    <row r="341" spans="1:15" ht="16.5" x14ac:dyDescent="0.3">
      <c r="A341" s="35">
        <v>43445</v>
      </c>
      <c r="B341" s="36" t="s">
        <v>408</v>
      </c>
      <c r="C341" s="95" t="s">
        <v>92</v>
      </c>
      <c r="D341" s="36" t="s">
        <v>83</v>
      </c>
      <c r="E341" s="37"/>
      <c r="F341" s="37">
        <v>1000</v>
      </c>
      <c r="G341" s="93">
        <f t="shared" si="10"/>
        <v>1.7984641116486522</v>
      </c>
      <c r="H341" s="93">
        <v>556.03</v>
      </c>
      <c r="I341" s="97">
        <f t="shared" si="11"/>
        <v>-3345173</v>
      </c>
      <c r="J341" s="36" t="s">
        <v>298</v>
      </c>
      <c r="K341" s="36" t="s">
        <v>94</v>
      </c>
      <c r="L341" s="36" t="s">
        <v>773</v>
      </c>
      <c r="M341" s="36" t="s">
        <v>79</v>
      </c>
      <c r="N341" s="34" t="s">
        <v>95</v>
      </c>
      <c r="O341" s="42"/>
    </row>
    <row r="342" spans="1:15" ht="16.5" x14ac:dyDescent="0.3">
      <c r="A342" s="35">
        <v>43445</v>
      </c>
      <c r="B342" s="36" t="s">
        <v>409</v>
      </c>
      <c r="C342" s="95" t="s">
        <v>92</v>
      </c>
      <c r="D342" s="36" t="s">
        <v>83</v>
      </c>
      <c r="E342" s="37"/>
      <c r="F342" s="37">
        <v>1000</v>
      </c>
      <c r="G342" s="93">
        <f t="shared" si="10"/>
        <v>1.7984641116486522</v>
      </c>
      <c r="H342" s="93">
        <v>556.03</v>
      </c>
      <c r="I342" s="97">
        <f t="shared" si="11"/>
        <v>-3346173</v>
      </c>
      <c r="J342" s="36" t="s">
        <v>298</v>
      </c>
      <c r="K342" s="36" t="s">
        <v>94</v>
      </c>
      <c r="L342" s="36" t="s">
        <v>773</v>
      </c>
      <c r="M342" s="36" t="s">
        <v>79</v>
      </c>
      <c r="N342" s="34" t="s">
        <v>95</v>
      </c>
      <c r="O342" s="42"/>
    </row>
    <row r="343" spans="1:15" ht="16.5" x14ac:dyDescent="0.3">
      <c r="A343" s="35">
        <v>43445</v>
      </c>
      <c r="B343" s="36" t="s">
        <v>390</v>
      </c>
      <c r="C343" s="95" t="s">
        <v>92</v>
      </c>
      <c r="D343" s="36" t="s">
        <v>83</v>
      </c>
      <c r="E343" s="37"/>
      <c r="F343" s="37">
        <v>1000</v>
      </c>
      <c r="G343" s="93">
        <f t="shared" si="10"/>
        <v>1.7984641116486522</v>
      </c>
      <c r="H343" s="93">
        <v>556.03</v>
      </c>
      <c r="I343" s="97">
        <f t="shared" si="11"/>
        <v>-3347173</v>
      </c>
      <c r="J343" s="36" t="s">
        <v>298</v>
      </c>
      <c r="K343" s="36" t="s">
        <v>94</v>
      </c>
      <c r="L343" s="36" t="s">
        <v>773</v>
      </c>
      <c r="M343" s="36" t="s">
        <v>79</v>
      </c>
      <c r="N343" s="34" t="s">
        <v>95</v>
      </c>
      <c r="O343" s="42"/>
    </row>
    <row r="344" spans="1:15" ht="16.5" x14ac:dyDescent="0.3">
      <c r="A344" s="35">
        <v>43445</v>
      </c>
      <c r="B344" s="36" t="s">
        <v>410</v>
      </c>
      <c r="C344" s="95" t="s">
        <v>92</v>
      </c>
      <c r="D344" s="36" t="s">
        <v>83</v>
      </c>
      <c r="E344" s="37"/>
      <c r="F344" s="37">
        <v>1000</v>
      </c>
      <c r="G344" s="93">
        <f t="shared" si="10"/>
        <v>1.7984641116486522</v>
      </c>
      <c r="H344" s="93">
        <v>556.03</v>
      </c>
      <c r="I344" s="97">
        <f t="shared" si="11"/>
        <v>-3348173</v>
      </c>
      <c r="J344" s="36" t="s">
        <v>298</v>
      </c>
      <c r="K344" s="36" t="s">
        <v>94</v>
      </c>
      <c r="L344" s="36" t="s">
        <v>773</v>
      </c>
      <c r="M344" s="36" t="s">
        <v>79</v>
      </c>
      <c r="N344" s="34" t="s">
        <v>95</v>
      </c>
      <c r="O344" s="42"/>
    </row>
    <row r="345" spans="1:15" ht="16.5" x14ac:dyDescent="0.3">
      <c r="A345" s="35">
        <v>43445</v>
      </c>
      <c r="B345" s="36" t="s">
        <v>398</v>
      </c>
      <c r="C345" s="95" t="s">
        <v>92</v>
      </c>
      <c r="D345" s="36" t="s">
        <v>83</v>
      </c>
      <c r="E345" s="37"/>
      <c r="F345" s="37">
        <v>1000</v>
      </c>
      <c r="G345" s="93">
        <f t="shared" si="10"/>
        <v>1.7984641116486522</v>
      </c>
      <c r="H345" s="93">
        <v>556.03</v>
      </c>
      <c r="I345" s="97">
        <f t="shared" si="11"/>
        <v>-3349173</v>
      </c>
      <c r="J345" s="36" t="s">
        <v>298</v>
      </c>
      <c r="K345" s="36" t="s">
        <v>94</v>
      </c>
      <c r="L345" s="36" t="s">
        <v>773</v>
      </c>
      <c r="M345" s="36" t="s">
        <v>79</v>
      </c>
      <c r="N345" s="34" t="s">
        <v>95</v>
      </c>
      <c r="O345" s="42"/>
    </row>
    <row r="346" spans="1:15" ht="16.5" x14ac:dyDescent="0.3">
      <c r="A346" s="35">
        <v>43445</v>
      </c>
      <c r="B346" s="36" t="s">
        <v>411</v>
      </c>
      <c r="C346" s="95" t="s">
        <v>92</v>
      </c>
      <c r="D346" s="36" t="s">
        <v>83</v>
      </c>
      <c r="E346" s="37"/>
      <c r="F346" s="37">
        <v>1000</v>
      </c>
      <c r="G346" s="93">
        <f t="shared" si="10"/>
        <v>1.7984641116486522</v>
      </c>
      <c r="H346" s="93">
        <v>556.03</v>
      </c>
      <c r="I346" s="97">
        <f t="shared" si="11"/>
        <v>-3350173</v>
      </c>
      <c r="J346" s="36" t="s">
        <v>298</v>
      </c>
      <c r="K346" s="36" t="s">
        <v>94</v>
      </c>
      <c r="L346" s="36" t="s">
        <v>773</v>
      </c>
      <c r="M346" s="36" t="s">
        <v>79</v>
      </c>
      <c r="N346" s="34" t="s">
        <v>95</v>
      </c>
      <c r="O346" s="42"/>
    </row>
    <row r="347" spans="1:15" ht="16.5" x14ac:dyDescent="0.3">
      <c r="A347" s="35">
        <v>43445</v>
      </c>
      <c r="B347" s="36" t="s">
        <v>412</v>
      </c>
      <c r="C347" s="95" t="s">
        <v>92</v>
      </c>
      <c r="D347" s="36" t="s">
        <v>83</v>
      </c>
      <c r="E347" s="37"/>
      <c r="F347" s="37">
        <v>1000</v>
      </c>
      <c r="G347" s="93">
        <f t="shared" si="10"/>
        <v>1.7984641116486522</v>
      </c>
      <c r="H347" s="93">
        <v>556.03</v>
      </c>
      <c r="I347" s="97">
        <f t="shared" si="11"/>
        <v>-3351173</v>
      </c>
      <c r="J347" s="36" t="s">
        <v>298</v>
      </c>
      <c r="K347" s="36" t="s">
        <v>94</v>
      </c>
      <c r="L347" s="36" t="s">
        <v>773</v>
      </c>
      <c r="M347" s="36" t="s">
        <v>79</v>
      </c>
      <c r="N347" s="34" t="s">
        <v>95</v>
      </c>
      <c r="O347" s="42"/>
    </row>
    <row r="348" spans="1:15" ht="16.5" x14ac:dyDescent="0.3">
      <c r="A348" s="35">
        <v>43445</v>
      </c>
      <c r="B348" s="36" t="s">
        <v>413</v>
      </c>
      <c r="C348" s="95" t="s">
        <v>92</v>
      </c>
      <c r="D348" s="36" t="s">
        <v>83</v>
      </c>
      <c r="E348" s="37"/>
      <c r="F348" s="37">
        <v>1000</v>
      </c>
      <c r="G348" s="93">
        <f t="shared" si="10"/>
        <v>1.7984641116486522</v>
      </c>
      <c r="H348" s="93">
        <v>556.03</v>
      </c>
      <c r="I348" s="97">
        <f t="shared" si="11"/>
        <v>-3352173</v>
      </c>
      <c r="J348" s="36" t="s">
        <v>298</v>
      </c>
      <c r="K348" s="36" t="s">
        <v>94</v>
      </c>
      <c r="L348" s="36" t="s">
        <v>773</v>
      </c>
      <c r="M348" s="36" t="s">
        <v>79</v>
      </c>
      <c r="N348" s="34" t="s">
        <v>95</v>
      </c>
      <c r="O348" s="42"/>
    </row>
    <row r="349" spans="1:15" ht="16.5" x14ac:dyDescent="0.3">
      <c r="A349" s="35">
        <v>43445</v>
      </c>
      <c r="B349" s="36" t="s">
        <v>414</v>
      </c>
      <c r="C349" s="95" t="s">
        <v>92</v>
      </c>
      <c r="D349" s="36" t="s">
        <v>83</v>
      </c>
      <c r="E349" s="37"/>
      <c r="F349" s="37">
        <v>1000</v>
      </c>
      <c r="G349" s="93">
        <f t="shared" si="10"/>
        <v>1.7984641116486522</v>
      </c>
      <c r="H349" s="93">
        <v>556.03</v>
      </c>
      <c r="I349" s="97">
        <f t="shared" si="11"/>
        <v>-3353173</v>
      </c>
      <c r="J349" s="36" t="s">
        <v>298</v>
      </c>
      <c r="K349" s="36" t="s">
        <v>94</v>
      </c>
      <c r="L349" s="36" t="s">
        <v>773</v>
      </c>
      <c r="M349" s="36" t="s">
        <v>79</v>
      </c>
      <c r="N349" s="34" t="s">
        <v>95</v>
      </c>
      <c r="O349" s="42"/>
    </row>
    <row r="350" spans="1:15" ht="16.5" x14ac:dyDescent="0.3">
      <c r="A350" s="35">
        <v>43445</v>
      </c>
      <c r="B350" s="36" t="s">
        <v>415</v>
      </c>
      <c r="C350" s="95" t="s">
        <v>92</v>
      </c>
      <c r="D350" s="36" t="s">
        <v>83</v>
      </c>
      <c r="E350" s="37"/>
      <c r="F350" s="37">
        <v>1000</v>
      </c>
      <c r="G350" s="93">
        <f t="shared" si="10"/>
        <v>1.7984641116486522</v>
      </c>
      <c r="H350" s="93">
        <v>556.03</v>
      </c>
      <c r="I350" s="97">
        <f t="shared" si="11"/>
        <v>-3354173</v>
      </c>
      <c r="J350" s="36" t="s">
        <v>298</v>
      </c>
      <c r="K350" s="36" t="s">
        <v>94</v>
      </c>
      <c r="L350" s="36" t="s">
        <v>773</v>
      </c>
      <c r="M350" s="36" t="s">
        <v>79</v>
      </c>
      <c r="N350" s="34" t="s">
        <v>95</v>
      </c>
      <c r="O350" s="42"/>
    </row>
    <row r="351" spans="1:15" ht="16.5" x14ac:dyDescent="0.3">
      <c r="A351" s="35">
        <v>43445</v>
      </c>
      <c r="B351" s="36" t="s">
        <v>416</v>
      </c>
      <c r="C351" s="95" t="s">
        <v>92</v>
      </c>
      <c r="D351" s="36" t="s">
        <v>83</v>
      </c>
      <c r="E351" s="37"/>
      <c r="F351" s="37">
        <v>1000</v>
      </c>
      <c r="G351" s="93">
        <f t="shared" si="10"/>
        <v>1.7984641116486522</v>
      </c>
      <c r="H351" s="93">
        <v>556.03</v>
      </c>
      <c r="I351" s="97">
        <f t="shared" si="11"/>
        <v>-3355173</v>
      </c>
      <c r="J351" s="36" t="s">
        <v>298</v>
      </c>
      <c r="K351" s="36" t="s">
        <v>94</v>
      </c>
      <c r="L351" s="36" t="s">
        <v>773</v>
      </c>
      <c r="M351" s="36" t="s">
        <v>79</v>
      </c>
      <c r="N351" s="34" t="s">
        <v>95</v>
      </c>
      <c r="O351" s="42"/>
    </row>
    <row r="352" spans="1:15" ht="16.5" x14ac:dyDescent="0.3">
      <c r="A352" s="35">
        <v>43445</v>
      </c>
      <c r="B352" s="103" t="s">
        <v>462</v>
      </c>
      <c r="C352" s="95" t="s">
        <v>92</v>
      </c>
      <c r="D352" s="36" t="s">
        <v>88</v>
      </c>
      <c r="E352" s="96"/>
      <c r="F352" s="19">
        <v>2000</v>
      </c>
      <c r="G352" s="93">
        <f t="shared" si="10"/>
        <v>3.5283325100557477</v>
      </c>
      <c r="H352" s="93">
        <v>566.84</v>
      </c>
      <c r="I352" s="97">
        <f t="shared" si="11"/>
        <v>-3357173</v>
      </c>
      <c r="J352" s="103" t="s">
        <v>301</v>
      </c>
      <c r="K352" s="104" t="s">
        <v>94</v>
      </c>
      <c r="L352" s="36" t="s">
        <v>732</v>
      </c>
      <c r="M352" s="36" t="s">
        <v>79</v>
      </c>
      <c r="N352" s="103" t="s">
        <v>95</v>
      </c>
      <c r="O352" s="42"/>
    </row>
    <row r="353" spans="1:15" ht="16.5" x14ac:dyDescent="0.3">
      <c r="A353" s="35">
        <v>43445</v>
      </c>
      <c r="B353" s="103" t="s">
        <v>463</v>
      </c>
      <c r="C353" s="95" t="s">
        <v>92</v>
      </c>
      <c r="D353" s="36" t="s">
        <v>88</v>
      </c>
      <c r="E353" s="96"/>
      <c r="F353" s="19">
        <v>2000</v>
      </c>
      <c r="G353" s="93">
        <f t="shared" si="10"/>
        <v>3.5283325100557477</v>
      </c>
      <c r="H353" s="93">
        <v>566.84</v>
      </c>
      <c r="I353" s="97">
        <f t="shared" si="11"/>
        <v>-3359173</v>
      </c>
      <c r="J353" s="103" t="s">
        <v>301</v>
      </c>
      <c r="K353" s="104" t="s">
        <v>94</v>
      </c>
      <c r="L353" s="36" t="s">
        <v>732</v>
      </c>
      <c r="M353" s="36" t="s">
        <v>79</v>
      </c>
      <c r="N353" s="103" t="s">
        <v>95</v>
      </c>
      <c r="O353" s="42"/>
    </row>
    <row r="354" spans="1:15" ht="16.5" x14ac:dyDescent="0.3">
      <c r="A354" s="35">
        <v>43445</v>
      </c>
      <c r="B354" s="103" t="s">
        <v>464</v>
      </c>
      <c r="C354" s="95" t="s">
        <v>92</v>
      </c>
      <c r="D354" s="36" t="s">
        <v>88</v>
      </c>
      <c r="E354" s="96"/>
      <c r="F354" s="19">
        <v>2000</v>
      </c>
      <c r="G354" s="93">
        <f t="shared" si="10"/>
        <v>3.5283325100557477</v>
      </c>
      <c r="H354" s="93">
        <v>566.84</v>
      </c>
      <c r="I354" s="97">
        <f t="shared" si="11"/>
        <v>-3361173</v>
      </c>
      <c r="J354" s="103" t="s">
        <v>301</v>
      </c>
      <c r="K354" s="104" t="s">
        <v>94</v>
      </c>
      <c r="L354" s="36" t="s">
        <v>732</v>
      </c>
      <c r="M354" s="36" t="s">
        <v>79</v>
      </c>
      <c r="N354" s="103" t="s">
        <v>95</v>
      </c>
      <c r="O354" s="42"/>
    </row>
    <row r="355" spans="1:15" ht="16.5" x14ac:dyDescent="0.3">
      <c r="A355" s="35">
        <v>43445</v>
      </c>
      <c r="B355" s="103" t="s">
        <v>465</v>
      </c>
      <c r="C355" s="95" t="s">
        <v>92</v>
      </c>
      <c r="D355" s="36" t="s">
        <v>88</v>
      </c>
      <c r="E355" s="96"/>
      <c r="F355" s="19">
        <v>3000</v>
      </c>
      <c r="G355" s="93">
        <f t="shared" si="10"/>
        <v>5.2924987650836215</v>
      </c>
      <c r="H355" s="93">
        <v>566.84</v>
      </c>
      <c r="I355" s="97">
        <f t="shared" si="11"/>
        <v>-3364173</v>
      </c>
      <c r="J355" s="103" t="s">
        <v>301</v>
      </c>
      <c r="K355" s="104" t="s">
        <v>94</v>
      </c>
      <c r="L355" s="36" t="s">
        <v>732</v>
      </c>
      <c r="M355" s="36" t="s">
        <v>79</v>
      </c>
      <c r="N355" s="103" t="s">
        <v>95</v>
      </c>
      <c r="O355" s="42"/>
    </row>
    <row r="356" spans="1:15" ht="16.5" x14ac:dyDescent="0.3">
      <c r="A356" s="35">
        <v>43445</v>
      </c>
      <c r="B356" s="103" t="s">
        <v>466</v>
      </c>
      <c r="C356" s="95" t="s">
        <v>92</v>
      </c>
      <c r="D356" s="36" t="s">
        <v>88</v>
      </c>
      <c r="E356" s="96"/>
      <c r="F356" s="19">
        <v>2000</v>
      </c>
      <c r="G356" s="93">
        <f t="shared" si="10"/>
        <v>3.5283325100557477</v>
      </c>
      <c r="H356" s="93">
        <v>566.84</v>
      </c>
      <c r="I356" s="97">
        <f t="shared" si="11"/>
        <v>-3366173</v>
      </c>
      <c r="J356" s="103" t="s">
        <v>301</v>
      </c>
      <c r="K356" s="104" t="s">
        <v>94</v>
      </c>
      <c r="L356" s="36" t="s">
        <v>732</v>
      </c>
      <c r="M356" s="36" t="s">
        <v>79</v>
      </c>
      <c r="N356" s="103" t="s">
        <v>95</v>
      </c>
      <c r="O356" s="42"/>
    </row>
    <row r="357" spans="1:15" ht="16.5" x14ac:dyDescent="0.3">
      <c r="A357" s="35">
        <v>43445</v>
      </c>
      <c r="B357" s="103" t="s">
        <v>467</v>
      </c>
      <c r="C357" s="95" t="s">
        <v>92</v>
      </c>
      <c r="D357" s="36" t="s">
        <v>88</v>
      </c>
      <c r="E357" s="96"/>
      <c r="F357" s="19">
        <v>2000</v>
      </c>
      <c r="G357" s="93">
        <f t="shared" si="10"/>
        <v>3.5283325100557477</v>
      </c>
      <c r="H357" s="93">
        <v>566.84</v>
      </c>
      <c r="I357" s="97">
        <f t="shared" si="11"/>
        <v>-3368173</v>
      </c>
      <c r="J357" s="103" t="s">
        <v>301</v>
      </c>
      <c r="K357" s="104" t="s">
        <v>94</v>
      </c>
      <c r="L357" s="36" t="s">
        <v>732</v>
      </c>
      <c r="M357" s="36" t="s">
        <v>79</v>
      </c>
      <c r="N357" s="103" t="s">
        <v>95</v>
      </c>
      <c r="O357" s="42"/>
    </row>
    <row r="358" spans="1:15" ht="16.5" x14ac:dyDescent="0.3">
      <c r="A358" s="35">
        <v>43445</v>
      </c>
      <c r="B358" s="103" t="s">
        <v>468</v>
      </c>
      <c r="C358" s="95" t="s">
        <v>92</v>
      </c>
      <c r="D358" s="36" t="s">
        <v>88</v>
      </c>
      <c r="E358" s="96"/>
      <c r="F358" s="19">
        <v>2000</v>
      </c>
      <c r="G358" s="93">
        <f t="shared" si="10"/>
        <v>3.5283325100557477</v>
      </c>
      <c r="H358" s="93">
        <v>566.84</v>
      </c>
      <c r="I358" s="97">
        <f t="shared" si="11"/>
        <v>-3370173</v>
      </c>
      <c r="J358" s="103" t="s">
        <v>301</v>
      </c>
      <c r="K358" s="104" t="s">
        <v>94</v>
      </c>
      <c r="L358" s="36" t="s">
        <v>732</v>
      </c>
      <c r="M358" s="36" t="s">
        <v>79</v>
      </c>
      <c r="N358" s="103" t="s">
        <v>95</v>
      </c>
      <c r="O358" s="42"/>
    </row>
    <row r="359" spans="1:15" ht="16.5" x14ac:dyDescent="0.3">
      <c r="A359" s="35">
        <v>43445</v>
      </c>
      <c r="B359" s="98" t="s">
        <v>551</v>
      </c>
      <c r="C359" s="95" t="s">
        <v>92</v>
      </c>
      <c r="D359" s="36" t="s">
        <v>85</v>
      </c>
      <c r="E359" s="37"/>
      <c r="F359" s="37">
        <v>1000</v>
      </c>
      <c r="G359" s="93">
        <f t="shared" si="10"/>
        <v>1.7984641116486522</v>
      </c>
      <c r="H359" s="93">
        <v>556.03</v>
      </c>
      <c r="I359" s="97">
        <f t="shared" si="11"/>
        <v>-3371173</v>
      </c>
      <c r="J359" s="34" t="s">
        <v>267</v>
      </c>
      <c r="K359" s="98" t="s">
        <v>94</v>
      </c>
      <c r="L359" s="36" t="s">
        <v>773</v>
      </c>
      <c r="M359" s="36" t="s">
        <v>79</v>
      </c>
      <c r="N359" s="34" t="s">
        <v>95</v>
      </c>
      <c r="O359" s="42"/>
    </row>
    <row r="360" spans="1:15" ht="16.5" x14ac:dyDescent="0.3">
      <c r="A360" s="35">
        <v>43445</v>
      </c>
      <c r="B360" s="98" t="s">
        <v>552</v>
      </c>
      <c r="C360" s="95" t="s">
        <v>92</v>
      </c>
      <c r="D360" s="36" t="s">
        <v>85</v>
      </c>
      <c r="E360" s="37"/>
      <c r="F360" s="37">
        <v>1000</v>
      </c>
      <c r="G360" s="93">
        <f t="shared" si="10"/>
        <v>1.7984641116486522</v>
      </c>
      <c r="H360" s="93">
        <v>556.03</v>
      </c>
      <c r="I360" s="97">
        <f t="shared" si="11"/>
        <v>-3372173</v>
      </c>
      <c r="J360" s="34" t="s">
        <v>267</v>
      </c>
      <c r="K360" s="98" t="s">
        <v>94</v>
      </c>
      <c r="L360" s="36" t="s">
        <v>773</v>
      </c>
      <c r="M360" s="36" t="s">
        <v>79</v>
      </c>
      <c r="N360" s="34" t="s">
        <v>95</v>
      </c>
      <c r="O360" s="42"/>
    </row>
    <row r="361" spans="1:15" ht="16.5" x14ac:dyDescent="0.3">
      <c r="A361" s="35">
        <v>43445</v>
      </c>
      <c r="B361" s="34" t="s">
        <v>590</v>
      </c>
      <c r="C361" s="95" t="s">
        <v>92</v>
      </c>
      <c r="D361" s="36" t="s">
        <v>85</v>
      </c>
      <c r="E361" s="37"/>
      <c r="F361" s="37">
        <v>1000</v>
      </c>
      <c r="G361" s="93">
        <f t="shared" si="10"/>
        <v>1.7984641116486522</v>
      </c>
      <c r="H361" s="93">
        <v>556.03</v>
      </c>
      <c r="I361" s="97">
        <f t="shared" si="11"/>
        <v>-3373173</v>
      </c>
      <c r="J361" s="34" t="s">
        <v>582</v>
      </c>
      <c r="K361" s="34" t="s">
        <v>94</v>
      </c>
      <c r="L361" s="36" t="s">
        <v>773</v>
      </c>
      <c r="M361" s="36" t="s">
        <v>79</v>
      </c>
      <c r="N361" s="34" t="s">
        <v>95</v>
      </c>
      <c r="O361" s="42"/>
    </row>
    <row r="362" spans="1:15" ht="16.5" x14ac:dyDescent="0.3">
      <c r="A362" s="35">
        <v>43445</v>
      </c>
      <c r="B362" s="34" t="s">
        <v>725</v>
      </c>
      <c r="C362" s="36" t="s">
        <v>195</v>
      </c>
      <c r="D362" s="36" t="s">
        <v>85</v>
      </c>
      <c r="E362" s="37"/>
      <c r="F362" s="37">
        <v>56000</v>
      </c>
      <c r="G362" s="93">
        <f t="shared" si="10"/>
        <v>100.71399025232452</v>
      </c>
      <c r="H362" s="93">
        <v>556.03</v>
      </c>
      <c r="I362" s="97">
        <f t="shared" si="11"/>
        <v>-3429173</v>
      </c>
      <c r="J362" s="34" t="s">
        <v>582</v>
      </c>
      <c r="K362" s="34">
        <v>37</v>
      </c>
      <c r="L362" s="36" t="s">
        <v>773</v>
      </c>
      <c r="M362" s="36" t="s">
        <v>79</v>
      </c>
      <c r="N362" s="34" t="s">
        <v>110</v>
      </c>
      <c r="O362" s="42"/>
    </row>
    <row r="363" spans="1:15" ht="16.5" x14ac:dyDescent="0.3">
      <c r="A363" s="35">
        <v>43445</v>
      </c>
      <c r="B363" s="34" t="s">
        <v>591</v>
      </c>
      <c r="C363" s="95" t="s">
        <v>92</v>
      </c>
      <c r="D363" s="36" t="s">
        <v>85</v>
      </c>
      <c r="E363" s="37"/>
      <c r="F363" s="37">
        <v>1000</v>
      </c>
      <c r="G363" s="93">
        <f t="shared" si="10"/>
        <v>1.7984641116486522</v>
      </c>
      <c r="H363" s="93">
        <v>556.03</v>
      </c>
      <c r="I363" s="97">
        <f t="shared" si="11"/>
        <v>-3430173</v>
      </c>
      <c r="J363" s="34" t="s">
        <v>582</v>
      </c>
      <c r="K363" s="34" t="s">
        <v>94</v>
      </c>
      <c r="L363" s="36" t="s">
        <v>773</v>
      </c>
      <c r="M363" s="36" t="s">
        <v>79</v>
      </c>
      <c r="N363" s="34" t="s">
        <v>95</v>
      </c>
      <c r="O363" s="42"/>
    </row>
    <row r="364" spans="1:15" ht="16.5" x14ac:dyDescent="0.3">
      <c r="A364" s="35">
        <v>43445</v>
      </c>
      <c r="B364" s="98" t="s">
        <v>628</v>
      </c>
      <c r="C364" s="95" t="s">
        <v>92</v>
      </c>
      <c r="D364" s="36" t="s">
        <v>85</v>
      </c>
      <c r="E364" s="37"/>
      <c r="F364" s="37">
        <v>300</v>
      </c>
      <c r="G364" s="93">
        <f t="shared" si="10"/>
        <v>0.53953923349459565</v>
      </c>
      <c r="H364" s="93">
        <v>556.03</v>
      </c>
      <c r="I364" s="97">
        <f t="shared" si="11"/>
        <v>-3430473</v>
      </c>
      <c r="J364" s="34" t="s">
        <v>274</v>
      </c>
      <c r="K364" s="98" t="s">
        <v>94</v>
      </c>
      <c r="L364" s="36" t="s">
        <v>773</v>
      </c>
      <c r="M364" s="36" t="s">
        <v>79</v>
      </c>
      <c r="N364" s="34" t="s">
        <v>95</v>
      </c>
      <c r="O364" s="42"/>
    </row>
    <row r="365" spans="1:15" ht="16.5" x14ac:dyDescent="0.3">
      <c r="A365" s="35">
        <v>43445</v>
      </c>
      <c r="B365" s="98" t="s">
        <v>634</v>
      </c>
      <c r="C365" s="36" t="s">
        <v>368</v>
      </c>
      <c r="D365" s="36" t="s">
        <v>85</v>
      </c>
      <c r="E365" s="37"/>
      <c r="F365" s="37">
        <v>3000</v>
      </c>
      <c r="G365" s="93">
        <f t="shared" si="10"/>
        <v>5.3953923349459565</v>
      </c>
      <c r="H365" s="93">
        <v>556.03</v>
      </c>
      <c r="I365" s="97">
        <f t="shared" si="11"/>
        <v>-3433473</v>
      </c>
      <c r="J365" s="34" t="s">
        <v>274</v>
      </c>
      <c r="K365" s="98" t="s">
        <v>94</v>
      </c>
      <c r="L365" s="36" t="s">
        <v>773</v>
      </c>
      <c r="M365" s="36" t="s">
        <v>79</v>
      </c>
      <c r="N365" s="34" t="s">
        <v>95</v>
      </c>
      <c r="O365" s="42"/>
    </row>
    <row r="366" spans="1:15" ht="16.5" x14ac:dyDescent="0.3">
      <c r="A366" s="35">
        <v>43445</v>
      </c>
      <c r="B366" s="98" t="s">
        <v>635</v>
      </c>
      <c r="C366" s="95" t="s">
        <v>201</v>
      </c>
      <c r="D366" s="36" t="s">
        <v>85</v>
      </c>
      <c r="E366" s="37"/>
      <c r="F366" s="37">
        <v>15000</v>
      </c>
      <c r="G366" s="93">
        <f t="shared" si="10"/>
        <v>26.976961674729782</v>
      </c>
      <c r="H366" s="93">
        <v>556.03</v>
      </c>
      <c r="I366" s="97">
        <f t="shared" si="11"/>
        <v>-3448473</v>
      </c>
      <c r="J366" s="34" t="s">
        <v>274</v>
      </c>
      <c r="K366" s="98">
        <v>101</v>
      </c>
      <c r="L366" s="36" t="s">
        <v>773</v>
      </c>
      <c r="M366" s="36" t="s">
        <v>79</v>
      </c>
      <c r="N366" s="34" t="s">
        <v>110</v>
      </c>
      <c r="O366" s="42"/>
    </row>
    <row r="367" spans="1:15" ht="16.5" x14ac:dyDescent="0.3">
      <c r="A367" s="35">
        <v>43445</v>
      </c>
      <c r="B367" s="98" t="s">
        <v>636</v>
      </c>
      <c r="C367" s="95" t="s">
        <v>201</v>
      </c>
      <c r="D367" s="36" t="s">
        <v>85</v>
      </c>
      <c r="E367" s="37"/>
      <c r="F367" s="37">
        <v>20000</v>
      </c>
      <c r="G367" s="93">
        <f t="shared" si="10"/>
        <v>35.969282232973043</v>
      </c>
      <c r="H367" s="93">
        <v>556.03</v>
      </c>
      <c r="I367" s="97">
        <f t="shared" si="11"/>
        <v>-3468473</v>
      </c>
      <c r="J367" s="34" t="s">
        <v>274</v>
      </c>
      <c r="K367" s="98" t="s">
        <v>94</v>
      </c>
      <c r="L367" s="36" t="s">
        <v>773</v>
      </c>
      <c r="M367" s="36" t="s">
        <v>79</v>
      </c>
      <c r="N367" s="34" t="s">
        <v>95</v>
      </c>
      <c r="O367" s="42"/>
    </row>
    <row r="368" spans="1:15" ht="16.5" x14ac:dyDescent="0.3">
      <c r="A368" s="35">
        <v>43445</v>
      </c>
      <c r="B368" s="98" t="s">
        <v>637</v>
      </c>
      <c r="C368" s="95" t="s">
        <v>92</v>
      </c>
      <c r="D368" s="36" t="s">
        <v>85</v>
      </c>
      <c r="E368" s="37"/>
      <c r="F368" s="37">
        <v>300</v>
      </c>
      <c r="G368" s="93">
        <f t="shared" si="10"/>
        <v>0.53953923349459565</v>
      </c>
      <c r="H368" s="93">
        <v>556.03</v>
      </c>
      <c r="I368" s="97">
        <f t="shared" si="11"/>
        <v>-3468773</v>
      </c>
      <c r="J368" s="34" t="s">
        <v>274</v>
      </c>
      <c r="K368" s="98" t="s">
        <v>94</v>
      </c>
      <c r="L368" s="36" t="s">
        <v>773</v>
      </c>
      <c r="M368" s="36" t="s">
        <v>79</v>
      </c>
      <c r="N368" s="34" t="s">
        <v>95</v>
      </c>
      <c r="O368" s="42"/>
    </row>
    <row r="369" spans="1:15" ht="16.5" x14ac:dyDescent="0.3">
      <c r="A369" s="35">
        <v>43445</v>
      </c>
      <c r="B369" s="98" t="s">
        <v>638</v>
      </c>
      <c r="C369" s="95" t="s">
        <v>92</v>
      </c>
      <c r="D369" s="36" t="s">
        <v>85</v>
      </c>
      <c r="E369" s="37"/>
      <c r="F369" s="37">
        <v>300</v>
      </c>
      <c r="G369" s="93">
        <f t="shared" si="10"/>
        <v>0.53953923349459565</v>
      </c>
      <c r="H369" s="93">
        <v>556.03</v>
      </c>
      <c r="I369" s="97">
        <f t="shared" si="11"/>
        <v>-3469073</v>
      </c>
      <c r="J369" s="34" t="s">
        <v>274</v>
      </c>
      <c r="K369" s="98" t="s">
        <v>94</v>
      </c>
      <c r="L369" s="36" t="s">
        <v>773</v>
      </c>
      <c r="M369" s="36" t="s">
        <v>79</v>
      </c>
      <c r="N369" s="34" t="s">
        <v>95</v>
      </c>
      <c r="O369" s="42"/>
    </row>
    <row r="370" spans="1:15" ht="16.5" x14ac:dyDescent="0.3">
      <c r="A370" s="35">
        <v>43445</v>
      </c>
      <c r="B370" s="98" t="s">
        <v>639</v>
      </c>
      <c r="C370" s="95" t="s">
        <v>92</v>
      </c>
      <c r="D370" s="36" t="s">
        <v>85</v>
      </c>
      <c r="E370" s="37"/>
      <c r="F370" s="37">
        <v>300</v>
      </c>
      <c r="G370" s="93">
        <f t="shared" si="10"/>
        <v>0.53953923349459565</v>
      </c>
      <c r="H370" s="93">
        <v>556.03</v>
      </c>
      <c r="I370" s="97">
        <f t="shared" si="11"/>
        <v>-3469373</v>
      </c>
      <c r="J370" s="34" t="s">
        <v>274</v>
      </c>
      <c r="K370" s="98" t="s">
        <v>94</v>
      </c>
      <c r="L370" s="36" t="s">
        <v>773</v>
      </c>
      <c r="M370" s="36" t="s">
        <v>79</v>
      </c>
      <c r="N370" s="34" t="s">
        <v>95</v>
      </c>
      <c r="O370" s="42"/>
    </row>
    <row r="371" spans="1:15" ht="16.5" x14ac:dyDescent="0.3">
      <c r="A371" s="35">
        <v>43445</v>
      </c>
      <c r="B371" s="98" t="s">
        <v>640</v>
      </c>
      <c r="C371" s="95" t="s">
        <v>92</v>
      </c>
      <c r="D371" s="36" t="s">
        <v>85</v>
      </c>
      <c r="E371" s="37"/>
      <c r="F371" s="37">
        <v>300</v>
      </c>
      <c r="G371" s="93">
        <f t="shared" si="10"/>
        <v>0.53953923349459565</v>
      </c>
      <c r="H371" s="93">
        <v>556.03</v>
      </c>
      <c r="I371" s="97">
        <f t="shared" si="11"/>
        <v>-3469673</v>
      </c>
      <c r="J371" s="34" t="s">
        <v>274</v>
      </c>
      <c r="K371" s="98" t="s">
        <v>94</v>
      </c>
      <c r="L371" s="36" t="s">
        <v>773</v>
      </c>
      <c r="M371" s="36" t="s">
        <v>79</v>
      </c>
      <c r="N371" s="34" t="s">
        <v>95</v>
      </c>
      <c r="O371" s="42"/>
    </row>
    <row r="372" spans="1:15" ht="16.5" x14ac:dyDescent="0.3">
      <c r="A372" s="35">
        <v>43445</v>
      </c>
      <c r="B372" s="98" t="s">
        <v>641</v>
      </c>
      <c r="C372" s="95" t="s">
        <v>92</v>
      </c>
      <c r="D372" s="36" t="s">
        <v>85</v>
      </c>
      <c r="E372" s="37"/>
      <c r="F372" s="37">
        <v>300</v>
      </c>
      <c r="G372" s="93">
        <f t="shared" si="10"/>
        <v>0.53953923349459565</v>
      </c>
      <c r="H372" s="93">
        <v>556.03</v>
      </c>
      <c r="I372" s="97">
        <f t="shared" si="11"/>
        <v>-3469973</v>
      </c>
      <c r="J372" s="34" t="s">
        <v>274</v>
      </c>
      <c r="K372" s="98" t="s">
        <v>94</v>
      </c>
      <c r="L372" s="36" t="s">
        <v>773</v>
      </c>
      <c r="M372" s="36" t="s">
        <v>79</v>
      </c>
      <c r="N372" s="34" t="s">
        <v>95</v>
      </c>
      <c r="O372" s="42"/>
    </row>
    <row r="373" spans="1:15" ht="16.5" x14ac:dyDescent="0.3">
      <c r="A373" s="35">
        <v>43445</v>
      </c>
      <c r="B373" s="98" t="s">
        <v>642</v>
      </c>
      <c r="C373" s="95" t="s">
        <v>92</v>
      </c>
      <c r="D373" s="36" t="s">
        <v>85</v>
      </c>
      <c r="E373" s="37"/>
      <c r="F373" s="37">
        <v>300</v>
      </c>
      <c r="G373" s="93">
        <f t="shared" si="10"/>
        <v>0.53953923349459565</v>
      </c>
      <c r="H373" s="93">
        <v>556.03</v>
      </c>
      <c r="I373" s="97">
        <f t="shared" si="11"/>
        <v>-3470273</v>
      </c>
      <c r="J373" s="34" t="s">
        <v>274</v>
      </c>
      <c r="K373" s="98" t="s">
        <v>94</v>
      </c>
      <c r="L373" s="36" t="s">
        <v>773</v>
      </c>
      <c r="M373" s="36" t="s">
        <v>79</v>
      </c>
      <c r="N373" s="34" t="s">
        <v>95</v>
      </c>
      <c r="O373" s="42"/>
    </row>
    <row r="374" spans="1:15" ht="16.5" x14ac:dyDescent="0.3">
      <c r="A374" s="35">
        <v>43445</v>
      </c>
      <c r="B374" s="98" t="s">
        <v>643</v>
      </c>
      <c r="C374" s="95" t="s">
        <v>92</v>
      </c>
      <c r="D374" s="36" t="s">
        <v>85</v>
      </c>
      <c r="E374" s="37"/>
      <c r="F374" s="37">
        <v>300</v>
      </c>
      <c r="G374" s="93">
        <f t="shared" si="10"/>
        <v>0.53953923349459565</v>
      </c>
      <c r="H374" s="93">
        <v>556.03</v>
      </c>
      <c r="I374" s="97">
        <f t="shared" si="11"/>
        <v>-3470573</v>
      </c>
      <c r="J374" s="34" t="s">
        <v>274</v>
      </c>
      <c r="K374" s="98" t="s">
        <v>94</v>
      </c>
      <c r="L374" s="36" t="s">
        <v>773</v>
      </c>
      <c r="M374" s="36" t="s">
        <v>79</v>
      </c>
      <c r="N374" s="34" t="s">
        <v>95</v>
      </c>
      <c r="O374" s="42"/>
    </row>
    <row r="375" spans="1:15" ht="16.5" x14ac:dyDescent="0.3">
      <c r="A375" s="35">
        <v>43445</v>
      </c>
      <c r="B375" s="98" t="s">
        <v>644</v>
      </c>
      <c r="C375" s="95" t="s">
        <v>92</v>
      </c>
      <c r="D375" s="36" t="s">
        <v>85</v>
      </c>
      <c r="E375" s="37"/>
      <c r="F375" s="37">
        <v>10000</v>
      </c>
      <c r="G375" s="93">
        <f t="shared" si="10"/>
        <v>17.984641116486522</v>
      </c>
      <c r="H375" s="93">
        <v>556.03</v>
      </c>
      <c r="I375" s="97">
        <f t="shared" si="11"/>
        <v>-3480573</v>
      </c>
      <c r="J375" s="34" t="s">
        <v>274</v>
      </c>
      <c r="K375" s="98" t="s">
        <v>94</v>
      </c>
      <c r="L375" s="36" t="s">
        <v>773</v>
      </c>
      <c r="M375" s="36" t="s">
        <v>79</v>
      </c>
      <c r="N375" s="34" t="s">
        <v>95</v>
      </c>
      <c r="O375" s="42"/>
    </row>
    <row r="376" spans="1:15" ht="16.5" x14ac:dyDescent="0.3">
      <c r="A376" s="35">
        <v>43445</v>
      </c>
      <c r="B376" s="98" t="s">
        <v>645</v>
      </c>
      <c r="C376" s="95" t="s">
        <v>92</v>
      </c>
      <c r="D376" s="36" t="s">
        <v>85</v>
      </c>
      <c r="E376" s="37"/>
      <c r="F376" s="37">
        <v>500</v>
      </c>
      <c r="G376" s="93">
        <f t="shared" si="10"/>
        <v>0.89923205582432608</v>
      </c>
      <c r="H376" s="93">
        <v>556.03</v>
      </c>
      <c r="I376" s="97">
        <f t="shared" si="11"/>
        <v>-3481073</v>
      </c>
      <c r="J376" s="34" t="s">
        <v>274</v>
      </c>
      <c r="K376" s="98" t="s">
        <v>94</v>
      </c>
      <c r="L376" s="36" t="s">
        <v>773</v>
      </c>
      <c r="M376" s="36" t="s">
        <v>79</v>
      </c>
      <c r="N376" s="34" t="s">
        <v>95</v>
      </c>
      <c r="O376" s="42"/>
    </row>
    <row r="377" spans="1:15" ht="16.5" x14ac:dyDescent="0.3">
      <c r="A377" s="35">
        <v>43445</v>
      </c>
      <c r="B377" s="98" t="s">
        <v>646</v>
      </c>
      <c r="C377" s="95" t="s">
        <v>92</v>
      </c>
      <c r="D377" s="36" t="s">
        <v>85</v>
      </c>
      <c r="E377" s="37"/>
      <c r="F377" s="37">
        <v>500</v>
      </c>
      <c r="G377" s="93">
        <f t="shared" si="10"/>
        <v>0.89923205582432608</v>
      </c>
      <c r="H377" s="93">
        <v>556.03</v>
      </c>
      <c r="I377" s="97">
        <f t="shared" si="11"/>
        <v>-3481573</v>
      </c>
      <c r="J377" s="34" t="s">
        <v>274</v>
      </c>
      <c r="K377" s="98" t="s">
        <v>94</v>
      </c>
      <c r="L377" s="36" t="s">
        <v>773</v>
      </c>
      <c r="M377" s="36" t="s">
        <v>79</v>
      </c>
      <c r="N377" s="34" t="s">
        <v>95</v>
      </c>
      <c r="O377" s="42"/>
    </row>
    <row r="378" spans="1:15" ht="16.5" x14ac:dyDescent="0.3">
      <c r="A378" s="35">
        <v>43445</v>
      </c>
      <c r="B378" s="98" t="s">
        <v>647</v>
      </c>
      <c r="C378" s="95" t="s">
        <v>92</v>
      </c>
      <c r="D378" s="36" t="s">
        <v>85</v>
      </c>
      <c r="E378" s="37"/>
      <c r="F378" s="37">
        <v>500</v>
      </c>
      <c r="G378" s="93">
        <f t="shared" si="10"/>
        <v>0.89923205582432608</v>
      </c>
      <c r="H378" s="93">
        <v>556.03</v>
      </c>
      <c r="I378" s="97">
        <f t="shared" si="11"/>
        <v>-3482073</v>
      </c>
      <c r="J378" s="34" t="s">
        <v>274</v>
      </c>
      <c r="K378" s="98" t="s">
        <v>94</v>
      </c>
      <c r="L378" s="36" t="s">
        <v>773</v>
      </c>
      <c r="M378" s="36" t="s">
        <v>79</v>
      </c>
      <c r="N378" s="34" t="s">
        <v>95</v>
      </c>
      <c r="O378" s="42"/>
    </row>
    <row r="379" spans="1:15" ht="16.5" x14ac:dyDescent="0.3">
      <c r="A379" s="35">
        <v>43446</v>
      </c>
      <c r="B379" s="99" t="s">
        <v>91</v>
      </c>
      <c r="C379" s="95" t="s">
        <v>92</v>
      </c>
      <c r="D379" s="36" t="s">
        <v>88</v>
      </c>
      <c r="E379" s="37"/>
      <c r="F379" s="37">
        <v>2000</v>
      </c>
      <c r="G379" s="93">
        <f t="shared" si="10"/>
        <v>3.5283325100557477</v>
      </c>
      <c r="H379" s="93">
        <v>566.84</v>
      </c>
      <c r="I379" s="97">
        <f t="shared" si="11"/>
        <v>-3484073</v>
      </c>
      <c r="J379" s="99" t="s">
        <v>93</v>
      </c>
      <c r="K379" s="99" t="s">
        <v>94</v>
      </c>
      <c r="L379" s="36" t="s">
        <v>732</v>
      </c>
      <c r="M379" s="36" t="s">
        <v>79</v>
      </c>
      <c r="N379" s="16" t="s">
        <v>95</v>
      </c>
      <c r="O379" s="42"/>
    </row>
    <row r="380" spans="1:15" ht="16.5" x14ac:dyDescent="0.3">
      <c r="A380" s="35">
        <v>43446</v>
      </c>
      <c r="B380" s="99" t="s">
        <v>96</v>
      </c>
      <c r="C380" s="99" t="s">
        <v>86</v>
      </c>
      <c r="D380" s="36" t="s">
        <v>88</v>
      </c>
      <c r="E380" s="37"/>
      <c r="F380" s="37">
        <v>1000</v>
      </c>
      <c r="G380" s="93">
        <f t="shared" si="10"/>
        <v>1.7641662550278738</v>
      </c>
      <c r="H380" s="93">
        <v>566.84</v>
      </c>
      <c r="I380" s="97">
        <f t="shared" si="11"/>
        <v>-3485073</v>
      </c>
      <c r="J380" s="99" t="s">
        <v>93</v>
      </c>
      <c r="K380" s="99" t="s">
        <v>94</v>
      </c>
      <c r="L380" s="36" t="s">
        <v>732</v>
      </c>
      <c r="M380" s="36" t="s">
        <v>79</v>
      </c>
      <c r="N380" s="16" t="s">
        <v>95</v>
      </c>
      <c r="O380" s="42"/>
    </row>
    <row r="381" spans="1:15" ht="16.5" x14ac:dyDescent="0.3">
      <c r="A381" s="35">
        <v>43446</v>
      </c>
      <c r="B381" s="99" t="s">
        <v>122</v>
      </c>
      <c r="C381" s="95" t="s">
        <v>92</v>
      </c>
      <c r="D381" s="36" t="s">
        <v>88</v>
      </c>
      <c r="E381" s="37"/>
      <c r="F381" s="37">
        <v>1500</v>
      </c>
      <c r="G381" s="93">
        <f t="shared" si="10"/>
        <v>2.6462493825418107</v>
      </c>
      <c r="H381" s="93">
        <v>566.84</v>
      </c>
      <c r="I381" s="97">
        <f t="shared" si="11"/>
        <v>-3486573</v>
      </c>
      <c r="J381" s="99" t="s">
        <v>93</v>
      </c>
      <c r="K381" s="99" t="s">
        <v>94</v>
      </c>
      <c r="L381" s="36" t="s">
        <v>732</v>
      </c>
      <c r="M381" s="36" t="s">
        <v>79</v>
      </c>
      <c r="N381" s="16" t="s">
        <v>95</v>
      </c>
      <c r="O381" s="42"/>
    </row>
    <row r="382" spans="1:15" ht="16.5" x14ac:dyDescent="0.3">
      <c r="A382" s="35">
        <v>43446</v>
      </c>
      <c r="B382" s="99" t="s">
        <v>123</v>
      </c>
      <c r="C382" s="95" t="s">
        <v>92</v>
      </c>
      <c r="D382" s="36" t="s">
        <v>88</v>
      </c>
      <c r="E382" s="37"/>
      <c r="F382" s="37">
        <v>1000</v>
      </c>
      <c r="G382" s="93">
        <f t="shared" si="10"/>
        <v>1.7641662550278738</v>
      </c>
      <c r="H382" s="93">
        <v>566.84</v>
      </c>
      <c r="I382" s="97">
        <f t="shared" si="11"/>
        <v>-3487573</v>
      </c>
      <c r="J382" s="99" t="s">
        <v>93</v>
      </c>
      <c r="K382" s="99" t="s">
        <v>94</v>
      </c>
      <c r="L382" s="36" t="s">
        <v>732</v>
      </c>
      <c r="M382" s="36" t="s">
        <v>79</v>
      </c>
      <c r="N382" s="16" t="s">
        <v>95</v>
      </c>
      <c r="O382" s="42"/>
    </row>
    <row r="383" spans="1:15" ht="16.5" x14ac:dyDescent="0.3">
      <c r="A383" s="35">
        <v>43446</v>
      </c>
      <c r="B383" s="99" t="s">
        <v>124</v>
      </c>
      <c r="C383" s="95" t="s">
        <v>92</v>
      </c>
      <c r="D383" s="36" t="s">
        <v>88</v>
      </c>
      <c r="E383" s="37"/>
      <c r="F383" s="37">
        <v>1500</v>
      </c>
      <c r="G383" s="93">
        <f t="shared" si="10"/>
        <v>2.6462493825418107</v>
      </c>
      <c r="H383" s="93">
        <v>566.84</v>
      </c>
      <c r="I383" s="97">
        <f t="shared" si="11"/>
        <v>-3489073</v>
      </c>
      <c r="J383" s="99" t="s">
        <v>93</v>
      </c>
      <c r="K383" s="99" t="s">
        <v>94</v>
      </c>
      <c r="L383" s="36" t="s">
        <v>732</v>
      </c>
      <c r="M383" s="36" t="s">
        <v>79</v>
      </c>
      <c r="N383" s="16" t="s">
        <v>95</v>
      </c>
      <c r="O383" s="42"/>
    </row>
    <row r="384" spans="1:15" ht="16.5" x14ac:dyDescent="0.3">
      <c r="A384" s="35">
        <v>43446</v>
      </c>
      <c r="B384" s="99" t="s">
        <v>125</v>
      </c>
      <c r="C384" s="95" t="s">
        <v>92</v>
      </c>
      <c r="D384" s="36" t="s">
        <v>88</v>
      </c>
      <c r="E384" s="37"/>
      <c r="F384" s="37">
        <v>1500</v>
      </c>
      <c r="G384" s="93">
        <f t="shared" si="10"/>
        <v>2.6462493825418107</v>
      </c>
      <c r="H384" s="93">
        <v>566.84</v>
      </c>
      <c r="I384" s="97">
        <f t="shared" si="11"/>
        <v>-3490573</v>
      </c>
      <c r="J384" s="99" t="s">
        <v>93</v>
      </c>
      <c r="K384" s="99" t="s">
        <v>94</v>
      </c>
      <c r="L384" s="36" t="s">
        <v>732</v>
      </c>
      <c r="M384" s="36" t="s">
        <v>79</v>
      </c>
      <c r="N384" s="16" t="s">
        <v>95</v>
      </c>
      <c r="O384" s="42"/>
    </row>
    <row r="385" spans="1:15" ht="16.5" x14ac:dyDescent="0.3">
      <c r="A385" s="35">
        <v>43446</v>
      </c>
      <c r="B385" s="99" t="s">
        <v>126</v>
      </c>
      <c r="C385" s="95" t="s">
        <v>92</v>
      </c>
      <c r="D385" s="36" t="s">
        <v>88</v>
      </c>
      <c r="E385" s="37"/>
      <c r="F385" s="37">
        <v>1500</v>
      </c>
      <c r="G385" s="93">
        <f t="shared" si="10"/>
        <v>2.6462493825418107</v>
      </c>
      <c r="H385" s="93">
        <v>566.84</v>
      </c>
      <c r="I385" s="97">
        <f t="shared" si="11"/>
        <v>-3492073</v>
      </c>
      <c r="J385" s="99" t="s">
        <v>93</v>
      </c>
      <c r="K385" s="99" t="s">
        <v>94</v>
      </c>
      <c r="L385" s="36" t="s">
        <v>732</v>
      </c>
      <c r="M385" s="36" t="s">
        <v>79</v>
      </c>
      <c r="N385" s="16" t="s">
        <v>95</v>
      </c>
      <c r="O385" s="42"/>
    </row>
    <row r="386" spans="1:15" ht="16.5" x14ac:dyDescent="0.3">
      <c r="A386" s="35">
        <v>43446</v>
      </c>
      <c r="B386" s="95" t="s">
        <v>207</v>
      </c>
      <c r="C386" s="95" t="s">
        <v>92</v>
      </c>
      <c r="D386" s="36" t="s">
        <v>85</v>
      </c>
      <c r="E386" s="96"/>
      <c r="F386" s="19">
        <v>2000</v>
      </c>
      <c r="G386" s="93">
        <f t="shared" si="10"/>
        <v>3.5969282232973043</v>
      </c>
      <c r="H386" s="93">
        <v>556.03</v>
      </c>
      <c r="I386" s="97">
        <f t="shared" si="11"/>
        <v>-3494073</v>
      </c>
      <c r="J386" s="18" t="s">
        <v>181</v>
      </c>
      <c r="K386" s="95" t="s">
        <v>94</v>
      </c>
      <c r="L386" s="36" t="s">
        <v>773</v>
      </c>
      <c r="M386" s="36" t="s">
        <v>79</v>
      </c>
      <c r="N386" s="18" t="s">
        <v>95</v>
      </c>
      <c r="O386" s="42"/>
    </row>
    <row r="387" spans="1:15" ht="16.5" x14ac:dyDescent="0.3">
      <c r="A387" s="35">
        <v>43446</v>
      </c>
      <c r="B387" s="106" t="s">
        <v>222</v>
      </c>
      <c r="C387" s="95" t="s">
        <v>92</v>
      </c>
      <c r="D387" s="36" t="s">
        <v>85</v>
      </c>
      <c r="E387" s="96"/>
      <c r="F387" s="96">
        <v>700</v>
      </c>
      <c r="G387" s="93">
        <f t="shared" si="10"/>
        <v>1.2589248781540565</v>
      </c>
      <c r="H387" s="93">
        <v>556.03</v>
      </c>
      <c r="I387" s="97">
        <f t="shared" si="11"/>
        <v>-3494773</v>
      </c>
      <c r="J387" s="106" t="s">
        <v>212</v>
      </c>
      <c r="K387" s="106" t="s">
        <v>94</v>
      </c>
      <c r="L387" s="36" t="s">
        <v>773</v>
      </c>
      <c r="M387" s="36" t="s">
        <v>79</v>
      </c>
      <c r="N387" s="43" t="s">
        <v>95</v>
      </c>
      <c r="O387" s="42"/>
    </row>
    <row r="388" spans="1:15" ht="16.5" x14ac:dyDescent="0.3">
      <c r="A388" s="35">
        <v>43446</v>
      </c>
      <c r="B388" s="106" t="s">
        <v>223</v>
      </c>
      <c r="C388" s="95" t="s">
        <v>92</v>
      </c>
      <c r="D388" s="36" t="s">
        <v>85</v>
      </c>
      <c r="E388" s="96"/>
      <c r="F388" s="96">
        <v>500</v>
      </c>
      <c r="G388" s="93">
        <f t="shared" si="10"/>
        <v>0.89923205582432608</v>
      </c>
      <c r="H388" s="93">
        <v>556.03</v>
      </c>
      <c r="I388" s="97">
        <f t="shared" si="11"/>
        <v>-3495273</v>
      </c>
      <c r="J388" s="106" t="s">
        <v>212</v>
      </c>
      <c r="K388" s="106" t="s">
        <v>94</v>
      </c>
      <c r="L388" s="36" t="s">
        <v>773</v>
      </c>
      <c r="M388" s="36" t="s">
        <v>79</v>
      </c>
      <c r="N388" s="43" t="s">
        <v>95</v>
      </c>
      <c r="O388" s="42"/>
    </row>
    <row r="389" spans="1:15" ht="16.5" x14ac:dyDescent="0.3">
      <c r="A389" s="35">
        <v>43446</v>
      </c>
      <c r="B389" s="106" t="s">
        <v>224</v>
      </c>
      <c r="C389" s="95" t="s">
        <v>92</v>
      </c>
      <c r="D389" s="36" t="s">
        <v>85</v>
      </c>
      <c r="E389" s="96"/>
      <c r="F389" s="96">
        <v>500</v>
      </c>
      <c r="G389" s="93">
        <f t="shared" si="10"/>
        <v>0.89923205582432608</v>
      </c>
      <c r="H389" s="93">
        <v>556.03</v>
      </c>
      <c r="I389" s="97">
        <f t="shared" si="11"/>
        <v>-3495773</v>
      </c>
      <c r="J389" s="106" t="s">
        <v>212</v>
      </c>
      <c r="K389" s="106" t="s">
        <v>94</v>
      </c>
      <c r="L389" s="36" t="s">
        <v>773</v>
      </c>
      <c r="M389" s="36" t="s">
        <v>79</v>
      </c>
      <c r="N389" s="43" t="s">
        <v>95</v>
      </c>
      <c r="O389" s="42"/>
    </row>
    <row r="390" spans="1:15" ht="16.5" x14ac:dyDescent="0.3">
      <c r="A390" s="35">
        <v>43446</v>
      </c>
      <c r="B390" s="106" t="s">
        <v>225</v>
      </c>
      <c r="C390" s="95" t="s">
        <v>92</v>
      </c>
      <c r="D390" s="36" t="s">
        <v>85</v>
      </c>
      <c r="E390" s="96"/>
      <c r="F390" s="96">
        <v>700</v>
      </c>
      <c r="G390" s="93">
        <f t="shared" si="10"/>
        <v>1.2589248781540565</v>
      </c>
      <c r="H390" s="93">
        <v>556.03</v>
      </c>
      <c r="I390" s="97">
        <f t="shared" si="11"/>
        <v>-3496473</v>
      </c>
      <c r="J390" s="106" t="s">
        <v>212</v>
      </c>
      <c r="K390" s="106" t="s">
        <v>94</v>
      </c>
      <c r="L390" s="36" t="s">
        <v>773</v>
      </c>
      <c r="M390" s="36" t="s">
        <v>79</v>
      </c>
      <c r="N390" s="43" t="s">
        <v>95</v>
      </c>
      <c r="O390" s="42"/>
    </row>
    <row r="391" spans="1:15" ht="16.5" x14ac:dyDescent="0.3">
      <c r="A391" s="35">
        <v>43446</v>
      </c>
      <c r="B391" s="106" t="s">
        <v>226</v>
      </c>
      <c r="C391" s="95" t="s">
        <v>92</v>
      </c>
      <c r="D391" s="36" t="s">
        <v>85</v>
      </c>
      <c r="E391" s="96"/>
      <c r="F391" s="96">
        <v>700</v>
      </c>
      <c r="G391" s="93">
        <f t="shared" si="10"/>
        <v>1.2589248781540565</v>
      </c>
      <c r="H391" s="93">
        <v>556.03</v>
      </c>
      <c r="I391" s="97">
        <f t="shared" si="11"/>
        <v>-3497173</v>
      </c>
      <c r="J391" s="106" t="s">
        <v>212</v>
      </c>
      <c r="K391" s="106" t="s">
        <v>94</v>
      </c>
      <c r="L391" s="36" t="s">
        <v>773</v>
      </c>
      <c r="M391" s="36" t="s">
        <v>79</v>
      </c>
      <c r="N391" s="43" t="s">
        <v>95</v>
      </c>
      <c r="O391" s="42"/>
    </row>
    <row r="392" spans="1:15" ht="16.5" x14ac:dyDescent="0.3">
      <c r="A392" s="35">
        <v>43446</v>
      </c>
      <c r="B392" s="36" t="s">
        <v>312</v>
      </c>
      <c r="C392" s="36" t="s">
        <v>84</v>
      </c>
      <c r="D392" s="36" t="s">
        <v>85</v>
      </c>
      <c r="E392" s="37"/>
      <c r="F392" s="37">
        <v>10000</v>
      </c>
      <c r="G392" s="93">
        <f t="shared" si="10"/>
        <v>17.984641116486522</v>
      </c>
      <c r="H392" s="93">
        <v>556.03</v>
      </c>
      <c r="I392" s="97">
        <f t="shared" si="11"/>
        <v>-3507173</v>
      </c>
      <c r="J392" s="34" t="s">
        <v>97</v>
      </c>
      <c r="K392" s="36" t="s">
        <v>313</v>
      </c>
      <c r="L392" s="36" t="s">
        <v>773</v>
      </c>
      <c r="M392" s="36" t="s">
        <v>79</v>
      </c>
      <c r="N392" s="16" t="s">
        <v>110</v>
      </c>
      <c r="O392" s="42"/>
    </row>
    <row r="393" spans="1:15" ht="16.5" x14ac:dyDescent="0.3">
      <c r="A393" s="35">
        <v>43446</v>
      </c>
      <c r="B393" s="36" t="s">
        <v>349</v>
      </c>
      <c r="C393" s="95" t="s">
        <v>92</v>
      </c>
      <c r="D393" s="36" t="s">
        <v>85</v>
      </c>
      <c r="E393" s="37"/>
      <c r="F393" s="37">
        <v>1000</v>
      </c>
      <c r="G393" s="93">
        <f t="shared" si="10"/>
        <v>1.7984641116486522</v>
      </c>
      <c r="H393" s="93">
        <v>556.03</v>
      </c>
      <c r="I393" s="97">
        <f t="shared" si="11"/>
        <v>-3508173</v>
      </c>
      <c r="J393" s="36" t="s">
        <v>275</v>
      </c>
      <c r="K393" s="36" t="s">
        <v>94</v>
      </c>
      <c r="L393" s="36" t="s">
        <v>773</v>
      </c>
      <c r="M393" s="36" t="s">
        <v>79</v>
      </c>
      <c r="N393" s="36" t="s">
        <v>95</v>
      </c>
      <c r="O393" s="42"/>
    </row>
    <row r="394" spans="1:15" ht="16.5" x14ac:dyDescent="0.3">
      <c r="A394" s="35">
        <v>43446</v>
      </c>
      <c r="B394" s="36" t="s">
        <v>386</v>
      </c>
      <c r="C394" s="95" t="s">
        <v>92</v>
      </c>
      <c r="D394" s="36" t="s">
        <v>85</v>
      </c>
      <c r="E394" s="37"/>
      <c r="F394" s="37">
        <v>1000</v>
      </c>
      <c r="G394" s="93">
        <f t="shared" si="10"/>
        <v>1.7984641116486522</v>
      </c>
      <c r="H394" s="93">
        <v>556.03</v>
      </c>
      <c r="I394" s="97">
        <f t="shared" si="11"/>
        <v>-3509173</v>
      </c>
      <c r="J394" s="36" t="s">
        <v>270</v>
      </c>
      <c r="K394" s="36" t="s">
        <v>356</v>
      </c>
      <c r="L394" s="36" t="s">
        <v>773</v>
      </c>
      <c r="M394" s="36" t="s">
        <v>79</v>
      </c>
      <c r="N394" s="36" t="s">
        <v>95</v>
      </c>
      <c r="O394" s="42"/>
    </row>
    <row r="395" spans="1:15" ht="16.5" x14ac:dyDescent="0.3">
      <c r="A395" s="35">
        <v>43446</v>
      </c>
      <c r="B395" s="36" t="s">
        <v>408</v>
      </c>
      <c r="C395" s="95" t="s">
        <v>92</v>
      </c>
      <c r="D395" s="36" t="s">
        <v>83</v>
      </c>
      <c r="E395" s="37"/>
      <c r="F395" s="37">
        <v>1000</v>
      </c>
      <c r="G395" s="93">
        <f t="shared" ref="G395:G458" si="12">+F395/H395</f>
        <v>1.7984641116486522</v>
      </c>
      <c r="H395" s="93">
        <v>556.03</v>
      </c>
      <c r="I395" s="97">
        <f t="shared" si="11"/>
        <v>-3510173</v>
      </c>
      <c r="J395" s="36" t="s">
        <v>298</v>
      </c>
      <c r="K395" s="36" t="s">
        <v>94</v>
      </c>
      <c r="L395" s="36" t="s">
        <v>773</v>
      </c>
      <c r="M395" s="36" t="s">
        <v>79</v>
      </c>
      <c r="N395" s="34" t="s">
        <v>95</v>
      </c>
      <c r="O395" s="42"/>
    </row>
    <row r="396" spans="1:15" ht="16.5" x14ac:dyDescent="0.3">
      <c r="A396" s="35">
        <v>43446</v>
      </c>
      <c r="B396" s="36" t="s">
        <v>409</v>
      </c>
      <c r="C396" s="95" t="s">
        <v>92</v>
      </c>
      <c r="D396" s="36" t="s">
        <v>83</v>
      </c>
      <c r="E396" s="37"/>
      <c r="F396" s="37">
        <v>1000</v>
      </c>
      <c r="G396" s="93">
        <f t="shared" si="12"/>
        <v>1.7984641116486522</v>
      </c>
      <c r="H396" s="93">
        <v>556.03</v>
      </c>
      <c r="I396" s="97">
        <f t="shared" si="11"/>
        <v>-3511173</v>
      </c>
      <c r="J396" s="36" t="s">
        <v>298</v>
      </c>
      <c r="K396" s="36" t="s">
        <v>94</v>
      </c>
      <c r="L396" s="36" t="s">
        <v>773</v>
      </c>
      <c r="M396" s="36" t="s">
        <v>79</v>
      </c>
      <c r="N396" s="34" t="s">
        <v>95</v>
      </c>
      <c r="O396" s="42"/>
    </row>
    <row r="397" spans="1:15" ht="16.5" x14ac:dyDescent="0.3">
      <c r="A397" s="35">
        <v>43446</v>
      </c>
      <c r="B397" s="36" t="s">
        <v>417</v>
      </c>
      <c r="C397" s="95" t="s">
        <v>92</v>
      </c>
      <c r="D397" s="36" t="s">
        <v>83</v>
      </c>
      <c r="E397" s="37"/>
      <c r="F397" s="37">
        <v>1000</v>
      </c>
      <c r="G397" s="93">
        <f t="shared" si="12"/>
        <v>1.7984641116486522</v>
      </c>
      <c r="H397" s="93">
        <v>556.03</v>
      </c>
      <c r="I397" s="97">
        <f t="shared" ref="I397:I460" si="13">I396+E397-F397</f>
        <v>-3512173</v>
      </c>
      <c r="J397" s="36" t="s">
        <v>298</v>
      </c>
      <c r="K397" s="36" t="s">
        <v>94</v>
      </c>
      <c r="L397" s="36" t="s">
        <v>773</v>
      </c>
      <c r="M397" s="36" t="s">
        <v>79</v>
      </c>
      <c r="N397" s="34" t="s">
        <v>95</v>
      </c>
      <c r="O397" s="42"/>
    </row>
    <row r="398" spans="1:15" ht="16.5" x14ac:dyDescent="0.3">
      <c r="A398" s="35">
        <v>43446</v>
      </c>
      <c r="B398" s="36" t="s">
        <v>418</v>
      </c>
      <c r="C398" s="95" t="s">
        <v>92</v>
      </c>
      <c r="D398" s="36" t="s">
        <v>83</v>
      </c>
      <c r="E398" s="37"/>
      <c r="F398" s="37">
        <v>1000</v>
      </c>
      <c r="G398" s="93">
        <f t="shared" si="12"/>
        <v>1.7984641116486522</v>
      </c>
      <c r="H398" s="93">
        <v>556.03</v>
      </c>
      <c r="I398" s="97">
        <f t="shared" si="13"/>
        <v>-3513173</v>
      </c>
      <c r="J398" s="36" t="s">
        <v>298</v>
      </c>
      <c r="K398" s="36" t="s">
        <v>94</v>
      </c>
      <c r="L398" s="36" t="s">
        <v>773</v>
      </c>
      <c r="M398" s="36" t="s">
        <v>79</v>
      </c>
      <c r="N398" s="34" t="s">
        <v>95</v>
      </c>
      <c r="O398" s="42"/>
    </row>
    <row r="399" spans="1:15" ht="16.5" x14ac:dyDescent="0.3">
      <c r="A399" s="35">
        <v>43446</v>
      </c>
      <c r="B399" s="103" t="s">
        <v>469</v>
      </c>
      <c r="C399" s="95" t="s">
        <v>92</v>
      </c>
      <c r="D399" s="36" t="s">
        <v>88</v>
      </c>
      <c r="E399" s="96"/>
      <c r="F399" s="19">
        <v>2500</v>
      </c>
      <c r="G399" s="93">
        <f t="shared" si="12"/>
        <v>4.4104156375696846</v>
      </c>
      <c r="H399" s="93">
        <v>566.84</v>
      </c>
      <c r="I399" s="97">
        <f t="shared" si="13"/>
        <v>-3515673</v>
      </c>
      <c r="J399" s="103" t="s">
        <v>301</v>
      </c>
      <c r="K399" s="104" t="s">
        <v>94</v>
      </c>
      <c r="L399" s="36" t="s">
        <v>732</v>
      </c>
      <c r="M399" s="36" t="s">
        <v>79</v>
      </c>
      <c r="N399" s="103" t="s">
        <v>95</v>
      </c>
      <c r="O399" s="42"/>
    </row>
    <row r="400" spans="1:15" ht="16.5" x14ac:dyDescent="0.3">
      <c r="A400" s="35">
        <v>43446</v>
      </c>
      <c r="B400" s="103" t="s">
        <v>470</v>
      </c>
      <c r="C400" s="99" t="s">
        <v>106</v>
      </c>
      <c r="D400" s="36" t="s">
        <v>88</v>
      </c>
      <c r="E400" s="96"/>
      <c r="F400" s="19">
        <v>2000</v>
      </c>
      <c r="G400" s="93">
        <f t="shared" si="12"/>
        <v>3.5283325100557477</v>
      </c>
      <c r="H400" s="93">
        <v>566.84</v>
      </c>
      <c r="I400" s="97">
        <f t="shared" si="13"/>
        <v>-3517673</v>
      </c>
      <c r="J400" s="103" t="s">
        <v>301</v>
      </c>
      <c r="K400" s="104" t="s">
        <v>94</v>
      </c>
      <c r="L400" s="36" t="s">
        <v>732</v>
      </c>
      <c r="M400" s="36" t="s">
        <v>79</v>
      </c>
      <c r="N400" s="103" t="s">
        <v>95</v>
      </c>
      <c r="O400" s="42"/>
    </row>
    <row r="401" spans="1:15" ht="16.5" x14ac:dyDescent="0.3">
      <c r="A401" s="35">
        <v>43446</v>
      </c>
      <c r="B401" s="103" t="s">
        <v>471</v>
      </c>
      <c r="C401" s="95" t="s">
        <v>92</v>
      </c>
      <c r="D401" s="36" t="s">
        <v>88</v>
      </c>
      <c r="E401" s="96"/>
      <c r="F401" s="19">
        <v>3000</v>
      </c>
      <c r="G401" s="93">
        <f t="shared" si="12"/>
        <v>5.2924987650836215</v>
      </c>
      <c r="H401" s="93">
        <v>566.84</v>
      </c>
      <c r="I401" s="97">
        <f t="shared" si="13"/>
        <v>-3520673</v>
      </c>
      <c r="J401" s="103" t="s">
        <v>301</v>
      </c>
      <c r="K401" s="104" t="s">
        <v>94</v>
      </c>
      <c r="L401" s="36" t="s">
        <v>732</v>
      </c>
      <c r="M401" s="36" t="s">
        <v>79</v>
      </c>
      <c r="N401" s="103" t="s">
        <v>95</v>
      </c>
      <c r="O401" s="42"/>
    </row>
    <row r="402" spans="1:15" ht="16.5" x14ac:dyDescent="0.3">
      <c r="A402" s="35">
        <v>43446</v>
      </c>
      <c r="B402" s="103" t="s">
        <v>472</v>
      </c>
      <c r="C402" s="95" t="s">
        <v>92</v>
      </c>
      <c r="D402" s="36" t="s">
        <v>88</v>
      </c>
      <c r="E402" s="96"/>
      <c r="F402" s="19">
        <v>3000</v>
      </c>
      <c r="G402" s="93">
        <f t="shared" si="12"/>
        <v>5.2924987650836215</v>
      </c>
      <c r="H402" s="93">
        <v>566.84</v>
      </c>
      <c r="I402" s="97">
        <f t="shared" si="13"/>
        <v>-3523673</v>
      </c>
      <c r="J402" s="103" t="s">
        <v>301</v>
      </c>
      <c r="K402" s="104" t="s">
        <v>94</v>
      </c>
      <c r="L402" s="36" t="s">
        <v>732</v>
      </c>
      <c r="M402" s="36" t="s">
        <v>79</v>
      </c>
      <c r="N402" s="103" t="s">
        <v>95</v>
      </c>
      <c r="O402" s="42"/>
    </row>
    <row r="403" spans="1:15" ht="16.5" x14ac:dyDescent="0.3">
      <c r="A403" s="35">
        <v>43446</v>
      </c>
      <c r="B403" s="103" t="s">
        <v>473</v>
      </c>
      <c r="C403" s="95" t="s">
        <v>92</v>
      </c>
      <c r="D403" s="36" t="s">
        <v>88</v>
      </c>
      <c r="E403" s="96"/>
      <c r="F403" s="19">
        <v>4000</v>
      </c>
      <c r="G403" s="93">
        <f t="shared" si="12"/>
        <v>7.0566650201114953</v>
      </c>
      <c r="H403" s="93">
        <v>566.84</v>
      </c>
      <c r="I403" s="97">
        <f t="shared" si="13"/>
        <v>-3527673</v>
      </c>
      <c r="J403" s="103" t="s">
        <v>301</v>
      </c>
      <c r="K403" s="104" t="s">
        <v>94</v>
      </c>
      <c r="L403" s="36" t="s">
        <v>732</v>
      </c>
      <c r="M403" s="36" t="s">
        <v>79</v>
      </c>
      <c r="N403" s="103" t="s">
        <v>95</v>
      </c>
      <c r="O403" s="42"/>
    </row>
    <row r="404" spans="1:15" ht="16.5" x14ac:dyDescent="0.3">
      <c r="A404" s="35">
        <v>43446</v>
      </c>
      <c r="B404" s="98" t="s">
        <v>553</v>
      </c>
      <c r="C404" s="95" t="s">
        <v>92</v>
      </c>
      <c r="D404" s="36" t="s">
        <v>85</v>
      </c>
      <c r="E404" s="37"/>
      <c r="F404" s="37">
        <v>1000</v>
      </c>
      <c r="G404" s="93">
        <f t="shared" si="12"/>
        <v>1.7984641116486522</v>
      </c>
      <c r="H404" s="93">
        <v>556.03</v>
      </c>
      <c r="I404" s="97">
        <f t="shared" si="13"/>
        <v>-3528673</v>
      </c>
      <c r="J404" s="34" t="s">
        <v>267</v>
      </c>
      <c r="K404" s="98" t="s">
        <v>94</v>
      </c>
      <c r="L404" s="36" t="s">
        <v>773</v>
      </c>
      <c r="M404" s="36" t="s">
        <v>79</v>
      </c>
      <c r="N404" s="34" t="s">
        <v>95</v>
      </c>
      <c r="O404" s="42"/>
    </row>
    <row r="405" spans="1:15" ht="16.5" x14ac:dyDescent="0.3">
      <c r="A405" s="35">
        <v>43446</v>
      </c>
      <c r="B405" s="98" t="s">
        <v>554</v>
      </c>
      <c r="C405" s="95" t="s">
        <v>92</v>
      </c>
      <c r="D405" s="36" t="s">
        <v>85</v>
      </c>
      <c r="E405" s="37"/>
      <c r="F405" s="37">
        <v>1000</v>
      </c>
      <c r="G405" s="93">
        <f t="shared" si="12"/>
        <v>1.7984641116486522</v>
      </c>
      <c r="H405" s="93">
        <v>556.03</v>
      </c>
      <c r="I405" s="97">
        <f t="shared" si="13"/>
        <v>-3529673</v>
      </c>
      <c r="J405" s="34" t="s">
        <v>267</v>
      </c>
      <c r="K405" s="98" t="s">
        <v>94</v>
      </c>
      <c r="L405" s="36" t="s">
        <v>773</v>
      </c>
      <c r="M405" s="36" t="s">
        <v>79</v>
      </c>
      <c r="N405" s="34" t="s">
        <v>95</v>
      </c>
      <c r="O405" s="42"/>
    </row>
    <row r="406" spans="1:15" ht="16.5" x14ac:dyDescent="0.3">
      <c r="A406" s="35">
        <v>43446</v>
      </c>
      <c r="B406" s="34" t="s">
        <v>592</v>
      </c>
      <c r="C406" s="95" t="s">
        <v>92</v>
      </c>
      <c r="D406" s="36" t="s">
        <v>85</v>
      </c>
      <c r="E406" s="37"/>
      <c r="F406" s="37">
        <v>1000</v>
      </c>
      <c r="G406" s="93">
        <f t="shared" si="12"/>
        <v>1.7984641116486522</v>
      </c>
      <c r="H406" s="93">
        <v>556.03</v>
      </c>
      <c r="I406" s="97">
        <f t="shared" si="13"/>
        <v>-3530673</v>
      </c>
      <c r="J406" s="34" t="s">
        <v>582</v>
      </c>
      <c r="K406" s="34" t="s">
        <v>94</v>
      </c>
      <c r="L406" s="36" t="s">
        <v>773</v>
      </c>
      <c r="M406" s="36" t="s">
        <v>79</v>
      </c>
      <c r="N406" s="34" t="s">
        <v>95</v>
      </c>
      <c r="O406" s="42"/>
    </row>
    <row r="407" spans="1:15" ht="16.5" x14ac:dyDescent="0.3">
      <c r="A407" s="35">
        <v>43446</v>
      </c>
      <c r="B407" s="34" t="s">
        <v>593</v>
      </c>
      <c r="C407" s="95" t="s">
        <v>92</v>
      </c>
      <c r="D407" s="36" t="s">
        <v>85</v>
      </c>
      <c r="E407" s="37"/>
      <c r="F407" s="37">
        <v>500</v>
      </c>
      <c r="G407" s="93">
        <f t="shared" si="12"/>
        <v>0.89923205582432608</v>
      </c>
      <c r="H407" s="93">
        <v>556.03</v>
      </c>
      <c r="I407" s="97">
        <f t="shared" si="13"/>
        <v>-3531173</v>
      </c>
      <c r="J407" s="34" t="s">
        <v>582</v>
      </c>
      <c r="K407" s="34" t="s">
        <v>94</v>
      </c>
      <c r="L407" s="36" t="s">
        <v>773</v>
      </c>
      <c r="M407" s="36" t="s">
        <v>79</v>
      </c>
      <c r="N407" s="34" t="s">
        <v>95</v>
      </c>
      <c r="O407" s="42"/>
    </row>
    <row r="408" spans="1:15" ht="16.5" x14ac:dyDescent="0.3">
      <c r="A408" s="35">
        <v>43446</v>
      </c>
      <c r="B408" s="34" t="s">
        <v>594</v>
      </c>
      <c r="C408" s="95" t="s">
        <v>92</v>
      </c>
      <c r="D408" s="36" t="s">
        <v>85</v>
      </c>
      <c r="E408" s="37"/>
      <c r="F408" s="37">
        <v>500</v>
      </c>
      <c r="G408" s="93">
        <f t="shared" si="12"/>
        <v>0.89923205582432608</v>
      </c>
      <c r="H408" s="93">
        <v>556.03</v>
      </c>
      <c r="I408" s="97">
        <f t="shared" si="13"/>
        <v>-3531673</v>
      </c>
      <c r="J408" s="34" t="s">
        <v>582</v>
      </c>
      <c r="K408" s="34" t="s">
        <v>94</v>
      </c>
      <c r="L408" s="36" t="s">
        <v>773</v>
      </c>
      <c r="M408" s="36" t="s">
        <v>79</v>
      </c>
      <c r="N408" s="34" t="s">
        <v>95</v>
      </c>
      <c r="O408" s="42"/>
    </row>
    <row r="409" spans="1:15" ht="16.5" x14ac:dyDescent="0.3">
      <c r="A409" s="35">
        <v>43446</v>
      </c>
      <c r="B409" s="34" t="s">
        <v>595</v>
      </c>
      <c r="C409" s="95" t="s">
        <v>92</v>
      </c>
      <c r="D409" s="36" t="s">
        <v>85</v>
      </c>
      <c r="E409" s="37"/>
      <c r="F409" s="37">
        <v>500</v>
      </c>
      <c r="G409" s="93">
        <f t="shared" si="12"/>
        <v>0.89923205582432608</v>
      </c>
      <c r="H409" s="93">
        <v>556.03</v>
      </c>
      <c r="I409" s="97">
        <f t="shared" si="13"/>
        <v>-3532173</v>
      </c>
      <c r="J409" s="34" t="s">
        <v>582</v>
      </c>
      <c r="K409" s="34" t="s">
        <v>94</v>
      </c>
      <c r="L409" s="36" t="s">
        <v>773</v>
      </c>
      <c r="M409" s="36" t="s">
        <v>79</v>
      </c>
      <c r="N409" s="34" t="s">
        <v>95</v>
      </c>
      <c r="O409" s="42"/>
    </row>
    <row r="410" spans="1:15" ht="16.5" x14ac:dyDescent="0.3">
      <c r="A410" s="35">
        <v>43446</v>
      </c>
      <c r="B410" s="34" t="s">
        <v>596</v>
      </c>
      <c r="C410" s="95" t="s">
        <v>92</v>
      </c>
      <c r="D410" s="36" t="s">
        <v>85</v>
      </c>
      <c r="E410" s="37"/>
      <c r="F410" s="37">
        <v>500</v>
      </c>
      <c r="G410" s="93">
        <f t="shared" si="12"/>
        <v>0.89923205582432608</v>
      </c>
      <c r="H410" s="93">
        <v>556.03</v>
      </c>
      <c r="I410" s="97">
        <f t="shared" si="13"/>
        <v>-3532673</v>
      </c>
      <c r="J410" s="34" t="s">
        <v>582</v>
      </c>
      <c r="K410" s="34" t="s">
        <v>94</v>
      </c>
      <c r="L410" s="36" t="s">
        <v>773</v>
      </c>
      <c r="M410" s="36" t="s">
        <v>79</v>
      </c>
      <c r="N410" s="34" t="s">
        <v>95</v>
      </c>
      <c r="O410" s="42"/>
    </row>
    <row r="411" spans="1:15" ht="16.5" x14ac:dyDescent="0.3">
      <c r="A411" s="35">
        <v>43446</v>
      </c>
      <c r="B411" s="34" t="s">
        <v>597</v>
      </c>
      <c r="C411" s="95" t="s">
        <v>92</v>
      </c>
      <c r="D411" s="36" t="s">
        <v>85</v>
      </c>
      <c r="E411" s="37"/>
      <c r="F411" s="37">
        <v>500</v>
      </c>
      <c r="G411" s="93">
        <f t="shared" si="12"/>
        <v>0.89923205582432608</v>
      </c>
      <c r="H411" s="93">
        <v>556.03</v>
      </c>
      <c r="I411" s="97">
        <f t="shared" si="13"/>
        <v>-3533173</v>
      </c>
      <c r="J411" s="34" t="s">
        <v>582</v>
      </c>
      <c r="K411" s="34" t="s">
        <v>94</v>
      </c>
      <c r="L411" s="36" t="s">
        <v>773</v>
      </c>
      <c r="M411" s="36" t="s">
        <v>79</v>
      </c>
      <c r="N411" s="34" t="s">
        <v>95</v>
      </c>
      <c r="O411" s="42"/>
    </row>
    <row r="412" spans="1:15" ht="16.5" x14ac:dyDescent="0.3">
      <c r="A412" s="35">
        <v>43446</v>
      </c>
      <c r="B412" s="98" t="s">
        <v>648</v>
      </c>
      <c r="C412" s="95" t="s">
        <v>92</v>
      </c>
      <c r="D412" s="36" t="s">
        <v>85</v>
      </c>
      <c r="E412" s="37"/>
      <c r="F412" s="37">
        <v>500</v>
      </c>
      <c r="G412" s="93">
        <f t="shared" si="12"/>
        <v>0.89923205582432608</v>
      </c>
      <c r="H412" s="93">
        <v>556.03</v>
      </c>
      <c r="I412" s="97">
        <f t="shared" si="13"/>
        <v>-3533673</v>
      </c>
      <c r="J412" s="34" t="s">
        <v>274</v>
      </c>
      <c r="K412" s="98" t="s">
        <v>94</v>
      </c>
      <c r="L412" s="36" t="s">
        <v>773</v>
      </c>
      <c r="M412" s="36" t="s">
        <v>79</v>
      </c>
      <c r="N412" s="34" t="s">
        <v>95</v>
      </c>
      <c r="O412" s="42"/>
    </row>
    <row r="413" spans="1:15" ht="16.5" x14ac:dyDescent="0.3">
      <c r="A413" s="35">
        <v>43446</v>
      </c>
      <c r="B413" s="98" t="s">
        <v>649</v>
      </c>
      <c r="C413" s="95" t="s">
        <v>92</v>
      </c>
      <c r="D413" s="36" t="s">
        <v>85</v>
      </c>
      <c r="E413" s="37"/>
      <c r="F413" s="37">
        <v>500</v>
      </c>
      <c r="G413" s="93">
        <f t="shared" si="12"/>
        <v>0.89923205582432608</v>
      </c>
      <c r="H413" s="93">
        <v>556.03</v>
      </c>
      <c r="I413" s="97">
        <f t="shared" si="13"/>
        <v>-3534173</v>
      </c>
      <c r="J413" s="34" t="s">
        <v>274</v>
      </c>
      <c r="K413" s="98" t="s">
        <v>94</v>
      </c>
      <c r="L413" s="36" t="s">
        <v>773</v>
      </c>
      <c r="M413" s="36" t="s">
        <v>79</v>
      </c>
      <c r="N413" s="34" t="s">
        <v>95</v>
      </c>
      <c r="O413" s="42"/>
    </row>
    <row r="414" spans="1:15" ht="16.5" x14ac:dyDescent="0.3">
      <c r="A414" s="35">
        <v>43446</v>
      </c>
      <c r="B414" s="98" t="s">
        <v>650</v>
      </c>
      <c r="C414" s="95" t="s">
        <v>92</v>
      </c>
      <c r="D414" s="36" t="s">
        <v>85</v>
      </c>
      <c r="E414" s="37"/>
      <c r="F414" s="37">
        <v>500</v>
      </c>
      <c r="G414" s="93">
        <f t="shared" si="12"/>
        <v>0.89923205582432608</v>
      </c>
      <c r="H414" s="93">
        <v>556.03</v>
      </c>
      <c r="I414" s="97">
        <f t="shared" si="13"/>
        <v>-3534673</v>
      </c>
      <c r="J414" s="34" t="s">
        <v>274</v>
      </c>
      <c r="K414" s="98" t="s">
        <v>94</v>
      </c>
      <c r="L414" s="36" t="s">
        <v>773</v>
      </c>
      <c r="M414" s="36" t="s">
        <v>79</v>
      </c>
      <c r="N414" s="34" t="s">
        <v>95</v>
      </c>
      <c r="O414" s="42"/>
    </row>
    <row r="415" spans="1:15" ht="16.5" x14ac:dyDescent="0.3">
      <c r="A415" s="35">
        <v>43446</v>
      </c>
      <c r="B415" s="98" t="s">
        <v>651</v>
      </c>
      <c r="C415" s="95" t="s">
        <v>92</v>
      </c>
      <c r="D415" s="36" t="s">
        <v>85</v>
      </c>
      <c r="E415" s="37"/>
      <c r="F415" s="37">
        <v>500</v>
      </c>
      <c r="G415" s="93">
        <f t="shared" si="12"/>
        <v>0.89923205582432608</v>
      </c>
      <c r="H415" s="93">
        <v>556.03</v>
      </c>
      <c r="I415" s="97">
        <f t="shared" si="13"/>
        <v>-3535173</v>
      </c>
      <c r="J415" s="34" t="s">
        <v>274</v>
      </c>
      <c r="K415" s="98" t="s">
        <v>94</v>
      </c>
      <c r="L415" s="36" t="s">
        <v>773</v>
      </c>
      <c r="M415" s="36" t="s">
        <v>79</v>
      </c>
      <c r="N415" s="34" t="s">
        <v>95</v>
      </c>
      <c r="O415" s="42"/>
    </row>
    <row r="416" spans="1:15" ht="16.5" x14ac:dyDescent="0.3">
      <c r="A416" s="35">
        <v>43446</v>
      </c>
      <c r="B416" s="98" t="s">
        <v>646</v>
      </c>
      <c r="C416" s="95" t="s">
        <v>92</v>
      </c>
      <c r="D416" s="36" t="s">
        <v>85</v>
      </c>
      <c r="E416" s="37"/>
      <c r="F416" s="37">
        <v>500</v>
      </c>
      <c r="G416" s="93">
        <f t="shared" si="12"/>
        <v>0.89923205582432608</v>
      </c>
      <c r="H416" s="93">
        <v>556.03</v>
      </c>
      <c r="I416" s="97">
        <f t="shared" si="13"/>
        <v>-3535673</v>
      </c>
      <c r="J416" s="34" t="s">
        <v>274</v>
      </c>
      <c r="K416" s="98" t="s">
        <v>94</v>
      </c>
      <c r="L416" s="36" t="s">
        <v>773</v>
      </c>
      <c r="M416" s="36" t="s">
        <v>79</v>
      </c>
      <c r="N416" s="34" t="s">
        <v>95</v>
      </c>
      <c r="O416" s="42"/>
    </row>
    <row r="417" spans="1:15" ht="16.5" x14ac:dyDescent="0.3">
      <c r="A417" s="35">
        <v>43446</v>
      </c>
      <c r="B417" s="98" t="s">
        <v>647</v>
      </c>
      <c r="C417" s="95" t="s">
        <v>92</v>
      </c>
      <c r="D417" s="36" t="s">
        <v>85</v>
      </c>
      <c r="E417" s="37"/>
      <c r="F417" s="37">
        <v>500</v>
      </c>
      <c r="G417" s="93">
        <f t="shared" si="12"/>
        <v>0.89923205582432608</v>
      </c>
      <c r="H417" s="93">
        <v>556.03</v>
      </c>
      <c r="I417" s="97">
        <f t="shared" si="13"/>
        <v>-3536173</v>
      </c>
      <c r="J417" s="34" t="s">
        <v>274</v>
      </c>
      <c r="K417" s="98" t="s">
        <v>94</v>
      </c>
      <c r="L417" s="36" t="s">
        <v>773</v>
      </c>
      <c r="M417" s="36" t="s">
        <v>79</v>
      </c>
      <c r="N417" s="34" t="s">
        <v>95</v>
      </c>
      <c r="O417" s="42"/>
    </row>
    <row r="418" spans="1:15" ht="16.5" x14ac:dyDescent="0.3">
      <c r="A418" s="35">
        <v>43446</v>
      </c>
      <c r="B418" s="34" t="s">
        <v>676</v>
      </c>
      <c r="C418" s="95" t="s">
        <v>92</v>
      </c>
      <c r="D418" s="36" t="s">
        <v>85</v>
      </c>
      <c r="E418" s="19"/>
      <c r="F418" s="19">
        <v>1000</v>
      </c>
      <c r="G418" s="93">
        <f t="shared" si="12"/>
        <v>1.7984641116486522</v>
      </c>
      <c r="H418" s="93">
        <v>556.03</v>
      </c>
      <c r="I418" s="97">
        <f t="shared" si="13"/>
        <v>-3537173</v>
      </c>
      <c r="J418" s="34" t="s">
        <v>311</v>
      </c>
      <c r="K418" s="34" t="s">
        <v>94</v>
      </c>
      <c r="L418" s="36" t="s">
        <v>773</v>
      </c>
      <c r="M418" s="36" t="s">
        <v>79</v>
      </c>
      <c r="N418" s="34" t="s">
        <v>95</v>
      </c>
      <c r="O418" s="42"/>
    </row>
    <row r="419" spans="1:15" ht="16.5" x14ac:dyDescent="0.3">
      <c r="A419" s="35">
        <v>43446</v>
      </c>
      <c r="B419" s="34" t="s">
        <v>672</v>
      </c>
      <c r="C419" s="95" t="s">
        <v>92</v>
      </c>
      <c r="D419" s="36" t="s">
        <v>85</v>
      </c>
      <c r="E419" s="19"/>
      <c r="F419" s="19">
        <v>1000</v>
      </c>
      <c r="G419" s="93">
        <f t="shared" si="12"/>
        <v>1.7984641116486522</v>
      </c>
      <c r="H419" s="93">
        <v>556.03</v>
      </c>
      <c r="I419" s="97">
        <f t="shared" si="13"/>
        <v>-3538173</v>
      </c>
      <c r="J419" s="34" t="s">
        <v>311</v>
      </c>
      <c r="K419" s="34" t="s">
        <v>94</v>
      </c>
      <c r="L419" s="36" t="s">
        <v>773</v>
      </c>
      <c r="M419" s="36" t="s">
        <v>79</v>
      </c>
      <c r="N419" s="34" t="s">
        <v>95</v>
      </c>
      <c r="O419" s="42"/>
    </row>
    <row r="420" spans="1:15" ht="16.5" x14ac:dyDescent="0.3">
      <c r="A420" s="35">
        <v>43446</v>
      </c>
      <c r="B420" s="34" t="s">
        <v>673</v>
      </c>
      <c r="C420" s="95" t="s">
        <v>92</v>
      </c>
      <c r="D420" s="36" t="s">
        <v>85</v>
      </c>
      <c r="E420" s="19"/>
      <c r="F420" s="19">
        <v>1000</v>
      </c>
      <c r="G420" s="93">
        <f t="shared" si="12"/>
        <v>1.7984641116486522</v>
      </c>
      <c r="H420" s="93">
        <v>556.03</v>
      </c>
      <c r="I420" s="97">
        <f t="shared" si="13"/>
        <v>-3539173</v>
      </c>
      <c r="J420" s="34" t="s">
        <v>311</v>
      </c>
      <c r="K420" s="34" t="s">
        <v>94</v>
      </c>
      <c r="L420" s="36" t="s">
        <v>773</v>
      </c>
      <c r="M420" s="36" t="s">
        <v>79</v>
      </c>
      <c r="N420" s="34" t="s">
        <v>95</v>
      </c>
      <c r="O420" s="42"/>
    </row>
    <row r="421" spans="1:15" ht="16.5" x14ac:dyDescent="0.3">
      <c r="A421" s="35">
        <v>43446</v>
      </c>
      <c r="B421" s="34" t="s">
        <v>96</v>
      </c>
      <c r="C421" s="34" t="s">
        <v>86</v>
      </c>
      <c r="D421" s="36" t="s">
        <v>85</v>
      </c>
      <c r="E421" s="19"/>
      <c r="F421" s="19">
        <v>1000</v>
      </c>
      <c r="G421" s="93">
        <f t="shared" si="12"/>
        <v>1.7984641116486522</v>
      </c>
      <c r="H421" s="93">
        <v>556.03</v>
      </c>
      <c r="I421" s="97">
        <f t="shared" si="13"/>
        <v>-3540173</v>
      </c>
      <c r="J421" s="34" t="s">
        <v>311</v>
      </c>
      <c r="K421" s="34" t="s">
        <v>94</v>
      </c>
      <c r="L421" s="36" t="s">
        <v>773</v>
      </c>
      <c r="M421" s="36" t="s">
        <v>79</v>
      </c>
      <c r="N421" s="34" t="s">
        <v>95</v>
      </c>
      <c r="O421" s="42"/>
    </row>
    <row r="422" spans="1:15" ht="16.5" x14ac:dyDescent="0.3">
      <c r="A422" s="35">
        <v>43446</v>
      </c>
      <c r="B422" s="34" t="s">
        <v>674</v>
      </c>
      <c r="C422" s="34" t="s">
        <v>175</v>
      </c>
      <c r="D422" s="105" t="s">
        <v>81</v>
      </c>
      <c r="E422" s="19"/>
      <c r="F422" s="19">
        <v>500</v>
      </c>
      <c r="G422" s="93">
        <f t="shared" si="12"/>
        <v>0.89923205582432608</v>
      </c>
      <c r="H422" s="93">
        <v>556.03</v>
      </c>
      <c r="I422" s="97">
        <f t="shared" si="13"/>
        <v>-3540673</v>
      </c>
      <c r="J422" s="34" t="s">
        <v>311</v>
      </c>
      <c r="K422" s="34" t="s">
        <v>94</v>
      </c>
      <c r="L422" s="36" t="s">
        <v>773</v>
      </c>
      <c r="M422" s="36" t="s">
        <v>79</v>
      </c>
      <c r="N422" s="34" t="s">
        <v>95</v>
      </c>
      <c r="O422" s="42"/>
    </row>
    <row r="423" spans="1:15" ht="16.5" x14ac:dyDescent="0.3">
      <c r="A423" s="35">
        <v>43446</v>
      </c>
      <c r="B423" s="34" t="s">
        <v>675</v>
      </c>
      <c r="C423" s="95" t="s">
        <v>92</v>
      </c>
      <c r="D423" s="36" t="s">
        <v>85</v>
      </c>
      <c r="E423" s="19"/>
      <c r="F423" s="19">
        <v>1000</v>
      </c>
      <c r="G423" s="93">
        <f t="shared" si="12"/>
        <v>1.7984641116486522</v>
      </c>
      <c r="H423" s="93">
        <v>556.03</v>
      </c>
      <c r="I423" s="97">
        <f t="shared" si="13"/>
        <v>-3541673</v>
      </c>
      <c r="J423" s="34" t="s">
        <v>311</v>
      </c>
      <c r="K423" s="34" t="s">
        <v>94</v>
      </c>
      <c r="L423" s="36" t="s">
        <v>773</v>
      </c>
      <c r="M423" s="36" t="s">
        <v>79</v>
      </c>
      <c r="N423" s="34" t="s">
        <v>95</v>
      </c>
      <c r="O423" s="42"/>
    </row>
    <row r="424" spans="1:15" ht="16.5" x14ac:dyDescent="0.3">
      <c r="A424" s="35">
        <v>43446</v>
      </c>
      <c r="B424" s="46" t="s">
        <v>724</v>
      </c>
      <c r="C424" s="95" t="s">
        <v>92</v>
      </c>
      <c r="D424" s="100" t="s">
        <v>85</v>
      </c>
      <c r="E424" s="96"/>
      <c r="F424" s="19">
        <v>1000</v>
      </c>
      <c r="G424" s="93">
        <f t="shared" si="12"/>
        <v>1.7984641116486522</v>
      </c>
      <c r="H424" s="93">
        <v>556.03</v>
      </c>
      <c r="I424" s="97">
        <f t="shared" si="13"/>
        <v>-3542673</v>
      </c>
      <c r="J424" s="46" t="s">
        <v>711</v>
      </c>
      <c r="K424" s="46" t="s">
        <v>712</v>
      </c>
      <c r="L424" s="36" t="s">
        <v>773</v>
      </c>
      <c r="M424" s="36" t="s">
        <v>79</v>
      </c>
      <c r="N424" s="46" t="s">
        <v>95</v>
      </c>
      <c r="O424" s="42"/>
    </row>
    <row r="425" spans="1:15" ht="16.5" x14ac:dyDescent="0.3">
      <c r="A425" s="35">
        <v>43447</v>
      </c>
      <c r="B425" s="36" t="s">
        <v>34</v>
      </c>
      <c r="C425" s="36" t="s">
        <v>86</v>
      </c>
      <c r="D425" s="36" t="s">
        <v>85</v>
      </c>
      <c r="E425" s="101"/>
      <c r="F425" s="37">
        <v>166755</v>
      </c>
      <c r="G425" s="93">
        <f t="shared" si="12"/>
        <v>299.90288293797101</v>
      </c>
      <c r="H425" s="93">
        <v>556.03</v>
      </c>
      <c r="I425" s="97">
        <f t="shared" si="13"/>
        <v>-3709428</v>
      </c>
      <c r="J425" s="102" t="s">
        <v>78</v>
      </c>
      <c r="K425" s="36">
        <v>3634961</v>
      </c>
      <c r="L425" s="36" t="s">
        <v>773</v>
      </c>
      <c r="M425" s="36" t="s">
        <v>79</v>
      </c>
      <c r="N425" s="16" t="s">
        <v>110</v>
      </c>
      <c r="O425" s="42"/>
    </row>
    <row r="426" spans="1:15" ht="16.5" x14ac:dyDescent="0.3">
      <c r="A426" s="35">
        <v>43447</v>
      </c>
      <c r="B426" s="36" t="s">
        <v>35</v>
      </c>
      <c r="C426" s="36" t="s">
        <v>80</v>
      </c>
      <c r="D426" s="36" t="s">
        <v>81</v>
      </c>
      <c r="E426" s="101"/>
      <c r="F426" s="37">
        <v>3401</v>
      </c>
      <c r="G426" s="93">
        <f t="shared" si="12"/>
        <v>6.116576443717066</v>
      </c>
      <c r="H426" s="93">
        <v>556.03</v>
      </c>
      <c r="I426" s="97">
        <f t="shared" si="13"/>
        <v>-3712829</v>
      </c>
      <c r="J426" s="102" t="s">
        <v>78</v>
      </c>
      <c r="K426" s="36">
        <v>3634961</v>
      </c>
      <c r="L426" s="36" t="s">
        <v>773</v>
      </c>
      <c r="M426" s="36" t="s">
        <v>79</v>
      </c>
      <c r="N426" s="16" t="s">
        <v>110</v>
      </c>
      <c r="O426" s="42"/>
    </row>
    <row r="427" spans="1:15" ht="16.5" x14ac:dyDescent="0.3">
      <c r="A427" s="35">
        <v>43447</v>
      </c>
      <c r="B427" s="99" t="s">
        <v>91</v>
      </c>
      <c r="C427" s="95" t="s">
        <v>92</v>
      </c>
      <c r="D427" s="36" t="s">
        <v>88</v>
      </c>
      <c r="E427" s="37"/>
      <c r="F427" s="37">
        <v>2000</v>
      </c>
      <c r="G427" s="93">
        <f t="shared" si="12"/>
        <v>3.5283325100557477</v>
      </c>
      <c r="H427" s="93">
        <v>566.84</v>
      </c>
      <c r="I427" s="97">
        <f t="shared" si="13"/>
        <v>-3714829</v>
      </c>
      <c r="J427" s="99" t="s">
        <v>93</v>
      </c>
      <c r="K427" s="99" t="s">
        <v>94</v>
      </c>
      <c r="L427" s="36" t="s">
        <v>732</v>
      </c>
      <c r="M427" s="36" t="s">
        <v>79</v>
      </c>
      <c r="N427" s="16" t="s">
        <v>95</v>
      </c>
      <c r="O427" s="42"/>
    </row>
    <row r="428" spans="1:15" ht="16.5" x14ac:dyDescent="0.3">
      <c r="A428" s="35">
        <v>43447</v>
      </c>
      <c r="B428" s="99" t="s">
        <v>96</v>
      </c>
      <c r="C428" s="99" t="s">
        <v>86</v>
      </c>
      <c r="D428" s="36" t="s">
        <v>88</v>
      </c>
      <c r="E428" s="37"/>
      <c r="F428" s="37">
        <v>1000</v>
      </c>
      <c r="G428" s="93">
        <f t="shared" si="12"/>
        <v>1.7641662550278738</v>
      </c>
      <c r="H428" s="93">
        <v>566.84</v>
      </c>
      <c r="I428" s="97">
        <f t="shared" si="13"/>
        <v>-3715829</v>
      </c>
      <c r="J428" s="99" t="s">
        <v>93</v>
      </c>
      <c r="K428" s="99" t="s">
        <v>94</v>
      </c>
      <c r="L428" s="36" t="s">
        <v>732</v>
      </c>
      <c r="M428" s="36" t="s">
        <v>79</v>
      </c>
      <c r="N428" s="16" t="s">
        <v>95</v>
      </c>
      <c r="O428" s="42"/>
    </row>
    <row r="429" spans="1:15" ht="16.5" x14ac:dyDescent="0.3">
      <c r="A429" s="35">
        <v>43447</v>
      </c>
      <c r="B429" s="99" t="s">
        <v>127</v>
      </c>
      <c r="C429" s="95" t="s">
        <v>92</v>
      </c>
      <c r="D429" s="36" t="s">
        <v>88</v>
      </c>
      <c r="E429" s="37"/>
      <c r="F429" s="37">
        <v>2000</v>
      </c>
      <c r="G429" s="93">
        <f t="shared" si="12"/>
        <v>3.5283325100557477</v>
      </c>
      <c r="H429" s="93">
        <v>566.84</v>
      </c>
      <c r="I429" s="97">
        <f t="shared" si="13"/>
        <v>-3717829</v>
      </c>
      <c r="J429" s="99" t="s">
        <v>93</v>
      </c>
      <c r="K429" s="99" t="s">
        <v>94</v>
      </c>
      <c r="L429" s="36" t="s">
        <v>732</v>
      </c>
      <c r="M429" s="36" t="s">
        <v>79</v>
      </c>
      <c r="N429" s="16" t="s">
        <v>95</v>
      </c>
      <c r="O429" s="42"/>
    </row>
    <row r="430" spans="1:15" ht="16.5" x14ac:dyDescent="0.3">
      <c r="A430" s="35">
        <v>43447</v>
      </c>
      <c r="B430" s="99" t="s">
        <v>128</v>
      </c>
      <c r="C430" s="95" t="s">
        <v>92</v>
      </c>
      <c r="D430" s="36" t="s">
        <v>88</v>
      </c>
      <c r="E430" s="37"/>
      <c r="F430" s="37">
        <v>1000</v>
      </c>
      <c r="G430" s="93">
        <f t="shared" si="12"/>
        <v>1.7641662550278738</v>
      </c>
      <c r="H430" s="93">
        <v>566.84</v>
      </c>
      <c r="I430" s="97">
        <f t="shared" si="13"/>
        <v>-3718829</v>
      </c>
      <c r="J430" s="99" t="s">
        <v>93</v>
      </c>
      <c r="K430" s="99" t="s">
        <v>94</v>
      </c>
      <c r="L430" s="36" t="s">
        <v>732</v>
      </c>
      <c r="M430" s="36" t="s">
        <v>79</v>
      </c>
      <c r="N430" s="16" t="s">
        <v>95</v>
      </c>
      <c r="O430" s="42"/>
    </row>
    <row r="431" spans="1:15" ht="16.5" x14ac:dyDescent="0.3">
      <c r="A431" s="35">
        <v>43447</v>
      </c>
      <c r="B431" s="99" t="s">
        <v>129</v>
      </c>
      <c r="C431" s="95" t="s">
        <v>92</v>
      </c>
      <c r="D431" s="36" t="s">
        <v>88</v>
      </c>
      <c r="E431" s="37"/>
      <c r="F431" s="37">
        <v>1500</v>
      </c>
      <c r="G431" s="93">
        <f t="shared" si="12"/>
        <v>2.6462493825418107</v>
      </c>
      <c r="H431" s="93">
        <v>566.84</v>
      </c>
      <c r="I431" s="97">
        <f t="shared" si="13"/>
        <v>-3720329</v>
      </c>
      <c r="J431" s="99" t="s">
        <v>93</v>
      </c>
      <c r="K431" s="99" t="s">
        <v>94</v>
      </c>
      <c r="L431" s="36" t="s">
        <v>732</v>
      </c>
      <c r="M431" s="36" t="s">
        <v>79</v>
      </c>
      <c r="N431" s="16" t="s">
        <v>95</v>
      </c>
      <c r="O431" s="42"/>
    </row>
    <row r="432" spans="1:15" ht="16.5" x14ac:dyDescent="0.3">
      <c r="A432" s="35">
        <v>43447</v>
      </c>
      <c r="B432" s="99" t="s">
        <v>130</v>
      </c>
      <c r="C432" s="95" t="s">
        <v>92</v>
      </c>
      <c r="D432" s="36" t="s">
        <v>88</v>
      </c>
      <c r="E432" s="37"/>
      <c r="F432" s="37">
        <v>1000</v>
      </c>
      <c r="G432" s="93">
        <f t="shared" si="12"/>
        <v>1.7641662550278738</v>
      </c>
      <c r="H432" s="93">
        <v>566.84</v>
      </c>
      <c r="I432" s="97">
        <f t="shared" si="13"/>
        <v>-3721329</v>
      </c>
      <c r="J432" s="99" t="s">
        <v>93</v>
      </c>
      <c r="K432" s="99" t="s">
        <v>94</v>
      </c>
      <c r="L432" s="36" t="s">
        <v>732</v>
      </c>
      <c r="M432" s="36" t="s">
        <v>79</v>
      </c>
      <c r="N432" s="16" t="s">
        <v>95</v>
      </c>
      <c r="O432" s="42"/>
    </row>
    <row r="433" spans="1:15" ht="16.5" x14ac:dyDescent="0.3">
      <c r="A433" s="35">
        <v>43447</v>
      </c>
      <c r="B433" s="106" t="s">
        <v>222</v>
      </c>
      <c r="C433" s="95" t="s">
        <v>92</v>
      </c>
      <c r="D433" s="36" t="s">
        <v>85</v>
      </c>
      <c r="E433" s="96"/>
      <c r="F433" s="96">
        <v>700</v>
      </c>
      <c r="G433" s="93">
        <f t="shared" si="12"/>
        <v>1.2589248781540565</v>
      </c>
      <c r="H433" s="93">
        <v>556.03</v>
      </c>
      <c r="I433" s="97">
        <f t="shared" si="13"/>
        <v>-3722029</v>
      </c>
      <c r="J433" s="106" t="s">
        <v>212</v>
      </c>
      <c r="K433" s="106" t="s">
        <v>94</v>
      </c>
      <c r="L433" s="36" t="s">
        <v>773</v>
      </c>
      <c r="M433" s="36" t="s">
        <v>79</v>
      </c>
      <c r="N433" s="43" t="s">
        <v>95</v>
      </c>
      <c r="O433" s="42"/>
    </row>
    <row r="434" spans="1:15" ht="16.5" x14ac:dyDescent="0.3">
      <c r="A434" s="35">
        <v>43447</v>
      </c>
      <c r="B434" s="106" t="s">
        <v>223</v>
      </c>
      <c r="C434" s="95" t="s">
        <v>92</v>
      </c>
      <c r="D434" s="36" t="s">
        <v>85</v>
      </c>
      <c r="E434" s="96"/>
      <c r="F434" s="96">
        <v>500</v>
      </c>
      <c r="G434" s="93">
        <f t="shared" si="12"/>
        <v>0.89923205582432608</v>
      </c>
      <c r="H434" s="93">
        <v>556.03</v>
      </c>
      <c r="I434" s="97">
        <f t="shared" si="13"/>
        <v>-3722529</v>
      </c>
      <c r="J434" s="106" t="s">
        <v>212</v>
      </c>
      <c r="K434" s="106" t="s">
        <v>94</v>
      </c>
      <c r="L434" s="36" t="s">
        <v>773</v>
      </c>
      <c r="M434" s="36" t="s">
        <v>79</v>
      </c>
      <c r="N434" s="43" t="s">
        <v>95</v>
      </c>
      <c r="O434" s="42"/>
    </row>
    <row r="435" spans="1:15" ht="16.5" x14ac:dyDescent="0.3">
      <c r="A435" s="35">
        <v>43447</v>
      </c>
      <c r="B435" s="106" t="s">
        <v>224</v>
      </c>
      <c r="C435" s="95" t="s">
        <v>92</v>
      </c>
      <c r="D435" s="36" t="s">
        <v>85</v>
      </c>
      <c r="E435" s="96"/>
      <c r="F435" s="96">
        <v>500</v>
      </c>
      <c r="G435" s="93">
        <f t="shared" si="12"/>
        <v>0.89923205582432608</v>
      </c>
      <c r="H435" s="93">
        <v>556.03</v>
      </c>
      <c r="I435" s="97">
        <f t="shared" si="13"/>
        <v>-3723029</v>
      </c>
      <c r="J435" s="106" t="s">
        <v>212</v>
      </c>
      <c r="K435" s="106" t="s">
        <v>94</v>
      </c>
      <c r="L435" s="36" t="s">
        <v>773</v>
      </c>
      <c r="M435" s="36" t="s">
        <v>79</v>
      </c>
      <c r="N435" s="43" t="s">
        <v>95</v>
      </c>
      <c r="O435" s="42"/>
    </row>
    <row r="436" spans="1:15" ht="16.5" x14ac:dyDescent="0.3">
      <c r="A436" s="35">
        <v>43447</v>
      </c>
      <c r="B436" s="106" t="s">
        <v>227</v>
      </c>
      <c r="C436" s="95" t="s">
        <v>92</v>
      </c>
      <c r="D436" s="36" t="s">
        <v>85</v>
      </c>
      <c r="E436" s="96"/>
      <c r="F436" s="96">
        <v>700</v>
      </c>
      <c r="G436" s="93">
        <f t="shared" si="12"/>
        <v>1.2589248781540565</v>
      </c>
      <c r="H436" s="93">
        <v>556.03</v>
      </c>
      <c r="I436" s="97">
        <f t="shared" si="13"/>
        <v>-3723729</v>
      </c>
      <c r="J436" s="106" t="s">
        <v>212</v>
      </c>
      <c r="K436" s="106" t="s">
        <v>94</v>
      </c>
      <c r="L436" s="36" t="s">
        <v>773</v>
      </c>
      <c r="M436" s="36" t="s">
        <v>79</v>
      </c>
      <c r="N436" s="43" t="s">
        <v>95</v>
      </c>
      <c r="O436" s="42"/>
    </row>
    <row r="437" spans="1:15" ht="16.5" x14ac:dyDescent="0.3">
      <c r="A437" s="35">
        <v>43447</v>
      </c>
      <c r="B437" s="106" t="s">
        <v>220</v>
      </c>
      <c r="C437" s="95" t="s">
        <v>92</v>
      </c>
      <c r="D437" s="36" t="s">
        <v>85</v>
      </c>
      <c r="E437" s="96"/>
      <c r="F437" s="96">
        <v>700</v>
      </c>
      <c r="G437" s="93">
        <f t="shared" si="12"/>
        <v>1.2589248781540565</v>
      </c>
      <c r="H437" s="93">
        <v>556.03</v>
      </c>
      <c r="I437" s="97">
        <f t="shared" si="13"/>
        <v>-3724429</v>
      </c>
      <c r="J437" s="106" t="s">
        <v>212</v>
      </c>
      <c r="K437" s="106" t="s">
        <v>94</v>
      </c>
      <c r="L437" s="36" t="s">
        <v>773</v>
      </c>
      <c r="M437" s="36" t="s">
        <v>79</v>
      </c>
      <c r="N437" s="43" t="s">
        <v>95</v>
      </c>
      <c r="O437" s="42"/>
    </row>
    <row r="438" spans="1:15" ht="16.5" x14ac:dyDescent="0.3">
      <c r="A438" s="35">
        <v>43447</v>
      </c>
      <c r="B438" s="106" t="s">
        <v>221</v>
      </c>
      <c r="C438" s="95" t="s">
        <v>92</v>
      </c>
      <c r="D438" s="36" t="s">
        <v>85</v>
      </c>
      <c r="E438" s="96"/>
      <c r="F438" s="96">
        <v>700</v>
      </c>
      <c r="G438" s="93">
        <f t="shared" si="12"/>
        <v>1.2589248781540565</v>
      </c>
      <c r="H438" s="93">
        <v>556.03</v>
      </c>
      <c r="I438" s="97">
        <f t="shared" si="13"/>
        <v>-3725129</v>
      </c>
      <c r="J438" s="106" t="s">
        <v>212</v>
      </c>
      <c r="K438" s="106" t="s">
        <v>94</v>
      </c>
      <c r="L438" s="36" t="s">
        <v>773</v>
      </c>
      <c r="M438" s="36" t="s">
        <v>79</v>
      </c>
      <c r="N438" s="43" t="s">
        <v>95</v>
      </c>
      <c r="O438" s="42"/>
    </row>
    <row r="439" spans="1:15" ht="16.5" x14ac:dyDescent="0.3">
      <c r="A439" s="35">
        <v>43447</v>
      </c>
      <c r="B439" s="103" t="s">
        <v>474</v>
      </c>
      <c r="C439" s="95" t="s">
        <v>92</v>
      </c>
      <c r="D439" s="36" t="s">
        <v>88</v>
      </c>
      <c r="E439" s="96"/>
      <c r="F439" s="19">
        <v>2000</v>
      </c>
      <c r="G439" s="93">
        <f t="shared" si="12"/>
        <v>3.5283325100557477</v>
      </c>
      <c r="H439" s="93">
        <v>566.84</v>
      </c>
      <c r="I439" s="97">
        <f t="shared" si="13"/>
        <v>-3727129</v>
      </c>
      <c r="J439" s="103" t="s">
        <v>301</v>
      </c>
      <c r="K439" s="104" t="s">
        <v>94</v>
      </c>
      <c r="L439" s="36" t="s">
        <v>732</v>
      </c>
      <c r="M439" s="36" t="s">
        <v>79</v>
      </c>
      <c r="N439" s="103" t="s">
        <v>95</v>
      </c>
      <c r="O439" s="42"/>
    </row>
    <row r="440" spans="1:15" ht="16.5" x14ac:dyDescent="0.3">
      <c r="A440" s="35">
        <v>43447</v>
      </c>
      <c r="B440" s="103" t="s">
        <v>475</v>
      </c>
      <c r="C440" s="95" t="s">
        <v>92</v>
      </c>
      <c r="D440" s="36" t="s">
        <v>88</v>
      </c>
      <c r="E440" s="96"/>
      <c r="F440" s="19">
        <v>2000</v>
      </c>
      <c r="G440" s="93">
        <f t="shared" si="12"/>
        <v>3.5283325100557477</v>
      </c>
      <c r="H440" s="93">
        <v>566.84</v>
      </c>
      <c r="I440" s="97">
        <f t="shared" si="13"/>
        <v>-3729129</v>
      </c>
      <c r="J440" s="103" t="s">
        <v>301</v>
      </c>
      <c r="K440" s="104" t="s">
        <v>94</v>
      </c>
      <c r="L440" s="36" t="s">
        <v>732</v>
      </c>
      <c r="M440" s="36" t="s">
        <v>79</v>
      </c>
      <c r="N440" s="103" t="s">
        <v>95</v>
      </c>
      <c r="O440" s="42"/>
    </row>
    <row r="441" spans="1:15" ht="16.5" x14ac:dyDescent="0.3">
      <c r="A441" s="35">
        <v>43447</v>
      </c>
      <c r="B441" s="103" t="s">
        <v>476</v>
      </c>
      <c r="C441" s="95" t="s">
        <v>92</v>
      </c>
      <c r="D441" s="36" t="s">
        <v>88</v>
      </c>
      <c r="E441" s="96"/>
      <c r="F441" s="19">
        <v>2000</v>
      </c>
      <c r="G441" s="93">
        <f t="shared" si="12"/>
        <v>3.5283325100557477</v>
      </c>
      <c r="H441" s="93">
        <v>566.84</v>
      </c>
      <c r="I441" s="97">
        <f t="shared" si="13"/>
        <v>-3731129</v>
      </c>
      <c r="J441" s="103" t="s">
        <v>301</v>
      </c>
      <c r="K441" s="104" t="s">
        <v>94</v>
      </c>
      <c r="L441" s="36" t="s">
        <v>732</v>
      </c>
      <c r="M441" s="36" t="s">
        <v>79</v>
      </c>
      <c r="N441" s="103" t="s">
        <v>95</v>
      </c>
      <c r="O441" s="42"/>
    </row>
    <row r="442" spans="1:15" ht="16.5" x14ac:dyDescent="0.3">
      <c r="A442" s="35">
        <v>43447</v>
      </c>
      <c r="B442" s="103" t="s">
        <v>477</v>
      </c>
      <c r="C442" s="95" t="s">
        <v>92</v>
      </c>
      <c r="D442" s="36" t="s">
        <v>88</v>
      </c>
      <c r="E442" s="96"/>
      <c r="F442" s="19">
        <v>3000</v>
      </c>
      <c r="G442" s="93">
        <f t="shared" si="12"/>
        <v>5.2924987650836215</v>
      </c>
      <c r="H442" s="93">
        <v>566.84</v>
      </c>
      <c r="I442" s="97">
        <f t="shared" si="13"/>
        <v>-3734129</v>
      </c>
      <c r="J442" s="103" t="s">
        <v>301</v>
      </c>
      <c r="K442" s="104" t="s">
        <v>94</v>
      </c>
      <c r="L442" s="36" t="s">
        <v>732</v>
      </c>
      <c r="M442" s="36" t="s">
        <v>79</v>
      </c>
      <c r="N442" s="103" t="s">
        <v>95</v>
      </c>
      <c r="O442" s="42"/>
    </row>
    <row r="443" spans="1:15" ht="16.5" x14ac:dyDescent="0.3">
      <c r="A443" s="35">
        <v>43447</v>
      </c>
      <c r="B443" s="103" t="s">
        <v>478</v>
      </c>
      <c r="C443" s="95" t="s">
        <v>92</v>
      </c>
      <c r="D443" s="36" t="s">
        <v>88</v>
      </c>
      <c r="E443" s="96"/>
      <c r="F443" s="19">
        <v>3000</v>
      </c>
      <c r="G443" s="93">
        <f t="shared" si="12"/>
        <v>5.2924987650836215</v>
      </c>
      <c r="H443" s="93">
        <v>566.84</v>
      </c>
      <c r="I443" s="97">
        <f t="shared" si="13"/>
        <v>-3737129</v>
      </c>
      <c r="J443" s="103" t="s">
        <v>301</v>
      </c>
      <c r="K443" s="104" t="s">
        <v>94</v>
      </c>
      <c r="L443" s="36" t="s">
        <v>732</v>
      </c>
      <c r="M443" s="36" t="s">
        <v>79</v>
      </c>
      <c r="N443" s="103" t="s">
        <v>95</v>
      </c>
      <c r="O443" s="42"/>
    </row>
    <row r="444" spans="1:15" ht="16.5" x14ac:dyDescent="0.3">
      <c r="A444" s="35">
        <v>43447</v>
      </c>
      <c r="B444" s="103" t="s">
        <v>479</v>
      </c>
      <c r="C444" s="95" t="s">
        <v>92</v>
      </c>
      <c r="D444" s="36" t="s">
        <v>88</v>
      </c>
      <c r="E444" s="96"/>
      <c r="F444" s="19">
        <v>1000</v>
      </c>
      <c r="G444" s="93">
        <f t="shared" si="12"/>
        <v>1.7641662550278738</v>
      </c>
      <c r="H444" s="93">
        <v>566.84</v>
      </c>
      <c r="I444" s="97">
        <f t="shared" si="13"/>
        <v>-3738129</v>
      </c>
      <c r="J444" s="103" t="s">
        <v>301</v>
      </c>
      <c r="K444" s="104" t="s">
        <v>94</v>
      </c>
      <c r="L444" s="36" t="s">
        <v>732</v>
      </c>
      <c r="M444" s="36" t="s">
        <v>79</v>
      </c>
      <c r="N444" s="103" t="s">
        <v>95</v>
      </c>
      <c r="O444" s="42"/>
    </row>
    <row r="445" spans="1:15" ht="16.5" x14ac:dyDescent="0.3">
      <c r="A445" s="35">
        <v>43447</v>
      </c>
      <c r="B445" s="98" t="s">
        <v>555</v>
      </c>
      <c r="C445" s="95" t="s">
        <v>92</v>
      </c>
      <c r="D445" s="36" t="s">
        <v>85</v>
      </c>
      <c r="E445" s="37"/>
      <c r="F445" s="37">
        <v>1000</v>
      </c>
      <c r="G445" s="93">
        <f t="shared" si="12"/>
        <v>1.7984641116486522</v>
      </c>
      <c r="H445" s="93">
        <v>556.03</v>
      </c>
      <c r="I445" s="97">
        <f t="shared" si="13"/>
        <v>-3739129</v>
      </c>
      <c r="J445" s="34" t="s">
        <v>267</v>
      </c>
      <c r="K445" s="98" t="s">
        <v>94</v>
      </c>
      <c r="L445" s="36" t="s">
        <v>773</v>
      </c>
      <c r="M445" s="36" t="s">
        <v>79</v>
      </c>
      <c r="N445" s="34" t="s">
        <v>95</v>
      </c>
      <c r="O445" s="42"/>
    </row>
    <row r="446" spans="1:15" ht="16.5" x14ac:dyDescent="0.3">
      <c r="A446" s="35">
        <v>43447</v>
      </c>
      <c r="B446" s="98" t="s">
        <v>556</v>
      </c>
      <c r="C446" s="95" t="s">
        <v>92</v>
      </c>
      <c r="D446" s="36" t="s">
        <v>85</v>
      </c>
      <c r="E446" s="37"/>
      <c r="F446" s="37">
        <v>1000</v>
      </c>
      <c r="G446" s="93">
        <f t="shared" si="12"/>
        <v>1.7984641116486522</v>
      </c>
      <c r="H446" s="93">
        <v>556.03</v>
      </c>
      <c r="I446" s="97">
        <f t="shared" si="13"/>
        <v>-3740129</v>
      </c>
      <c r="J446" s="34" t="s">
        <v>267</v>
      </c>
      <c r="K446" s="98" t="s">
        <v>94</v>
      </c>
      <c r="L446" s="36" t="s">
        <v>773</v>
      </c>
      <c r="M446" s="36" t="s">
        <v>79</v>
      </c>
      <c r="N446" s="34" t="s">
        <v>95</v>
      </c>
      <c r="O446" s="42"/>
    </row>
    <row r="447" spans="1:15" ht="16.5" x14ac:dyDescent="0.3">
      <c r="A447" s="35">
        <v>43447</v>
      </c>
      <c r="B447" s="34" t="s">
        <v>596</v>
      </c>
      <c r="C447" s="95" t="s">
        <v>92</v>
      </c>
      <c r="D447" s="36" t="s">
        <v>85</v>
      </c>
      <c r="E447" s="37"/>
      <c r="F447" s="37">
        <v>500</v>
      </c>
      <c r="G447" s="93">
        <f t="shared" si="12"/>
        <v>0.89923205582432608</v>
      </c>
      <c r="H447" s="93">
        <v>556.03</v>
      </c>
      <c r="I447" s="97">
        <f t="shared" si="13"/>
        <v>-3740629</v>
      </c>
      <c r="J447" s="34" t="s">
        <v>582</v>
      </c>
      <c r="K447" s="34" t="s">
        <v>94</v>
      </c>
      <c r="L447" s="36" t="s">
        <v>773</v>
      </c>
      <c r="M447" s="36" t="s">
        <v>79</v>
      </c>
      <c r="N447" s="34" t="s">
        <v>95</v>
      </c>
      <c r="O447" s="42"/>
    </row>
    <row r="448" spans="1:15" ht="16.5" x14ac:dyDescent="0.3">
      <c r="A448" s="35">
        <v>43447</v>
      </c>
      <c r="B448" s="34" t="s">
        <v>598</v>
      </c>
      <c r="C448" s="95" t="s">
        <v>92</v>
      </c>
      <c r="D448" s="36" t="s">
        <v>85</v>
      </c>
      <c r="E448" s="37"/>
      <c r="F448" s="37">
        <v>500</v>
      </c>
      <c r="G448" s="93">
        <f t="shared" si="12"/>
        <v>0.89923205582432608</v>
      </c>
      <c r="H448" s="93">
        <v>556.03</v>
      </c>
      <c r="I448" s="97">
        <f t="shared" si="13"/>
        <v>-3741129</v>
      </c>
      <c r="J448" s="34" t="s">
        <v>582</v>
      </c>
      <c r="K448" s="34" t="s">
        <v>94</v>
      </c>
      <c r="L448" s="36" t="s">
        <v>773</v>
      </c>
      <c r="M448" s="36" t="s">
        <v>79</v>
      </c>
      <c r="N448" s="34" t="s">
        <v>95</v>
      </c>
      <c r="O448" s="42"/>
    </row>
    <row r="449" spans="1:15" ht="16.5" x14ac:dyDescent="0.3">
      <c r="A449" s="35">
        <v>43447</v>
      </c>
      <c r="B449" s="34" t="s">
        <v>599</v>
      </c>
      <c r="C449" s="95" t="s">
        <v>92</v>
      </c>
      <c r="D449" s="36" t="s">
        <v>85</v>
      </c>
      <c r="E449" s="37"/>
      <c r="F449" s="37">
        <v>500</v>
      </c>
      <c r="G449" s="93">
        <f t="shared" si="12"/>
        <v>0.89923205582432608</v>
      </c>
      <c r="H449" s="93">
        <v>556.03</v>
      </c>
      <c r="I449" s="97">
        <f t="shared" si="13"/>
        <v>-3741629</v>
      </c>
      <c r="J449" s="34" t="s">
        <v>582</v>
      </c>
      <c r="K449" s="34" t="s">
        <v>94</v>
      </c>
      <c r="L449" s="36" t="s">
        <v>773</v>
      </c>
      <c r="M449" s="36" t="s">
        <v>79</v>
      </c>
      <c r="N449" s="34" t="s">
        <v>95</v>
      </c>
      <c r="O449" s="42"/>
    </row>
    <row r="450" spans="1:15" ht="16.5" x14ac:dyDescent="0.3">
      <c r="A450" s="35">
        <v>43447</v>
      </c>
      <c r="B450" s="34" t="s">
        <v>600</v>
      </c>
      <c r="C450" s="95" t="s">
        <v>92</v>
      </c>
      <c r="D450" s="36" t="s">
        <v>85</v>
      </c>
      <c r="E450" s="37"/>
      <c r="F450" s="37">
        <v>500</v>
      </c>
      <c r="G450" s="93">
        <f t="shared" si="12"/>
        <v>0.89923205582432608</v>
      </c>
      <c r="H450" s="93">
        <v>556.03</v>
      </c>
      <c r="I450" s="97">
        <f t="shared" si="13"/>
        <v>-3742129</v>
      </c>
      <c r="J450" s="34" t="s">
        <v>582</v>
      </c>
      <c r="K450" s="34" t="s">
        <v>94</v>
      </c>
      <c r="L450" s="36" t="s">
        <v>773</v>
      </c>
      <c r="M450" s="36" t="s">
        <v>79</v>
      </c>
      <c r="N450" s="34" t="s">
        <v>95</v>
      </c>
      <c r="O450" s="42"/>
    </row>
    <row r="451" spans="1:15" ht="16.5" x14ac:dyDescent="0.3">
      <c r="A451" s="35">
        <v>43447</v>
      </c>
      <c r="B451" s="34" t="s">
        <v>221</v>
      </c>
      <c r="C451" s="95" t="s">
        <v>92</v>
      </c>
      <c r="D451" s="36" t="s">
        <v>85</v>
      </c>
      <c r="E451" s="37"/>
      <c r="F451" s="37">
        <v>500</v>
      </c>
      <c r="G451" s="93">
        <f t="shared" si="12"/>
        <v>0.89923205582432608</v>
      </c>
      <c r="H451" s="93">
        <v>556.03</v>
      </c>
      <c r="I451" s="97">
        <f t="shared" si="13"/>
        <v>-3742629</v>
      </c>
      <c r="J451" s="34" t="s">
        <v>582</v>
      </c>
      <c r="K451" s="34" t="s">
        <v>94</v>
      </c>
      <c r="L451" s="36" t="s">
        <v>773</v>
      </c>
      <c r="M451" s="36" t="s">
        <v>79</v>
      </c>
      <c r="N451" s="34" t="s">
        <v>95</v>
      </c>
      <c r="O451" s="42"/>
    </row>
    <row r="452" spans="1:15" ht="16.5" x14ac:dyDescent="0.3">
      <c r="A452" s="35">
        <v>43447</v>
      </c>
      <c r="B452" s="34" t="s">
        <v>601</v>
      </c>
      <c r="C452" s="36" t="s">
        <v>183</v>
      </c>
      <c r="D452" s="36" t="s">
        <v>85</v>
      </c>
      <c r="E452" s="37"/>
      <c r="F452" s="37">
        <v>5000</v>
      </c>
      <c r="G452" s="93">
        <f t="shared" si="12"/>
        <v>8.9923205582432608</v>
      </c>
      <c r="H452" s="93">
        <v>556.03</v>
      </c>
      <c r="I452" s="97">
        <f t="shared" si="13"/>
        <v>-3747629</v>
      </c>
      <c r="J452" s="34" t="s">
        <v>582</v>
      </c>
      <c r="K452" s="34" t="s">
        <v>94</v>
      </c>
      <c r="L452" s="36" t="s">
        <v>773</v>
      </c>
      <c r="M452" s="36" t="s">
        <v>79</v>
      </c>
      <c r="N452" s="34" t="s">
        <v>95</v>
      </c>
      <c r="O452" s="42"/>
    </row>
    <row r="453" spans="1:15" ht="16.5" x14ac:dyDescent="0.3">
      <c r="A453" s="35">
        <v>43447</v>
      </c>
      <c r="B453" s="98" t="s">
        <v>648</v>
      </c>
      <c r="C453" s="95" t="s">
        <v>92</v>
      </c>
      <c r="D453" s="36" t="s">
        <v>85</v>
      </c>
      <c r="E453" s="37"/>
      <c r="F453" s="37">
        <v>500</v>
      </c>
      <c r="G453" s="93">
        <f t="shared" si="12"/>
        <v>0.89923205582432608</v>
      </c>
      <c r="H453" s="93">
        <v>556.03</v>
      </c>
      <c r="I453" s="97">
        <f t="shared" si="13"/>
        <v>-3748129</v>
      </c>
      <c r="J453" s="34" t="s">
        <v>274</v>
      </c>
      <c r="K453" s="98" t="s">
        <v>94</v>
      </c>
      <c r="L453" s="36" t="s">
        <v>773</v>
      </c>
      <c r="M453" s="36" t="s">
        <v>79</v>
      </c>
      <c r="N453" s="34" t="s">
        <v>95</v>
      </c>
      <c r="O453" s="42"/>
    </row>
    <row r="454" spans="1:15" ht="16.5" x14ac:dyDescent="0.3">
      <c r="A454" s="35">
        <v>43447</v>
      </c>
      <c r="B454" s="98" t="s">
        <v>652</v>
      </c>
      <c r="C454" s="95" t="s">
        <v>92</v>
      </c>
      <c r="D454" s="36" t="s">
        <v>85</v>
      </c>
      <c r="E454" s="37"/>
      <c r="F454" s="37">
        <v>500</v>
      </c>
      <c r="G454" s="93">
        <f t="shared" si="12"/>
        <v>0.89923205582432608</v>
      </c>
      <c r="H454" s="93">
        <v>556.03</v>
      </c>
      <c r="I454" s="97">
        <f t="shared" si="13"/>
        <v>-3748629</v>
      </c>
      <c r="J454" s="34" t="s">
        <v>274</v>
      </c>
      <c r="K454" s="98" t="s">
        <v>94</v>
      </c>
      <c r="L454" s="36" t="s">
        <v>773</v>
      </c>
      <c r="M454" s="36" t="s">
        <v>79</v>
      </c>
      <c r="N454" s="34" t="s">
        <v>95</v>
      </c>
      <c r="O454" s="42"/>
    </row>
    <row r="455" spans="1:15" ht="16.5" x14ac:dyDescent="0.3">
      <c r="A455" s="35">
        <v>43447</v>
      </c>
      <c r="B455" s="98" t="s">
        <v>653</v>
      </c>
      <c r="C455" s="95" t="s">
        <v>92</v>
      </c>
      <c r="D455" s="36" t="s">
        <v>85</v>
      </c>
      <c r="E455" s="37"/>
      <c r="F455" s="37">
        <v>500</v>
      </c>
      <c r="G455" s="93">
        <f t="shared" si="12"/>
        <v>0.89923205582432608</v>
      </c>
      <c r="H455" s="93">
        <v>556.03</v>
      </c>
      <c r="I455" s="97">
        <f t="shared" si="13"/>
        <v>-3749129</v>
      </c>
      <c r="J455" s="34" t="s">
        <v>274</v>
      </c>
      <c r="K455" s="98" t="s">
        <v>94</v>
      </c>
      <c r="L455" s="36" t="s">
        <v>773</v>
      </c>
      <c r="M455" s="36" t="s">
        <v>79</v>
      </c>
      <c r="N455" s="34" t="s">
        <v>95</v>
      </c>
      <c r="O455" s="42"/>
    </row>
    <row r="456" spans="1:15" ht="16.5" x14ac:dyDescent="0.3">
      <c r="A456" s="35">
        <v>43447</v>
      </c>
      <c r="B456" s="98" t="s">
        <v>654</v>
      </c>
      <c r="C456" s="95" t="s">
        <v>92</v>
      </c>
      <c r="D456" s="36" t="s">
        <v>85</v>
      </c>
      <c r="E456" s="37"/>
      <c r="F456" s="37">
        <v>500</v>
      </c>
      <c r="G456" s="93">
        <f t="shared" si="12"/>
        <v>0.89923205582432608</v>
      </c>
      <c r="H456" s="93">
        <v>556.03</v>
      </c>
      <c r="I456" s="97">
        <f t="shared" si="13"/>
        <v>-3749629</v>
      </c>
      <c r="J456" s="34" t="s">
        <v>274</v>
      </c>
      <c r="K456" s="98" t="s">
        <v>94</v>
      </c>
      <c r="L456" s="36" t="s">
        <v>773</v>
      </c>
      <c r="M456" s="36" t="s">
        <v>79</v>
      </c>
      <c r="N456" s="34" t="s">
        <v>95</v>
      </c>
      <c r="O456" s="42"/>
    </row>
    <row r="457" spans="1:15" ht="16.5" x14ac:dyDescent="0.3">
      <c r="A457" s="35">
        <v>43447</v>
      </c>
      <c r="B457" s="98" t="s">
        <v>655</v>
      </c>
      <c r="C457" s="36" t="s">
        <v>368</v>
      </c>
      <c r="D457" s="36" t="s">
        <v>85</v>
      </c>
      <c r="E457" s="37"/>
      <c r="F457" s="37">
        <v>2000</v>
      </c>
      <c r="G457" s="93">
        <f t="shared" si="12"/>
        <v>3.5969282232973043</v>
      </c>
      <c r="H457" s="93">
        <v>556.03</v>
      </c>
      <c r="I457" s="97">
        <f t="shared" si="13"/>
        <v>-3751629</v>
      </c>
      <c r="J457" s="34" t="s">
        <v>274</v>
      </c>
      <c r="K457" s="98" t="s">
        <v>94</v>
      </c>
      <c r="L457" s="36" t="s">
        <v>773</v>
      </c>
      <c r="M457" s="36" t="s">
        <v>79</v>
      </c>
      <c r="N457" s="34" t="s">
        <v>95</v>
      </c>
      <c r="O457" s="42"/>
    </row>
    <row r="458" spans="1:15" ht="16.5" x14ac:dyDescent="0.3">
      <c r="A458" s="35">
        <v>43447</v>
      </c>
      <c r="B458" s="98" t="s">
        <v>651</v>
      </c>
      <c r="C458" s="95" t="s">
        <v>92</v>
      </c>
      <c r="D458" s="36" t="s">
        <v>85</v>
      </c>
      <c r="E458" s="37"/>
      <c r="F458" s="37">
        <v>500</v>
      </c>
      <c r="G458" s="93">
        <f t="shared" si="12"/>
        <v>0.89923205582432608</v>
      </c>
      <c r="H458" s="93">
        <v>556.03</v>
      </c>
      <c r="I458" s="97">
        <f t="shared" si="13"/>
        <v>-3752129</v>
      </c>
      <c r="J458" s="34" t="s">
        <v>274</v>
      </c>
      <c r="K458" s="98" t="s">
        <v>94</v>
      </c>
      <c r="L458" s="36" t="s">
        <v>773</v>
      </c>
      <c r="M458" s="36" t="s">
        <v>79</v>
      </c>
      <c r="N458" s="34" t="s">
        <v>95</v>
      </c>
      <c r="O458" s="42"/>
    </row>
    <row r="459" spans="1:15" ht="16.5" x14ac:dyDescent="0.3">
      <c r="A459" s="35">
        <v>43447</v>
      </c>
      <c r="B459" s="98" t="s">
        <v>656</v>
      </c>
      <c r="C459" s="95" t="s">
        <v>92</v>
      </c>
      <c r="D459" s="36" t="s">
        <v>85</v>
      </c>
      <c r="E459" s="37"/>
      <c r="F459" s="37">
        <v>500</v>
      </c>
      <c r="G459" s="93">
        <f t="shared" ref="G459:G522" si="14">+F459/H459</f>
        <v>0.89923205582432608</v>
      </c>
      <c r="H459" s="93">
        <v>556.03</v>
      </c>
      <c r="I459" s="97">
        <f t="shared" si="13"/>
        <v>-3752629</v>
      </c>
      <c r="J459" s="34" t="s">
        <v>274</v>
      </c>
      <c r="K459" s="98" t="s">
        <v>94</v>
      </c>
      <c r="L459" s="36" t="s">
        <v>773</v>
      </c>
      <c r="M459" s="36" t="s">
        <v>79</v>
      </c>
      <c r="N459" s="34" t="s">
        <v>95</v>
      </c>
      <c r="O459" s="42"/>
    </row>
    <row r="460" spans="1:15" ht="16.5" x14ac:dyDescent="0.3">
      <c r="A460" s="35">
        <v>43447</v>
      </c>
      <c r="B460" s="98" t="s">
        <v>657</v>
      </c>
      <c r="C460" s="95" t="s">
        <v>92</v>
      </c>
      <c r="D460" s="36" t="s">
        <v>85</v>
      </c>
      <c r="E460" s="37"/>
      <c r="F460" s="37">
        <v>500</v>
      </c>
      <c r="G460" s="93">
        <f t="shared" si="14"/>
        <v>0.89923205582432608</v>
      </c>
      <c r="H460" s="93">
        <v>556.03</v>
      </c>
      <c r="I460" s="97">
        <f t="shared" si="13"/>
        <v>-3753129</v>
      </c>
      <c r="J460" s="34" t="s">
        <v>274</v>
      </c>
      <c r="K460" s="98" t="s">
        <v>94</v>
      </c>
      <c r="L460" s="36" t="s">
        <v>773</v>
      </c>
      <c r="M460" s="36" t="s">
        <v>79</v>
      </c>
      <c r="N460" s="34" t="s">
        <v>95</v>
      </c>
      <c r="O460" s="42"/>
    </row>
    <row r="461" spans="1:15" ht="16.5" x14ac:dyDescent="0.3">
      <c r="A461" s="35">
        <v>43447</v>
      </c>
      <c r="B461" s="34" t="s">
        <v>676</v>
      </c>
      <c r="C461" s="95" t="s">
        <v>92</v>
      </c>
      <c r="D461" s="36" t="s">
        <v>85</v>
      </c>
      <c r="E461" s="19"/>
      <c r="F461" s="19">
        <v>1000</v>
      </c>
      <c r="G461" s="93">
        <f t="shared" si="14"/>
        <v>1.7984641116486522</v>
      </c>
      <c r="H461" s="93">
        <v>556.03</v>
      </c>
      <c r="I461" s="97">
        <f t="shared" ref="I461:I524" si="15">I460+E461-F461</f>
        <v>-3754129</v>
      </c>
      <c r="J461" s="34" t="s">
        <v>311</v>
      </c>
      <c r="K461" s="34" t="s">
        <v>94</v>
      </c>
      <c r="L461" s="36" t="s">
        <v>773</v>
      </c>
      <c r="M461" s="36" t="s">
        <v>79</v>
      </c>
      <c r="N461" s="34" t="s">
        <v>95</v>
      </c>
      <c r="O461" s="42"/>
    </row>
    <row r="462" spans="1:15" ht="16.5" x14ac:dyDescent="0.3">
      <c r="A462" s="35">
        <v>43447</v>
      </c>
      <c r="B462" s="98" t="s">
        <v>96</v>
      </c>
      <c r="C462" s="98" t="s">
        <v>86</v>
      </c>
      <c r="D462" s="36" t="s">
        <v>85</v>
      </c>
      <c r="E462" s="19"/>
      <c r="F462" s="19">
        <v>1000</v>
      </c>
      <c r="G462" s="93">
        <f t="shared" si="14"/>
        <v>1.7984641116486522</v>
      </c>
      <c r="H462" s="93">
        <v>556.03</v>
      </c>
      <c r="I462" s="97">
        <f t="shared" si="15"/>
        <v>-3755129</v>
      </c>
      <c r="J462" s="34" t="s">
        <v>311</v>
      </c>
      <c r="K462" s="34" t="s">
        <v>94</v>
      </c>
      <c r="L462" s="36" t="s">
        <v>773</v>
      </c>
      <c r="M462" s="36" t="s">
        <v>79</v>
      </c>
      <c r="N462" s="34" t="s">
        <v>95</v>
      </c>
      <c r="O462" s="42"/>
    </row>
    <row r="463" spans="1:15" ht="16.5" x14ac:dyDescent="0.3">
      <c r="A463" s="35">
        <v>43447</v>
      </c>
      <c r="B463" s="98" t="s">
        <v>675</v>
      </c>
      <c r="C463" s="95" t="s">
        <v>92</v>
      </c>
      <c r="D463" s="36" t="s">
        <v>85</v>
      </c>
      <c r="E463" s="19"/>
      <c r="F463" s="19">
        <v>1000</v>
      </c>
      <c r="G463" s="93">
        <f t="shared" si="14"/>
        <v>1.7984641116486522</v>
      </c>
      <c r="H463" s="93">
        <v>556.03</v>
      </c>
      <c r="I463" s="97">
        <f t="shared" si="15"/>
        <v>-3756129</v>
      </c>
      <c r="J463" s="34" t="s">
        <v>311</v>
      </c>
      <c r="K463" s="34" t="s">
        <v>94</v>
      </c>
      <c r="L463" s="36" t="s">
        <v>773</v>
      </c>
      <c r="M463" s="36" t="s">
        <v>79</v>
      </c>
      <c r="N463" s="34" t="s">
        <v>95</v>
      </c>
      <c r="O463" s="42"/>
    </row>
    <row r="464" spans="1:15" ht="16.5" x14ac:dyDescent="0.3">
      <c r="A464" s="35">
        <v>43448</v>
      </c>
      <c r="B464" s="36" t="s">
        <v>36</v>
      </c>
      <c r="C464" s="36" t="s">
        <v>80</v>
      </c>
      <c r="D464" s="36" t="s">
        <v>81</v>
      </c>
      <c r="E464" s="37"/>
      <c r="F464" s="37">
        <v>3401</v>
      </c>
      <c r="G464" s="93">
        <f t="shared" si="14"/>
        <v>6.116576443717066</v>
      </c>
      <c r="H464" s="93">
        <v>556.03</v>
      </c>
      <c r="I464" s="97">
        <f t="shared" si="15"/>
        <v>-3759530</v>
      </c>
      <c r="J464" s="102" t="s">
        <v>78</v>
      </c>
      <c r="K464" s="36">
        <v>3634972</v>
      </c>
      <c r="L464" s="36" t="s">
        <v>773</v>
      </c>
      <c r="M464" s="36" t="s">
        <v>79</v>
      </c>
      <c r="N464" s="16" t="s">
        <v>110</v>
      </c>
      <c r="O464" s="42"/>
    </row>
    <row r="465" spans="1:15" ht="16.5" x14ac:dyDescent="0.3">
      <c r="A465" s="35">
        <v>43448</v>
      </c>
      <c r="B465" s="36" t="s">
        <v>37</v>
      </c>
      <c r="C465" s="36" t="s">
        <v>87</v>
      </c>
      <c r="D465" s="36" t="s">
        <v>81</v>
      </c>
      <c r="E465" s="101"/>
      <c r="F465" s="37">
        <v>58855</v>
      </c>
      <c r="G465" s="93">
        <f t="shared" si="14"/>
        <v>105.84860529108143</v>
      </c>
      <c r="H465" s="93">
        <v>556.03</v>
      </c>
      <c r="I465" s="97">
        <f t="shared" si="15"/>
        <v>-3818385</v>
      </c>
      <c r="J465" s="102" t="s">
        <v>78</v>
      </c>
      <c r="K465" s="36">
        <v>3634971</v>
      </c>
      <c r="L465" s="36" t="s">
        <v>773</v>
      </c>
      <c r="M465" s="36" t="s">
        <v>79</v>
      </c>
      <c r="N465" s="16" t="s">
        <v>110</v>
      </c>
      <c r="O465" s="42"/>
    </row>
    <row r="466" spans="1:15" ht="16.5" x14ac:dyDescent="0.3">
      <c r="A466" s="35">
        <v>43448</v>
      </c>
      <c r="B466" s="99" t="s">
        <v>91</v>
      </c>
      <c r="C466" s="95" t="s">
        <v>92</v>
      </c>
      <c r="D466" s="36" t="s">
        <v>88</v>
      </c>
      <c r="E466" s="37"/>
      <c r="F466" s="37">
        <v>2000</v>
      </c>
      <c r="G466" s="93">
        <f t="shared" si="14"/>
        <v>3.5283325100557477</v>
      </c>
      <c r="H466" s="93">
        <v>566.84</v>
      </c>
      <c r="I466" s="97">
        <f t="shared" si="15"/>
        <v>-3820385</v>
      </c>
      <c r="J466" s="99" t="s">
        <v>93</v>
      </c>
      <c r="K466" s="99" t="s">
        <v>94</v>
      </c>
      <c r="L466" s="36" t="s">
        <v>732</v>
      </c>
      <c r="M466" s="36" t="s">
        <v>79</v>
      </c>
      <c r="N466" s="16" t="s">
        <v>95</v>
      </c>
      <c r="O466" s="42"/>
    </row>
    <row r="467" spans="1:15" ht="16.5" x14ac:dyDescent="0.3">
      <c r="A467" s="35">
        <v>43448</v>
      </c>
      <c r="B467" s="99" t="s">
        <v>96</v>
      </c>
      <c r="C467" s="99" t="s">
        <v>86</v>
      </c>
      <c r="D467" s="36" t="s">
        <v>88</v>
      </c>
      <c r="E467" s="37"/>
      <c r="F467" s="37">
        <v>1000</v>
      </c>
      <c r="G467" s="93">
        <f t="shared" si="14"/>
        <v>1.7641662550278738</v>
      </c>
      <c r="H467" s="93">
        <v>566.84</v>
      </c>
      <c r="I467" s="97">
        <f t="shared" si="15"/>
        <v>-3821385</v>
      </c>
      <c r="J467" s="99" t="s">
        <v>93</v>
      </c>
      <c r="K467" s="99" t="s">
        <v>94</v>
      </c>
      <c r="L467" s="36" t="s">
        <v>732</v>
      </c>
      <c r="M467" s="36" t="s">
        <v>79</v>
      </c>
      <c r="N467" s="16" t="s">
        <v>95</v>
      </c>
      <c r="O467" s="42"/>
    </row>
    <row r="468" spans="1:15" ht="16.5" x14ac:dyDescent="0.3">
      <c r="A468" s="35">
        <v>43448</v>
      </c>
      <c r="B468" s="99" t="s">
        <v>131</v>
      </c>
      <c r="C468" s="95" t="s">
        <v>92</v>
      </c>
      <c r="D468" s="36" t="s">
        <v>88</v>
      </c>
      <c r="E468" s="37"/>
      <c r="F468" s="37">
        <v>1000</v>
      </c>
      <c r="G468" s="93">
        <f t="shared" si="14"/>
        <v>1.7641662550278738</v>
      </c>
      <c r="H468" s="93">
        <v>566.84</v>
      </c>
      <c r="I468" s="97">
        <f t="shared" si="15"/>
        <v>-3822385</v>
      </c>
      <c r="J468" s="99" t="s">
        <v>93</v>
      </c>
      <c r="K468" s="99" t="s">
        <v>94</v>
      </c>
      <c r="L468" s="36" t="s">
        <v>732</v>
      </c>
      <c r="M468" s="36" t="s">
        <v>79</v>
      </c>
      <c r="N468" s="16" t="s">
        <v>95</v>
      </c>
      <c r="O468" s="42"/>
    </row>
    <row r="469" spans="1:15" ht="16.5" x14ac:dyDescent="0.3">
      <c r="A469" s="35">
        <v>43448</v>
      </c>
      <c r="B469" s="99" t="s">
        <v>132</v>
      </c>
      <c r="C469" s="95" t="s">
        <v>92</v>
      </c>
      <c r="D469" s="36" t="s">
        <v>88</v>
      </c>
      <c r="E469" s="37"/>
      <c r="F469" s="37">
        <v>1000</v>
      </c>
      <c r="G469" s="93">
        <f t="shared" si="14"/>
        <v>1.7641662550278738</v>
      </c>
      <c r="H469" s="93">
        <v>566.84</v>
      </c>
      <c r="I469" s="97">
        <f t="shared" si="15"/>
        <v>-3823385</v>
      </c>
      <c r="J469" s="99" t="s">
        <v>93</v>
      </c>
      <c r="K469" s="99" t="s">
        <v>94</v>
      </c>
      <c r="L469" s="36" t="s">
        <v>732</v>
      </c>
      <c r="M469" s="36" t="s">
        <v>79</v>
      </c>
      <c r="N469" s="16" t="s">
        <v>95</v>
      </c>
      <c r="O469" s="42"/>
    </row>
    <row r="470" spans="1:15" ht="16.5" x14ac:dyDescent="0.3">
      <c r="A470" s="35">
        <v>43448</v>
      </c>
      <c r="B470" s="99" t="s">
        <v>133</v>
      </c>
      <c r="C470" s="95" t="s">
        <v>92</v>
      </c>
      <c r="D470" s="36" t="s">
        <v>88</v>
      </c>
      <c r="E470" s="37"/>
      <c r="F470" s="37">
        <v>150</v>
      </c>
      <c r="G470" s="93">
        <f t="shared" si="14"/>
        <v>0.26462493825418104</v>
      </c>
      <c r="H470" s="93">
        <v>566.84</v>
      </c>
      <c r="I470" s="97">
        <f t="shared" si="15"/>
        <v>-3823535</v>
      </c>
      <c r="J470" s="99" t="s">
        <v>93</v>
      </c>
      <c r="K470" s="99">
        <v>18864</v>
      </c>
      <c r="L470" s="36" t="s">
        <v>732</v>
      </c>
      <c r="M470" s="36" t="s">
        <v>79</v>
      </c>
      <c r="N470" s="16" t="s">
        <v>95</v>
      </c>
      <c r="O470" s="42"/>
    </row>
    <row r="471" spans="1:15" ht="16.5" x14ac:dyDescent="0.3">
      <c r="A471" s="35">
        <v>43448</v>
      </c>
      <c r="B471" s="99" t="s">
        <v>134</v>
      </c>
      <c r="C471" s="95" t="s">
        <v>92</v>
      </c>
      <c r="D471" s="36" t="s">
        <v>88</v>
      </c>
      <c r="E471" s="37"/>
      <c r="F471" s="37">
        <v>1500</v>
      </c>
      <c r="G471" s="93">
        <f t="shared" si="14"/>
        <v>2.6462493825418107</v>
      </c>
      <c r="H471" s="93">
        <v>566.84</v>
      </c>
      <c r="I471" s="97">
        <f t="shared" si="15"/>
        <v>-3825035</v>
      </c>
      <c r="J471" s="99" t="s">
        <v>93</v>
      </c>
      <c r="K471" s="99" t="s">
        <v>94</v>
      </c>
      <c r="L471" s="36" t="s">
        <v>732</v>
      </c>
      <c r="M471" s="36" t="s">
        <v>79</v>
      </c>
      <c r="N471" s="16" t="s">
        <v>95</v>
      </c>
      <c r="O471" s="42"/>
    </row>
    <row r="472" spans="1:15" ht="16.5" x14ac:dyDescent="0.3">
      <c r="A472" s="35">
        <v>43448</v>
      </c>
      <c r="B472" s="99" t="s">
        <v>135</v>
      </c>
      <c r="C472" s="95" t="s">
        <v>92</v>
      </c>
      <c r="D472" s="36" t="s">
        <v>88</v>
      </c>
      <c r="E472" s="37"/>
      <c r="F472" s="37">
        <v>1000</v>
      </c>
      <c r="G472" s="93">
        <f t="shared" si="14"/>
        <v>1.7641662550278738</v>
      </c>
      <c r="H472" s="93">
        <v>566.84</v>
      </c>
      <c r="I472" s="97">
        <f t="shared" si="15"/>
        <v>-3826035</v>
      </c>
      <c r="J472" s="99" t="s">
        <v>93</v>
      </c>
      <c r="K472" s="99" t="s">
        <v>94</v>
      </c>
      <c r="L472" s="36" t="s">
        <v>732</v>
      </c>
      <c r="M472" s="36" t="s">
        <v>79</v>
      </c>
      <c r="N472" s="16" t="s">
        <v>95</v>
      </c>
      <c r="O472" s="42"/>
    </row>
    <row r="473" spans="1:15" ht="16.5" x14ac:dyDescent="0.3">
      <c r="A473" s="35">
        <v>43448</v>
      </c>
      <c r="B473" s="99" t="s">
        <v>136</v>
      </c>
      <c r="C473" s="95" t="s">
        <v>92</v>
      </c>
      <c r="D473" s="36" t="s">
        <v>88</v>
      </c>
      <c r="E473" s="37"/>
      <c r="F473" s="37">
        <v>1500</v>
      </c>
      <c r="G473" s="93">
        <f t="shared" si="14"/>
        <v>2.6462493825418107</v>
      </c>
      <c r="H473" s="93">
        <v>566.84</v>
      </c>
      <c r="I473" s="97">
        <f t="shared" si="15"/>
        <v>-3827535</v>
      </c>
      <c r="J473" s="99" t="s">
        <v>93</v>
      </c>
      <c r="K473" s="99" t="s">
        <v>94</v>
      </c>
      <c r="L473" s="36" t="s">
        <v>732</v>
      </c>
      <c r="M473" s="36" t="s">
        <v>79</v>
      </c>
      <c r="N473" s="16" t="s">
        <v>95</v>
      </c>
      <c r="O473" s="42"/>
    </row>
    <row r="474" spans="1:15" ht="16.5" x14ac:dyDescent="0.3">
      <c r="A474" s="35">
        <v>43448</v>
      </c>
      <c r="B474" s="95" t="s">
        <v>208</v>
      </c>
      <c r="C474" s="95" t="s">
        <v>92</v>
      </c>
      <c r="D474" s="36" t="s">
        <v>85</v>
      </c>
      <c r="E474" s="96"/>
      <c r="F474" s="19">
        <v>2000</v>
      </c>
      <c r="G474" s="93">
        <f t="shared" si="14"/>
        <v>3.5969282232973043</v>
      </c>
      <c r="H474" s="93">
        <v>556.03</v>
      </c>
      <c r="I474" s="97">
        <f t="shared" si="15"/>
        <v>-3829535</v>
      </c>
      <c r="J474" s="18" t="s">
        <v>181</v>
      </c>
      <c r="K474" s="95" t="s">
        <v>94</v>
      </c>
      <c r="L474" s="36" t="s">
        <v>773</v>
      </c>
      <c r="M474" s="36" t="s">
        <v>79</v>
      </c>
      <c r="N474" s="18" t="s">
        <v>95</v>
      </c>
      <c r="O474" s="42"/>
    </row>
    <row r="475" spans="1:15" ht="16.5" x14ac:dyDescent="0.3">
      <c r="A475" s="35">
        <v>43448</v>
      </c>
      <c r="B475" s="95" t="s">
        <v>209</v>
      </c>
      <c r="C475" s="95" t="s">
        <v>92</v>
      </c>
      <c r="D475" s="36" t="s">
        <v>85</v>
      </c>
      <c r="E475" s="96"/>
      <c r="F475" s="19">
        <v>2000</v>
      </c>
      <c r="G475" s="93">
        <f t="shared" si="14"/>
        <v>3.5969282232973043</v>
      </c>
      <c r="H475" s="93">
        <v>556.03</v>
      </c>
      <c r="I475" s="97">
        <f t="shared" si="15"/>
        <v>-3831535</v>
      </c>
      <c r="J475" s="18" t="s">
        <v>181</v>
      </c>
      <c r="K475" s="95" t="s">
        <v>94</v>
      </c>
      <c r="L475" s="36" t="s">
        <v>773</v>
      </c>
      <c r="M475" s="36" t="s">
        <v>79</v>
      </c>
      <c r="N475" s="18" t="s">
        <v>95</v>
      </c>
      <c r="O475" s="42"/>
    </row>
    <row r="476" spans="1:15" ht="16.5" x14ac:dyDescent="0.3">
      <c r="A476" s="35">
        <v>43448</v>
      </c>
      <c r="B476" s="95" t="s">
        <v>210</v>
      </c>
      <c r="C476" s="95" t="s">
        <v>92</v>
      </c>
      <c r="D476" s="36" t="s">
        <v>85</v>
      </c>
      <c r="E476" s="96"/>
      <c r="F476" s="19">
        <v>500</v>
      </c>
      <c r="G476" s="93">
        <f t="shared" si="14"/>
        <v>0.89923205582432608</v>
      </c>
      <c r="H476" s="93">
        <v>556.03</v>
      </c>
      <c r="I476" s="97">
        <f t="shared" si="15"/>
        <v>-3832035</v>
      </c>
      <c r="J476" s="18" t="s">
        <v>181</v>
      </c>
      <c r="K476" s="95" t="s">
        <v>94</v>
      </c>
      <c r="L476" s="36" t="s">
        <v>773</v>
      </c>
      <c r="M476" s="36" t="s">
        <v>79</v>
      </c>
      <c r="N476" s="18" t="s">
        <v>95</v>
      </c>
      <c r="O476" s="42"/>
    </row>
    <row r="477" spans="1:15" ht="16.5" x14ac:dyDescent="0.3">
      <c r="A477" s="35">
        <v>43448</v>
      </c>
      <c r="B477" s="106" t="s">
        <v>222</v>
      </c>
      <c r="C477" s="95" t="s">
        <v>92</v>
      </c>
      <c r="D477" s="36" t="s">
        <v>85</v>
      </c>
      <c r="E477" s="96"/>
      <c r="F477" s="96">
        <v>700</v>
      </c>
      <c r="G477" s="93">
        <f t="shared" si="14"/>
        <v>1.2589248781540565</v>
      </c>
      <c r="H477" s="93">
        <v>556.03</v>
      </c>
      <c r="I477" s="97">
        <f t="shared" si="15"/>
        <v>-3832735</v>
      </c>
      <c r="J477" s="106" t="s">
        <v>212</v>
      </c>
      <c r="K477" s="106" t="s">
        <v>94</v>
      </c>
      <c r="L477" s="36" t="s">
        <v>773</v>
      </c>
      <c r="M477" s="36" t="s">
        <v>79</v>
      </c>
      <c r="N477" s="43" t="s">
        <v>95</v>
      </c>
      <c r="O477" s="42"/>
    </row>
    <row r="478" spans="1:15" ht="16.5" x14ac:dyDescent="0.3">
      <c r="A478" s="35">
        <v>43448</v>
      </c>
      <c r="B478" s="106" t="s">
        <v>223</v>
      </c>
      <c r="C478" s="95" t="s">
        <v>92</v>
      </c>
      <c r="D478" s="36" t="s">
        <v>85</v>
      </c>
      <c r="E478" s="96"/>
      <c r="F478" s="96">
        <v>500</v>
      </c>
      <c r="G478" s="93">
        <f t="shared" si="14"/>
        <v>0.89923205582432608</v>
      </c>
      <c r="H478" s="93">
        <v>556.03</v>
      </c>
      <c r="I478" s="97">
        <f t="shared" si="15"/>
        <v>-3833235</v>
      </c>
      <c r="J478" s="106" t="s">
        <v>212</v>
      </c>
      <c r="K478" s="106" t="s">
        <v>94</v>
      </c>
      <c r="L478" s="36" t="s">
        <v>773</v>
      </c>
      <c r="M478" s="36" t="s">
        <v>79</v>
      </c>
      <c r="N478" s="43" t="s">
        <v>95</v>
      </c>
      <c r="O478" s="42"/>
    </row>
    <row r="479" spans="1:15" ht="16.5" x14ac:dyDescent="0.3">
      <c r="A479" s="35">
        <v>43448</v>
      </c>
      <c r="B479" s="106" t="s">
        <v>228</v>
      </c>
      <c r="C479" s="95" t="s">
        <v>92</v>
      </c>
      <c r="D479" s="36" t="s">
        <v>85</v>
      </c>
      <c r="E479" s="96"/>
      <c r="F479" s="96">
        <v>700</v>
      </c>
      <c r="G479" s="93">
        <f t="shared" si="14"/>
        <v>1.2589248781540565</v>
      </c>
      <c r="H479" s="93">
        <v>556.03</v>
      </c>
      <c r="I479" s="97">
        <f t="shared" si="15"/>
        <v>-3833935</v>
      </c>
      <c r="J479" s="106" t="s">
        <v>212</v>
      </c>
      <c r="K479" s="106" t="s">
        <v>94</v>
      </c>
      <c r="L479" s="36" t="s">
        <v>773</v>
      </c>
      <c r="M479" s="36" t="s">
        <v>79</v>
      </c>
      <c r="N479" s="43" t="s">
        <v>95</v>
      </c>
      <c r="O479" s="42"/>
    </row>
    <row r="480" spans="1:15" ht="16.5" x14ac:dyDescent="0.3">
      <c r="A480" s="35">
        <v>43448</v>
      </c>
      <c r="B480" s="106" t="s">
        <v>229</v>
      </c>
      <c r="C480" s="95" t="s">
        <v>92</v>
      </c>
      <c r="D480" s="36" t="s">
        <v>85</v>
      </c>
      <c r="E480" s="96"/>
      <c r="F480" s="96">
        <v>700</v>
      </c>
      <c r="G480" s="93">
        <f t="shared" si="14"/>
        <v>1.2589248781540565</v>
      </c>
      <c r="H480" s="93">
        <v>556.03</v>
      </c>
      <c r="I480" s="97">
        <f t="shared" si="15"/>
        <v>-3834635</v>
      </c>
      <c r="J480" s="106" t="s">
        <v>212</v>
      </c>
      <c r="K480" s="106" t="s">
        <v>94</v>
      </c>
      <c r="L480" s="36" t="s">
        <v>773</v>
      </c>
      <c r="M480" s="36" t="s">
        <v>79</v>
      </c>
      <c r="N480" s="43" t="s">
        <v>95</v>
      </c>
      <c r="O480" s="42"/>
    </row>
    <row r="481" spans="1:15" ht="16.5" x14ac:dyDescent="0.3">
      <c r="A481" s="35">
        <v>43448</v>
      </c>
      <c r="B481" s="106" t="s">
        <v>228</v>
      </c>
      <c r="C481" s="95" t="s">
        <v>92</v>
      </c>
      <c r="D481" s="36" t="s">
        <v>85</v>
      </c>
      <c r="E481" s="96"/>
      <c r="F481" s="96">
        <v>700</v>
      </c>
      <c r="G481" s="93">
        <f t="shared" si="14"/>
        <v>1.2589248781540565</v>
      </c>
      <c r="H481" s="93">
        <v>556.03</v>
      </c>
      <c r="I481" s="97">
        <f t="shared" si="15"/>
        <v>-3835335</v>
      </c>
      <c r="J481" s="106" t="s">
        <v>212</v>
      </c>
      <c r="K481" s="106" t="s">
        <v>94</v>
      </c>
      <c r="L481" s="36" t="s">
        <v>773</v>
      </c>
      <c r="M481" s="36" t="s">
        <v>79</v>
      </c>
      <c r="N481" s="43" t="s">
        <v>95</v>
      </c>
      <c r="O481" s="42"/>
    </row>
    <row r="482" spans="1:15" ht="16.5" x14ac:dyDescent="0.3">
      <c r="A482" s="35">
        <v>43448</v>
      </c>
      <c r="B482" s="106" t="s">
        <v>230</v>
      </c>
      <c r="C482" s="99" t="s">
        <v>109</v>
      </c>
      <c r="D482" s="36" t="s">
        <v>81</v>
      </c>
      <c r="E482" s="96"/>
      <c r="F482" s="96">
        <v>1000</v>
      </c>
      <c r="G482" s="93">
        <f t="shared" si="14"/>
        <v>1.7984641116486522</v>
      </c>
      <c r="H482" s="93">
        <v>556.03</v>
      </c>
      <c r="I482" s="97">
        <f t="shared" si="15"/>
        <v>-3836335</v>
      </c>
      <c r="J482" s="106" t="s">
        <v>212</v>
      </c>
      <c r="K482" s="106">
        <v>8355</v>
      </c>
      <c r="L482" s="36" t="s">
        <v>773</v>
      </c>
      <c r="M482" s="36" t="s">
        <v>79</v>
      </c>
      <c r="N482" s="43" t="s">
        <v>110</v>
      </c>
      <c r="O482" s="42"/>
    </row>
    <row r="483" spans="1:15" ht="16.5" x14ac:dyDescent="0.3">
      <c r="A483" s="35">
        <v>43448</v>
      </c>
      <c r="B483" s="106" t="s">
        <v>231</v>
      </c>
      <c r="C483" s="95" t="s">
        <v>92</v>
      </c>
      <c r="D483" s="36" t="s">
        <v>85</v>
      </c>
      <c r="E483" s="96"/>
      <c r="F483" s="96">
        <v>700</v>
      </c>
      <c r="G483" s="93">
        <f t="shared" si="14"/>
        <v>1.2589248781540565</v>
      </c>
      <c r="H483" s="93">
        <v>556.03</v>
      </c>
      <c r="I483" s="97">
        <f t="shared" si="15"/>
        <v>-3837035</v>
      </c>
      <c r="J483" s="106" t="s">
        <v>212</v>
      </c>
      <c r="K483" s="106" t="s">
        <v>94</v>
      </c>
      <c r="L483" s="36" t="s">
        <v>773</v>
      </c>
      <c r="M483" s="36" t="s">
        <v>79</v>
      </c>
      <c r="N483" s="43" t="s">
        <v>95</v>
      </c>
      <c r="O483" s="42"/>
    </row>
    <row r="484" spans="1:15" ht="16.5" x14ac:dyDescent="0.3">
      <c r="A484" s="35">
        <v>43448</v>
      </c>
      <c r="B484" s="106" t="s">
        <v>221</v>
      </c>
      <c r="C484" s="95" t="s">
        <v>92</v>
      </c>
      <c r="D484" s="36" t="s">
        <v>85</v>
      </c>
      <c r="E484" s="96"/>
      <c r="F484" s="96">
        <v>700</v>
      </c>
      <c r="G484" s="93">
        <f t="shared" si="14"/>
        <v>1.2589248781540565</v>
      </c>
      <c r="H484" s="93">
        <v>556.03</v>
      </c>
      <c r="I484" s="97">
        <f t="shared" si="15"/>
        <v>-3837735</v>
      </c>
      <c r="J484" s="106" t="s">
        <v>212</v>
      </c>
      <c r="K484" s="106" t="s">
        <v>94</v>
      </c>
      <c r="L484" s="36" t="s">
        <v>773</v>
      </c>
      <c r="M484" s="36" t="s">
        <v>79</v>
      </c>
      <c r="N484" s="43" t="s">
        <v>95</v>
      </c>
      <c r="O484" s="42"/>
    </row>
    <row r="485" spans="1:15" ht="16.5" x14ac:dyDescent="0.3">
      <c r="A485" s="35">
        <v>43448</v>
      </c>
      <c r="B485" s="36" t="s">
        <v>273</v>
      </c>
      <c r="C485" s="95" t="s">
        <v>92</v>
      </c>
      <c r="D485" s="36" t="s">
        <v>89</v>
      </c>
      <c r="E485" s="37"/>
      <c r="F485" s="37">
        <v>2000</v>
      </c>
      <c r="G485" s="93">
        <f t="shared" si="14"/>
        <v>3.5969282232973043</v>
      </c>
      <c r="H485" s="93">
        <v>556.03</v>
      </c>
      <c r="I485" s="97">
        <f t="shared" si="15"/>
        <v>-3839735</v>
      </c>
      <c r="J485" s="34" t="s">
        <v>97</v>
      </c>
      <c r="K485" s="36" t="s">
        <v>94</v>
      </c>
      <c r="L485" s="36" t="s">
        <v>773</v>
      </c>
      <c r="M485" s="36" t="s">
        <v>79</v>
      </c>
      <c r="N485" s="16" t="s">
        <v>95</v>
      </c>
      <c r="O485" s="42"/>
    </row>
    <row r="486" spans="1:15" ht="16.5" x14ac:dyDescent="0.3">
      <c r="A486" s="35">
        <v>43448</v>
      </c>
      <c r="B486" s="36" t="s">
        <v>315</v>
      </c>
      <c r="C486" s="36" t="s">
        <v>268</v>
      </c>
      <c r="D486" s="36" t="s">
        <v>81</v>
      </c>
      <c r="E486" s="37"/>
      <c r="F486" s="37">
        <v>1000</v>
      </c>
      <c r="G486" s="93">
        <f t="shared" si="14"/>
        <v>1.7984641116486522</v>
      </c>
      <c r="H486" s="93">
        <v>556.03</v>
      </c>
      <c r="I486" s="97">
        <f t="shared" si="15"/>
        <v>-3840735</v>
      </c>
      <c r="J486" s="34" t="s">
        <v>97</v>
      </c>
      <c r="K486" s="36" t="s">
        <v>314</v>
      </c>
      <c r="L486" s="36" t="s">
        <v>773</v>
      </c>
      <c r="M486" s="36" t="s">
        <v>79</v>
      </c>
      <c r="N486" s="16" t="s">
        <v>110</v>
      </c>
      <c r="O486" s="42"/>
    </row>
    <row r="487" spans="1:15" ht="16.5" x14ac:dyDescent="0.3">
      <c r="A487" s="35">
        <v>43448</v>
      </c>
      <c r="B487" s="36" t="s">
        <v>310</v>
      </c>
      <c r="C487" s="36" t="s">
        <v>268</v>
      </c>
      <c r="D487" s="36" t="s">
        <v>81</v>
      </c>
      <c r="E487" s="37"/>
      <c r="F487" s="37">
        <v>13505</v>
      </c>
      <c r="G487" s="93">
        <f t="shared" si="14"/>
        <v>24.288257827815048</v>
      </c>
      <c r="H487" s="93">
        <v>556.03</v>
      </c>
      <c r="I487" s="97">
        <f t="shared" si="15"/>
        <v>-3854240</v>
      </c>
      <c r="J487" s="34" t="s">
        <v>97</v>
      </c>
      <c r="K487" s="36" t="s">
        <v>316</v>
      </c>
      <c r="L487" s="36" t="s">
        <v>773</v>
      </c>
      <c r="M487" s="36" t="s">
        <v>79</v>
      </c>
      <c r="N487" s="16" t="s">
        <v>110</v>
      </c>
      <c r="O487" s="42"/>
    </row>
    <row r="488" spans="1:15" ht="16.5" x14ac:dyDescent="0.3">
      <c r="A488" s="35">
        <v>43448</v>
      </c>
      <c r="B488" s="36" t="s">
        <v>317</v>
      </c>
      <c r="C488" s="36" t="s">
        <v>86</v>
      </c>
      <c r="D488" s="36" t="s">
        <v>318</v>
      </c>
      <c r="E488" s="37"/>
      <c r="F488" s="37">
        <v>181350</v>
      </c>
      <c r="G488" s="93">
        <f t="shared" si="14"/>
        <v>319.93155034930493</v>
      </c>
      <c r="H488" s="93">
        <v>566.84</v>
      </c>
      <c r="I488" s="97">
        <f t="shared" si="15"/>
        <v>-4035590</v>
      </c>
      <c r="J488" s="34" t="s">
        <v>97</v>
      </c>
      <c r="K488" s="36" t="s">
        <v>319</v>
      </c>
      <c r="L488" s="36" t="s">
        <v>732</v>
      </c>
      <c r="M488" s="36" t="s">
        <v>79</v>
      </c>
      <c r="N488" s="16" t="s">
        <v>110</v>
      </c>
      <c r="O488" s="42"/>
    </row>
    <row r="489" spans="1:15" ht="16.5" x14ac:dyDescent="0.3">
      <c r="A489" s="35">
        <v>43448</v>
      </c>
      <c r="B489" s="36" t="s">
        <v>321</v>
      </c>
      <c r="C489" s="36" t="s">
        <v>268</v>
      </c>
      <c r="D489" s="36" t="s">
        <v>81</v>
      </c>
      <c r="E489" s="37"/>
      <c r="F489" s="37">
        <v>3000</v>
      </c>
      <c r="G489" s="93">
        <f t="shared" si="14"/>
        <v>5.3953923349459565</v>
      </c>
      <c r="H489" s="93">
        <v>556.03</v>
      </c>
      <c r="I489" s="97">
        <f t="shared" si="15"/>
        <v>-4038590</v>
      </c>
      <c r="J489" s="34" t="s">
        <v>97</v>
      </c>
      <c r="K489" s="36" t="s">
        <v>320</v>
      </c>
      <c r="L489" s="36" t="s">
        <v>773</v>
      </c>
      <c r="M489" s="36" t="s">
        <v>79</v>
      </c>
      <c r="N489" s="16" t="s">
        <v>110</v>
      </c>
      <c r="O489" s="42"/>
    </row>
    <row r="490" spans="1:15" ht="16.5" x14ac:dyDescent="0.3">
      <c r="A490" s="35">
        <v>43448</v>
      </c>
      <c r="B490" s="36" t="s">
        <v>322</v>
      </c>
      <c r="C490" s="36" t="s">
        <v>86</v>
      </c>
      <c r="D490" s="36" t="s">
        <v>318</v>
      </c>
      <c r="E490" s="37"/>
      <c r="F490" s="37">
        <v>42000</v>
      </c>
      <c r="G490" s="93">
        <f t="shared" si="14"/>
        <v>74.094982711170701</v>
      </c>
      <c r="H490" s="93">
        <v>566.84</v>
      </c>
      <c r="I490" s="97">
        <f t="shared" si="15"/>
        <v>-4080590</v>
      </c>
      <c r="J490" s="34" t="s">
        <v>97</v>
      </c>
      <c r="K490" s="36" t="s">
        <v>213</v>
      </c>
      <c r="L490" s="36" t="s">
        <v>732</v>
      </c>
      <c r="M490" s="36" t="s">
        <v>79</v>
      </c>
      <c r="N490" s="16" t="s">
        <v>110</v>
      </c>
      <c r="O490" s="42"/>
    </row>
    <row r="491" spans="1:15" ht="16.5" x14ac:dyDescent="0.3">
      <c r="A491" s="35">
        <v>43448</v>
      </c>
      <c r="B491" s="36" t="s">
        <v>324</v>
      </c>
      <c r="C491" s="36" t="s">
        <v>268</v>
      </c>
      <c r="D491" s="36" t="s">
        <v>81</v>
      </c>
      <c r="E491" s="37"/>
      <c r="F491" s="37">
        <v>1800</v>
      </c>
      <c r="G491" s="93">
        <f t="shared" si="14"/>
        <v>3.2372354009675739</v>
      </c>
      <c r="H491" s="93">
        <v>556.03</v>
      </c>
      <c r="I491" s="97">
        <f t="shared" si="15"/>
        <v>-4082390</v>
      </c>
      <c r="J491" s="34" t="s">
        <v>97</v>
      </c>
      <c r="K491" s="36" t="s">
        <v>323</v>
      </c>
      <c r="L491" s="36" t="s">
        <v>773</v>
      </c>
      <c r="M491" s="36" t="s">
        <v>79</v>
      </c>
      <c r="N491" s="16" t="s">
        <v>110</v>
      </c>
      <c r="O491" s="42"/>
    </row>
    <row r="492" spans="1:15" ht="16.5" x14ac:dyDescent="0.3">
      <c r="A492" s="35">
        <v>43448</v>
      </c>
      <c r="B492" s="34" t="s">
        <v>350</v>
      </c>
      <c r="C492" s="95" t="s">
        <v>92</v>
      </c>
      <c r="D492" s="36" t="s">
        <v>89</v>
      </c>
      <c r="E492" s="25"/>
      <c r="F492" s="25">
        <v>2000</v>
      </c>
      <c r="G492" s="93">
        <f t="shared" si="14"/>
        <v>3.5969282232973043</v>
      </c>
      <c r="H492" s="93">
        <v>556.03</v>
      </c>
      <c r="I492" s="97">
        <f t="shared" si="15"/>
        <v>-4084390</v>
      </c>
      <c r="J492" s="34" t="s">
        <v>351</v>
      </c>
      <c r="K492" s="36" t="s">
        <v>94</v>
      </c>
      <c r="L492" s="36" t="s">
        <v>773</v>
      </c>
      <c r="M492" s="36" t="s">
        <v>79</v>
      </c>
      <c r="N492" s="36" t="s">
        <v>95</v>
      </c>
      <c r="O492" s="42"/>
    </row>
    <row r="493" spans="1:15" ht="16.5" x14ac:dyDescent="0.3">
      <c r="A493" s="35">
        <v>43448</v>
      </c>
      <c r="B493" s="36" t="s">
        <v>419</v>
      </c>
      <c r="C493" s="95" t="s">
        <v>92</v>
      </c>
      <c r="D493" s="36" t="s">
        <v>83</v>
      </c>
      <c r="E493" s="37"/>
      <c r="F493" s="37">
        <v>1000</v>
      </c>
      <c r="G493" s="93">
        <f t="shared" si="14"/>
        <v>1.7984641116486522</v>
      </c>
      <c r="H493" s="93">
        <v>556.03</v>
      </c>
      <c r="I493" s="97">
        <f t="shared" si="15"/>
        <v>-4085390</v>
      </c>
      <c r="J493" s="36" t="s">
        <v>298</v>
      </c>
      <c r="K493" s="36" t="s">
        <v>94</v>
      </c>
      <c r="L493" s="36" t="s">
        <v>773</v>
      </c>
      <c r="M493" s="36" t="s">
        <v>79</v>
      </c>
      <c r="N493" s="34" t="s">
        <v>95</v>
      </c>
      <c r="O493" s="42"/>
    </row>
    <row r="494" spans="1:15" ht="16.5" x14ac:dyDescent="0.3">
      <c r="A494" s="35">
        <v>43448</v>
      </c>
      <c r="B494" s="36" t="s">
        <v>420</v>
      </c>
      <c r="C494" s="95" t="s">
        <v>92</v>
      </c>
      <c r="D494" s="36" t="s">
        <v>83</v>
      </c>
      <c r="E494" s="37"/>
      <c r="F494" s="37">
        <v>1500</v>
      </c>
      <c r="G494" s="93">
        <f t="shared" si="14"/>
        <v>2.6976961674729782</v>
      </c>
      <c r="H494" s="93">
        <v>556.03</v>
      </c>
      <c r="I494" s="97">
        <f t="shared" si="15"/>
        <v>-4086890</v>
      </c>
      <c r="J494" s="36" t="s">
        <v>298</v>
      </c>
      <c r="K494" s="36" t="s">
        <v>94</v>
      </c>
      <c r="L494" s="36" t="s">
        <v>773</v>
      </c>
      <c r="M494" s="36" t="s">
        <v>79</v>
      </c>
      <c r="N494" s="34" t="s">
        <v>95</v>
      </c>
      <c r="O494" s="42"/>
    </row>
    <row r="495" spans="1:15" ht="16.5" x14ac:dyDescent="0.3">
      <c r="A495" s="35">
        <v>43448</v>
      </c>
      <c r="B495" s="103" t="s">
        <v>480</v>
      </c>
      <c r="C495" s="95" t="s">
        <v>92</v>
      </c>
      <c r="D495" s="36" t="s">
        <v>88</v>
      </c>
      <c r="E495" s="96"/>
      <c r="F495" s="19">
        <v>3000</v>
      </c>
      <c r="G495" s="93">
        <f t="shared" si="14"/>
        <v>5.2924987650836215</v>
      </c>
      <c r="H495" s="93">
        <v>566.84</v>
      </c>
      <c r="I495" s="97">
        <f t="shared" si="15"/>
        <v>-4089890</v>
      </c>
      <c r="J495" s="103" t="s">
        <v>301</v>
      </c>
      <c r="K495" s="104" t="s">
        <v>94</v>
      </c>
      <c r="L495" s="36" t="s">
        <v>732</v>
      </c>
      <c r="M495" s="36" t="s">
        <v>79</v>
      </c>
      <c r="N495" s="103" t="s">
        <v>95</v>
      </c>
      <c r="O495" s="42"/>
    </row>
    <row r="496" spans="1:15" ht="16.5" x14ac:dyDescent="0.3">
      <c r="A496" s="35">
        <v>43448</v>
      </c>
      <c r="B496" s="103" t="s">
        <v>481</v>
      </c>
      <c r="C496" s="103" t="s">
        <v>175</v>
      </c>
      <c r="D496" s="105" t="s">
        <v>81</v>
      </c>
      <c r="E496" s="96"/>
      <c r="F496" s="19">
        <v>4500</v>
      </c>
      <c r="G496" s="93">
        <f t="shared" si="14"/>
        <v>7.9387481476254314</v>
      </c>
      <c r="H496" s="93">
        <v>566.84</v>
      </c>
      <c r="I496" s="97">
        <f t="shared" si="15"/>
        <v>-4094390</v>
      </c>
      <c r="J496" s="103" t="s">
        <v>301</v>
      </c>
      <c r="K496" s="104" t="s">
        <v>94</v>
      </c>
      <c r="L496" s="36" t="s">
        <v>732</v>
      </c>
      <c r="M496" s="36" t="s">
        <v>79</v>
      </c>
      <c r="N496" s="103" t="s">
        <v>95</v>
      </c>
      <c r="O496" s="42"/>
    </row>
    <row r="497" spans="1:15" ht="16.5" x14ac:dyDescent="0.3">
      <c r="A497" s="35">
        <v>43448</v>
      </c>
      <c r="B497" s="103" t="s">
        <v>482</v>
      </c>
      <c r="C497" s="95" t="s">
        <v>92</v>
      </c>
      <c r="D497" s="36" t="s">
        <v>88</v>
      </c>
      <c r="E497" s="96"/>
      <c r="F497" s="19">
        <v>2500</v>
      </c>
      <c r="G497" s="93">
        <f t="shared" si="14"/>
        <v>4.4104156375696846</v>
      </c>
      <c r="H497" s="93">
        <v>566.84</v>
      </c>
      <c r="I497" s="97">
        <f t="shared" si="15"/>
        <v>-4096890</v>
      </c>
      <c r="J497" s="103" t="s">
        <v>301</v>
      </c>
      <c r="K497" s="104" t="s">
        <v>94</v>
      </c>
      <c r="L497" s="36" t="s">
        <v>732</v>
      </c>
      <c r="M497" s="36" t="s">
        <v>79</v>
      </c>
      <c r="N497" s="103" t="s">
        <v>95</v>
      </c>
      <c r="O497" s="42"/>
    </row>
    <row r="498" spans="1:15" ht="16.5" x14ac:dyDescent="0.3">
      <c r="A498" s="35">
        <v>43448</v>
      </c>
      <c r="B498" s="103" t="s">
        <v>483</v>
      </c>
      <c r="C498" s="95" t="s">
        <v>92</v>
      </c>
      <c r="D498" s="36" t="s">
        <v>88</v>
      </c>
      <c r="E498" s="96"/>
      <c r="F498" s="19">
        <v>2500</v>
      </c>
      <c r="G498" s="93">
        <f t="shared" si="14"/>
        <v>4.4104156375696846</v>
      </c>
      <c r="H498" s="93">
        <v>566.84</v>
      </c>
      <c r="I498" s="97">
        <f t="shared" si="15"/>
        <v>-4099390</v>
      </c>
      <c r="J498" s="103" t="s">
        <v>301</v>
      </c>
      <c r="K498" s="104" t="s">
        <v>94</v>
      </c>
      <c r="L498" s="36" t="s">
        <v>732</v>
      </c>
      <c r="M498" s="36" t="s">
        <v>79</v>
      </c>
      <c r="N498" s="103" t="s">
        <v>95</v>
      </c>
      <c r="O498" s="42"/>
    </row>
    <row r="499" spans="1:15" ht="16.5" x14ac:dyDescent="0.3">
      <c r="A499" s="35">
        <v>43448</v>
      </c>
      <c r="B499" s="103" t="s">
        <v>484</v>
      </c>
      <c r="C499" s="95" t="s">
        <v>92</v>
      </c>
      <c r="D499" s="36" t="s">
        <v>88</v>
      </c>
      <c r="E499" s="96"/>
      <c r="F499" s="19">
        <v>2000</v>
      </c>
      <c r="G499" s="93">
        <f t="shared" si="14"/>
        <v>3.5283325100557477</v>
      </c>
      <c r="H499" s="93">
        <v>566.84</v>
      </c>
      <c r="I499" s="97">
        <f t="shared" si="15"/>
        <v>-4101390</v>
      </c>
      <c r="J499" s="103" t="s">
        <v>301</v>
      </c>
      <c r="K499" s="104" t="s">
        <v>94</v>
      </c>
      <c r="L499" s="36" t="s">
        <v>732</v>
      </c>
      <c r="M499" s="36" t="s">
        <v>79</v>
      </c>
      <c r="N499" s="103" t="s">
        <v>95</v>
      </c>
      <c r="O499" s="42"/>
    </row>
    <row r="500" spans="1:15" ht="16.5" x14ac:dyDescent="0.3">
      <c r="A500" s="35">
        <v>43448</v>
      </c>
      <c r="B500" s="103" t="s">
        <v>485</v>
      </c>
      <c r="C500" s="95" t="s">
        <v>92</v>
      </c>
      <c r="D500" s="36" t="s">
        <v>88</v>
      </c>
      <c r="E500" s="96"/>
      <c r="F500" s="19">
        <v>2000</v>
      </c>
      <c r="G500" s="93">
        <f t="shared" si="14"/>
        <v>3.5283325100557477</v>
      </c>
      <c r="H500" s="93">
        <v>566.84</v>
      </c>
      <c r="I500" s="97">
        <f t="shared" si="15"/>
        <v>-4103390</v>
      </c>
      <c r="J500" s="103" t="s">
        <v>301</v>
      </c>
      <c r="K500" s="104" t="s">
        <v>94</v>
      </c>
      <c r="L500" s="36" t="s">
        <v>732</v>
      </c>
      <c r="M500" s="36" t="s">
        <v>79</v>
      </c>
      <c r="N500" s="103" t="s">
        <v>95</v>
      </c>
      <c r="O500" s="42"/>
    </row>
    <row r="501" spans="1:15" ht="16.5" x14ac:dyDescent="0.3">
      <c r="A501" s="35">
        <v>43448</v>
      </c>
      <c r="B501" s="103" t="s">
        <v>486</v>
      </c>
      <c r="C501" s="95" t="s">
        <v>92</v>
      </c>
      <c r="D501" s="36" t="s">
        <v>88</v>
      </c>
      <c r="E501" s="96"/>
      <c r="F501" s="19">
        <v>2000</v>
      </c>
      <c r="G501" s="93">
        <f t="shared" si="14"/>
        <v>3.5283325100557477</v>
      </c>
      <c r="H501" s="93">
        <v>566.84</v>
      </c>
      <c r="I501" s="97">
        <f t="shared" si="15"/>
        <v>-4105390</v>
      </c>
      <c r="J501" s="103" t="s">
        <v>301</v>
      </c>
      <c r="K501" s="104" t="s">
        <v>94</v>
      </c>
      <c r="L501" s="36" t="s">
        <v>732</v>
      </c>
      <c r="M501" s="36" t="s">
        <v>79</v>
      </c>
      <c r="N501" s="103" t="s">
        <v>95</v>
      </c>
      <c r="O501" s="42"/>
    </row>
    <row r="502" spans="1:15" ht="16.5" x14ac:dyDescent="0.3">
      <c r="A502" s="35">
        <v>43448</v>
      </c>
      <c r="B502" s="98" t="s">
        <v>561</v>
      </c>
      <c r="C502" s="95" t="s">
        <v>92</v>
      </c>
      <c r="D502" s="36" t="s">
        <v>85</v>
      </c>
      <c r="E502" s="37"/>
      <c r="F502" s="37">
        <v>500</v>
      </c>
      <c r="G502" s="93">
        <f t="shared" si="14"/>
        <v>0.89923205582432608</v>
      </c>
      <c r="H502" s="93">
        <v>556.03</v>
      </c>
      <c r="I502" s="97">
        <f t="shared" si="15"/>
        <v>-4105890</v>
      </c>
      <c r="J502" s="34" t="s">
        <v>267</v>
      </c>
      <c r="K502" s="98" t="s">
        <v>94</v>
      </c>
      <c r="L502" s="36" t="s">
        <v>773</v>
      </c>
      <c r="M502" s="36" t="s">
        <v>79</v>
      </c>
      <c r="N502" s="34" t="s">
        <v>95</v>
      </c>
      <c r="O502" s="42"/>
    </row>
    <row r="503" spans="1:15" ht="16.5" x14ac:dyDescent="0.3">
      <c r="A503" s="35">
        <v>43448</v>
      </c>
      <c r="B503" s="34" t="s">
        <v>602</v>
      </c>
      <c r="C503" s="95" t="s">
        <v>92</v>
      </c>
      <c r="D503" s="36" t="s">
        <v>85</v>
      </c>
      <c r="E503" s="37"/>
      <c r="F503" s="37">
        <v>500</v>
      </c>
      <c r="G503" s="93">
        <f t="shared" si="14"/>
        <v>0.89923205582432608</v>
      </c>
      <c r="H503" s="93">
        <v>556.03</v>
      </c>
      <c r="I503" s="97">
        <f t="shared" si="15"/>
        <v>-4106390</v>
      </c>
      <c r="J503" s="34" t="s">
        <v>582</v>
      </c>
      <c r="K503" s="34" t="s">
        <v>94</v>
      </c>
      <c r="L503" s="36" t="s">
        <v>773</v>
      </c>
      <c r="M503" s="36" t="s">
        <v>79</v>
      </c>
      <c r="N503" s="34" t="s">
        <v>95</v>
      </c>
      <c r="O503" s="42"/>
    </row>
    <row r="504" spans="1:15" ht="16.5" x14ac:dyDescent="0.3">
      <c r="A504" s="35">
        <v>43448</v>
      </c>
      <c r="B504" s="34" t="s">
        <v>603</v>
      </c>
      <c r="C504" s="95" t="s">
        <v>92</v>
      </c>
      <c r="D504" s="36" t="s">
        <v>85</v>
      </c>
      <c r="E504" s="37"/>
      <c r="F504" s="37">
        <v>500</v>
      </c>
      <c r="G504" s="93">
        <f t="shared" si="14"/>
        <v>0.89923205582432608</v>
      </c>
      <c r="H504" s="93">
        <v>556.03</v>
      </c>
      <c r="I504" s="97">
        <f t="shared" si="15"/>
        <v>-4106890</v>
      </c>
      <c r="J504" s="34" t="s">
        <v>582</v>
      </c>
      <c r="K504" s="34" t="s">
        <v>94</v>
      </c>
      <c r="L504" s="36" t="s">
        <v>773</v>
      </c>
      <c r="M504" s="36" t="s">
        <v>79</v>
      </c>
      <c r="N504" s="34" t="s">
        <v>95</v>
      </c>
      <c r="O504" s="42"/>
    </row>
    <row r="505" spans="1:15" ht="16.5" x14ac:dyDescent="0.3">
      <c r="A505" s="35">
        <v>43448</v>
      </c>
      <c r="B505" s="34" t="s">
        <v>604</v>
      </c>
      <c r="C505" s="95" t="s">
        <v>92</v>
      </c>
      <c r="D505" s="36" t="s">
        <v>85</v>
      </c>
      <c r="E505" s="37"/>
      <c r="F505" s="37">
        <v>500</v>
      </c>
      <c r="G505" s="93">
        <f t="shared" si="14"/>
        <v>0.89923205582432608</v>
      </c>
      <c r="H505" s="93">
        <v>556.03</v>
      </c>
      <c r="I505" s="97">
        <f t="shared" si="15"/>
        <v>-4107390</v>
      </c>
      <c r="J505" s="34" t="s">
        <v>582</v>
      </c>
      <c r="K505" s="34" t="s">
        <v>94</v>
      </c>
      <c r="L505" s="36" t="s">
        <v>773</v>
      </c>
      <c r="M505" s="36" t="s">
        <v>79</v>
      </c>
      <c r="N505" s="34" t="s">
        <v>95</v>
      </c>
      <c r="O505" s="42"/>
    </row>
    <row r="506" spans="1:15" ht="16.5" x14ac:dyDescent="0.3">
      <c r="A506" s="35">
        <v>43448</v>
      </c>
      <c r="B506" s="34" t="s">
        <v>605</v>
      </c>
      <c r="C506" s="95" t="s">
        <v>92</v>
      </c>
      <c r="D506" s="36" t="s">
        <v>85</v>
      </c>
      <c r="E506" s="37"/>
      <c r="F506" s="37">
        <v>500</v>
      </c>
      <c r="G506" s="93">
        <f t="shared" si="14"/>
        <v>0.89923205582432608</v>
      </c>
      <c r="H506" s="93">
        <v>556.03</v>
      </c>
      <c r="I506" s="97">
        <f t="shared" si="15"/>
        <v>-4107890</v>
      </c>
      <c r="J506" s="34" t="s">
        <v>582</v>
      </c>
      <c r="K506" s="34" t="s">
        <v>94</v>
      </c>
      <c r="L506" s="36" t="s">
        <v>773</v>
      </c>
      <c r="M506" s="36" t="s">
        <v>79</v>
      </c>
      <c r="N506" s="34" t="s">
        <v>95</v>
      </c>
      <c r="O506" s="42"/>
    </row>
    <row r="507" spans="1:15" ht="16.5" x14ac:dyDescent="0.3">
      <c r="A507" s="35">
        <v>43448</v>
      </c>
      <c r="B507" s="34" t="s">
        <v>606</v>
      </c>
      <c r="C507" s="36" t="s">
        <v>195</v>
      </c>
      <c r="D507" s="36" t="s">
        <v>85</v>
      </c>
      <c r="E507" s="37"/>
      <c r="F507" s="37">
        <v>51000</v>
      </c>
      <c r="G507" s="93">
        <f t="shared" si="14"/>
        <v>91.721669694081257</v>
      </c>
      <c r="H507" s="93">
        <v>556.03</v>
      </c>
      <c r="I507" s="97">
        <f t="shared" si="15"/>
        <v>-4158890</v>
      </c>
      <c r="J507" s="34" t="s">
        <v>582</v>
      </c>
      <c r="K507" s="34">
        <v>45</v>
      </c>
      <c r="L507" s="36" t="s">
        <v>773</v>
      </c>
      <c r="M507" s="36" t="s">
        <v>79</v>
      </c>
      <c r="N507" s="34" t="s">
        <v>110</v>
      </c>
      <c r="O507" s="42"/>
    </row>
    <row r="508" spans="1:15" ht="16.5" x14ac:dyDescent="0.3">
      <c r="A508" s="35">
        <v>43448</v>
      </c>
      <c r="B508" s="34" t="s">
        <v>607</v>
      </c>
      <c r="C508" s="95" t="s">
        <v>92</v>
      </c>
      <c r="D508" s="36" t="s">
        <v>85</v>
      </c>
      <c r="E508" s="37"/>
      <c r="F508" s="37">
        <v>500</v>
      </c>
      <c r="G508" s="93">
        <f t="shared" si="14"/>
        <v>0.89923205582432608</v>
      </c>
      <c r="H508" s="93">
        <v>556.03</v>
      </c>
      <c r="I508" s="97">
        <f t="shared" si="15"/>
        <v>-4159390</v>
      </c>
      <c r="J508" s="34" t="s">
        <v>582</v>
      </c>
      <c r="K508" s="34" t="s">
        <v>94</v>
      </c>
      <c r="L508" s="36" t="s">
        <v>773</v>
      </c>
      <c r="M508" s="36" t="s">
        <v>79</v>
      </c>
      <c r="N508" s="34" t="s">
        <v>95</v>
      </c>
      <c r="O508" s="42"/>
    </row>
    <row r="509" spans="1:15" ht="16.5" x14ac:dyDescent="0.3">
      <c r="A509" s="35">
        <v>43448</v>
      </c>
      <c r="B509" s="34" t="s">
        <v>608</v>
      </c>
      <c r="C509" s="95" t="s">
        <v>92</v>
      </c>
      <c r="D509" s="36" t="s">
        <v>85</v>
      </c>
      <c r="E509" s="37"/>
      <c r="F509" s="37">
        <v>500</v>
      </c>
      <c r="G509" s="93">
        <f t="shared" si="14"/>
        <v>0.89923205582432608</v>
      </c>
      <c r="H509" s="93">
        <v>556.03</v>
      </c>
      <c r="I509" s="97">
        <f t="shared" si="15"/>
        <v>-4159890</v>
      </c>
      <c r="J509" s="34" t="s">
        <v>582</v>
      </c>
      <c r="K509" s="34" t="s">
        <v>94</v>
      </c>
      <c r="L509" s="36" t="s">
        <v>773</v>
      </c>
      <c r="M509" s="36" t="s">
        <v>79</v>
      </c>
      <c r="N509" s="34" t="s">
        <v>95</v>
      </c>
      <c r="O509" s="42"/>
    </row>
    <row r="510" spans="1:15" ht="16.5" x14ac:dyDescent="0.3">
      <c r="A510" s="35">
        <v>43448</v>
      </c>
      <c r="B510" s="98" t="s">
        <v>648</v>
      </c>
      <c r="C510" s="95" t="s">
        <v>92</v>
      </c>
      <c r="D510" s="36" t="s">
        <v>85</v>
      </c>
      <c r="E510" s="37"/>
      <c r="F510" s="37">
        <v>500</v>
      </c>
      <c r="G510" s="93">
        <f t="shared" si="14"/>
        <v>0.89923205582432608</v>
      </c>
      <c r="H510" s="93">
        <v>556.03</v>
      </c>
      <c r="I510" s="97">
        <f t="shared" si="15"/>
        <v>-4160390</v>
      </c>
      <c r="J510" s="34" t="s">
        <v>274</v>
      </c>
      <c r="K510" s="98" t="s">
        <v>94</v>
      </c>
      <c r="L510" s="36" t="s">
        <v>773</v>
      </c>
      <c r="M510" s="36" t="s">
        <v>79</v>
      </c>
      <c r="N510" s="34" t="s">
        <v>95</v>
      </c>
      <c r="O510" s="42"/>
    </row>
    <row r="511" spans="1:15" ht="16.5" x14ac:dyDescent="0.3">
      <c r="A511" s="35">
        <v>43448</v>
      </c>
      <c r="B511" s="98" t="s">
        <v>649</v>
      </c>
      <c r="C511" s="95" t="s">
        <v>92</v>
      </c>
      <c r="D511" s="36" t="s">
        <v>85</v>
      </c>
      <c r="E511" s="37"/>
      <c r="F511" s="37">
        <v>500</v>
      </c>
      <c r="G511" s="93">
        <f t="shared" si="14"/>
        <v>0.89923205582432608</v>
      </c>
      <c r="H511" s="93">
        <v>556.03</v>
      </c>
      <c r="I511" s="97">
        <f t="shared" si="15"/>
        <v>-4160890</v>
      </c>
      <c r="J511" s="34" t="s">
        <v>274</v>
      </c>
      <c r="K511" s="98" t="s">
        <v>94</v>
      </c>
      <c r="L511" s="36" t="s">
        <v>773</v>
      </c>
      <c r="M511" s="36" t="s">
        <v>79</v>
      </c>
      <c r="N511" s="34" t="s">
        <v>95</v>
      </c>
      <c r="O511" s="42"/>
    </row>
    <row r="512" spans="1:15" ht="16.5" x14ac:dyDescent="0.3">
      <c r="A512" s="35">
        <v>43448</v>
      </c>
      <c r="B512" s="98" t="s">
        <v>658</v>
      </c>
      <c r="C512" s="95" t="s">
        <v>92</v>
      </c>
      <c r="D512" s="36" t="s">
        <v>85</v>
      </c>
      <c r="E512" s="37"/>
      <c r="F512" s="37">
        <v>500</v>
      </c>
      <c r="G512" s="93">
        <f t="shared" si="14"/>
        <v>0.89923205582432608</v>
      </c>
      <c r="H512" s="93">
        <v>556.03</v>
      </c>
      <c r="I512" s="97">
        <f t="shared" si="15"/>
        <v>-4161390</v>
      </c>
      <c r="J512" s="34" t="s">
        <v>274</v>
      </c>
      <c r="K512" s="98" t="s">
        <v>94</v>
      </c>
      <c r="L512" s="36" t="s">
        <v>773</v>
      </c>
      <c r="M512" s="36" t="s">
        <v>79</v>
      </c>
      <c r="N512" s="34" t="s">
        <v>95</v>
      </c>
      <c r="O512" s="42"/>
    </row>
    <row r="513" spans="1:15" ht="16.5" x14ac:dyDescent="0.3">
      <c r="A513" s="35">
        <v>43448</v>
      </c>
      <c r="B513" s="98" t="s">
        <v>659</v>
      </c>
      <c r="C513" s="95" t="s">
        <v>92</v>
      </c>
      <c r="D513" s="36" t="s">
        <v>85</v>
      </c>
      <c r="E513" s="37"/>
      <c r="F513" s="37">
        <v>500</v>
      </c>
      <c r="G513" s="93">
        <f t="shared" si="14"/>
        <v>0.89923205582432608</v>
      </c>
      <c r="H513" s="93">
        <v>556.03</v>
      </c>
      <c r="I513" s="97">
        <f t="shared" si="15"/>
        <v>-4161890</v>
      </c>
      <c r="J513" s="34" t="s">
        <v>274</v>
      </c>
      <c r="K513" s="98" t="s">
        <v>94</v>
      </c>
      <c r="L513" s="36" t="s">
        <v>773</v>
      </c>
      <c r="M513" s="36" t="s">
        <v>79</v>
      </c>
      <c r="N513" s="34" t="s">
        <v>95</v>
      </c>
      <c r="O513" s="42"/>
    </row>
    <row r="514" spans="1:15" ht="16.5" x14ac:dyDescent="0.3">
      <c r="A514" s="35">
        <v>43448</v>
      </c>
      <c r="B514" s="98" t="s">
        <v>660</v>
      </c>
      <c r="C514" s="95" t="s">
        <v>92</v>
      </c>
      <c r="D514" s="36" t="s">
        <v>85</v>
      </c>
      <c r="E514" s="37"/>
      <c r="F514" s="37">
        <v>500</v>
      </c>
      <c r="G514" s="93">
        <f t="shared" si="14"/>
        <v>0.89923205582432608</v>
      </c>
      <c r="H514" s="93">
        <v>556.03</v>
      </c>
      <c r="I514" s="97">
        <f t="shared" si="15"/>
        <v>-4162390</v>
      </c>
      <c r="J514" s="34" t="s">
        <v>274</v>
      </c>
      <c r="K514" s="98" t="s">
        <v>94</v>
      </c>
      <c r="L514" s="36" t="s">
        <v>773</v>
      </c>
      <c r="M514" s="36" t="s">
        <v>79</v>
      </c>
      <c r="N514" s="34" t="s">
        <v>95</v>
      </c>
      <c r="O514" s="42"/>
    </row>
    <row r="515" spans="1:15" ht="16.5" x14ac:dyDescent="0.3">
      <c r="A515" s="35">
        <v>43448</v>
      </c>
      <c r="B515" s="98" t="s">
        <v>661</v>
      </c>
      <c r="C515" s="95" t="s">
        <v>92</v>
      </c>
      <c r="D515" s="36" t="s">
        <v>85</v>
      </c>
      <c r="E515" s="37"/>
      <c r="F515" s="37">
        <v>500</v>
      </c>
      <c r="G515" s="93">
        <f t="shared" si="14"/>
        <v>0.89923205582432608</v>
      </c>
      <c r="H515" s="93">
        <v>556.03</v>
      </c>
      <c r="I515" s="97">
        <f t="shared" si="15"/>
        <v>-4162890</v>
      </c>
      <c r="J515" s="34" t="s">
        <v>274</v>
      </c>
      <c r="K515" s="98" t="s">
        <v>94</v>
      </c>
      <c r="L515" s="36" t="s">
        <v>773</v>
      </c>
      <c r="M515" s="36" t="s">
        <v>79</v>
      </c>
      <c r="N515" s="34" t="s">
        <v>95</v>
      </c>
      <c r="O515" s="42"/>
    </row>
    <row r="516" spans="1:15" ht="16.5" x14ac:dyDescent="0.3">
      <c r="A516" s="35">
        <v>43448</v>
      </c>
      <c r="B516" s="98" t="s">
        <v>662</v>
      </c>
      <c r="C516" s="95" t="s">
        <v>92</v>
      </c>
      <c r="D516" s="36" t="s">
        <v>85</v>
      </c>
      <c r="E516" s="37"/>
      <c r="F516" s="37">
        <v>15000</v>
      </c>
      <c r="G516" s="93">
        <f t="shared" si="14"/>
        <v>26.976961674729782</v>
      </c>
      <c r="H516" s="93">
        <v>556.03</v>
      </c>
      <c r="I516" s="97">
        <f t="shared" si="15"/>
        <v>-4177890</v>
      </c>
      <c r="J516" s="34" t="s">
        <v>274</v>
      </c>
      <c r="K516" s="98" t="s">
        <v>663</v>
      </c>
      <c r="L516" s="36" t="s">
        <v>773</v>
      </c>
      <c r="M516" s="36" t="s">
        <v>79</v>
      </c>
      <c r="N516" s="34" t="s">
        <v>110</v>
      </c>
      <c r="O516" s="42"/>
    </row>
    <row r="517" spans="1:15" ht="16.5" x14ac:dyDescent="0.3">
      <c r="A517" s="35">
        <v>43448</v>
      </c>
      <c r="B517" s="98" t="s">
        <v>653</v>
      </c>
      <c r="C517" s="95" t="s">
        <v>92</v>
      </c>
      <c r="D517" s="36" t="s">
        <v>85</v>
      </c>
      <c r="E517" s="37"/>
      <c r="F517" s="37">
        <v>500</v>
      </c>
      <c r="G517" s="93">
        <f t="shared" si="14"/>
        <v>0.89923205582432608</v>
      </c>
      <c r="H517" s="93">
        <v>556.03</v>
      </c>
      <c r="I517" s="97">
        <f t="shared" si="15"/>
        <v>-4178390</v>
      </c>
      <c r="J517" s="34" t="s">
        <v>274</v>
      </c>
      <c r="K517" s="98" t="s">
        <v>94</v>
      </c>
      <c r="L517" s="36" t="s">
        <v>773</v>
      </c>
      <c r="M517" s="36" t="s">
        <v>79</v>
      </c>
      <c r="N517" s="34" t="s">
        <v>95</v>
      </c>
      <c r="O517" s="42"/>
    </row>
    <row r="518" spans="1:15" ht="16.5" x14ac:dyDescent="0.3">
      <c r="A518" s="35">
        <v>43448</v>
      </c>
      <c r="B518" s="98" t="s">
        <v>655</v>
      </c>
      <c r="C518" s="36" t="s">
        <v>368</v>
      </c>
      <c r="D518" s="36" t="s">
        <v>85</v>
      </c>
      <c r="E518" s="37"/>
      <c r="F518" s="37">
        <v>4000</v>
      </c>
      <c r="G518" s="93">
        <f t="shared" si="14"/>
        <v>7.1938564465946087</v>
      </c>
      <c r="H518" s="93">
        <v>556.03</v>
      </c>
      <c r="I518" s="97">
        <f t="shared" si="15"/>
        <v>-4182390</v>
      </c>
      <c r="J518" s="34" t="s">
        <v>274</v>
      </c>
      <c r="K518" s="98" t="s">
        <v>94</v>
      </c>
      <c r="L518" s="36" t="s">
        <v>773</v>
      </c>
      <c r="M518" s="36" t="s">
        <v>79</v>
      </c>
      <c r="N518" s="34" t="s">
        <v>95</v>
      </c>
      <c r="O518" s="42"/>
    </row>
    <row r="519" spans="1:15" ht="16.5" x14ac:dyDescent="0.3">
      <c r="A519" s="35">
        <v>43448</v>
      </c>
      <c r="B519" s="98" t="s">
        <v>664</v>
      </c>
      <c r="C519" s="95" t="s">
        <v>92</v>
      </c>
      <c r="D519" s="36" t="s">
        <v>85</v>
      </c>
      <c r="E519" s="37"/>
      <c r="F519" s="37">
        <v>500</v>
      </c>
      <c r="G519" s="93">
        <f t="shared" si="14"/>
        <v>0.89923205582432608</v>
      </c>
      <c r="H519" s="93">
        <v>556.03</v>
      </c>
      <c r="I519" s="97">
        <f t="shared" si="15"/>
        <v>-4182890</v>
      </c>
      <c r="J519" s="34" t="s">
        <v>274</v>
      </c>
      <c r="K519" s="98" t="s">
        <v>94</v>
      </c>
      <c r="L519" s="36" t="s">
        <v>773</v>
      </c>
      <c r="M519" s="36" t="s">
        <v>79</v>
      </c>
      <c r="N519" s="34" t="s">
        <v>95</v>
      </c>
      <c r="O519" s="42"/>
    </row>
    <row r="520" spans="1:15" ht="16.5" x14ac:dyDescent="0.3">
      <c r="A520" s="35">
        <v>43448</v>
      </c>
      <c r="B520" s="98" t="s">
        <v>665</v>
      </c>
      <c r="C520" s="95" t="s">
        <v>92</v>
      </c>
      <c r="D520" s="36" t="s">
        <v>85</v>
      </c>
      <c r="E520" s="37"/>
      <c r="F520" s="37">
        <v>500</v>
      </c>
      <c r="G520" s="93">
        <f t="shared" si="14"/>
        <v>0.89923205582432608</v>
      </c>
      <c r="H520" s="93">
        <v>556.03</v>
      </c>
      <c r="I520" s="97">
        <f t="shared" si="15"/>
        <v>-4183390</v>
      </c>
      <c r="J520" s="34" t="s">
        <v>274</v>
      </c>
      <c r="K520" s="98" t="s">
        <v>94</v>
      </c>
      <c r="L520" s="36" t="s">
        <v>773</v>
      </c>
      <c r="M520" s="36" t="s">
        <v>79</v>
      </c>
      <c r="N520" s="34" t="s">
        <v>95</v>
      </c>
      <c r="O520" s="42"/>
    </row>
    <row r="521" spans="1:15" ht="16.5" x14ac:dyDescent="0.3">
      <c r="A521" s="35">
        <v>43448</v>
      </c>
      <c r="B521" s="98" t="s">
        <v>666</v>
      </c>
      <c r="C521" s="95" t="s">
        <v>92</v>
      </c>
      <c r="D521" s="36" t="s">
        <v>85</v>
      </c>
      <c r="E521" s="37"/>
      <c r="F521" s="37">
        <v>500</v>
      </c>
      <c r="G521" s="93">
        <f t="shared" si="14"/>
        <v>0.89923205582432608</v>
      </c>
      <c r="H521" s="93">
        <v>556.03</v>
      </c>
      <c r="I521" s="97">
        <f t="shared" si="15"/>
        <v>-4183890</v>
      </c>
      <c r="J521" s="34" t="s">
        <v>274</v>
      </c>
      <c r="K521" s="98" t="s">
        <v>94</v>
      </c>
      <c r="L521" s="36" t="s">
        <v>773</v>
      </c>
      <c r="M521" s="36" t="s">
        <v>79</v>
      </c>
      <c r="N521" s="34" t="s">
        <v>95</v>
      </c>
      <c r="O521" s="42"/>
    </row>
    <row r="522" spans="1:15" ht="16.5" x14ac:dyDescent="0.3">
      <c r="A522" s="35">
        <v>43448</v>
      </c>
      <c r="B522" s="98" t="s">
        <v>647</v>
      </c>
      <c r="C522" s="95" t="s">
        <v>92</v>
      </c>
      <c r="D522" s="36" t="s">
        <v>85</v>
      </c>
      <c r="E522" s="37"/>
      <c r="F522" s="37">
        <v>500</v>
      </c>
      <c r="G522" s="93">
        <f t="shared" si="14"/>
        <v>0.89923205582432608</v>
      </c>
      <c r="H522" s="93">
        <v>556.03</v>
      </c>
      <c r="I522" s="97">
        <f t="shared" si="15"/>
        <v>-4184390</v>
      </c>
      <c r="J522" s="34" t="s">
        <v>274</v>
      </c>
      <c r="K522" s="98" t="s">
        <v>94</v>
      </c>
      <c r="L522" s="36" t="s">
        <v>773</v>
      </c>
      <c r="M522" s="36" t="s">
        <v>79</v>
      </c>
      <c r="N522" s="34" t="s">
        <v>95</v>
      </c>
      <c r="O522" s="42"/>
    </row>
    <row r="523" spans="1:15" ht="16.5" x14ac:dyDescent="0.3">
      <c r="A523" s="35">
        <v>43448</v>
      </c>
      <c r="B523" s="98" t="s">
        <v>676</v>
      </c>
      <c r="C523" s="95" t="s">
        <v>92</v>
      </c>
      <c r="D523" s="36" t="s">
        <v>85</v>
      </c>
      <c r="E523" s="19"/>
      <c r="F523" s="19">
        <v>1000</v>
      </c>
      <c r="G523" s="93">
        <f t="shared" ref="G523:G586" si="16">+F523/H523</f>
        <v>1.7984641116486522</v>
      </c>
      <c r="H523" s="93">
        <v>556.03</v>
      </c>
      <c r="I523" s="97">
        <f t="shared" si="15"/>
        <v>-4185390</v>
      </c>
      <c r="J523" s="34" t="s">
        <v>311</v>
      </c>
      <c r="K523" s="34" t="s">
        <v>94</v>
      </c>
      <c r="L523" s="36" t="s">
        <v>773</v>
      </c>
      <c r="M523" s="36" t="s">
        <v>79</v>
      </c>
      <c r="N523" s="34" t="s">
        <v>95</v>
      </c>
      <c r="O523" s="42"/>
    </row>
    <row r="524" spans="1:15" ht="16.5" x14ac:dyDescent="0.3">
      <c r="A524" s="35">
        <v>43448</v>
      </c>
      <c r="B524" s="98" t="s">
        <v>677</v>
      </c>
      <c r="C524" s="95" t="s">
        <v>92</v>
      </c>
      <c r="D524" s="36" t="s">
        <v>85</v>
      </c>
      <c r="E524" s="19"/>
      <c r="F524" s="107">
        <v>1000</v>
      </c>
      <c r="G524" s="93">
        <f t="shared" si="16"/>
        <v>1.7984641116486522</v>
      </c>
      <c r="H524" s="93">
        <v>556.03</v>
      </c>
      <c r="I524" s="97">
        <f t="shared" si="15"/>
        <v>-4186390</v>
      </c>
      <c r="J524" s="34" t="s">
        <v>311</v>
      </c>
      <c r="K524" s="98" t="s">
        <v>94</v>
      </c>
      <c r="L524" s="36" t="s">
        <v>773</v>
      </c>
      <c r="M524" s="36" t="s">
        <v>79</v>
      </c>
      <c r="N524" s="34" t="s">
        <v>95</v>
      </c>
      <c r="O524" s="42"/>
    </row>
    <row r="525" spans="1:15" ht="16.5" x14ac:dyDescent="0.3">
      <c r="A525" s="35">
        <v>43448</v>
      </c>
      <c r="B525" s="98" t="s">
        <v>678</v>
      </c>
      <c r="C525" s="95" t="s">
        <v>92</v>
      </c>
      <c r="D525" s="36" t="s">
        <v>85</v>
      </c>
      <c r="E525" s="19"/>
      <c r="F525" s="107">
        <v>1000</v>
      </c>
      <c r="G525" s="93">
        <f t="shared" si="16"/>
        <v>1.7984641116486522</v>
      </c>
      <c r="H525" s="93">
        <v>556.03</v>
      </c>
      <c r="I525" s="97">
        <f t="shared" ref="I525:I588" si="17">I524+E525-F525</f>
        <v>-4187390</v>
      </c>
      <c r="J525" s="34" t="s">
        <v>311</v>
      </c>
      <c r="K525" s="98" t="s">
        <v>94</v>
      </c>
      <c r="L525" s="36" t="s">
        <v>773</v>
      </c>
      <c r="M525" s="36" t="s">
        <v>79</v>
      </c>
      <c r="N525" s="34" t="s">
        <v>95</v>
      </c>
      <c r="O525" s="42"/>
    </row>
    <row r="526" spans="1:15" ht="16.5" x14ac:dyDescent="0.3">
      <c r="A526" s="35">
        <v>43448</v>
      </c>
      <c r="B526" s="98" t="s">
        <v>679</v>
      </c>
      <c r="C526" s="95" t="s">
        <v>92</v>
      </c>
      <c r="D526" s="36" t="s">
        <v>85</v>
      </c>
      <c r="E526" s="19"/>
      <c r="F526" s="107">
        <v>1000</v>
      </c>
      <c r="G526" s="93">
        <f t="shared" si="16"/>
        <v>1.7984641116486522</v>
      </c>
      <c r="H526" s="93">
        <v>556.03</v>
      </c>
      <c r="I526" s="97">
        <f t="shared" si="17"/>
        <v>-4188390</v>
      </c>
      <c r="J526" s="34" t="s">
        <v>311</v>
      </c>
      <c r="K526" s="98" t="s">
        <v>94</v>
      </c>
      <c r="L526" s="36" t="s">
        <v>773</v>
      </c>
      <c r="M526" s="36" t="s">
        <v>79</v>
      </c>
      <c r="N526" s="34" t="s">
        <v>95</v>
      </c>
      <c r="O526" s="42"/>
    </row>
    <row r="527" spans="1:15" ht="16.5" x14ac:dyDescent="0.3">
      <c r="A527" s="35">
        <v>43448</v>
      </c>
      <c r="B527" s="98" t="s">
        <v>680</v>
      </c>
      <c r="C527" s="95" t="s">
        <v>92</v>
      </c>
      <c r="D527" s="36" t="s">
        <v>85</v>
      </c>
      <c r="E527" s="19"/>
      <c r="F527" s="107">
        <v>1000</v>
      </c>
      <c r="G527" s="93">
        <f t="shared" si="16"/>
        <v>1.7984641116486522</v>
      </c>
      <c r="H527" s="93">
        <v>556.03</v>
      </c>
      <c r="I527" s="97">
        <f t="shared" si="17"/>
        <v>-4189390</v>
      </c>
      <c r="J527" s="34" t="s">
        <v>311</v>
      </c>
      <c r="K527" s="98" t="s">
        <v>94</v>
      </c>
      <c r="L527" s="36" t="s">
        <v>773</v>
      </c>
      <c r="M527" s="36" t="s">
        <v>79</v>
      </c>
      <c r="N527" s="34" t="s">
        <v>95</v>
      </c>
      <c r="O527" s="42"/>
    </row>
    <row r="528" spans="1:15" ht="16.5" x14ac:dyDescent="0.3">
      <c r="A528" s="35">
        <v>43448</v>
      </c>
      <c r="B528" s="98" t="s">
        <v>681</v>
      </c>
      <c r="C528" s="95" t="s">
        <v>92</v>
      </c>
      <c r="D528" s="36" t="s">
        <v>85</v>
      </c>
      <c r="E528" s="19"/>
      <c r="F528" s="107">
        <v>1000</v>
      </c>
      <c r="G528" s="93">
        <f t="shared" si="16"/>
        <v>1.7984641116486522</v>
      </c>
      <c r="H528" s="93">
        <v>556.03</v>
      </c>
      <c r="I528" s="97">
        <f t="shared" si="17"/>
        <v>-4190390</v>
      </c>
      <c r="J528" s="34" t="s">
        <v>311</v>
      </c>
      <c r="K528" s="98" t="s">
        <v>94</v>
      </c>
      <c r="L528" s="36" t="s">
        <v>773</v>
      </c>
      <c r="M528" s="36" t="s">
        <v>79</v>
      </c>
      <c r="N528" s="34" t="s">
        <v>95</v>
      </c>
      <c r="O528" s="42"/>
    </row>
    <row r="529" spans="1:15" ht="16.5" x14ac:dyDescent="0.3">
      <c r="A529" s="35">
        <v>43448</v>
      </c>
      <c r="B529" s="98" t="s">
        <v>96</v>
      </c>
      <c r="C529" s="98" t="s">
        <v>86</v>
      </c>
      <c r="D529" s="36" t="s">
        <v>85</v>
      </c>
      <c r="E529" s="19"/>
      <c r="F529" s="107">
        <v>1000</v>
      </c>
      <c r="G529" s="93">
        <f t="shared" si="16"/>
        <v>1.7984641116486522</v>
      </c>
      <c r="H529" s="93">
        <v>556.03</v>
      </c>
      <c r="I529" s="97">
        <f t="shared" si="17"/>
        <v>-4191390</v>
      </c>
      <c r="J529" s="34" t="s">
        <v>311</v>
      </c>
      <c r="K529" s="98" t="s">
        <v>94</v>
      </c>
      <c r="L529" s="36" t="s">
        <v>773</v>
      </c>
      <c r="M529" s="36" t="s">
        <v>79</v>
      </c>
      <c r="N529" s="34" t="s">
        <v>95</v>
      </c>
      <c r="O529" s="42"/>
    </row>
    <row r="530" spans="1:15" ht="16.5" x14ac:dyDescent="0.3">
      <c r="A530" s="35">
        <v>43448</v>
      </c>
      <c r="B530" s="98" t="s">
        <v>675</v>
      </c>
      <c r="C530" s="95" t="s">
        <v>92</v>
      </c>
      <c r="D530" s="36" t="s">
        <v>85</v>
      </c>
      <c r="E530" s="19"/>
      <c r="F530" s="107">
        <v>1000</v>
      </c>
      <c r="G530" s="93">
        <f t="shared" si="16"/>
        <v>1.7984641116486522</v>
      </c>
      <c r="H530" s="93">
        <v>556.03</v>
      </c>
      <c r="I530" s="97">
        <f t="shared" si="17"/>
        <v>-4192390</v>
      </c>
      <c r="J530" s="34" t="s">
        <v>311</v>
      </c>
      <c r="K530" s="98" t="s">
        <v>94</v>
      </c>
      <c r="L530" s="36" t="s">
        <v>773</v>
      </c>
      <c r="M530" s="36" t="s">
        <v>79</v>
      </c>
      <c r="N530" s="34" t="s">
        <v>95</v>
      </c>
      <c r="O530" s="42"/>
    </row>
    <row r="531" spans="1:15" ht="16.5" x14ac:dyDescent="0.3">
      <c r="A531" s="35">
        <v>43449</v>
      </c>
      <c r="B531" s="106" t="s">
        <v>232</v>
      </c>
      <c r="C531" s="95" t="s">
        <v>92</v>
      </c>
      <c r="D531" s="36" t="s">
        <v>85</v>
      </c>
      <c r="E531" s="96"/>
      <c r="F531" s="96">
        <v>500</v>
      </c>
      <c r="G531" s="93">
        <f t="shared" si="16"/>
        <v>0.89923205582432608</v>
      </c>
      <c r="H531" s="93">
        <v>556.03</v>
      </c>
      <c r="I531" s="97">
        <f t="shared" si="17"/>
        <v>-4192890</v>
      </c>
      <c r="J531" s="106" t="s">
        <v>212</v>
      </c>
      <c r="K531" s="106" t="s">
        <v>94</v>
      </c>
      <c r="L531" s="36" t="s">
        <v>773</v>
      </c>
      <c r="M531" s="36" t="s">
        <v>79</v>
      </c>
      <c r="N531" s="43" t="s">
        <v>95</v>
      </c>
      <c r="O531" s="42"/>
    </row>
    <row r="532" spans="1:15" ht="16.5" x14ac:dyDescent="0.3">
      <c r="A532" s="35">
        <v>43449</v>
      </c>
      <c r="B532" s="106" t="s">
        <v>233</v>
      </c>
      <c r="C532" s="95" t="s">
        <v>92</v>
      </c>
      <c r="D532" s="36" t="s">
        <v>85</v>
      </c>
      <c r="E532" s="96"/>
      <c r="F532" s="96">
        <v>500</v>
      </c>
      <c r="G532" s="93">
        <f t="shared" si="16"/>
        <v>0.89923205582432608</v>
      </c>
      <c r="H532" s="93">
        <v>556.03</v>
      </c>
      <c r="I532" s="97">
        <f t="shared" si="17"/>
        <v>-4193390</v>
      </c>
      <c r="J532" s="106" t="s">
        <v>212</v>
      </c>
      <c r="K532" s="106" t="s">
        <v>94</v>
      </c>
      <c r="L532" s="36" t="s">
        <v>773</v>
      </c>
      <c r="M532" s="36" t="s">
        <v>79</v>
      </c>
      <c r="N532" s="43" t="s">
        <v>95</v>
      </c>
      <c r="O532" s="42"/>
    </row>
    <row r="533" spans="1:15" ht="16.5" x14ac:dyDescent="0.3">
      <c r="A533" s="35">
        <v>43449</v>
      </c>
      <c r="B533" s="106" t="s">
        <v>220</v>
      </c>
      <c r="C533" s="95" t="s">
        <v>92</v>
      </c>
      <c r="D533" s="36" t="s">
        <v>85</v>
      </c>
      <c r="E533" s="96"/>
      <c r="F533" s="96">
        <v>700</v>
      </c>
      <c r="G533" s="93">
        <f t="shared" si="16"/>
        <v>1.2589248781540565</v>
      </c>
      <c r="H533" s="93">
        <v>556.03</v>
      </c>
      <c r="I533" s="97">
        <f t="shared" si="17"/>
        <v>-4194090</v>
      </c>
      <c r="J533" s="106" t="s">
        <v>212</v>
      </c>
      <c r="K533" s="106" t="s">
        <v>94</v>
      </c>
      <c r="L533" s="36" t="s">
        <v>773</v>
      </c>
      <c r="M533" s="36" t="s">
        <v>79</v>
      </c>
      <c r="N533" s="43" t="s">
        <v>95</v>
      </c>
      <c r="O533" s="42"/>
    </row>
    <row r="534" spans="1:15" ht="16.5" x14ac:dyDescent="0.3">
      <c r="A534" s="35">
        <v>43449</v>
      </c>
      <c r="B534" s="106" t="s">
        <v>221</v>
      </c>
      <c r="C534" s="95" t="s">
        <v>92</v>
      </c>
      <c r="D534" s="36" t="s">
        <v>85</v>
      </c>
      <c r="E534" s="96"/>
      <c r="F534" s="96">
        <v>700</v>
      </c>
      <c r="G534" s="93">
        <f t="shared" si="16"/>
        <v>1.2589248781540565</v>
      </c>
      <c r="H534" s="93">
        <v>556.03</v>
      </c>
      <c r="I534" s="97">
        <f t="shared" si="17"/>
        <v>-4194790</v>
      </c>
      <c r="J534" s="106" t="s">
        <v>212</v>
      </c>
      <c r="K534" s="106" t="s">
        <v>94</v>
      </c>
      <c r="L534" s="36" t="s">
        <v>773</v>
      </c>
      <c r="M534" s="36" t="s">
        <v>79</v>
      </c>
      <c r="N534" s="43" t="s">
        <v>95</v>
      </c>
      <c r="O534" s="42"/>
    </row>
    <row r="535" spans="1:15" ht="16.5" x14ac:dyDescent="0.3">
      <c r="A535" s="35">
        <v>43449</v>
      </c>
      <c r="B535" s="36" t="s">
        <v>417</v>
      </c>
      <c r="C535" s="95" t="s">
        <v>92</v>
      </c>
      <c r="D535" s="36" t="s">
        <v>83</v>
      </c>
      <c r="E535" s="37"/>
      <c r="F535" s="37">
        <v>1000</v>
      </c>
      <c r="G535" s="93">
        <f t="shared" si="16"/>
        <v>1.7984641116486522</v>
      </c>
      <c r="H535" s="93">
        <v>556.03</v>
      </c>
      <c r="I535" s="97">
        <f t="shared" si="17"/>
        <v>-4195790</v>
      </c>
      <c r="J535" s="36" t="s">
        <v>298</v>
      </c>
      <c r="K535" s="36" t="s">
        <v>94</v>
      </c>
      <c r="L535" s="36" t="s">
        <v>773</v>
      </c>
      <c r="M535" s="36" t="s">
        <v>79</v>
      </c>
      <c r="N535" s="34" t="s">
        <v>95</v>
      </c>
      <c r="O535" s="42"/>
    </row>
    <row r="536" spans="1:15" ht="16.5" x14ac:dyDescent="0.3">
      <c r="A536" s="35">
        <v>43449</v>
      </c>
      <c r="B536" s="36" t="s">
        <v>418</v>
      </c>
      <c r="C536" s="95" t="s">
        <v>92</v>
      </c>
      <c r="D536" s="36" t="s">
        <v>83</v>
      </c>
      <c r="E536" s="37"/>
      <c r="F536" s="37">
        <v>1000</v>
      </c>
      <c r="G536" s="93">
        <f t="shared" si="16"/>
        <v>1.7984641116486522</v>
      </c>
      <c r="H536" s="93">
        <v>556.03</v>
      </c>
      <c r="I536" s="97">
        <f t="shared" si="17"/>
        <v>-4196790</v>
      </c>
      <c r="J536" s="36" t="s">
        <v>298</v>
      </c>
      <c r="K536" s="36" t="s">
        <v>94</v>
      </c>
      <c r="L536" s="36" t="s">
        <v>773</v>
      </c>
      <c r="M536" s="36" t="s">
        <v>79</v>
      </c>
      <c r="N536" s="34" t="s">
        <v>95</v>
      </c>
      <c r="O536" s="42"/>
    </row>
    <row r="537" spans="1:15" ht="16.5" x14ac:dyDescent="0.3">
      <c r="A537" s="35">
        <v>43449</v>
      </c>
      <c r="B537" s="103" t="s">
        <v>487</v>
      </c>
      <c r="C537" s="95" t="s">
        <v>92</v>
      </c>
      <c r="D537" s="36" t="s">
        <v>88</v>
      </c>
      <c r="E537" s="96"/>
      <c r="F537" s="19">
        <v>2000</v>
      </c>
      <c r="G537" s="93">
        <f t="shared" si="16"/>
        <v>3.5283325100557477</v>
      </c>
      <c r="H537" s="93">
        <v>566.84</v>
      </c>
      <c r="I537" s="97">
        <f t="shared" si="17"/>
        <v>-4198790</v>
      </c>
      <c r="J537" s="103" t="s">
        <v>301</v>
      </c>
      <c r="K537" s="104" t="s">
        <v>94</v>
      </c>
      <c r="L537" s="36" t="s">
        <v>732</v>
      </c>
      <c r="M537" s="36" t="s">
        <v>79</v>
      </c>
      <c r="N537" s="103" t="s">
        <v>95</v>
      </c>
      <c r="O537" s="42"/>
    </row>
    <row r="538" spans="1:15" ht="16.5" x14ac:dyDescent="0.3">
      <c r="A538" s="35">
        <v>43449</v>
      </c>
      <c r="B538" s="103" t="s">
        <v>488</v>
      </c>
      <c r="C538" s="95" t="s">
        <v>92</v>
      </c>
      <c r="D538" s="36" t="s">
        <v>88</v>
      </c>
      <c r="E538" s="96"/>
      <c r="F538" s="19">
        <v>2000</v>
      </c>
      <c r="G538" s="93">
        <f t="shared" si="16"/>
        <v>3.5283325100557477</v>
      </c>
      <c r="H538" s="93">
        <v>566.84</v>
      </c>
      <c r="I538" s="97">
        <f t="shared" si="17"/>
        <v>-4200790</v>
      </c>
      <c r="J538" s="103" t="s">
        <v>301</v>
      </c>
      <c r="K538" s="104" t="s">
        <v>94</v>
      </c>
      <c r="L538" s="36" t="s">
        <v>732</v>
      </c>
      <c r="M538" s="36" t="s">
        <v>79</v>
      </c>
      <c r="N538" s="103" t="s">
        <v>95</v>
      </c>
      <c r="O538" s="42"/>
    </row>
    <row r="539" spans="1:15" ht="16.5" x14ac:dyDescent="0.3">
      <c r="A539" s="35">
        <v>43449</v>
      </c>
      <c r="B539" s="103" t="s">
        <v>489</v>
      </c>
      <c r="C539" s="95" t="s">
        <v>92</v>
      </c>
      <c r="D539" s="36" t="s">
        <v>88</v>
      </c>
      <c r="E539" s="96"/>
      <c r="F539" s="19">
        <v>2000</v>
      </c>
      <c r="G539" s="93">
        <f t="shared" si="16"/>
        <v>3.5283325100557477</v>
      </c>
      <c r="H539" s="93">
        <v>566.84</v>
      </c>
      <c r="I539" s="97">
        <f t="shared" si="17"/>
        <v>-4202790</v>
      </c>
      <c r="J539" s="103" t="s">
        <v>301</v>
      </c>
      <c r="K539" s="104" t="s">
        <v>94</v>
      </c>
      <c r="L539" s="36" t="s">
        <v>732</v>
      </c>
      <c r="M539" s="36" t="s">
        <v>79</v>
      </c>
      <c r="N539" s="103" t="s">
        <v>95</v>
      </c>
      <c r="O539" s="42"/>
    </row>
    <row r="540" spans="1:15" ht="16.5" x14ac:dyDescent="0.3">
      <c r="A540" s="35">
        <v>43449</v>
      </c>
      <c r="B540" s="103" t="s">
        <v>490</v>
      </c>
      <c r="C540" s="95" t="s">
        <v>92</v>
      </c>
      <c r="D540" s="36" t="s">
        <v>88</v>
      </c>
      <c r="E540" s="96"/>
      <c r="F540" s="19">
        <v>2000</v>
      </c>
      <c r="G540" s="93">
        <f t="shared" si="16"/>
        <v>3.5283325100557477</v>
      </c>
      <c r="H540" s="93">
        <v>566.84</v>
      </c>
      <c r="I540" s="97">
        <f t="shared" si="17"/>
        <v>-4204790</v>
      </c>
      <c r="J540" s="103" t="s">
        <v>301</v>
      </c>
      <c r="K540" s="104" t="s">
        <v>94</v>
      </c>
      <c r="L540" s="36" t="s">
        <v>732</v>
      </c>
      <c r="M540" s="36" t="s">
        <v>79</v>
      </c>
      <c r="N540" s="103" t="s">
        <v>95</v>
      </c>
      <c r="O540" s="42"/>
    </row>
    <row r="541" spans="1:15" ht="16.5" x14ac:dyDescent="0.3">
      <c r="A541" s="35">
        <v>43449</v>
      </c>
      <c r="B541" s="103" t="s">
        <v>491</v>
      </c>
      <c r="C541" s="99" t="s">
        <v>106</v>
      </c>
      <c r="D541" s="36" t="s">
        <v>88</v>
      </c>
      <c r="E541" s="96"/>
      <c r="F541" s="19">
        <v>3000</v>
      </c>
      <c r="G541" s="93">
        <f t="shared" si="16"/>
        <v>5.2924987650836215</v>
      </c>
      <c r="H541" s="93">
        <v>566.84</v>
      </c>
      <c r="I541" s="97">
        <f t="shared" si="17"/>
        <v>-4207790</v>
      </c>
      <c r="J541" s="103" t="s">
        <v>301</v>
      </c>
      <c r="K541" s="104" t="s">
        <v>94</v>
      </c>
      <c r="L541" s="36" t="s">
        <v>732</v>
      </c>
      <c r="M541" s="36" t="s">
        <v>79</v>
      </c>
      <c r="N541" s="103" t="s">
        <v>95</v>
      </c>
      <c r="O541" s="42"/>
    </row>
    <row r="542" spans="1:15" ht="16.5" x14ac:dyDescent="0.3">
      <c r="A542" s="35">
        <v>43449</v>
      </c>
      <c r="B542" s="98" t="s">
        <v>557</v>
      </c>
      <c r="C542" s="95" t="s">
        <v>92</v>
      </c>
      <c r="D542" s="36" t="s">
        <v>85</v>
      </c>
      <c r="E542" s="37"/>
      <c r="F542" s="37">
        <v>13000</v>
      </c>
      <c r="G542" s="93">
        <f t="shared" si="16"/>
        <v>23.380033451432478</v>
      </c>
      <c r="H542" s="93">
        <v>556.03</v>
      </c>
      <c r="I542" s="97">
        <f t="shared" si="17"/>
        <v>-4220790</v>
      </c>
      <c r="J542" s="34" t="s">
        <v>267</v>
      </c>
      <c r="K542" s="98" t="s">
        <v>558</v>
      </c>
      <c r="L542" s="36" t="s">
        <v>773</v>
      </c>
      <c r="M542" s="36" t="s">
        <v>79</v>
      </c>
      <c r="N542" s="34" t="s">
        <v>110</v>
      </c>
      <c r="O542" s="42"/>
    </row>
    <row r="543" spans="1:15" ht="16.5" x14ac:dyDescent="0.3">
      <c r="A543" s="35">
        <v>43449</v>
      </c>
      <c r="B543" s="98" t="s">
        <v>559</v>
      </c>
      <c r="C543" s="95" t="s">
        <v>92</v>
      </c>
      <c r="D543" s="36" t="s">
        <v>85</v>
      </c>
      <c r="E543" s="37"/>
      <c r="F543" s="37">
        <v>13000</v>
      </c>
      <c r="G543" s="93">
        <f t="shared" si="16"/>
        <v>23.380033451432478</v>
      </c>
      <c r="H543" s="93">
        <v>556.03</v>
      </c>
      <c r="I543" s="97">
        <f t="shared" si="17"/>
        <v>-4233790</v>
      </c>
      <c r="J543" s="34" t="s">
        <v>267</v>
      </c>
      <c r="K543" s="98" t="s">
        <v>560</v>
      </c>
      <c r="L543" s="36" t="s">
        <v>773</v>
      </c>
      <c r="M543" s="36" t="s">
        <v>79</v>
      </c>
      <c r="N543" s="34" t="s">
        <v>110</v>
      </c>
      <c r="O543" s="42"/>
    </row>
    <row r="544" spans="1:15" ht="16.5" x14ac:dyDescent="0.3">
      <c r="A544" s="35">
        <v>43449</v>
      </c>
      <c r="B544" s="98" t="s">
        <v>562</v>
      </c>
      <c r="C544" s="95" t="s">
        <v>92</v>
      </c>
      <c r="D544" s="36" t="s">
        <v>85</v>
      </c>
      <c r="E544" s="37"/>
      <c r="F544" s="37">
        <v>1000</v>
      </c>
      <c r="G544" s="93">
        <f t="shared" si="16"/>
        <v>1.7984641116486522</v>
      </c>
      <c r="H544" s="93">
        <v>556.03</v>
      </c>
      <c r="I544" s="97">
        <f t="shared" si="17"/>
        <v>-4234790</v>
      </c>
      <c r="J544" s="34" t="s">
        <v>267</v>
      </c>
      <c r="K544" s="98" t="s">
        <v>94</v>
      </c>
      <c r="L544" s="36" t="s">
        <v>773</v>
      </c>
      <c r="M544" s="36" t="s">
        <v>79</v>
      </c>
      <c r="N544" s="34" t="s">
        <v>95</v>
      </c>
      <c r="O544" s="42"/>
    </row>
    <row r="545" spans="1:15" ht="16.5" x14ac:dyDescent="0.3">
      <c r="A545" s="35">
        <v>43449</v>
      </c>
      <c r="B545" s="98" t="s">
        <v>563</v>
      </c>
      <c r="C545" s="95" t="s">
        <v>92</v>
      </c>
      <c r="D545" s="36" t="s">
        <v>85</v>
      </c>
      <c r="E545" s="37"/>
      <c r="F545" s="37">
        <v>500</v>
      </c>
      <c r="G545" s="93">
        <f t="shared" si="16"/>
        <v>0.89923205582432608</v>
      </c>
      <c r="H545" s="93">
        <v>556.03</v>
      </c>
      <c r="I545" s="97">
        <f t="shared" si="17"/>
        <v>-4235290</v>
      </c>
      <c r="J545" s="34" t="s">
        <v>267</v>
      </c>
      <c r="K545" s="98" t="s">
        <v>94</v>
      </c>
      <c r="L545" s="36" t="s">
        <v>773</v>
      </c>
      <c r="M545" s="36" t="s">
        <v>79</v>
      </c>
      <c r="N545" s="34" t="s">
        <v>95</v>
      </c>
      <c r="O545" s="42"/>
    </row>
    <row r="546" spans="1:15" ht="16.5" x14ac:dyDescent="0.3">
      <c r="A546" s="35">
        <v>43449</v>
      </c>
      <c r="B546" s="34" t="s">
        <v>609</v>
      </c>
      <c r="C546" s="95" t="s">
        <v>92</v>
      </c>
      <c r="D546" s="36" t="s">
        <v>85</v>
      </c>
      <c r="E546" s="37"/>
      <c r="F546" s="37">
        <v>500</v>
      </c>
      <c r="G546" s="93">
        <f t="shared" si="16"/>
        <v>0.89923205582432608</v>
      </c>
      <c r="H546" s="93">
        <v>556.03</v>
      </c>
      <c r="I546" s="97">
        <f t="shared" si="17"/>
        <v>-4235790</v>
      </c>
      <c r="J546" s="34" t="s">
        <v>582</v>
      </c>
      <c r="K546" s="34" t="s">
        <v>94</v>
      </c>
      <c r="L546" s="36" t="s">
        <v>773</v>
      </c>
      <c r="M546" s="36" t="s">
        <v>79</v>
      </c>
      <c r="N546" s="34" t="s">
        <v>95</v>
      </c>
      <c r="O546" s="42"/>
    </row>
    <row r="547" spans="1:15" ht="16.5" x14ac:dyDescent="0.3">
      <c r="A547" s="35">
        <v>43449</v>
      </c>
      <c r="B547" s="34" t="s">
        <v>610</v>
      </c>
      <c r="C547" s="95" t="s">
        <v>92</v>
      </c>
      <c r="D547" s="36" t="s">
        <v>85</v>
      </c>
      <c r="E547" s="37"/>
      <c r="F547" s="37">
        <v>500</v>
      </c>
      <c r="G547" s="93">
        <f t="shared" si="16"/>
        <v>0.89923205582432608</v>
      </c>
      <c r="H547" s="93">
        <v>556.03</v>
      </c>
      <c r="I547" s="97">
        <f t="shared" si="17"/>
        <v>-4236290</v>
      </c>
      <c r="J547" s="34" t="s">
        <v>582</v>
      </c>
      <c r="K547" s="34" t="s">
        <v>94</v>
      </c>
      <c r="L547" s="36" t="s">
        <v>773</v>
      </c>
      <c r="M547" s="36" t="s">
        <v>79</v>
      </c>
      <c r="N547" s="34" t="s">
        <v>95</v>
      </c>
      <c r="O547" s="42"/>
    </row>
    <row r="548" spans="1:15" ht="16.5" x14ac:dyDescent="0.3">
      <c r="A548" s="35">
        <v>43449</v>
      </c>
      <c r="B548" s="34" t="s">
        <v>597</v>
      </c>
      <c r="C548" s="95" t="s">
        <v>92</v>
      </c>
      <c r="D548" s="36" t="s">
        <v>85</v>
      </c>
      <c r="E548" s="37"/>
      <c r="F548" s="37">
        <v>500</v>
      </c>
      <c r="G548" s="93">
        <f t="shared" si="16"/>
        <v>0.89923205582432608</v>
      </c>
      <c r="H548" s="93">
        <v>556.03</v>
      </c>
      <c r="I548" s="97">
        <f t="shared" si="17"/>
        <v>-4236790</v>
      </c>
      <c r="J548" s="34" t="s">
        <v>582</v>
      </c>
      <c r="K548" s="34" t="s">
        <v>94</v>
      </c>
      <c r="L548" s="36" t="s">
        <v>773</v>
      </c>
      <c r="M548" s="36" t="s">
        <v>79</v>
      </c>
      <c r="N548" s="34" t="s">
        <v>95</v>
      </c>
      <c r="O548" s="42"/>
    </row>
    <row r="549" spans="1:15" ht="16.5" x14ac:dyDescent="0.3">
      <c r="A549" s="35">
        <v>43449</v>
      </c>
      <c r="B549" s="34" t="s">
        <v>611</v>
      </c>
      <c r="C549" s="95" t="s">
        <v>92</v>
      </c>
      <c r="D549" s="36" t="s">
        <v>85</v>
      </c>
      <c r="E549" s="37"/>
      <c r="F549" s="37">
        <v>500</v>
      </c>
      <c r="G549" s="93">
        <f t="shared" si="16"/>
        <v>0.89923205582432608</v>
      </c>
      <c r="H549" s="93">
        <v>556.03</v>
      </c>
      <c r="I549" s="97">
        <f t="shared" si="17"/>
        <v>-4237290</v>
      </c>
      <c r="J549" s="34" t="s">
        <v>582</v>
      </c>
      <c r="K549" s="34" t="s">
        <v>94</v>
      </c>
      <c r="L549" s="36" t="s">
        <v>773</v>
      </c>
      <c r="M549" s="36" t="s">
        <v>79</v>
      </c>
      <c r="N549" s="34" t="s">
        <v>95</v>
      </c>
      <c r="O549" s="42"/>
    </row>
    <row r="550" spans="1:15" ht="16.5" x14ac:dyDescent="0.3">
      <c r="A550" s="35">
        <v>43449</v>
      </c>
      <c r="B550" s="34" t="s">
        <v>612</v>
      </c>
      <c r="C550" s="95" t="s">
        <v>201</v>
      </c>
      <c r="D550" s="36" t="s">
        <v>85</v>
      </c>
      <c r="E550" s="37"/>
      <c r="F550" s="37">
        <v>45000</v>
      </c>
      <c r="G550" s="93">
        <f t="shared" si="16"/>
        <v>80.930885024189351</v>
      </c>
      <c r="H550" s="93">
        <v>556.03</v>
      </c>
      <c r="I550" s="97">
        <f t="shared" si="17"/>
        <v>-4282290</v>
      </c>
      <c r="J550" s="34" t="s">
        <v>582</v>
      </c>
      <c r="K550" s="34">
        <v>28</v>
      </c>
      <c r="L550" s="36" t="s">
        <v>773</v>
      </c>
      <c r="M550" s="36" t="s">
        <v>79</v>
      </c>
      <c r="N550" s="34" t="s">
        <v>110</v>
      </c>
      <c r="O550" s="42"/>
    </row>
    <row r="551" spans="1:15" ht="16.5" x14ac:dyDescent="0.3">
      <c r="A551" s="35">
        <v>43449</v>
      </c>
      <c r="B551" s="34" t="s">
        <v>613</v>
      </c>
      <c r="C551" s="95" t="s">
        <v>201</v>
      </c>
      <c r="D551" s="36" t="s">
        <v>85</v>
      </c>
      <c r="E551" s="37"/>
      <c r="F551" s="37">
        <v>40000</v>
      </c>
      <c r="G551" s="93">
        <f t="shared" si="16"/>
        <v>71.938564465946087</v>
      </c>
      <c r="H551" s="93">
        <v>556.03</v>
      </c>
      <c r="I551" s="97">
        <f t="shared" si="17"/>
        <v>-4322290</v>
      </c>
      <c r="J551" s="34" t="s">
        <v>582</v>
      </c>
      <c r="K551" s="34" t="s">
        <v>94</v>
      </c>
      <c r="L551" s="36" t="s">
        <v>773</v>
      </c>
      <c r="M551" s="36" t="s">
        <v>79</v>
      </c>
      <c r="N551" s="34" t="s">
        <v>95</v>
      </c>
      <c r="O551" s="42"/>
    </row>
    <row r="552" spans="1:15" ht="16.5" x14ac:dyDescent="0.3">
      <c r="A552" s="35">
        <v>43449</v>
      </c>
      <c r="B552" s="34" t="s">
        <v>614</v>
      </c>
      <c r="C552" s="36" t="s">
        <v>183</v>
      </c>
      <c r="D552" s="36" t="s">
        <v>85</v>
      </c>
      <c r="E552" s="37"/>
      <c r="F552" s="37">
        <v>5000</v>
      </c>
      <c r="G552" s="93">
        <f t="shared" si="16"/>
        <v>8.9923205582432608</v>
      </c>
      <c r="H552" s="93">
        <v>556.03</v>
      </c>
      <c r="I552" s="97">
        <f t="shared" si="17"/>
        <v>-4327290</v>
      </c>
      <c r="J552" s="34" t="s">
        <v>582</v>
      </c>
      <c r="K552" s="34" t="s">
        <v>94</v>
      </c>
      <c r="L552" s="36" t="s">
        <v>773</v>
      </c>
      <c r="M552" s="36" t="s">
        <v>79</v>
      </c>
      <c r="N552" s="34" t="s">
        <v>95</v>
      </c>
      <c r="O552" s="42"/>
    </row>
    <row r="553" spans="1:15" ht="16.5" x14ac:dyDescent="0.3">
      <c r="A553" s="35">
        <v>43449</v>
      </c>
      <c r="B553" s="34" t="s">
        <v>615</v>
      </c>
      <c r="C553" s="36" t="s">
        <v>204</v>
      </c>
      <c r="D553" s="36" t="s">
        <v>85</v>
      </c>
      <c r="E553" s="37"/>
      <c r="F553" s="37">
        <v>500</v>
      </c>
      <c r="G553" s="93">
        <f t="shared" si="16"/>
        <v>0.89923205582432608</v>
      </c>
      <c r="H553" s="93">
        <v>556.03</v>
      </c>
      <c r="I553" s="97">
        <f t="shared" si="17"/>
        <v>-4327790</v>
      </c>
      <c r="J553" s="34" t="s">
        <v>582</v>
      </c>
      <c r="K553" s="34" t="s">
        <v>213</v>
      </c>
      <c r="L553" s="36" t="s">
        <v>773</v>
      </c>
      <c r="M553" s="36" t="s">
        <v>79</v>
      </c>
      <c r="N553" s="34" t="s">
        <v>110</v>
      </c>
      <c r="O553" s="42"/>
    </row>
    <row r="554" spans="1:15" ht="16.5" x14ac:dyDescent="0.3">
      <c r="A554" s="35">
        <v>43449</v>
      </c>
      <c r="B554" s="34" t="s">
        <v>616</v>
      </c>
      <c r="C554" s="95" t="s">
        <v>92</v>
      </c>
      <c r="D554" s="36" t="s">
        <v>85</v>
      </c>
      <c r="E554" s="37"/>
      <c r="F554" s="37">
        <v>1000</v>
      </c>
      <c r="G554" s="93">
        <f t="shared" si="16"/>
        <v>1.7984641116486522</v>
      </c>
      <c r="H554" s="93">
        <v>556.03</v>
      </c>
      <c r="I554" s="97">
        <f t="shared" si="17"/>
        <v>-4328790</v>
      </c>
      <c r="J554" s="34" t="s">
        <v>582</v>
      </c>
      <c r="K554" s="34" t="s">
        <v>94</v>
      </c>
      <c r="L554" s="36" t="s">
        <v>773</v>
      </c>
      <c r="M554" s="36" t="s">
        <v>79</v>
      </c>
      <c r="N554" s="34" t="s">
        <v>95</v>
      </c>
      <c r="O554" s="42"/>
    </row>
    <row r="555" spans="1:15" ht="16.5" x14ac:dyDescent="0.3">
      <c r="A555" s="35">
        <v>43449</v>
      </c>
      <c r="B555" s="98" t="s">
        <v>667</v>
      </c>
      <c r="C555" s="95" t="s">
        <v>201</v>
      </c>
      <c r="D555" s="36" t="s">
        <v>85</v>
      </c>
      <c r="E555" s="37"/>
      <c r="F555" s="37">
        <v>60000</v>
      </c>
      <c r="G555" s="93">
        <f t="shared" si="16"/>
        <v>107.90784669891913</v>
      </c>
      <c r="H555" s="93">
        <v>556.03</v>
      </c>
      <c r="I555" s="97">
        <f t="shared" si="17"/>
        <v>-4388790</v>
      </c>
      <c r="J555" s="34" t="s">
        <v>274</v>
      </c>
      <c r="K555" s="98">
        <v>14</v>
      </c>
      <c r="L555" s="36" t="s">
        <v>773</v>
      </c>
      <c r="M555" s="36" t="s">
        <v>79</v>
      </c>
      <c r="N555" s="34" t="s">
        <v>110</v>
      </c>
      <c r="O555" s="42"/>
    </row>
    <row r="556" spans="1:15" ht="16.5" x14ac:dyDescent="0.3">
      <c r="A556" s="35">
        <v>43449</v>
      </c>
      <c r="B556" s="98" t="s">
        <v>668</v>
      </c>
      <c r="C556" s="95" t="s">
        <v>201</v>
      </c>
      <c r="D556" s="36" t="s">
        <v>85</v>
      </c>
      <c r="E556" s="37"/>
      <c r="F556" s="37">
        <v>40000</v>
      </c>
      <c r="G556" s="93">
        <f t="shared" si="16"/>
        <v>71.938564465946087</v>
      </c>
      <c r="H556" s="93">
        <v>556.03</v>
      </c>
      <c r="I556" s="97">
        <f t="shared" si="17"/>
        <v>-4428790</v>
      </c>
      <c r="J556" s="34" t="s">
        <v>274</v>
      </c>
      <c r="K556" s="98" t="s">
        <v>94</v>
      </c>
      <c r="L556" s="36" t="s">
        <v>773</v>
      </c>
      <c r="M556" s="36" t="s">
        <v>79</v>
      </c>
      <c r="N556" s="34" t="s">
        <v>95</v>
      </c>
      <c r="O556" s="42"/>
    </row>
    <row r="557" spans="1:15" ht="16.5" x14ac:dyDescent="0.3">
      <c r="A557" s="35">
        <v>43449</v>
      </c>
      <c r="B557" s="98" t="s">
        <v>669</v>
      </c>
      <c r="C557" s="95" t="s">
        <v>92</v>
      </c>
      <c r="D557" s="36" t="s">
        <v>85</v>
      </c>
      <c r="E557" s="37"/>
      <c r="F557" s="37">
        <v>500</v>
      </c>
      <c r="G557" s="93">
        <f t="shared" si="16"/>
        <v>0.89923205582432608</v>
      </c>
      <c r="H557" s="93">
        <v>556.03</v>
      </c>
      <c r="I557" s="97">
        <f t="shared" si="17"/>
        <v>-4429290</v>
      </c>
      <c r="J557" s="34" t="s">
        <v>274</v>
      </c>
      <c r="K557" s="98" t="s">
        <v>94</v>
      </c>
      <c r="L557" s="36" t="s">
        <v>773</v>
      </c>
      <c r="M557" s="36" t="s">
        <v>79</v>
      </c>
      <c r="N557" s="34" t="s">
        <v>95</v>
      </c>
      <c r="O557" s="42"/>
    </row>
    <row r="558" spans="1:15" ht="16.5" x14ac:dyDescent="0.3">
      <c r="A558" s="35">
        <v>43449</v>
      </c>
      <c r="B558" s="98" t="s">
        <v>670</v>
      </c>
      <c r="C558" s="95" t="s">
        <v>92</v>
      </c>
      <c r="D558" s="36" t="s">
        <v>85</v>
      </c>
      <c r="E558" s="37"/>
      <c r="F558" s="37">
        <v>2000</v>
      </c>
      <c r="G558" s="93">
        <f t="shared" si="16"/>
        <v>3.5969282232973043</v>
      </c>
      <c r="H558" s="93">
        <v>556.03</v>
      </c>
      <c r="I558" s="97">
        <f t="shared" si="17"/>
        <v>-4431290</v>
      </c>
      <c r="J558" s="34" t="s">
        <v>274</v>
      </c>
      <c r="K558" s="98" t="s">
        <v>94</v>
      </c>
      <c r="L558" s="36" t="s">
        <v>773</v>
      </c>
      <c r="M558" s="36" t="s">
        <v>79</v>
      </c>
      <c r="N558" s="34" t="s">
        <v>95</v>
      </c>
      <c r="O558" s="42"/>
    </row>
    <row r="559" spans="1:15" ht="16.5" x14ac:dyDescent="0.3">
      <c r="A559" s="35">
        <v>43449</v>
      </c>
      <c r="B559" s="98" t="s">
        <v>682</v>
      </c>
      <c r="C559" s="95" t="s">
        <v>92</v>
      </c>
      <c r="D559" s="36" t="s">
        <v>85</v>
      </c>
      <c r="E559" s="19"/>
      <c r="F559" s="107">
        <v>1000</v>
      </c>
      <c r="G559" s="93">
        <f t="shared" si="16"/>
        <v>1.7984641116486522</v>
      </c>
      <c r="H559" s="93">
        <v>556.03</v>
      </c>
      <c r="I559" s="97">
        <f t="shared" si="17"/>
        <v>-4432290</v>
      </c>
      <c r="J559" s="34" t="s">
        <v>311</v>
      </c>
      <c r="K559" s="98" t="s">
        <v>94</v>
      </c>
      <c r="L559" s="36" t="s">
        <v>773</v>
      </c>
      <c r="M559" s="36" t="s">
        <v>79</v>
      </c>
      <c r="N559" s="34" t="s">
        <v>95</v>
      </c>
      <c r="O559" s="42"/>
    </row>
    <row r="560" spans="1:15" ht="16.5" x14ac:dyDescent="0.3">
      <c r="A560" s="35">
        <v>43449</v>
      </c>
      <c r="B560" s="98" t="s">
        <v>683</v>
      </c>
      <c r="C560" s="95" t="s">
        <v>92</v>
      </c>
      <c r="D560" s="36" t="s">
        <v>85</v>
      </c>
      <c r="E560" s="19"/>
      <c r="F560" s="107">
        <v>500</v>
      </c>
      <c r="G560" s="93">
        <f t="shared" si="16"/>
        <v>0.89923205582432608</v>
      </c>
      <c r="H560" s="93">
        <v>556.03</v>
      </c>
      <c r="I560" s="97">
        <f t="shared" si="17"/>
        <v>-4432790</v>
      </c>
      <c r="J560" s="34" t="s">
        <v>311</v>
      </c>
      <c r="K560" s="98" t="s">
        <v>94</v>
      </c>
      <c r="L560" s="36" t="s">
        <v>773</v>
      </c>
      <c r="M560" s="36" t="s">
        <v>79</v>
      </c>
      <c r="N560" s="34" t="s">
        <v>95</v>
      </c>
      <c r="O560" s="42"/>
    </row>
    <row r="561" spans="1:15" ht="16.5" x14ac:dyDescent="0.3">
      <c r="A561" s="35">
        <v>43450</v>
      </c>
      <c r="B561" s="106" t="s">
        <v>220</v>
      </c>
      <c r="C561" s="95" t="s">
        <v>92</v>
      </c>
      <c r="D561" s="36" t="s">
        <v>85</v>
      </c>
      <c r="E561" s="96"/>
      <c r="F561" s="96">
        <v>700</v>
      </c>
      <c r="G561" s="93">
        <f t="shared" si="16"/>
        <v>1.2589248781540565</v>
      </c>
      <c r="H561" s="93">
        <v>556.03</v>
      </c>
      <c r="I561" s="97">
        <f t="shared" si="17"/>
        <v>-4433490</v>
      </c>
      <c r="J561" s="106" t="s">
        <v>212</v>
      </c>
      <c r="K561" s="106" t="s">
        <v>94</v>
      </c>
      <c r="L561" s="36" t="s">
        <v>773</v>
      </c>
      <c r="M561" s="36" t="s">
        <v>79</v>
      </c>
      <c r="N561" s="43" t="s">
        <v>95</v>
      </c>
      <c r="O561" s="42"/>
    </row>
    <row r="562" spans="1:15" ht="16.5" x14ac:dyDescent="0.3">
      <c r="A562" s="35">
        <v>43450</v>
      </c>
      <c r="B562" s="106" t="s">
        <v>221</v>
      </c>
      <c r="C562" s="95" t="s">
        <v>92</v>
      </c>
      <c r="D562" s="36" t="s">
        <v>85</v>
      </c>
      <c r="E562" s="96"/>
      <c r="F562" s="96">
        <v>700</v>
      </c>
      <c r="G562" s="93">
        <f t="shared" si="16"/>
        <v>1.2589248781540565</v>
      </c>
      <c r="H562" s="93">
        <v>556.03</v>
      </c>
      <c r="I562" s="97">
        <f t="shared" si="17"/>
        <v>-4434190</v>
      </c>
      <c r="J562" s="106" t="s">
        <v>212</v>
      </c>
      <c r="K562" s="106" t="s">
        <v>94</v>
      </c>
      <c r="L562" s="36" t="s">
        <v>773</v>
      </c>
      <c r="M562" s="36" t="s">
        <v>79</v>
      </c>
      <c r="N562" s="43" t="s">
        <v>95</v>
      </c>
      <c r="O562" s="42"/>
    </row>
    <row r="563" spans="1:15" ht="16.5" x14ac:dyDescent="0.3">
      <c r="A563" s="35">
        <v>43450</v>
      </c>
      <c r="B563" s="103" t="s">
        <v>492</v>
      </c>
      <c r="C563" s="95" t="s">
        <v>201</v>
      </c>
      <c r="D563" s="36" t="s">
        <v>88</v>
      </c>
      <c r="E563" s="96"/>
      <c r="F563" s="19">
        <v>189000</v>
      </c>
      <c r="G563" s="93">
        <f t="shared" si="16"/>
        <v>333.42742220026815</v>
      </c>
      <c r="H563" s="93">
        <v>566.84</v>
      </c>
      <c r="I563" s="97">
        <f t="shared" si="17"/>
        <v>-4623190</v>
      </c>
      <c r="J563" s="103" t="s">
        <v>301</v>
      </c>
      <c r="K563" s="104" t="s">
        <v>98</v>
      </c>
      <c r="L563" s="36" t="s">
        <v>732</v>
      </c>
      <c r="M563" s="36" t="s">
        <v>79</v>
      </c>
      <c r="N563" s="104" t="s">
        <v>178</v>
      </c>
      <c r="O563" s="42"/>
    </row>
    <row r="564" spans="1:15" ht="16.5" x14ac:dyDescent="0.3">
      <c r="A564" s="35">
        <v>43450</v>
      </c>
      <c r="B564" s="103" t="s">
        <v>493</v>
      </c>
      <c r="C564" s="95" t="s">
        <v>92</v>
      </c>
      <c r="D564" s="36" t="s">
        <v>88</v>
      </c>
      <c r="E564" s="96"/>
      <c r="F564" s="19">
        <v>2000</v>
      </c>
      <c r="G564" s="93">
        <f t="shared" si="16"/>
        <v>3.5283325100557477</v>
      </c>
      <c r="H564" s="93">
        <v>566.84</v>
      </c>
      <c r="I564" s="97">
        <f t="shared" si="17"/>
        <v>-4625190</v>
      </c>
      <c r="J564" s="103" t="s">
        <v>301</v>
      </c>
      <c r="K564" s="104" t="s">
        <v>94</v>
      </c>
      <c r="L564" s="36" t="s">
        <v>732</v>
      </c>
      <c r="M564" s="36" t="s">
        <v>79</v>
      </c>
      <c r="N564" s="103" t="s">
        <v>95</v>
      </c>
      <c r="O564" s="42"/>
    </row>
    <row r="565" spans="1:15" ht="16.5" x14ac:dyDescent="0.3">
      <c r="A565" s="35">
        <v>43450</v>
      </c>
      <c r="B565" s="103" t="s">
        <v>494</v>
      </c>
      <c r="C565" s="95" t="s">
        <v>92</v>
      </c>
      <c r="D565" s="36" t="s">
        <v>88</v>
      </c>
      <c r="E565" s="19"/>
      <c r="F565" s="19">
        <v>15000</v>
      </c>
      <c r="G565" s="93">
        <f t="shared" si="16"/>
        <v>26.462493825418107</v>
      </c>
      <c r="H565" s="93">
        <v>566.84</v>
      </c>
      <c r="I565" s="97">
        <f t="shared" si="17"/>
        <v>-4640190</v>
      </c>
      <c r="J565" s="103" t="s">
        <v>301</v>
      </c>
      <c r="K565" s="104" t="s">
        <v>98</v>
      </c>
      <c r="L565" s="36" t="s">
        <v>732</v>
      </c>
      <c r="M565" s="36" t="s">
        <v>79</v>
      </c>
      <c r="N565" s="104" t="s">
        <v>178</v>
      </c>
      <c r="O565" s="42"/>
    </row>
    <row r="566" spans="1:15" ht="16.5" x14ac:dyDescent="0.3">
      <c r="A566" s="35">
        <v>43450</v>
      </c>
      <c r="B566" s="103" t="s">
        <v>495</v>
      </c>
      <c r="C566" s="103" t="s">
        <v>204</v>
      </c>
      <c r="D566" s="36" t="s">
        <v>88</v>
      </c>
      <c r="E566" s="96"/>
      <c r="F566" s="19">
        <v>5000</v>
      </c>
      <c r="G566" s="93">
        <f t="shared" si="16"/>
        <v>8.8208312751393692</v>
      </c>
      <c r="H566" s="93">
        <v>566.84</v>
      </c>
      <c r="I566" s="97">
        <f t="shared" si="17"/>
        <v>-4645190</v>
      </c>
      <c r="J566" s="103" t="s">
        <v>301</v>
      </c>
      <c r="K566" s="104" t="s">
        <v>98</v>
      </c>
      <c r="L566" s="36" t="s">
        <v>732</v>
      </c>
      <c r="M566" s="36" t="s">
        <v>79</v>
      </c>
      <c r="N566" s="104" t="s">
        <v>178</v>
      </c>
      <c r="O566" s="42"/>
    </row>
    <row r="567" spans="1:15" ht="16.5" x14ac:dyDescent="0.3">
      <c r="A567" s="35">
        <v>43450</v>
      </c>
      <c r="B567" s="103" t="s">
        <v>496</v>
      </c>
      <c r="C567" s="103" t="s">
        <v>204</v>
      </c>
      <c r="D567" s="36" t="s">
        <v>88</v>
      </c>
      <c r="E567" s="96"/>
      <c r="F567" s="19">
        <v>5000</v>
      </c>
      <c r="G567" s="93">
        <f t="shared" si="16"/>
        <v>8.8208312751393692</v>
      </c>
      <c r="H567" s="93">
        <v>566.84</v>
      </c>
      <c r="I567" s="97">
        <f t="shared" si="17"/>
        <v>-4650190</v>
      </c>
      <c r="J567" s="103" t="s">
        <v>301</v>
      </c>
      <c r="K567" s="104" t="s">
        <v>98</v>
      </c>
      <c r="L567" s="36" t="s">
        <v>732</v>
      </c>
      <c r="M567" s="36" t="s">
        <v>79</v>
      </c>
      <c r="N567" s="104" t="s">
        <v>178</v>
      </c>
      <c r="O567" s="42"/>
    </row>
    <row r="568" spans="1:15" ht="16.5" x14ac:dyDescent="0.3">
      <c r="A568" s="35">
        <v>43450</v>
      </c>
      <c r="B568" s="103" t="s">
        <v>497</v>
      </c>
      <c r="C568" s="103" t="s">
        <v>204</v>
      </c>
      <c r="D568" s="36" t="s">
        <v>88</v>
      </c>
      <c r="E568" s="96"/>
      <c r="F568" s="19">
        <v>4000</v>
      </c>
      <c r="G568" s="93">
        <f t="shared" si="16"/>
        <v>7.0566650201114953</v>
      </c>
      <c r="H568" s="93">
        <v>566.84</v>
      </c>
      <c r="I568" s="97">
        <f t="shared" si="17"/>
        <v>-4654190</v>
      </c>
      <c r="J568" s="103" t="s">
        <v>301</v>
      </c>
      <c r="K568" s="104" t="s">
        <v>98</v>
      </c>
      <c r="L568" s="36" t="s">
        <v>732</v>
      </c>
      <c r="M568" s="36" t="s">
        <v>79</v>
      </c>
      <c r="N568" s="104" t="s">
        <v>178</v>
      </c>
      <c r="O568" s="42"/>
    </row>
    <row r="569" spans="1:15" ht="16.5" x14ac:dyDescent="0.3">
      <c r="A569" s="35">
        <v>43450</v>
      </c>
      <c r="B569" s="103" t="s">
        <v>498</v>
      </c>
      <c r="C569" s="103" t="s">
        <v>204</v>
      </c>
      <c r="D569" s="36" t="s">
        <v>88</v>
      </c>
      <c r="E569" s="96"/>
      <c r="F569" s="19">
        <v>3200</v>
      </c>
      <c r="G569" s="93">
        <f t="shared" si="16"/>
        <v>5.6453320160891955</v>
      </c>
      <c r="H569" s="93">
        <v>566.84</v>
      </c>
      <c r="I569" s="97">
        <f t="shared" si="17"/>
        <v>-4657390</v>
      </c>
      <c r="J569" s="103" t="s">
        <v>301</v>
      </c>
      <c r="K569" s="104" t="s">
        <v>98</v>
      </c>
      <c r="L569" s="36" t="s">
        <v>732</v>
      </c>
      <c r="M569" s="36" t="s">
        <v>79</v>
      </c>
      <c r="N569" s="104" t="s">
        <v>178</v>
      </c>
      <c r="O569" s="42"/>
    </row>
    <row r="570" spans="1:15" ht="16.5" x14ac:dyDescent="0.3">
      <c r="A570" s="35">
        <v>43450</v>
      </c>
      <c r="B570" s="103" t="s">
        <v>499</v>
      </c>
      <c r="C570" s="103" t="s">
        <v>204</v>
      </c>
      <c r="D570" s="36" t="s">
        <v>88</v>
      </c>
      <c r="E570" s="96"/>
      <c r="F570" s="19">
        <v>2000</v>
      </c>
      <c r="G570" s="93">
        <f t="shared" si="16"/>
        <v>3.5283325100557477</v>
      </c>
      <c r="H570" s="93">
        <v>566.84</v>
      </c>
      <c r="I570" s="97">
        <f t="shared" si="17"/>
        <v>-4659390</v>
      </c>
      <c r="J570" s="103" t="s">
        <v>301</v>
      </c>
      <c r="K570" s="104" t="s">
        <v>98</v>
      </c>
      <c r="L570" s="36" t="s">
        <v>732</v>
      </c>
      <c r="M570" s="36" t="s">
        <v>79</v>
      </c>
      <c r="N570" s="104" t="s">
        <v>178</v>
      </c>
      <c r="O570" s="42"/>
    </row>
    <row r="571" spans="1:15" ht="16.5" x14ac:dyDescent="0.3">
      <c r="A571" s="35">
        <v>43450</v>
      </c>
      <c r="B571" s="103" t="s">
        <v>500</v>
      </c>
      <c r="C571" s="95" t="s">
        <v>92</v>
      </c>
      <c r="D571" s="36" t="s">
        <v>88</v>
      </c>
      <c r="E571" s="96"/>
      <c r="F571" s="19">
        <v>2500</v>
      </c>
      <c r="G571" s="93">
        <f t="shared" si="16"/>
        <v>4.4104156375696846</v>
      </c>
      <c r="H571" s="93">
        <v>566.84</v>
      </c>
      <c r="I571" s="97">
        <f t="shared" si="17"/>
        <v>-4661890</v>
      </c>
      <c r="J571" s="103" t="s">
        <v>301</v>
      </c>
      <c r="K571" s="104" t="s">
        <v>94</v>
      </c>
      <c r="L571" s="36" t="s">
        <v>732</v>
      </c>
      <c r="M571" s="36" t="s">
        <v>79</v>
      </c>
      <c r="N571" s="103" t="s">
        <v>95</v>
      </c>
      <c r="O571" s="42"/>
    </row>
    <row r="572" spans="1:15" ht="16.5" x14ac:dyDescent="0.3">
      <c r="A572" s="35">
        <v>43450</v>
      </c>
      <c r="B572" s="103" t="s">
        <v>501</v>
      </c>
      <c r="C572" s="95" t="s">
        <v>201</v>
      </c>
      <c r="D572" s="36" t="s">
        <v>88</v>
      </c>
      <c r="E572" s="96"/>
      <c r="F572" s="19">
        <v>100000</v>
      </c>
      <c r="G572" s="93">
        <f t="shared" si="16"/>
        <v>176.41662550278738</v>
      </c>
      <c r="H572" s="93">
        <v>566.84</v>
      </c>
      <c r="I572" s="97">
        <f t="shared" si="17"/>
        <v>-4761890</v>
      </c>
      <c r="J572" s="103" t="s">
        <v>301</v>
      </c>
      <c r="K572" s="104" t="s">
        <v>94</v>
      </c>
      <c r="L572" s="36" t="s">
        <v>732</v>
      </c>
      <c r="M572" s="36" t="s">
        <v>79</v>
      </c>
      <c r="N572" s="103" t="s">
        <v>95</v>
      </c>
      <c r="O572" s="42"/>
    </row>
    <row r="573" spans="1:15" ht="16.5" x14ac:dyDescent="0.3">
      <c r="A573" s="35">
        <v>43450</v>
      </c>
      <c r="B573" s="98" t="s">
        <v>364</v>
      </c>
      <c r="C573" s="95" t="s">
        <v>92</v>
      </c>
      <c r="D573" s="36" t="s">
        <v>85</v>
      </c>
      <c r="E573" s="37"/>
      <c r="F573" s="37">
        <v>300</v>
      </c>
      <c r="G573" s="93">
        <f t="shared" si="16"/>
        <v>0.53953923349459565</v>
      </c>
      <c r="H573" s="93">
        <v>556.03</v>
      </c>
      <c r="I573" s="97">
        <f t="shared" si="17"/>
        <v>-4762190</v>
      </c>
      <c r="J573" s="34" t="s">
        <v>267</v>
      </c>
      <c r="K573" s="98" t="s">
        <v>94</v>
      </c>
      <c r="L573" s="36" t="s">
        <v>773</v>
      </c>
      <c r="M573" s="36" t="s">
        <v>79</v>
      </c>
      <c r="N573" s="34" t="s">
        <v>95</v>
      </c>
      <c r="O573" s="42"/>
    </row>
    <row r="574" spans="1:15" ht="16.5" x14ac:dyDescent="0.3">
      <c r="A574" s="35">
        <v>43450</v>
      </c>
      <c r="B574" s="98" t="s">
        <v>564</v>
      </c>
      <c r="C574" s="95" t="s">
        <v>92</v>
      </c>
      <c r="D574" s="36" t="s">
        <v>85</v>
      </c>
      <c r="E574" s="37"/>
      <c r="F574" s="37">
        <v>300</v>
      </c>
      <c r="G574" s="93">
        <f t="shared" si="16"/>
        <v>0.53953923349459565</v>
      </c>
      <c r="H574" s="93">
        <v>556.03</v>
      </c>
      <c r="I574" s="97">
        <f t="shared" si="17"/>
        <v>-4762490</v>
      </c>
      <c r="J574" s="34" t="s">
        <v>267</v>
      </c>
      <c r="K574" s="98" t="s">
        <v>94</v>
      </c>
      <c r="L574" s="36" t="s">
        <v>773</v>
      </c>
      <c r="M574" s="36" t="s">
        <v>79</v>
      </c>
      <c r="N574" s="34" t="s">
        <v>95</v>
      </c>
      <c r="O574" s="42"/>
    </row>
    <row r="575" spans="1:15" ht="16.5" x14ac:dyDescent="0.3">
      <c r="A575" s="35">
        <v>43450</v>
      </c>
      <c r="B575" s="98" t="s">
        <v>523</v>
      </c>
      <c r="C575" s="95" t="s">
        <v>92</v>
      </c>
      <c r="D575" s="36" t="s">
        <v>85</v>
      </c>
      <c r="E575" s="37"/>
      <c r="F575" s="37">
        <v>300</v>
      </c>
      <c r="G575" s="93">
        <f t="shared" si="16"/>
        <v>0.53953923349459565</v>
      </c>
      <c r="H575" s="93">
        <v>556.03</v>
      </c>
      <c r="I575" s="97">
        <f t="shared" si="17"/>
        <v>-4762790</v>
      </c>
      <c r="J575" s="34" t="s">
        <v>267</v>
      </c>
      <c r="K575" s="98" t="s">
        <v>94</v>
      </c>
      <c r="L575" s="36" t="s">
        <v>773</v>
      </c>
      <c r="M575" s="36" t="s">
        <v>79</v>
      </c>
      <c r="N575" s="34" t="s">
        <v>95</v>
      </c>
      <c r="O575" s="42"/>
    </row>
    <row r="576" spans="1:15" ht="16.5" x14ac:dyDescent="0.3">
      <c r="A576" s="35">
        <v>43450</v>
      </c>
      <c r="B576" s="98" t="s">
        <v>565</v>
      </c>
      <c r="C576" s="98" t="s">
        <v>183</v>
      </c>
      <c r="D576" s="36" t="s">
        <v>85</v>
      </c>
      <c r="E576" s="37"/>
      <c r="F576" s="37">
        <v>4000</v>
      </c>
      <c r="G576" s="93">
        <f t="shared" si="16"/>
        <v>7.1938564465946087</v>
      </c>
      <c r="H576" s="93">
        <v>556.03</v>
      </c>
      <c r="I576" s="97">
        <f t="shared" si="17"/>
        <v>-4766790</v>
      </c>
      <c r="J576" s="34" t="s">
        <v>267</v>
      </c>
      <c r="K576" s="98" t="s">
        <v>94</v>
      </c>
      <c r="L576" s="36" t="s">
        <v>773</v>
      </c>
      <c r="M576" s="36" t="s">
        <v>79</v>
      </c>
      <c r="N576" s="34" t="s">
        <v>95</v>
      </c>
      <c r="O576" s="42"/>
    </row>
    <row r="577" spans="1:15" ht="16.5" x14ac:dyDescent="0.3">
      <c r="A577" s="35">
        <v>43450</v>
      </c>
      <c r="B577" s="98" t="s">
        <v>364</v>
      </c>
      <c r="C577" s="95" t="s">
        <v>92</v>
      </c>
      <c r="D577" s="36" t="s">
        <v>85</v>
      </c>
      <c r="E577" s="96"/>
      <c r="F577" s="96">
        <v>300</v>
      </c>
      <c r="G577" s="93">
        <f t="shared" si="16"/>
        <v>0.53953923349459565</v>
      </c>
      <c r="H577" s="93">
        <v>556.03</v>
      </c>
      <c r="I577" s="97">
        <f t="shared" si="17"/>
        <v>-4767090</v>
      </c>
      <c r="J577" s="34" t="s">
        <v>311</v>
      </c>
      <c r="K577" s="98" t="s">
        <v>94</v>
      </c>
      <c r="L577" s="36" t="s">
        <v>773</v>
      </c>
      <c r="M577" s="36" t="s">
        <v>79</v>
      </c>
      <c r="N577" s="34" t="s">
        <v>95</v>
      </c>
      <c r="O577" s="42"/>
    </row>
    <row r="578" spans="1:15" ht="16.5" x14ac:dyDescent="0.3">
      <c r="A578" s="35">
        <v>43450</v>
      </c>
      <c r="B578" s="98" t="s">
        <v>684</v>
      </c>
      <c r="C578" s="95" t="s">
        <v>92</v>
      </c>
      <c r="D578" s="36" t="s">
        <v>85</v>
      </c>
      <c r="E578" s="96"/>
      <c r="F578" s="96">
        <v>300</v>
      </c>
      <c r="G578" s="93">
        <f t="shared" si="16"/>
        <v>0.53953923349459565</v>
      </c>
      <c r="H578" s="93">
        <v>556.03</v>
      </c>
      <c r="I578" s="97">
        <f t="shared" si="17"/>
        <v>-4767390</v>
      </c>
      <c r="J578" s="34" t="s">
        <v>311</v>
      </c>
      <c r="K578" s="98" t="s">
        <v>94</v>
      </c>
      <c r="L578" s="36" t="s">
        <v>773</v>
      </c>
      <c r="M578" s="36" t="s">
        <v>79</v>
      </c>
      <c r="N578" s="34" t="s">
        <v>95</v>
      </c>
      <c r="O578" s="42"/>
    </row>
    <row r="579" spans="1:15" ht="16.5" x14ac:dyDescent="0.3">
      <c r="A579" s="35">
        <v>43450</v>
      </c>
      <c r="B579" s="98" t="s">
        <v>523</v>
      </c>
      <c r="C579" s="95" t="s">
        <v>92</v>
      </c>
      <c r="D579" s="36" t="s">
        <v>85</v>
      </c>
      <c r="E579" s="96"/>
      <c r="F579" s="96">
        <v>300</v>
      </c>
      <c r="G579" s="93">
        <f t="shared" si="16"/>
        <v>0.53953923349459565</v>
      </c>
      <c r="H579" s="93">
        <v>556.03</v>
      </c>
      <c r="I579" s="97">
        <f t="shared" si="17"/>
        <v>-4767690</v>
      </c>
      <c r="J579" s="34" t="s">
        <v>311</v>
      </c>
      <c r="K579" s="98" t="s">
        <v>94</v>
      </c>
      <c r="L579" s="36" t="s">
        <v>773</v>
      </c>
      <c r="M579" s="36" t="s">
        <v>79</v>
      </c>
      <c r="N579" s="34" t="s">
        <v>95</v>
      </c>
      <c r="O579" s="42"/>
    </row>
    <row r="580" spans="1:15" ht="16.5" x14ac:dyDescent="0.3">
      <c r="A580" s="35">
        <v>43451</v>
      </c>
      <c r="B580" s="99" t="s">
        <v>91</v>
      </c>
      <c r="C580" s="95" t="s">
        <v>92</v>
      </c>
      <c r="D580" s="36" t="s">
        <v>88</v>
      </c>
      <c r="E580" s="37"/>
      <c r="F580" s="37">
        <v>2000</v>
      </c>
      <c r="G580" s="93">
        <f t="shared" si="16"/>
        <v>3.5283325100557477</v>
      </c>
      <c r="H580" s="93">
        <v>566.84</v>
      </c>
      <c r="I580" s="97">
        <f t="shared" si="17"/>
        <v>-4769690</v>
      </c>
      <c r="J580" s="99" t="s">
        <v>93</v>
      </c>
      <c r="K580" s="99" t="s">
        <v>94</v>
      </c>
      <c r="L580" s="36" t="s">
        <v>732</v>
      </c>
      <c r="M580" s="36" t="s">
        <v>79</v>
      </c>
      <c r="N580" s="16" t="s">
        <v>95</v>
      </c>
      <c r="O580" s="42"/>
    </row>
    <row r="581" spans="1:15" ht="16.5" x14ac:dyDescent="0.3">
      <c r="A581" s="35">
        <v>43451</v>
      </c>
      <c r="B581" s="99" t="s">
        <v>96</v>
      </c>
      <c r="C581" s="99" t="s">
        <v>86</v>
      </c>
      <c r="D581" s="36" t="s">
        <v>88</v>
      </c>
      <c r="E581" s="37"/>
      <c r="F581" s="37">
        <v>1000</v>
      </c>
      <c r="G581" s="93">
        <f t="shared" si="16"/>
        <v>1.7641662550278738</v>
      </c>
      <c r="H581" s="93">
        <v>566.84</v>
      </c>
      <c r="I581" s="97">
        <f t="shared" si="17"/>
        <v>-4770690</v>
      </c>
      <c r="J581" s="99" t="s">
        <v>93</v>
      </c>
      <c r="K581" s="99" t="s">
        <v>94</v>
      </c>
      <c r="L581" s="36" t="s">
        <v>732</v>
      </c>
      <c r="M581" s="36" t="s">
        <v>79</v>
      </c>
      <c r="N581" s="16" t="s">
        <v>95</v>
      </c>
      <c r="O581" s="42"/>
    </row>
    <row r="582" spans="1:15" ht="16.5" x14ac:dyDescent="0.3">
      <c r="A582" s="35">
        <v>43451</v>
      </c>
      <c r="B582" s="99" t="s">
        <v>137</v>
      </c>
      <c r="C582" s="95" t="s">
        <v>92</v>
      </c>
      <c r="D582" s="36" t="s">
        <v>88</v>
      </c>
      <c r="E582" s="37"/>
      <c r="F582" s="37">
        <v>2000</v>
      </c>
      <c r="G582" s="93">
        <f t="shared" si="16"/>
        <v>3.5283325100557477</v>
      </c>
      <c r="H582" s="93">
        <v>566.84</v>
      </c>
      <c r="I582" s="97">
        <f t="shared" si="17"/>
        <v>-4772690</v>
      </c>
      <c r="J582" s="99" t="s">
        <v>93</v>
      </c>
      <c r="K582" s="99" t="s">
        <v>94</v>
      </c>
      <c r="L582" s="36" t="s">
        <v>732</v>
      </c>
      <c r="M582" s="36" t="s">
        <v>79</v>
      </c>
      <c r="N582" s="16" t="s">
        <v>95</v>
      </c>
      <c r="O582" s="42"/>
    </row>
    <row r="583" spans="1:15" ht="16.5" x14ac:dyDescent="0.3">
      <c r="A583" s="35">
        <v>43451</v>
      </c>
      <c r="B583" s="95" t="s">
        <v>211</v>
      </c>
      <c r="C583" s="95" t="s">
        <v>92</v>
      </c>
      <c r="D583" s="36" t="s">
        <v>85</v>
      </c>
      <c r="E583" s="96"/>
      <c r="F583" s="19">
        <v>500</v>
      </c>
      <c r="G583" s="93">
        <f t="shared" si="16"/>
        <v>0.89923205582432608</v>
      </c>
      <c r="H583" s="93">
        <v>556.03</v>
      </c>
      <c r="I583" s="97">
        <f t="shared" si="17"/>
        <v>-4773190</v>
      </c>
      <c r="J583" s="18" t="s">
        <v>181</v>
      </c>
      <c r="K583" s="95" t="s">
        <v>94</v>
      </c>
      <c r="L583" s="36" t="s">
        <v>773</v>
      </c>
      <c r="M583" s="36" t="s">
        <v>79</v>
      </c>
      <c r="N583" s="18" t="s">
        <v>95</v>
      </c>
      <c r="O583" s="42"/>
    </row>
    <row r="584" spans="1:15" ht="16.5" x14ac:dyDescent="0.3">
      <c r="A584" s="35">
        <v>43451</v>
      </c>
      <c r="B584" s="106" t="s">
        <v>222</v>
      </c>
      <c r="C584" s="95" t="s">
        <v>92</v>
      </c>
      <c r="D584" s="36" t="s">
        <v>85</v>
      </c>
      <c r="E584" s="96"/>
      <c r="F584" s="96">
        <v>700</v>
      </c>
      <c r="G584" s="93">
        <f t="shared" si="16"/>
        <v>1.2589248781540565</v>
      </c>
      <c r="H584" s="93">
        <v>556.03</v>
      </c>
      <c r="I584" s="97">
        <f t="shared" si="17"/>
        <v>-4773890</v>
      </c>
      <c r="J584" s="106" t="s">
        <v>212</v>
      </c>
      <c r="K584" s="106" t="s">
        <v>94</v>
      </c>
      <c r="L584" s="36" t="s">
        <v>773</v>
      </c>
      <c r="M584" s="36" t="s">
        <v>79</v>
      </c>
      <c r="N584" s="43" t="s">
        <v>95</v>
      </c>
      <c r="O584" s="42"/>
    </row>
    <row r="585" spans="1:15" ht="16.5" x14ac:dyDescent="0.3">
      <c r="A585" s="35">
        <v>43451</v>
      </c>
      <c r="B585" s="106" t="s">
        <v>223</v>
      </c>
      <c r="C585" s="95" t="s">
        <v>92</v>
      </c>
      <c r="D585" s="36" t="s">
        <v>85</v>
      </c>
      <c r="E585" s="96"/>
      <c r="F585" s="96">
        <v>500</v>
      </c>
      <c r="G585" s="93">
        <f t="shared" si="16"/>
        <v>0.89923205582432608</v>
      </c>
      <c r="H585" s="93">
        <v>556.03</v>
      </c>
      <c r="I585" s="97">
        <f t="shared" si="17"/>
        <v>-4774390</v>
      </c>
      <c r="J585" s="106" t="s">
        <v>212</v>
      </c>
      <c r="K585" s="106" t="s">
        <v>94</v>
      </c>
      <c r="L585" s="36" t="s">
        <v>773</v>
      </c>
      <c r="M585" s="36" t="s">
        <v>79</v>
      </c>
      <c r="N585" s="43" t="s">
        <v>95</v>
      </c>
      <c r="O585" s="42"/>
    </row>
    <row r="586" spans="1:15" ht="16.5" x14ac:dyDescent="0.3">
      <c r="A586" s="35">
        <v>43451</v>
      </c>
      <c r="B586" s="106" t="s">
        <v>224</v>
      </c>
      <c r="C586" s="95" t="s">
        <v>92</v>
      </c>
      <c r="D586" s="36" t="s">
        <v>85</v>
      </c>
      <c r="E586" s="96"/>
      <c r="F586" s="96">
        <v>500</v>
      </c>
      <c r="G586" s="93">
        <f t="shared" si="16"/>
        <v>0.89923205582432608</v>
      </c>
      <c r="H586" s="93">
        <v>556.03</v>
      </c>
      <c r="I586" s="97">
        <f t="shared" si="17"/>
        <v>-4774890</v>
      </c>
      <c r="J586" s="106" t="s">
        <v>212</v>
      </c>
      <c r="K586" s="106" t="s">
        <v>94</v>
      </c>
      <c r="L586" s="36" t="s">
        <v>773</v>
      </c>
      <c r="M586" s="36" t="s">
        <v>79</v>
      </c>
      <c r="N586" s="43" t="s">
        <v>95</v>
      </c>
      <c r="O586" s="42"/>
    </row>
    <row r="587" spans="1:15" ht="16.5" x14ac:dyDescent="0.3">
      <c r="A587" s="35">
        <v>43451</v>
      </c>
      <c r="B587" s="106" t="s">
        <v>225</v>
      </c>
      <c r="C587" s="95" t="s">
        <v>92</v>
      </c>
      <c r="D587" s="36" t="s">
        <v>85</v>
      </c>
      <c r="E587" s="96"/>
      <c r="F587" s="96">
        <v>700</v>
      </c>
      <c r="G587" s="93">
        <f t="shared" ref="G587:G650" si="18">+F587/H587</f>
        <v>1.2589248781540565</v>
      </c>
      <c r="H587" s="93">
        <v>556.03</v>
      </c>
      <c r="I587" s="97">
        <f t="shared" si="17"/>
        <v>-4775590</v>
      </c>
      <c r="J587" s="106" t="s">
        <v>212</v>
      </c>
      <c r="K587" s="106" t="s">
        <v>94</v>
      </c>
      <c r="L587" s="36" t="s">
        <v>773</v>
      </c>
      <c r="M587" s="36" t="s">
        <v>79</v>
      </c>
      <c r="N587" s="43" t="s">
        <v>95</v>
      </c>
      <c r="O587" s="42"/>
    </row>
    <row r="588" spans="1:15" ht="16.5" x14ac:dyDescent="0.3">
      <c r="A588" s="35">
        <v>43451</v>
      </c>
      <c r="B588" s="106" t="s">
        <v>226</v>
      </c>
      <c r="C588" s="95" t="s">
        <v>92</v>
      </c>
      <c r="D588" s="36" t="s">
        <v>85</v>
      </c>
      <c r="E588" s="96"/>
      <c r="F588" s="96">
        <v>700</v>
      </c>
      <c r="G588" s="93">
        <f t="shared" si="18"/>
        <v>1.2589248781540565</v>
      </c>
      <c r="H588" s="93">
        <v>556.03</v>
      </c>
      <c r="I588" s="97">
        <f t="shared" si="17"/>
        <v>-4776290</v>
      </c>
      <c r="J588" s="106" t="s">
        <v>212</v>
      </c>
      <c r="K588" s="106" t="s">
        <v>94</v>
      </c>
      <c r="L588" s="36" t="s">
        <v>773</v>
      </c>
      <c r="M588" s="36" t="s">
        <v>79</v>
      </c>
      <c r="N588" s="43" t="s">
        <v>95</v>
      </c>
      <c r="O588" s="42"/>
    </row>
    <row r="589" spans="1:15" ht="16.5" x14ac:dyDescent="0.3">
      <c r="A589" s="35">
        <v>43451</v>
      </c>
      <c r="B589" s="36" t="s">
        <v>315</v>
      </c>
      <c r="C589" s="36" t="s">
        <v>268</v>
      </c>
      <c r="D589" s="36" t="s">
        <v>81</v>
      </c>
      <c r="E589" s="37"/>
      <c r="F589" s="37">
        <v>1400</v>
      </c>
      <c r="G589" s="93">
        <f t="shared" si="18"/>
        <v>2.517849756308113</v>
      </c>
      <c r="H589" s="93">
        <v>556.03</v>
      </c>
      <c r="I589" s="97">
        <f t="shared" ref="I589:I652" si="19">I588+E589-F589</f>
        <v>-4777690</v>
      </c>
      <c r="J589" s="34" t="s">
        <v>97</v>
      </c>
      <c r="K589" s="36" t="s">
        <v>325</v>
      </c>
      <c r="L589" s="36" t="s">
        <v>773</v>
      </c>
      <c r="M589" s="36" t="s">
        <v>79</v>
      </c>
      <c r="N589" s="16" t="s">
        <v>110</v>
      </c>
      <c r="O589" s="42"/>
    </row>
    <row r="590" spans="1:15" ht="16.5" x14ac:dyDescent="0.3">
      <c r="A590" s="35">
        <v>43451</v>
      </c>
      <c r="B590" s="36" t="s">
        <v>326</v>
      </c>
      <c r="C590" s="36" t="s">
        <v>86</v>
      </c>
      <c r="D590" s="36" t="s">
        <v>318</v>
      </c>
      <c r="E590" s="37"/>
      <c r="F590" s="37">
        <v>13900</v>
      </c>
      <c r="G590" s="93">
        <f t="shared" si="18"/>
        <v>24.521910944887445</v>
      </c>
      <c r="H590" s="93">
        <v>566.84</v>
      </c>
      <c r="I590" s="97">
        <f t="shared" si="19"/>
        <v>-4791590</v>
      </c>
      <c r="J590" s="34" t="s">
        <v>97</v>
      </c>
      <c r="K590" s="36" t="s">
        <v>327</v>
      </c>
      <c r="L590" s="36" t="s">
        <v>732</v>
      </c>
      <c r="M590" s="36" t="s">
        <v>79</v>
      </c>
      <c r="N590" s="16" t="s">
        <v>110</v>
      </c>
      <c r="O590" s="42"/>
    </row>
    <row r="591" spans="1:15" ht="16.5" x14ac:dyDescent="0.3">
      <c r="A591" s="35">
        <v>43451</v>
      </c>
      <c r="B591" s="36" t="s">
        <v>315</v>
      </c>
      <c r="C591" s="36" t="s">
        <v>268</v>
      </c>
      <c r="D591" s="36" t="s">
        <v>81</v>
      </c>
      <c r="E591" s="37"/>
      <c r="F591" s="37">
        <v>1400</v>
      </c>
      <c r="G591" s="93">
        <f t="shared" si="18"/>
        <v>2.517849756308113</v>
      </c>
      <c r="H591" s="93">
        <v>556.03</v>
      </c>
      <c r="I591" s="97">
        <f t="shared" si="19"/>
        <v>-4792990</v>
      </c>
      <c r="J591" s="34" t="s">
        <v>97</v>
      </c>
      <c r="K591" s="36" t="s">
        <v>213</v>
      </c>
      <c r="L591" s="36" t="s">
        <v>773</v>
      </c>
      <c r="M591" s="36" t="s">
        <v>79</v>
      </c>
      <c r="N591" s="16" t="s">
        <v>110</v>
      </c>
      <c r="O591" s="42"/>
    </row>
    <row r="592" spans="1:15" ht="16.5" x14ac:dyDescent="0.3">
      <c r="A592" s="35">
        <v>43451</v>
      </c>
      <c r="B592" s="98" t="s">
        <v>566</v>
      </c>
      <c r="C592" s="95" t="s">
        <v>92</v>
      </c>
      <c r="D592" s="36" t="s">
        <v>85</v>
      </c>
      <c r="E592" s="37"/>
      <c r="F592" s="37">
        <v>300</v>
      </c>
      <c r="G592" s="93">
        <f t="shared" si="18"/>
        <v>0.53953923349459565</v>
      </c>
      <c r="H592" s="93">
        <v>556.03</v>
      </c>
      <c r="I592" s="97">
        <f t="shared" si="19"/>
        <v>-4793290</v>
      </c>
      <c r="J592" s="34" t="s">
        <v>267</v>
      </c>
      <c r="K592" s="98" t="s">
        <v>94</v>
      </c>
      <c r="L592" s="36" t="s">
        <v>773</v>
      </c>
      <c r="M592" s="36" t="s">
        <v>79</v>
      </c>
      <c r="N592" s="34" t="s">
        <v>95</v>
      </c>
      <c r="O592" s="42"/>
    </row>
    <row r="593" spans="1:15" ht="16.5" x14ac:dyDescent="0.3">
      <c r="A593" s="35">
        <v>43451</v>
      </c>
      <c r="B593" s="98" t="s">
        <v>567</v>
      </c>
      <c r="C593" s="95" t="s">
        <v>92</v>
      </c>
      <c r="D593" s="36" t="s">
        <v>85</v>
      </c>
      <c r="E593" s="37"/>
      <c r="F593" s="37">
        <v>300</v>
      </c>
      <c r="G593" s="93">
        <f t="shared" si="18"/>
        <v>0.53953923349459565</v>
      </c>
      <c r="H593" s="93">
        <v>556.03</v>
      </c>
      <c r="I593" s="97">
        <f t="shared" si="19"/>
        <v>-4793590</v>
      </c>
      <c r="J593" s="34" t="s">
        <v>267</v>
      </c>
      <c r="K593" s="98" t="s">
        <v>94</v>
      </c>
      <c r="L593" s="36" t="s">
        <v>773</v>
      </c>
      <c r="M593" s="36" t="s">
        <v>79</v>
      </c>
      <c r="N593" s="34" t="s">
        <v>95</v>
      </c>
      <c r="O593" s="42"/>
    </row>
    <row r="594" spans="1:15" ht="16.5" x14ac:dyDescent="0.3">
      <c r="A594" s="35">
        <v>43451</v>
      </c>
      <c r="B594" s="98" t="s">
        <v>511</v>
      </c>
      <c r="C594" s="95" t="s">
        <v>92</v>
      </c>
      <c r="D594" s="36" t="s">
        <v>85</v>
      </c>
      <c r="E594" s="37"/>
      <c r="F594" s="37">
        <v>300</v>
      </c>
      <c r="G594" s="93">
        <f t="shared" si="18"/>
        <v>0.53953923349459565</v>
      </c>
      <c r="H594" s="93">
        <v>556.03</v>
      </c>
      <c r="I594" s="97">
        <f t="shared" si="19"/>
        <v>-4793890</v>
      </c>
      <c r="J594" s="34" t="s">
        <v>267</v>
      </c>
      <c r="K594" s="98" t="s">
        <v>94</v>
      </c>
      <c r="L594" s="36" t="s">
        <v>773</v>
      </c>
      <c r="M594" s="36" t="s">
        <v>79</v>
      </c>
      <c r="N594" s="34" t="s">
        <v>95</v>
      </c>
      <c r="O594" s="42"/>
    </row>
    <row r="595" spans="1:15" ht="16.5" x14ac:dyDescent="0.3">
      <c r="A595" s="35">
        <v>43451</v>
      </c>
      <c r="B595" s="34" t="s">
        <v>617</v>
      </c>
      <c r="C595" s="95" t="s">
        <v>92</v>
      </c>
      <c r="D595" s="36" t="s">
        <v>85</v>
      </c>
      <c r="E595" s="37"/>
      <c r="F595" s="37">
        <v>1000</v>
      </c>
      <c r="G595" s="93">
        <f t="shared" si="18"/>
        <v>1.7984641116486522</v>
      </c>
      <c r="H595" s="93">
        <v>556.03</v>
      </c>
      <c r="I595" s="97">
        <f t="shared" si="19"/>
        <v>-4794890</v>
      </c>
      <c r="J595" s="34" t="s">
        <v>582</v>
      </c>
      <c r="K595" s="34" t="s">
        <v>94</v>
      </c>
      <c r="L595" s="36" t="s">
        <v>773</v>
      </c>
      <c r="M595" s="36" t="s">
        <v>79</v>
      </c>
      <c r="N595" s="34" t="s">
        <v>95</v>
      </c>
      <c r="O595" s="42"/>
    </row>
    <row r="596" spans="1:15" ht="16.5" x14ac:dyDescent="0.3">
      <c r="A596" s="35">
        <v>43451</v>
      </c>
      <c r="B596" s="34" t="s">
        <v>618</v>
      </c>
      <c r="C596" s="95" t="s">
        <v>92</v>
      </c>
      <c r="D596" s="36" t="s">
        <v>85</v>
      </c>
      <c r="E596" s="37"/>
      <c r="F596" s="37">
        <v>1000</v>
      </c>
      <c r="G596" s="93">
        <f t="shared" si="18"/>
        <v>1.7984641116486522</v>
      </c>
      <c r="H596" s="93">
        <v>556.03</v>
      </c>
      <c r="I596" s="97">
        <f t="shared" si="19"/>
        <v>-4795890</v>
      </c>
      <c r="J596" s="34" t="s">
        <v>582</v>
      </c>
      <c r="K596" s="34" t="s">
        <v>94</v>
      </c>
      <c r="L596" s="36" t="s">
        <v>773</v>
      </c>
      <c r="M596" s="36" t="s">
        <v>79</v>
      </c>
      <c r="N596" s="34" t="s">
        <v>95</v>
      </c>
      <c r="O596" s="42"/>
    </row>
    <row r="597" spans="1:15" ht="16.5" x14ac:dyDescent="0.3">
      <c r="A597" s="35">
        <v>43451</v>
      </c>
      <c r="B597" s="98" t="s">
        <v>685</v>
      </c>
      <c r="C597" s="95" t="s">
        <v>92</v>
      </c>
      <c r="D597" s="36" t="s">
        <v>85</v>
      </c>
      <c r="E597" s="37"/>
      <c r="F597" s="96">
        <v>300</v>
      </c>
      <c r="G597" s="93">
        <f t="shared" si="18"/>
        <v>0.53953923349459565</v>
      </c>
      <c r="H597" s="93">
        <v>556.03</v>
      </c>
      <c r="I597" s="97">
        <f t="shared" si="19"/>
        <v>-4796190</v>
      </c>
      <c r="J597" s="34" t="s">
        <v>311</v>
      </c>
      <c r="K597" s="98" t="s">
        <v>94</v>
      </c>
      <c r="L597" s="36" t="s">
        <v>773</v>
      </c>
      <c r="M597" s="36" t="s">
        <v>79</v>
      </c>
      <c r="N597" s="34" t="s">
        <v>95</v>
      </c>
      <c r="O597" s="42"/>
    </row>
    <row r="598" spans="1:15" ht="16.5" x14ac:dyDescent="0.3">
      <c r="A598" s="35">
        <v>43451</v>
      </c>
      <c r="B598" s="98" t="s">
        <v>567</v>
      </c>
      <c r="C598" s="95" t="s">
        <v>92</v>
      </c>
      <c r="D598" s="36" t="s">
        <v>85</v>
      </c>
      <c r="E598" s="37"/>
      <c r="F598" s="96">
        <v>300</v>
      </c>
      <c r="G598" s="93">
        <f t="shared" si="18"/>
        <v>0.53953923349459565</v>
      </c>
      <c r="H598" s="93">
        <v>556.03</v>
      </c>
      <c r="I598" s="97">
        <f t="shared" si="19"/>
        <v>-4796490</v>
      </c>
      <c r="J598" s="34" t="s">
        <v>311</v>
      </c>
      <c r="K598" s="98" t="s">
        <v>94</v>
      </c>
      <c r="L598" s="36" t="s">
        <v>773</v>
      </c>
      <c r="M598" s="36" t="s">
        <v>79</v>
      </c>
      <c r="N598" s="34" t="s">
        <v>95</v>
      </c>
      <c r="O598" s="42"/>
    </row>
    <row r="599" spans="1:15" ht="16.5" x14ac:dyDescent="0.3">
      <c r="A599" s="35">
        <v>43451</v>
      </c>
      <c r="B599" s="98" t="s">
        <v>365</v>
      </c>
      <c r="C599" s="95" t="s">
        <v>92</v>
      </c>
      <c r="D599" s="36" t="s">
        <v>85</v>
      </c>
      <c r="E599" s="37"/>
      <c r="F599" s="96">
        <v>300</v>
      </c>
      <c r="G599" s="93">
        <f t="shared" si="18"/>
        <v>0.53953923349459565</v>
      </c>
      <c r="H599" s="93">
        <v>556.03</v>
      </c>
      <c r="I599" s="97">
        <f t="shared" si="19"/>
        <v>-4796790</v>
      </c>
      <c r="J599" s="34" t="s">
        <v>311</v>
      </c>
      <c r="K599" s="98" t="s">
        <v>94</v>
      </c>
      <c r="L599" s="36" t="s">
        <v>773</v>
      </c>
      <c r="M599" s="36" t="s">
        <v>79</v>
      </c>
      <c r="N599" s="34" t="s">
        <v>95</v>
      </c>
      <c r="O599" s="42"/>
    </row>
    <row r="600" spans="1:15" ht="16.5" x14ac:dyDescent="0.3">
      <c r="A600" s="35">
        <v>43452</v>
      </c>
      <c r="B600" s="99" t="s">
        <v>91</v>
      </c>
      <c r="C600" s="95" t="s">
        <v>92</v>
      </c>
      <c r="D600" s="36" t="s">
        <v>88</v>
      </c>
      <c r="E600" s="37"/>
      <c r="F600" s="37">
        <v>2000</v>
      </c>
      <c r="G600" s="93">
        <f t="shared" si="18"/>
        <v>3.5283325100557477</v>
      </c>
      <c r="H600" s="93">
        <v>566.84</v>
      </c>
      <c r="I600" s="97">
        <f t="shared" si="19"/>
        <v>-4798790</v>
      </c>
      <c r="J600" s="99" t="s">
        <v>93</v>
      </c>
      <c r="K600" s="99" t="s">
        <v>94</v>
      </c>
      <c r="L600" s="36" t="s">
        <v>732</v>
      </c>
      <c r="M600" s="36" t="s">
        <v>79</v>
      </c>
      <c r="N600" s="16" t="s">
        <v>95</v>
      </c>
      <c r="O600" s="42"/>
    </row>
    <row r="601" spans="1:15" ht="16.5" x14ac:dyDescent="0.3">
      <c r="A601" s="35">
        <v>43452</v>
      </c>
      <c r="B601" s="99" t="s">
        <v>96</v>
      </c>
      <c r="C601" s="99" t="s">
        <v>86</v>
      </c>
      <c r="D601" s="36" t="s">
        <v>88</v>
      </c>
      <c r="E601" s="37"/>
      <c r="F601" s="37">
        <v>1000</v>
      </c>
      <c r="G601" s="93">
        <f t="shared" si="18"/>
        <v>1.7641662550278738</v>
      </c>
      <c r="H601" s="93">
        <v>566.84</v>
      </c>
      <c r="I601" s="97">
        <f t="shared" si="19"/>
        <v>-4799790</v>
      </c>
      <c r="J601" s="99" t="s">
        <v>93</v>
      </c>
      <c r="K601" s="99" t="s">
        <v>94</v>
      </c>
      <c r="L601" s="36" t="s">
        <v>732</v>
      </c>
      <c r="M601" s="36" t="s">
        <v>79</v>
      </c>
      <c r="N601" s="16" t="s">
        <v>95</v>
      </c>
      <c r="O601" s="42"/>
    </row>
    <row r="602" spans="1:15" ht="16.5" x14ac:dyDescent="0.3">
      <c r="A602" s="35">
        <v>43452</v>
      </c>
      <c r="B602" s="99" t="s">
        <v>138</v>
      </c>
      <c r="C602" s="95" t="s">
        <v>92</v>
      </c>
      <c r="D602" s="36" t="s">
        <v>88</v>
      </c>
      <c r="E602" s="37"/>
      <c r="F602" s="37">
        <v>1000</v>
      </c>
      <c r="G602" s="93">
        <f t="shared" si="18"/>
        <v>1.7641662550278738</v>
      </c>
      <c r="H602" s="93">
        <v>566.84</v>
      </c>
      <c r="I602" s="97">
        <f t="shared" si="19"/>
        <v>-4800790</v>
      </c>
      <c r="J602" s="99" t="s">
        <v>93</v>
      </c>
      <c r="K602" s="99" t="s">
        <v>94</v>
      </c>
      <c r="L602" s="36" t="s">
        <v>732</v>
      </c>
      <c r="M602" s="36" t="s">
        <v>79</v>
      </c>
      <c r="N602" s="16" t="s">
        <v>95</v>
      </c>
      <c r="O602" s="42"/>
    </row>
    <row r="603" spans="1:15" ht="16.5" x14ac:dyDescent="0.3">
      <c r="A603" s="35">
        <v>43452</v>
      </c>
      <c r="B603" s="99" t="s">
        <v>139</v>
      </c>
      <c r="C603" s="95" t="s">
        <v>92</v>
      </c>
      <c r="D603" s="36" t="s">
        <v>88</v>
      </c>
      <c r="E603" s="37"/>
      <c r="F603" s="37">
        <v>1500</v>
      </c>
      <c r="G603" s="93">
        <f t="shared" si="18"/>
        <v>2.6462493825418107</v>
      </c>
      <c r="H603" s="93">
        <v>566.84</v>
      </c>
      <c r="I603" s="97">
        <f t="shared" si="19"/>
        <v>-4802290</v>
      </c>
      <c r="J603" s="99" t="s">
        <v>93</v>
      </c>
      <c r="K603" s="99" t="s">
        <v>94</v>
      </c>
      <c r="L603" s="36" t="s">
        <v>732</v>
      </c>
      <c r="M603" s="36" t="s">
        <v>79</v>
      </c>
      <c r="N603" s="16" t="s">
        <v>95</v>
      </c>
      <c r="O603" s="42"/>
    </row>
    <row r="604" spans="1:15" ht="16.5" x14ac:dyDescent="0.3">
      <c r="A604" s="35">
        <v>43452</v>
      </c>
      <c r="B604" s="99" t="s">
        <v>140</v>
      </c>
      <c r="C604" s="95" t="s">
        <v>92</v>
      </c>
      <c r="D604" s="36" t="s">
        <v>88</v>
      </c>
      <c r="E604" s="37"/>
      <c r="F604" s="37">
        <v>2000</v>
      </c>
      <c r="G604" s="93">
        <f t="shared" si="18"/>
        <v>3.5283325100557477</v>
      </c>
      <c r="H604" s="93">
        <v>566.84</v>
      </c>
      <c r="I604" s="97">
        <f t="shared" si="19"/>
        <v>-4804290</v>
      </c>
      <c r="J604" s="99" t="s">
        <v>93</v>
      </c>
      <c r="K604" s="99" t="s">
        <v>94</v>
      </c>
      <c r="L604" s="36" t="s">
        <v>732</v>
      </c>
      <c r="M604" s="36" t="s">
        <v>79</v>
      </c>
      <c r="N604" s="16" t="s">
        <v>95</v>
      </c>
      <c r="O604" s="42"/>
    </row>
    <row r="605" spans="1:15" ht="16.5" x14ac:dyDescent="0.3">
      <c r="A605" s="35">
        <v>43452</v>
      </c>
      <c r="B605" s="99" t="s">
        <v>141</v>
      </c>
      <c r="C605" s="95" t="s">
        <v>92</v>
      </c>
      <c r="D605" s="36" t="s">
        <v>88</v>
      </c>
      <c r="E605" s="37"/>
      <c r="F605" s="37">
        <v>2000</v>
      </c>
      <c r="G605" s="93">
        <f t="shared" si="18"/>
        <v>3.5283325100557477</v>
      </c>
      <c r="H605" s="93">
        <v>566.84</v>
      </c>
      <c r="I605" s="97">
        <f t="shared" si="19"/>
        <v>-4806290</v>
      </c>
      <c r="J605" s="99" t="s">
        <v>93</v>
      </c>
      <c r="K605" s="99" t="s">
        <v>94</v>
      </c>
      <c r="L605" s="36" t="s">
        <v>732</v>
      </c>
      <c r="M605" s="36" t="s">
        <v>79</v>
      </c>
      <c r="N605" s="16" t="s">
        <v>95</v>
      </c>
      <c r="O605" s="42"/>
    </row>
    <row r="606" spans="1:15" ht="16.5" x14ac:dyDescent="0.3">
      <c r="A606" s="35">
        <v>43452</v>
      </c>
      <c r="B606" s="99" t="s">
        <v>142</v>
      </c>
      <c r="C606" s="95" t="s">
        <v>92</v>
      </c>
      <c r="D606" s="36" t="s">
        <v>88</v>
      </c>
      <c r="E606" s="37"/>
      <c r="F606" s="37">
        <v>1000</v>
      </c>
      <c r="G606" s="93">
        <f t="shared" si="18"/>
        <v>1.7641662550278738</v>
      </c>
      <c r="H606" s="93">
        <v>566.84</v>
      </c>
      <c r="I606" s="97">
        <f t="shared" si="19"/>
        <v>-4807290</v>
      </c>
      <c r="J606" s="99" t="s">
        <v>93</v>
      </c>
      <c r="K606" s="99" t="s">
        <v>94</v>
      </c>
      <c r="L606" s="36" t="s">
        <v>732</v>
      </c>
      <c r="M606" s="36" t="s">
        <v>79</v>
      </c>
      <c r="N606" s="16" t="s">
        <v>95</v>
      </c>
      <c r="O606" s="42"/>
    </row>
    <row r="607" spans="1:15" ht="16.5" x14ac:dyDescent="0.3">
      <c r="A607" s="35">
        <v>43452</v>
      </c>
      <c r="B607" s="99" t="s">
        <v>143</v>
      </c>
      <c r="C607" s="95" t="s">
        <v>92</v>
      </c>
      <c r="D607" s="36" t="s">
        <v>88</v>
      </c>
      <c r="E607" s="37"/>
      <c r="F607" s="37">
        <v>1500</v>
      </c>
      <c r="G607" s="93">
        <f t="shared" si="18"/>
        <v>2.6462493825418107</v>
      </c>
      <c r="H607" s="93">
        <v>566.84</v>
      </c>
      <c r="I607" s="97">
        <f t="shared" si="19"/>
        <v>-4808790</v>
      </c>
      <c r="J607" s="99" t="s">
        <v>93</v>
      </c>
      <c r="K607" s="99" t="s">
        <v>94</v>
      </c>
      <c r="L607" s="36" t="s">
        <v>732</v>
      </c>
      <c r="M607" s="36" t="s">
        <v>79</v>
      </c>
      <c r="N607" s="16" t="s">
        <v>95</v>
      </c>
      <c r="O607" s="42"/>
    </row>
    <row r="608" spans="1:15" ht="16.5" x14ac:dyDescent="0.3">
      <c r="A608" s="35">
        <v>43452</v>
      </c>
      <c r="B608" s="99" t="s">
        <v>144</v>
      </c>
      <c r="C608" s="95" t="s">
        <v>92</v>
      </c>
      <c r="D608" s="36" t="s">
        <v>88</v>
      </c>
      <c r="E608" s="37"/>
      <c r="F608" s="37">
        <v>1000</v>
      </c>
      <c r="G608" s="93">
        <f t="shared" si="18"/>
        <v>1.7641662550278738</v>
      </c>
      <c r="H608" s="93">
        <v>566.84</v>
      </c>
      <c r="I608" s="97">
        <f t="shared" si="19"/>
        <v>-4809790</v>
      </c>
      <c r="J608" s="99" t="s">
        <v>93</v>
      </c>
      <c r="K608" s="99" t="s">
        <v>94</v>
      </c>
      <c r="L608" s="36" t="s">
        <v>732</v>
      </c>
      <c r="M608" s="36" t="s">
        <v>79</v>
      </c>
      <c r="N608" s="16" t="s">
        <v>95</v>
      </c>
      <c r="O608" s="42"/>
    </row>
    <row r="609" spans="1:15" ht="16.5" x14ac:dyDescent="0.3">
      <c r="A609" s="35">
        <v>43452</v>
      </c>
      <c r="B609" s="99" t="s">
        <v>145</v>
      </c>
      <c r="C609" s="95" t="s">
        <v>92</v>
      </c>
      <c r="D609" s="36" t="s">
        <v>88</v>
      </c>
      <c r="E609" s="37"/>
      <c r="F609" s="37">
        <v>1500</v>
      </c>
      <c r="G609" s="93">
        <f t="shared" si="18"/>
        <v>2.6462493825418107</v>
      </c>
      <c r="H609" s="93">
        <v>566.84</v>
      </c>
      <c r="I609" s="97">
        <f t="shared" si="19"/>
        <v>-4811290</v>
      </c>
      <c r="J609" s="99" t="s">
        <v>93</v>
      </c>
      <c r="K609" s="99" t="s">
        <v>94</v>
      </c>
      <c r="L609" s="36" t="s">
        <v>732</v>
      </c>
      <c r="M609" s="36" t="s">
        <v>79</v>
      </c>
      <c r="N609" s="16" t="s">
        <v>95</v>
      </c>
      <c r="O609" s="42"/>
    </row>
    <row r="610" spans="1:15" ht="16.5" x14ac:dyDescent="0.3">
      <c r="A610" s="35">
        <v>43452</v>
      </c>
      <c r="B610" s="106" t="s">
        <v>222</v>
      </c>
      <c r="C610" s="95" t="s">
        <v>92</v>
      </c>
      <c r="D610" s="36" t="s">
        <v>85</v>
      </c>
      <c r="E610" s="96"/>
      <c r="F610" s="96">
        <v>700</v>
      </c>
      <c r="G610" s="93">
        <f t="shared" si="18"/>
        <v>1.2589248781540565</v>
      </c>
      <c r="H610" s="93">
        <v>556.03</v>
      </c>
      <c r="I610" s="97">
        <f t="shared" si="19"/>
        <v>-4811990</v>
      </c>
      <c r="J610" s="106" t="s">
        <v>212</v>
      </c>
      <c r="K610" s="106" t="s">
        <v>94</v>
      </c>
      <c r="L610" s="36" t="s">
        <v>773</v>
      </c>
      <c r="M610" s="36" t="s">
        <v>79</v>
      </c>
      <c r="N610" s="43" t="s">
        <v>95</v>
      </c>
      <c r="O610" s="42"/>
    </row>
    <row r="611" spans="1:15" ht="16.5" x14ac:dyDescent="0.3">
      <c r="A611" s="35">
        <v>43452</v>
      </c>
      <c r="B611" s="106" t="s">
        <v>234</v>
      </c>
      <c r="C611" s="95" t="s">
        <v>92</v>
      </c>
      <c r="D611" s="36" t="s">
        <v>85</v>
      </c>
      <c r="E611" s="96"/>
      <c r="F611" s="96">
        <v>500</v>
      </c>
      <c r="G611" s="93">
        <f t="shared" si="18"/>
        <v>0.89923205582432608</v>
      </c>
      <c r="H611" s="93">
        <v>556.03</v>
      </c>
      <c r="I611" s="97">
        <f t="shared" si="19"/>
        <v>-4812490</v>
      </c>
      <c r="J611" s="106" t="s">
        <v>212</v>
      </c>
      <c r="K611" s="106" t="s">
        <v>94</v>
      </c>
      <c r="L611" s="36" t="s">
        <v>773</v>
      </c>
      <c r="M611" s="36" t="s">
        <v>79</v>
      </c>
      <c r="N611" s="43" t="s">
        <v>95</v>
      </c>
      <c r="O611" s="42"/>
    </row>
    <row r="612" spans="1:15" ht="16.5" x14ac:dyDescent="0.3">
      <c r="A612" s="35">
        <v>43452</v>
      </c>
      <c r="B612" s="106" t="s">
        <v>235</v>
      </c>
      <c r="C612" s="95" t="s">
        <v>92</v>
      </c>
      <c r="D612" s="36" t="s">
        <v>85</v>
      </c>
      <c r="E612" s="96"/>
      <c r="F612" s="96">
        <v>500</v>
      </c>
      <c r="G612" s="93">
        <f t="shared" si="18"/>
        <v>0.89923205582432608</v>
      </c>
      <c r="H612" s="93">
        <v>556.03</v>
      </c>
      <c r="I612" s="97">
        <f t="shared" si="19"/>
        <v>-4812990</v>
      </c>
      <c r="J612" s="106" t="s">
        <v>212</v>
      </c>
      <c r="K612" s="106" t="s">
        <v>94</v>
      </c>
      <c r="L612" s="36" t="s">
        <v>773</v>
      </c>
      <c r="M612" s="36" t="s">
        <v>79</v>
      </c>
      <c r="N612" s="43" t="s">
        <v>95</v>
      </c>
      <c r="O612" s="42"/>
    </row>
    <row r="613" spans="1:15" ht="16.5" x14ac:dyDescent="0.3">
      <c r="A613" s="35">
        <v>43452</v>
      </c>
      <c r="B613" s="106" t="s">
        <v>234</v>
      </c>
      <c r="C613" s="95" t="s">
        <v>92</v>
      </c>
      <c r="D613" s="36" t="s">
        <v>85</v>
      </c>
      <c r="E613" s="96"/>
      <c r="F613" s="96">
        <v>500</v>
      </c>
      <c r="G613" s="93">
        <f t="shared" si="18"/>
        <v>0.89923205582432608</v>
      </c>
      <c r="H613" s="93">
        <v>556.03</v>
      </c>
      <c r="I613" s="97">
        <f t="shared" si="19"/>
        <v>-4813490</v>
      </c>
      <c r="J613" s="106" t="s">
        <v>212</v>
      </c>
      <c r="K613" s="106" t="s">
        <v>94</v>
      </c>
      <c r="L613" s="36" t="s">
        <v>773</v>
      </c>
      <c r="M613" s="36" t="s">
        <v>79</v>
      </c>
      <c r="N613" s="43" t="s">
        <v>95</v>
      </c>
      <c r="O613" s="42"/>
    </row>
    <row r="614" spans="1:15" ht="16.5" x14ac:dyDescent="0.3">
      <c r="A614" s="35">
        <v>43452</v>
      </c>
      <c r="B614" s="106" t="s">
        <v>235</v>
      </c>
      <c r="C614" s="95" t="s">
        <v>92</v>
      </c>
      <c r="D614" s="36" t="s">
        <v>85</v>
      </c>
      <c r="E614" s="96"/>
      <c r="F614" s="96">
        <v>500</v>
      </c>
      <c r="G614" s="93">
        <f t="shared" si="18"/>
        <v>0.89923205582432608</v>
      </c>
      <c r="H614" s="93">
        <v>556.03</v>
      </c>
      <c r="I614" s="97">
        <f t="shared" si="19"/>
        <v>-4813990</v>
      </c>
      <c r="J614" s="106" t="s">
        <v>212</v>
      </c>
      <c r="K614" s="106" t="s">
        <v>94</v>
      </c>
      <c r="L614" s="36" t="s">
        <v>773</v>
      </c>
      <c r="M614" s="36" t="s">
        <v>79</v>
      </c>
      <c r="N614" s="43" t="s">
        <v>95</v>
      </c>
      <c r="O614" s="42"/>
    </row>
    <row r="615" spans="1:15" ht="16.5" x14ac:dyDescent="0.3">
      <c r="A615" s="35">
        <v>43452</v>
      </c>
      <c r="B615" s="106" t="s">
        <v>236</v>
      </c>
      <c r="C615" s="95" t="s">
        <v>92</v>
      </c>
      <c r="D615" s="36" t="s">
        <v>85</v>
      </c>
      <c r="E615" s="96"/>
      <c r="F615" s="96">
        <v>700</v>
      </c>
      <c r="G615" s="93">
        <f t="shared" si="18"/>
        <v>1.2589248781540565</v>
      </c>
      <c r="H615" s="93">
        <v>556.03</v>
      </c>
      <c r="I615" s="97">
        <f t="shared" si="19"/>
        <v>-4814690</v>
      </c>
      <c r="J615" s="106" t="s">
        <v>212</v>
      </c>
      <c r="K615" s="106" t="s">
        <v>94</v>
      </c>
      <c r="L615" s="36" t="s">
        <v>773</v>
      </c>
      <c r="M615" s="36" t="s">
        <v>79</v>
      </c>
      <c r="N615" s="43" t="s">
        <v>95</v>
      </c>
      <c r="O615" s="42"/>
    </row>
    <row r="616" spans="1:15" ht="16.5" x14ac:dyDescent="0.3">
      <c r="A616" s="35">
        <v>43452</v>
      </c>
      <c r="B616" s="106" t="s">
        <v>237</v>
      </c>
      <c r="C616" s="95" t="s">
        <v>201</v>
      </c>
      <c r="D616" s="36" t="s">
        <v>85</v>
      </c>
      <c r="E616" s="96"/>
      <c r="F616" s="96">
        <v>70000</v>
      </c>
      <c r="G616" s="93">
        <f t="shared" si="18"/>
        <v>125.89248781540564</v>
      </c>
      <c r="H616" s="93">
        <v>556.03</v>
      </c>
      <c r="I616" s="97">
        <f t="shared" si="19"/>
        <v>-4884690</v>
      </c>
      <c r="J616" s="106" t="s">
        <v>212</v>
      </c>
      <c r="K616" s="106" t="s">
        <v>94</v>
      </c>
      <c r="L616" s="36" t="s">
        <v>773</v>
      </c>
      <c r="M616" s="36" t="s">
        <v>79</v>
      </c>
      <c r="N616" s="43" t="s">
        <v>95</v>
      </c>
      <c r="O616" s="42"/>
    </row>
    <row r="617" spans="1:15" ht="16.5" x14ac:dyDescent="0.3">
      <c r="A617" s="35">
        <v>43452</v>
      </c>
      <c r="B617" s="106" t="s">
        <v>238</v>
      </c>
      <c r="C617" s="95" t="s">
        <v>201</v>
      </c>
      <c r="D617" s="36" t="s">
        <v>85</v>
      </c>
      <c r="E617" s="96"/>
      <c r="F617" s="96">
        <v>105000</v>
      </c>
      <c r="G617" s="93">
        <f t="shared" si="18"/>
        <v>188.83873172310848</v>
      </c>
      <c r="H617" s="93">
        <v>556.03</v>
      </c>
      <c r="I617" s="97">
        <f t="shared" si="19"/>
        <v>-4989690</v>
      </c>
      <c r="J617" s="106" t="s">
        <v>212</v>
      </c>
      <c r="K617" s="106">
        <v>87</v>
      </c>
      <c r="L617" s="36" t="s">
        <v>773</v>
      </c>
      <c r="M617" s="36" t="s">
        <v>79</v>
      </c>
      <c r="N617" s="43" t="s">
        <v>110</v>
      </c>
      <c r="O617" s="42"/>
    </row>
    <row r="618" spans="1:15" ht="16.5" x14ac:dyDescent="0.3">
      <c r="A618" s="35">
        <v>43452</v>
      </c>
      <c r="B618" s="106" t="s">
        <v>233</v>
      </c>
      <c r="C618" s="95" t="s">
        <v>92</v>
      </c>
      <c r="D618" s="36" t="s">
        <v>85</v>
      </c>
      <c r="E618" s="96"/>
      <c r="F618" s="96">
        <v>500</v>
      </c>
      <c r="G618" s="93">
        <f t="shared" si="18"/>
        <v>0.89923205582432608</v>
      </c>
      <c r="H618" s="93">
        <v>556.03</v>
      </c>
      <c r="I618" s="97">
        <f t="shared" si="19"/>
        <v>-4990190</v>
      </c>
      <c r="J618" s="106" t="s">
        <v>212</v>
      </c>
      <c r="K618" s="106" t="s">
        <v>94</v>
      </c>
      <c r="L618" s="36" t="s">
        <v>773</v>
      </c>
      <c r="M618" s="36" t="s">
        <v>79</v>
      </c>
      <c r="N618" s="43" t="s">
        <v>95</v>
      </c>
      <c r="O618" s="42"/>
    </row>
    <row r="619" spans="1:15" ht="16.5" x14ac:dyDescent="0.3">
      <c r="A619" s="35">
        <v>43452</v>
      </c>
      <c r="B619" s="106" t="s">
        <v>239</v>
      </c>
      <c r="C619" s="95" t="s">
        <v>92</v>
      </c>
      <c r="D619" s="36" t="s">
        <v>85</v>
      </c>
      <c r="E619" s="96"/>
      <c r="F619" s="96">
        <v>700</v>
      </c>
      <c r="G619" s="93">
        <f t="shared" si="18"/>
        <v>1.2589248781540565</v>
      </c>
      <c r="H619" s="93">
        <v>556.03</v>
      </c>
      <c r="I619" s="97">
        <f t="shared" si="19"/>
        <v>-4990890</v>
      </c>
      <c r="J619" s="106" t="s">
        <v>212</v>
      </c>
      <c r="K619" s="106" t="s">
        <v>94</v>
      </c>
      <c r="L619" s="36" t="s">
        <v>773</v>
      </c>
      <c r="M619" s="36" t="s">
        <v>79</v>
      </c>
      <c r="N619" s="43" t="s">
        <v>95</v>
      </c>
      <c r="O619" s="42"/>
    </row>
    <row r="620" spans="1:15" ht="16.5" x14ac:dyDescent="0.3">
      <c r="A620" s="35">
        <v>43452</v>
      </c>
      <c r="B620" s="106" t="s">
        <v>240</v>
      </c>
      <c r="C620" s="95" t="s">
        <v>92</v>
      </c>
      <c r="D620" s="36" t="s">
        <v>85</v>
      </c>
      <c r="E620" s="96"/>
      <c r="F620" s="96">
        <v>5000</v>
      </c>
      <c r="G620" s="93">
        <f t="shared" si="18"/>
        <v>8.9923205582432608</v>
      </c>
      <c r="H620" s="93">
        <v>556.03</v>
      </c>
      <c r="I620" s="97">
        <f t="shared" si="19"/>
        <v>-4995890</v>
      </c>
      <c r="J620" s="106" t="s">
        <v>212</v>
      </c>
      <c r="K620" s="106" t="s">
        <v>94</v>
      </c>
      <c r="L620" s="36" t="s">
        <v>773</v>
      </c>
      <c r="M620" s="36" t="s">
        <v>79</v>
      </c>
      <c r="N620" s="43" t="s">
        <v>95</v>
      </c>
      <c r="O620" s="42"/>
    </row>
    <row r="621" spans="1:15" ht="16.5" x14ac:dyDescent="0.3">
      <c r="A621" s="35">
        <v>43452</v>
      </c>
      <c r="B621" s="106" t="s">
        <v>241</v>
      </c>
      <c r="C621" s="95" t="s">
        <v>92</v>
      </c>
      <c r="D621" s="36" t="s">
        <v>85</v>
      </c>
      <c r="E621" s="96"/>
      <c r="F621" s="96">
        <v>300</v>
      </c>
      <c r="G621" s="93">
        <f t="shared" si="18"/>
        <v>0.53953923349459565</v>
      </c>
      <c r="H621" s="93">
        <v>556.03</v>
      </c>
      <c r="I621" s="97">
        <f t="shared" si="19"/>
        <v>-4996190</v>
      </c>
      <c r="J621" s="106" t="s">
        <v>212</v>
      </c>
      <c r="K621" s="106" t="s">
        <v>94</v>
      </c>
      <c r="L621" s="36" t="s">
        <v>773</v>
      </c>
      <c r="M621" s="36" t="s">
        <v>79</v>
      </c>
      <c r="N621" s="43" t="s">
        <v>95</v>
      </c>
      <c r="O621" s="42"/>
    </row>
    <row r="622" spans="1:15" ht="16.5" x14ac:dyDescent="0.3">
      <c r="A622" s="35">
        <v>43452</v>
      </c>
      <c r="B622" s="106" t="s">
        <v>242</v>
      </c>
      <c r="C622" s="95" t="s">
        <v>92</v>
      </c>
      <c r="D622" s="36" t="s">
        <v>85</v>
      </c>
      <c r="E622" s="96"/>
      <c r="F622" s="96">
        <v>300</v>
      </c>
      <c r="G622" s="93">
        <f t="shared" si="18"/>
        <v>0.53953923349459565</v>
      </c>
      <c r="H622" s="93">
        <v>556.03</v>
      </c>
      <c r="I622" s="97">
        <f t="shared" si="19"/>
        <v>-4996490</v>
      </c>
      <c r="J622" s="106" t="s">
        <v>212</v>
      </c>
      <c r="K622" s="106" t="s">
        <v>94</v>
      </c>
      <c r="L622" s="36" t="s">
        <v>773</v>
      </c>
      <c r="M622" s="36" t="s">
        <v>79</v>
      </c>
      <c r="N622" s="43" t="s">
        <v>95</v>
      </c>
      <c r="O622" s="42"/>
    </row>
    <row r="623" spans="1:15" ht="16.5" x14ac:dyDescent="0.3">
      <c r="A623" s="35">
        <v>43452</v>
      </c>
      <c r="B623" s="106" t="s">
        <v>243</v>
      </c>
      <c r="C623" s="95" t="s">
        <v>92</v>
      </c>
      <c r="D623" s="36" t="s">
        <v>85</v>
      </c>
      <c r="E623" s="96"/>
      <c r="F623" s="96">
        <v>300</v>
      </c>
      <c r="G623" s="93">
        <f t="shared" si="18"/>
        <v>0.53953923349459565</v>
      </c>
      <c r="H623" s="93">
        <v>556.03</v>
      </c>
      <c r="I623" s="97">
        <f t="shared" si="19"/>
        <v>-4996790</v>
      </c>
      <c r="J623" s="106" t="s">
        <v>212</v>
      </c>
      <c r="K623" s="106" t="s">
        <v>94</v>
      </c>
      <c r="L623" s="36" t="s">
        <v>773</v>
      </c>
      <c r="M623" s="36" t="s">
        <v>79</v>
      </c>
      <c r="N623" s="43" t="s">
        <v>95</v>
      </c>
      <c r="O623" s="42"/>
    </row>
    <row r="624" spans="1:15" ht="16.5" x14ac:dyDescent="0.3">
      <c r="A624" s="35">
        <v>43452</v>
      </c>
      <c r="B624" s="36" t="s">
        <v>299</v>
      </c>
      <c r="C624" s="36" t="s">
        <v>300</v>
      </c>
      <c r="D624" s="36" t="s">
        <v>81</v>
      </c>
      <c r="E624" s="37"/>
      <c r="F624" s="37">
        <v>25000</v>
      </c>
      <c r="G624" s="93">
        <f t="shared" si="18"/>
        <v>44.961602791216301</v>
      </c>
      <c r="H624" s="93">
        <v>556.03</v>
      </c>
      <c r="I624" s="97">
        <f t="shared" si="19"/>
        <v>-5021790</v>
      </c>
      <c r="J624" s="34" t="s">
        <v>97</v>
      </c>
      <c r="K624" s="36">
        <v>46</v>
      </c>
      <c r="L624" s="36" t="s">
        <v>773</v>
      </c>
      <c r="M624" s="36" t="s">
        <v>79</v>
      </c>
      <c r="N624" s="16" t="s">
        <v>110</v>
      </c>
      <c r="O624" s="42"/>
    </row>
    <row r="625" spans="1:15" ht="16.5" x14ac:dyDescent="0.3">
      <c r="A625" s="35">
        <v>43452</v>
      </c>
      <c r="B625" s="36" t="s">
        <v>328</v>
      </c>
      <c r="C625" s="36" t="s">
        <v>268</v>
      </c>
      <c r="D625" s="36" t="s">
        <v>81</v>
      </c>
      <c r="E625" s="37"/>
      <c r="F625" s="37">
        <v>3500</v>
      </c>
      <c r="G625" s="93">
        <f t="shared" si="18"/>
        <v>6.2946243907702826</v>
      </c>
      <c r="H625" s="93">
        <v>556.03</v>
      </c>
      <c r="I625" s="97">
        <f t="shared" si="19"/>
        <v>-5025290</v>
      </c>
      <c r="J625" s="34" t="s">
        <v>97</v>
      </c>
      <c r="K625" s="36" t="s">
        <v>304</v>
      </c>
      <c r="L625" s="36" t="s">
        <v>773</v>
      </c>
      <c r="M625" s="36" t="s">
        <v>79</v>
      </c>
      <c r="N625" s="16" t="s">
        <v>110</v>
      </c>
      <c r="O625" s="42"/>
    </row>
    <row r="626" spans="1:15" ht="16.5" x14ac:dyDescent="0.3">
      <c r="A626" s="35">
        <v>43452</v>
      </c>
      <c r="B626" s="36" t="s">
        <v>273</v>
      </c>
      <c r="C626" s="95" t="s">
        <v>92</v>
      </c>
      <c r="D626" s="36" t="s">
        <v>89</v>
      </c>
      <c r="E626" s="37"/>
      <c r="F626" s="37">
        <v>2000</v>
      </c>
      <c r="G626" s="93">
        <f t="shared" si="18"/>
        <v>3.5969282232973043</v>
      </c>
      <c r="H626" s="93">
        <v>556.03</v>
      </c>
      <c r="I626" s="97">
        <f t="shared" si="19"/>
        <v>-5027290</v>
      </c>
      <c r="J626" s="34" t="s">
        <v>97</v>
      </c>
      <c r="K626" s="36" t="s">
        <v>94</v>
      </c>
      <c r="L626" s="36" t="s">
        <v>773</v>
      </c>
      <c r="M626" s="36" t="s">
        <v>79</v>
      </c>
      <c r="N626" s="16" t="s">
        <v>95</v>
      </c>
      <c r="O626" s="42"/>
    </row>
    <row r="627" spans="1:15" ht="16.5" x14ac:dyDescent="0.3">
      <c r="A627" s="35">
        <v>43452</v>
      </c>
      <c r="B627" s="36" t="s">
        <v>387</v>
      </c>
      <c r="C627" s="95" t="s">
        <v>92</v>
      </c>
      <c r="D627" s="36" t="s">
        <v>85</v>
      </c>
      <c r="E627" s="37"/>
      <c r="F627" s="37">
        <v>1000</v>
      </c>
      <c r="G627" s="93">
        <f t="shared" si="18"/>
        <v>1.7984641116486522</v>
      </c>
      <c r="H627" s="93">
        <v>556.03</v>
      </c>
      <c r="I627" s="97">
        <f t="shared" si="19"/>
        <v>-5028290</v>
      </c>
      <c r="J627" s="36" t="s">
        <v>270</v>
      </c>
      <c r="K627" s="36" t="s">
        <v>356</v>
      </c>
      <c r="L627" s="36" t="s">
        <v>773</v>
      </c>
      <c r="M627" s="36" t="s">
        <v>79</v>
      </c>
      <c r="N627" s="36" t="s">
        <v>95</v>
      </c>
      <c r="O627" s="42"/>
    </row>
    <row r="628" spans="1:15" ht="16.5" x14ac:dyDescent="0.3">
      <c r="A628" s="35">
        <v>43452</v>
      </c>
      <c r="B628" s="36" t="s">
        <v>388</v>
      </c>
      <c r="C628" s="36" t="s">
        <v>368</v>
      </c>
      <c r="D628" s="36" t="s">
        <v>85</v>
      </c>
      <c r="E628" s="37"/>
      <c r="F628" s="37">
        <v>10000</v>
      </c>
      <c r="G628" s="93">
        <f t="shared" si="18"/>
        <v>17.984641116486522</v>
      </c>
      <c r="H628" s="93">
        <v>556.03</v>
      </c>
      <c r="I628" s="97">
        <f t="shared" si="19"/>
        <v>-5038290</v>
      </c>
      <c r="J628" s="36" t="s">
        <v>270</v>
      </c>
      <c r="K628" s="36" t="s">
        <v>356</v>
      </c>
      <c r="L628" s="36" t="s">
        <v>773</v>
      </c>
      <c r="M628" s="36" t="s">
        <v>79</v>
      </c>
      <c r="N628" s="36" t="s">
        <v>95</v>
      </c>
      <c r="O628" s="42"/>
    </row>
    <row r="629" spans="1:15" ht="16.5" x14ac:dyDescent="0.3">
      <c r="A629" s="35">
        <v>43452</v>
      </c>
      <c r="B629" s="36" t="s">
        <v>389</v>
      </c>
      <c r="C629" s="95" t="s">
        <v>92</v>
      </c>
      <c r="D629" s="36" t="s">
        <v>85</v>
      </c>
      <c r="E629" s="37"/>
      <c r="F629" s="37">
        <v>1000</v>
      </c>
      <c r="G629" s="93">
        <f t="shared" si="18"/>
        <v>1.7984641116486522</v>
      </c>
      <c r="H629" s="93">
        <v>556.03</v>
      </c>
      <c r="I629" s="97">
        <f t="shared" si="19"/>
        <v>-5039290</v>
      </c>
      <c r="J629" s="36" t="s">
        <v>270</v>
      </c>
      <c r="K629" s="36" t="s">
        <v>356</v>
      </c>
      <c r="L629" s="36" t="s">
        <v>773</v>
      </c>
      <c r="M629" s="36" t="s">
        <v>79</v>
      </c>
      <c r="N629" s="36" t="s">
        <v>95</v>
      </c>
      <c r="O629" s="42"/>
    </row>
    <row r="630" spans="1:15" ht="16.5" x14ac:dyDescent="0.3">
      <c r="A630" s="35">
        <v>43452</v>
      </c>
      <c r="B630" s="103" t="s">
        <v>502</v>
      </c>
      <c r="C630" s="95" t="s">
        <v>92</v>
      </c>
      <c r="D630" s="36" t="s">
        <v>88</v>
      </c>
      <c r="E630" s="96"/>
      <c r="F630" s="19">
        <v>2000</v>
      </c>
      <c r="G630" s="93">
        <f t="shared" si="18"/>
        <v>3.5283325100557477</v>
      </c>
      <c r="H630" s="93">
        <v>566.84</v>
      </c>
      <c r="I630" s="97">
        <f t="shared" si="19"/>
        <v>-5041290</v>
      </c>
      <c r="J630" s="103" t="s">
        <v>301</v>
      </c>
      <c r="K630" s="104" t="s">
        <v>94</v>
      </c>
      <c r="L630" s="36" t="s">
        <v>732</v>
      </c>
      <c r="M630" s="36" t="s">
        <v>79</v>
      </c>
      <c r="N630" s="103" t="s">
        <v>95</v>
      </c>
      <c r="O630" s="42"/>
    </row>
    <row r="631" spans="1:15" ht="16.5" x14ac:dyDescent="0.3">
      <c r="A631" s="35">
        <v>43452</v>
      </c>
      <c r="B631" s="98" t="s">
        <v>568</v>
      </c>
      <c r="C631" s="95" t="s">
        <v>92</v>
      </c>
      <c r="D631" s="36" t="s">
        <v>85</v>
      </c>
      <c r="E631" s="37"/>
      <c r="F631" s="37">
        <v>300</v>
      </c>
      <c r="G631" s="93">
        <f t="shared" si="18"/>
        <v>0.53953923349459565</v>
      </c>
      <c r="H631" s="93">
        <v>556.03</v>
      </c>
      <c r="I631" s="97">
        <f t="shared" si="19"/>
        <v>-5041590</v>
      </c>
      <c r="J631" s="34" t="s">
        <v>267</v>
      </c>
      <c r="K631" s="98" t="s">
        <v>94</v>
      </c>
      <c r="L631" s="36" t="s">
        <v>773</v>
      </c>
      <c r="M631" s="36" t="s">
        <v>79</v>
      </c>
      <c r="N631" s="34" t="s">
        <v>95</v>
      </c>
      <c r="O631" s="42"/>
    </row>
    <row r="632" spans="1:15" ht="16.5" x14ac:dyDescent="0.3">
      <c r="A632" s="35">
        <v>43452</v>
      </c>
      <c r="B632" s="98" t="s">
        <v>569</v>
      </c>
      <c r="C632" s="95" t="s">
        <v>92</v>
      </c>
      <c r="D632" s="36" t="s">
        <v>85</v>
      </c>
      <c r="E632" s="37"/>
      <c r="F632" s="37">
        <v>300</v>
      </c>
      <c r="G632" s="93">
        <f t="shared" si="18"/>
        <v>0.53953923349459565</v>
      </c>
      <c r="H632" s="93">
        <v>556.03</v>
      </c>
      <c r="I632" s="97">
        <f t="shared" si="19"/>
        <v>-5041890</v>
      </c>
      <c r="J632" s="34" t="s">
        <v>267</v>
      </c>
      <c r="K632" s="98" t="s">
        <v>94</v>
      </c>
      <c r="L632" s="36" t="s">
        <v>773</v>
      </c>
      <c r="M632" s="36" t="s">
        <v>79</v>
      </c>
      <c r="N632" s="34" t="s">
        <v>95</v>
      </c>
      <c r="O632" s="42"/>
    </row>
    <row r="633" spans="1:15" ht="16.5" x14ac:dyDescent="0.3">
      <c r="A633" s="35">
        <v>43452</v>
      </c>
      <c r="B633" s="98" t="s">
        <v>570</v>
      </c>
      <c r="C633" s="95" t="s">
        <v>92</v>
      </c>
      <c r="D633" s="36" t="s">
        <v>85</v>
      </c>
      <c r="E633" s="37"/>
      <c r="F633" s="37">
        <v>300</v>
      </c>
      <c r="G633" s="93">
        <f t="shared" si="18"/>
        <v>0.53953923349459565</v>
      </c>
      <c r="H633" s="93">
        <v>556.03</v>
      </c>
      <c r="I633" s="97">
        <f t="shared" si="19"/>
        <v>-5042190</v>
      </c>
      <c r="J633" s="34" t="s">
        <v>267</v>
      </c>
      <c r="K633" s="98" t="s">
        <v>94</v>
      </c>
      <c r="L633" s="36" t="s">
        <v>773</v>
      </c>
      <c r="M633" s="36" t="s">
        <v>79</v>
      </c>
      <c r="N633" s="34" t="s">
        <v>95</v>
      </c>
      <c r="O633" s="42"/>
    </row>
    <row r="634" spans="1:15" ht="16.5" x14ac:dyDescent="0.3">
      <c r="A634" s="35">
        <v>43452</v>
      </c>
      <c r="B634" s="98" t="s">
        <v>546</v>
      </c>
      <c r="C634" s="95" t="s">
        <v>92</v>
      </c>
      <c r="D634" s="36" t="s">
        <v>85</v>
      </c>
      <c r="E634" s="37"/>
      <c r="F634" s="37">
        <v>300</v>
      </c>
      <c r="G634" s="93">
        <f t="shared" si="18"/>
        <v>0.53953923349459565</v>
      </c>
      <c r="H634" s="93">
        <v>556.03</v>
      </c>
      <c r="I634" s="97">
        <f t="shared" si="19"/>
        <v>-5042490</v>
      </c>
      <c r="J634" s="34" t="s">
        <v>267</v>
      </c>
      <c r="K634" s="98" t="s">
        <v>94</v>
      </c>
      <c r="L634" s="36" t="s">
        <v>773</v>
      </c>
      <c r="M634" s="36" t="s">
        <v>79</v>
      </c>
      <c r="N634" s="34" t="s">
        <v>95</v>
      </c>
      <c r="O634" s="42"/>
    </row>
    <row r="635" spans="1:15" s="38" customFormat="1" ht="16.5" x14ac:dyDescent="0.3">
      <c r="A635" s="35">
        <v>43452</v>
      </c>
      <c r="B635" s="98" t="s">
        <v>364</v>
      </c>
      <c r="C635" s="95" t="s">
        <v>92</v>
      </c>
      <c r="D635" s="36" t="s">
        <v>85</v>
      </c>
      <c r="E635" s="37"/>
      <c r="F635" s="37">
        <v>300</v>
      </c>
      <c r="G635" s="93">
        <f t="shared" si="18"/>
        <v>0.53953923349459565</v>
      </c>
      <c r="H635" s="93">
        <v>556.03</v>
      </c>
      <c r="I635" s="97">
        <f t="shared" si="19"/>
        <v>-5042790</v>
      </c>
      <c r="J635" s="34" t="s">
        <v>267</v>
      </c>
      <c r="K635" s="98" t="s">
        <v>94</v>
      </c>
      <c r="L635" s="36" t="s">
        <v>773</v>
      </c>
      <c r="M635" s="36" t="s">
        <v>79</v>
      </c>
      <c r="N635" s="34" t="s">
        <v>95</v>
      </c>
      <c r="O635" s="44"/>
    </row>
    <row r="636" spans="1:15" ht="16.5" x14ac:dyDescent="0.3">
      <c r="A636" s="35">
        <v>43452</v>
      </c>
      <c r="B636" s="98" t="s">
        <v>511</v>
      </c>
      <c r="C636" s="95" t="s">
        <v>92</v>
      </c>
      <c r="D636" s="36" t="s">
        <v>85</v>
      </c>
      <c r="E636" s="37"/>
      <c r="F636" s="37">
        <v>300</v>
      </c>
      <c r="G636" s="93">
        <f t="shared" si="18"/>
        <v>0.53953923349459565</v>
      </c>
      <c r="H636" s="93">
        <v>556.03</v>
      </c>
      <c r="I636" s="97">
        <f t="shared" si="19"/>
        <v>-5043090</v>
      </c>
      <c r="J636" s="34" t="s">
        <v>267</v>
      </c>
      <c r="K636" s="98" t="s">
        <v>94</v>
      </c>
      <c r="L636" s="36" t="s">
        <v>773</v>
      </c>
      <c r="M636" s="36" t="s">
        <v>79</v>
      </c>
      <c r="N636" s="34" t="s">
        <v>95</v>
      </c>
      <c r="O636" s="42"/>
    </row>
    <row r="637" spans="1:15" ht="16.5" x14ac:dyDescent="0.3">
      <c r="A637" s="35">
        <v>43452</v>
      </c>
      <c r="B637" s="98" t="s">
        <v>686</v>
      </c>
      <c r="C637" s="95" t="s">
        <v>92</v>
      </c>
      <c r="D637" s="36" t="s">
        <v>85</v>
      </c>
      <c r="E637" s="37"/>
      <c r="F637" s="96">
        <v>300</v>
      </c>
      <c r="G637" s="93">
        <f t="shared" si="18"/>
        <v>0.53953923349459565</v>
      </c>
      <c r="H637" s="93">
        <v>556.03</v>
      </c>
      <c r="I637" s="97">
        <f t="shared" si="19"/>
        <v>-5043390</v>
      </c>
      <c r="J637" s="34" t="s">
        <v>311</v>
      </c>
      <c r="K637" s="98" t="s">
        <v>94</v>
      </c>
      <c r="L637" s="36" t="s">
        <v>773</v>
      </c>
      <c r="M637" s="36" t="s">
        <v>79</v>
      </c>
      <c r="N637" s="34" t="s">
        <v>95</v>
      </c>
      <c r="O637" s="42"/>
    </row>
    <row r="638" spans="1:15" ht="16.5" x14ac:dyDescent="0.3">
      <c r="A638" s="35">
        <v>43452</v>
      </c>
      <c r="B638" s="98" t="s">
        <v>687</v>
      </c>
      <c r="C638" s="95" t="s">
        <v>92</v>
      </c>
      <c r="D638" s="36" t="s">
        <v>85</v>
      </c>
      <c r="E638" s="37"/>
      <c r="F638" s="96">
        <v>300</v>
      </c>
      <c r="G638" s="93">
        <f t="shared" si="18"/>
        <v>0.53953923349459565</v>
      </c>
      <c r="H638" s="93">
        <v>556.03</v>
      </c>
      <c r="I638" s="97">
        <f t="shared" si="19"/>
        <v>-5043690</v>
      </c>
      <c r="J638" s="34" t="s">
        <v>311</v>
      </c>
      <c r="K638" s="98" t="s">
        <v>94</v>
      </c>
      <c r="L638" s="36" t="s">
        <v>773</v>
      </c>
      <c r="M638" s="36" t="s">
        <v>79</v>
      </c>
      <c r="N638" s="34" t="s">
        <v>95</v>
      </c>
      <c r="O638" s="42"/>
    </row>
    <row r="639" spans="1:15" ht="16.5" x14ac:dyDescent="0.3">
      <c r="A639" s="35">
        <v>43452</v>
      </c>
      <c r="B639" s="98" t="s">
        <v>570</v>
      </c>
      <c r="C639" s="95" t="s">
        <v>92</v>
      </c>
      <c r="D639" s="36" t="s">
        <v>85</v>
      </c>
      <c r="E639" s="37"/>
      <c r="F639" s="96">
        <v>300</v>
      </c>
      <c r="G639" s="93">
        <f t="shared" si="18"/>
        <v>0.53953923349459565</v>
      </c>
      <c r="H639" s="93">
        <v>556.03</v>
      </c>
      <c r="I639" s="97">
        <f t="shared" si="19"/>
        <v>-5043990</v>
      </c>
      <c r="J639" s="34" t="s">
        <v>311</v>
      </c>
      <c r="K639" s="98" t="s">
        <v>94</v>
      </c>
      <c r="L639" s="36" t="s">
        <v>773</v>
      </c>
      <c r="M639" s="36" t="s">
        <v>79</v>
      </c>
      <c r="N639" s="34" t="s">
        <v>95</v>
      </c>
      <c r="O639" s="42"/>
    </row>
    <row r="640" spans="1:15" ht="16.5" x14ac:dyDescent="0.3">
      <c r="A640" s="35">
        <v>43452</v>
      </c>
      <c r="B640" s="98" t="s">
        <v>688</v>
      </c>
      <c r="C640" s="95" t="s">
        <v>92</v>
      </c>
      <c r="D640" s="36" t="s">
        <v>85</v>
      </c>
      <c r="E640" s="37"/>
      <c r="F640" s="96">
        <v>300</v>
      </c>
      <c r="G640" s="93">
        <f t="shared" si="18"/>
        <v>0.53953923349459565</v>
      </c>
      <c r="H640" s="93">
        <v>556.03</v>
      </c>
      <c r="I640" s="97">
        <f t="shared" si="19"/>
        <v>-5044290</v>
      </c>
      <c r="J640" s="34" t="s">
        <v>311</v>
      </c>
      <c r="K640" s="98" t="s">
        <v>94</v>
      </c>
      <c r="L640" s="36" t="s">
        <v>773</v>
      </c>
      <c r="M640" s="36" t="s">
        <v>79</v>
      </c>
      <c r="N640" s="34" t="s">
        <v>95</v>
      </c>
      <c r="O640" s="42"/>
    </row>
    <row r="641" spans="1:15" ht="16.5" x14ac:dyDescent="0.3">
      <c r="A641" s="35">
        <v>43452</v>
      </c>
      <c r="B641" s="98" t="s">
        <v>689</v>
      </c>
      <c r="C641" s="95" t="s">
        <v>92</v>
      </c>
      <c r="D641" s="36" t="s">
        <v>85</v>
      </c>
      <c r="E641" s="37"/>
      <c r="F641" s="96">
        <v>300</v>
      </c>
      <c r="G641" s="93">
        <f t="shared" si="18"/>
        <v>0.53953923349459565</v>
      </c>
      <c r="H641" s="93">
        <v>556.03</v>
      </c>
      <c r="I641" s="97">
        <f t="shared" si="19"/>
        <v>-5044590</v>
      </c>
      <c r="J641" s="34" t="s">
        <v>311</v>
      </c>
      <c r="K641" s="98" t="s">
        <v>94</v>
      </c>
      <c r="L641" s="36" t="s">
        <v>773</v>
      </c>
      <c r="M641" s="36" t="s">
        <v>79</v>
      </c>
      <c r="N641" s="34" t="s">
        <v>95</v>
      </c>
      <c r="O641" s="42"/>
    </row>
    <row r="642" spans="1:15" ht="16.5" x14ac:dyDescent="0.3">
      <c r="A642" s="35">
        <v>43452</v>
      </c>
      <c r="B642" s="98" t="s">
        <v>523</v>
      </c>
      <c r="C642" s="95" t="s">
        <v>92</v>
      </c>
      <c r="D642" s="36" t="s">
        <v>85</v>
      </c>
      <c r="E642" s="37"/>
      <c r="F642" s="96">
        <v>300</v>
      </c>
      <c r="G642" s="93">
        <f t="shared" si="18"/>
        <v>0.53953923349459565</v>
      </c>
      <c r="H642" s="93">
        <v>556.03</v>
      </c>
      <c r="I642" s="97">
        <f t="shared" si="19"/>
        <v>-5044890</v>
      </c>
      <c r="J642" s="34" t="s">
        <v>311</v>
      </c>
      <c r="K642" s="98" t="s">
        <v>94</v>
      </c>
      <c r="L642" s="36" t="s">
        <v>773</v>
      </c>
      <c r="M642" s="36" t="s">
        <v>79</v>
      </c>
      <c r="N642" s="34" t="s">
        <v>95</v>
      </c>
      <c r="O642" s="42"/>
    </row>
    <row r="643" spans="1:15" ht="16.5" x14ac:dyDescent="0.3">
      <c r="A643" s="35">
        <v>43452</v>
      </c>
      <c r="B643" s="98" t="s">
        <v>690</v>
      </c>
      <c r="C643" s="95" t="s">
        <v>92</v>
      </c>
      <c r="D643" s="36" t="s">
        <v>85</v>
      </c>
      <c r="E643" s="37"/>
      <c r="F643" s="96">
        <v>13000</v>
      </c>
      <c r="G643" s="93">
        <f t="shared" si="18"/>
        <v>23.380033451432478</v>
      </c>
      <c r="H643" s="93">
        <v>556.03</v>
      </c>
      <c r="I643" s="97">
        <f t="shared" si="19"/>
        <v>-5057890</v>
      </c>
      <c r="J643" s="34" t="s">
        <v>311</v>
      </c>
      <c r="K643" s="98" t="s">
        <v>266</v>
      </c>
      <c r="L643" s="36" t="s">
        <v>773</v>
      </c>
      <c r="M643" s="36" t="s">
        <v>79</v>
      </c>
      <c r="N643" s="34" t="s">
        <v>178</v>
      </c>
      <c r="O643" s="42"/>
    </row>
    <row r="644" spans="1:15" ht="16.5" x14ac:dyDescent="0.3">
      <c r="A644" s="35">
        <v>43452</v>
      </c>
      <c r="B644" s="98" t="s">
        <v>364</v>
      </c>
      <c r="C644" s="95" t="s">
        <v>92</v>
      </c>
      <c r="D644" s="36" t="s">
        <v>85</v>
      </c>
      <c r="E644" s="37"/>
      <c r="F644" s="96">
        <v>300</v>
      </c>
      <c r="G644" s="93">
        <f t="shared" si="18"/>
        <v>0.53953923349459565</v>
      </c>
      <c r="H644" s="93">
        <v>556.03</v>
      </c>
      <c r="I644" s="97">
        <f t="shared" si="19"/>
        <v>-5058190</v>
      </c>
      <c r="J644" s="34" t="s">
        <v>311</v>
      </c>
      <c r="K644" s="98" t="s">
        <v>94</v>
      </c>
      <c r="L644" s="36" t="s">
        <v>773</v>
      </c>
      <c r="M644" s="36" t="s">
        <v>79</v>
      </c>
      <c r="N644" s="34" t="s">
        <v>95</v>
      </c>
      <c r="O644" s="42"/>
    </row>
    <row r="645" spans="1:15" ht="16.5" x14ac:dyDescent="0.3">
      <c r="A645" s="35">
        <v>43453</v>
      </c>
      <c r="B645" s="36" t="s">
        <v>38</v>
      </c>
      <c r="C645" s="36" t="s">
        <v>86</v>
      </c>
      <c r="D645" s="36" t="s">
        <v>85</v>
      </c>
      <c r="E645" s="101"/>
      <c r="F645" s="37">
        <v>153600</v>
      </c>
      <c r="G645" s="93">
        <f t="shared" si="18"/>
        <v>276.24408754923297</v>
      </c>
      <c r="H645" s="93">
        <v>556.03</v>
      </c>
      <c r="I645" s="97">
        <f t="shared" si="19"/>
        <v>-5211790</v>
      </c>
      <c r="J645" s="102" t="s">
        <v>78</v>
      </c>
      <c r="K645" s="36">
        <v>3634973</v>
      </c>
      <c r="L645" s="36" t="s">
        <v>773</v>
      </c>
      <c r="M645" s="36" t="s">
        <v>79</v>
      </c>
      <c r="N645" s="16" t="s">
        <v>110</v>
      </c>
      <c r="O645" s="42"/>
    </row>
    <row r="646" spans="1:15" ht="16.5" x14ac:dyDescent="0.3">
      <c r="A646" s="35">
        <v>43453</v>
      </c>
      <c r="B646" s="36" t="s">
        <v>39</v>
      </c>
      <c r="C646" s="36" t="s">
        <v>86</v>
      </c>
      <c r="D646" s="36" t="s">
        <v>85</v>
      </c>
      <c r="E646" s="101"/>
      <c r="F646" s="37">
        <v>121987</v>
      </c>
      <c r="G646" s="93">
        <f t="shared" si="18"/>
        <v>219.38924158768413</v>
      </c>
      <c r="H646" s="93">
        <v>556.03</v>
      </c>
      <c r="I646" s="97">
        <f t="shared" si="19"/>
        <v>-5333777</v>
      </c>
      <c r="J646" s="102" t="s">
        <v>78</v>
      </c>
      <c r="K646" s="36">
        <v>3634973</v>
      </c>
      <c r="L646" s="36" t="s">
        <v>773</v>
      </c>
      <c r="M646" s="36" t="s">
        <v>79</v>
      </c>
      <c r="N646" s="16" t="s">
        <v>110</v>
      </c>
      <c r="O646" s="42"/>
    </row>
    <row r="647" spans="1:15" ht="16.5" x14ac:dyDescent="0.3">
      <c r="A647" s="35">
        <v>43453</v>
      </c>
      <c r="B647" s="36" t="s">
        <v>40</v>
      </c>
      <c r="C647" s="36" t="s">
        <v>86</v>
      </c>
      <c r="D647" s="36" t="s">
        <v>85</v>
      </c>
      <c r="E647" s="101"/>
      <c r="F647" s="37">
        <v>141477</v>
      </c>
      <c r="G647" s="93">
        <f t="shared" si="18"/>
        <v>254.44130712371637</v>
      </c>
      <c r="H647" s="93">
        <v>556.03</v>
      </c>
      <c r="I647" s="97">
        <f t="shared" si="19"/>
        <v>-5475254</v>
      </c>
      <c r="J647" s="102" t="s">
        <v>78</v>
      </c>
      <c r="K647" s="36">
        <v>3634973</v>
      </c>
      <c r="L647" s="36" t="s">
        <v>773</v>
      </c>
      <c r="M647" s="36" t="s">
        <v>79</v>
      </c>
      <c r="N647" s="16" t="s">
        <v>110</v>
      </c>
      <c r="O647" s="42"/>
    </row>
    <row r="648" spans="1:15" ht="16.5" x14ac:dyDescent="0.3">
      <c r="A648" s="35">
        <v>43453</v>
      </c>
      <c r="B648" s="36" t="s">
        <v>41</v>
      </c>
      <c r="C648" s="36" t="s">
        <v>86</v>
      </c>
      <c r="D648" s="36" t="s">
        <v>85</v>
      </c>
      <c r="E648" s="101"/>
      <c r="F648" s="37">
        <v>7000</v>
      </c>
      <c r="G648" s="93">
        <f t="shared" si="18"/>
        <v>12.589248781540565</v>
      </c>
      <c r="H648" s="93">
        <v>556.03</v>
      </c>
      <c r="I648" s="97">
        <f t="shared" si="19"/>
        <v>-5482254</v>
      </c>
      <c r="J648" s="102" t="s">
        <v>78</v>
      </c>
      <c r="K648" s="36">
        <v>3634973</v>
      </c>
      <c r="L648" s="36" t="s">
        <v>773</v>
      </c>
      <c r="M648" s="36" t="s">
        <v>79</v>
      </c>
      <c r="N648" s="16" t="s">
        <v>110</v>
      </c>
      <c r="O648" s="42"/>
    </row>
    <row r="649" spans="1:15" ht="16.5" x14ac:dyDescent="0.3">
      <c r="A649" s="35">
        <v>43453</v>
      </c>
      <c r="B649" s="36" t="s">
        <v>36</v>
      </c>
      <c r="C649" s="36" t="s">
        <v>80</v>
      </c>
      <c r="D649" s="36" t="s">
        <v>81</v>
      </c>
      <c r="E649" s="37"/>
      <c r="F649" s="37">
        <v>3401</v>
      </c>
      <c r="G649" s="93">
        <f t="shared" si="18"/>
        <v>6.116576443717066</v>
      </c>
      <c r="H649" s="93">
        <v>556.03</v>
      </c>
      <c r="I649" s="97">
        <f t="shared" si="19"/>
        <v>-5485655</v>
      </c>
      <c r="J649" s="102" t="s">
        <v>78</v>
      </c>
      <c r="K649" s="36">
        <v>3634974</v>
      </c>
      <c r="L649" s="36" t="s">
        <v>773</v>
      </c>
      <c r="M649" s="36" t="s">
        <v>79</v>
      </c>
      <c r="N649" s="16" t="s">
        <v>110</v>
      </c>
      <c r="O649" s="42"/>
    </row>
    <row r="650" spans="1:15" ht="16.5" x14ac:dyDescent="0.3">
      <c r="A650" s="35">
        <v>43453</v>
      </c>
      <c r="B650" s="99" t="s">
        <v>146</v>
      </c>
      <c r="C650" s="95" t="s">
        <v>92</v>
      </c>
      <c r="D650" s="36" t="s">
        <v>88</v>
      </c>
      <c r="E650" s="37"/>
      <c r="F650" s="37">
        <v>1500</v>
      </c>
      <c r="G650" s="93">
        <f t="shared" si="18"/>
        <v>2.6462493825418107</v>
      </c>
      <c r="H650" s="93">
        <v>566.84</v>
      </c>
      <c r="I650" s="97">
        <f t="shared" si="19"/>
        <v>-5487155</v>
      </c>
      <c r="J650" s="99" t="s">
        <v>93</v>
      </c>
      <c r="K650" s="99" t="s">
        <v>94</v>
      </c>
      <c r="L650" s="36" t="s">
        <v>732</v>
      </c>
      <c r="M650" s="36" t="s">
        <v>79</v>
      </c>
      <c r="N650" s="16" t="s">
        <v>95</v>
      </c>
      <c r="O650" s="42"/>
    </row>
    <row r="651" spans="1:15" ht="16.5" x14ac:dyDescent="0.3">
      <c r="A651" s="35">
        <v>43453</v>
      </c>
      <c r="B651" s="99" t="s">
        <v>147</v>
      </c>
      <c r="C651" s="95" t="s">
        <v>92</v>
      </c>
      <c r="D651" s="36" t="s">
        <v>88</v>
      </c>
      <c r="E651" s="37"/>
      <c r="F651" s="37">
        <v>6000</v>
      </c>
      <c r="G651" s="93">
        <f t="shared" ref="G651:G714" si="20">+F651/H651</f>
        <v>10.584997530167243</v>
      </c>
      <c r="H651" s="93">
        <v>566.84</v>
      </c>
      <c r="I651" s="97">
        <f t="shared" si="19"/>
        <v>-5493155</v>
      </c>
      <c r="J651" s="99" t="s">
        <v>93</v>
      </c>
      <c r="K651" s="99" t="s">
        <v>148</v>
      </c>
      <c r="L651" s="36" t="s">
        <v>732</v>
      </c>
      <c r="M651" s="36" t="s">
        <v>79</v>
      </c>
      <c r="N651" s="16" t="s">
        <v>110</v>
      </c>
      <c r="O651" s="42"/>
    </row>
    <row r="652" spans="1:15" ht="16.5" x14ac:dyDescent="0.3">
      <c r="A652" s="35">
        <v>43453</v>
      </c>
      <c r="B652" s="99" t="s">
        <v>149</v>
      </c>
      <c r="C652" s="95" t="s">
        <v>92</v>
      </c>
      <c r="D652" s="36" t="s">
        <v>88</v>
      </c>
      <c r="E652" s="37"/>
      <c r="F652" s="37">
        <v>2000</v>
      </c>
      <c r="G652" s="93">
        <f t="shared" si="20"/>
        <v>3.5283325100557477</v>
      </c>
      <c r="H652" s="93">
        <v>566.84</v>
      </c>
      <c r="I652" s="97">
        <f t="shared" si="19"/>
        <v>-5495155</v>
      </c>
      <c r="J652" s="99" t="s">
        <v>93</v>
      </c>
      <c r="K652" s="99" t="s">
        <v>94</v>
      </c>
      <c r="L652" s="36" t="s">
        <v>732</v>
      </c>
      <c r="M652" s="36" t="s">
        <v>79</v>
      </c>
      <c r="N652" s="16" t="s">
        <v>95</v>
      </c>
      <c r="O652" s="42"/>
    </row>
    <row r="653" spans="1:15" ht="16.5" x14ac:dyDescent="0.3">
      <c r="A653" s="35">
        <v>43453</v>
      </c>
      <c r="B653" s="99" t="s">
        <v>770</v>
      </c>
      <c r="C653" s="95" t="s">
        <v>201</v>
      </c>
      <c r="D653" s="36" t="s">
        <v>88</v>
      </c>
      <c r="E653" s="37"/>
      <c r="F653" s="37">
        <v>30000</v>
      </c>
      <c r="G653" s="93">
        <f t="shared" si="20"/>
        <v>52.924987650836215</v>
      </c>
      <c r="H653" s="93">
        <v>566.84</v>
      </c>
      <c r="I653" s="97">
        <f t="shared" ref="I653:I716" si="21">I652+E653-F653</f>
        <v>-5525155</v>
      </c>
      <c r="J653" s="99" t="s">
        <v>93</v>
      </c>
      <c r="K653" s="99" t="s">
        <v>94</v>
      </c>
      <c r="L653" s="36" t="s">
        <v>732</v>
      </c>
      <c r="M653" s="36" t="s">
        <v>79</v>
      </c>
      <c r="N653" s="16" t="s">
        <v>95</v>
      </c>
      <c r="O653" s="42"/>
    </row>
    <row r="654" spans="1:15" ht="16.5" x14ac:dyDescent="0.3">
      <c r="A654" s="35">
        <v>43453</v>
      </c>
      <c r="B654" s="99" t="s">
        <v>150</v>
      </c>
      <c r="C654" s="95" t="s">
        <v>92</v>
      </c>
      <c r="D654" s="36" t="s">
        <v>88</v>
      </c>
      <c r="E654" s="37"/>
      <c r="F654" s="37">
        <v>2000</v>
      </c>
      <c r="G654" s="93">
        <f t="shared" si="20"/>
        <v>3.5283325100557477</v>
      </c>
      <c r="H654" s="93">
        <v>566.84</v>
      </c>
      <c r="I654" s="97">
        <f t="shared" si="21"/>
        <v>-5527155</v>
      </c>
      <c r="J654" s="99" t="s">
        <v>93</v>
      </c>
      <c r="K654" s="99" t="s">
        <v>94</v>
      </c>
      <c r="L654" s="36" t="s">
        <v>732</v>
      </c>
      <c r="M654" s="36" t="s">
        <v>79</v>
      </c>
      <c r="N654" s="16" t="s">
        <v>95</v>
      </c>
      <c r="O654" s="42"/>
    </row>
    <row r="655" spans="1:15" ht="16.5" x14ac:dyDescent="0.3">
      <c r="A655" s="35">
        <v>43453</v>
      </c>
      <c r="B655" s="106" t="s">
        <v>244</v>
      </c>
      <c r="C655" s="95" t="s">
        <v>92</v>
      </c>
      <c r="D655" s="36" t="s">
        <v>85</v>
      </c>
      <c r="E655" s="96"/>
      <c r="F655" s="96">
        <v>300</v>
      </c>
      <c r="G655" s="93">
        <f t="shared" si="20"/>
        <v>0.53953923349459565</v>
      </c>
      <c r="H655" s="93">
        <v>556.03</v>
      </c>
      <c r="I655" s="97">
        <f t="shared" si="21"/>
        <v>-5527455</v>
      </c>
      <c r="J655" s="106" t="s">
        <v>212</v>
      </c>
      <c r="K655" s="106" t="s">
        <v>94</v>
      </c>
      <c r="L655" s="36" t="s">
        <v>773</v>
      </c>
      <c r="M655" s="36" t="s">
        <v>79</v>
      </c>
      <c r="N655" s="43" t="s">
        <v>95</v>
      </c>
      <c r="O655" s="42"/>
    </row>
    <row r="656" spans="1:15" ht="16.5" x14ac:dyDescent="0.3">
      <c r="A656" s="35">
        <v>43453</v>
      </c>
      <c r="B656" s="106" t="s">
        <v>245</v>
      </c>
      <c r="C656" s="95" t="s">
        <v>92</v>
      </c>
      <c r="D656" s="36" t="s">
        <v>85</v>
      </c>
      <c r="E656" s="96"/>
      <c r="F656" s="96">
        <v>300</v>
      </c>
      <c r="G656" s="93">
        <f t="shared" si="20"/>
        <v>0.53953923349459565</v>
      </c>
      <c r="H656" s="93">
        <v>556.03</v>
      </c>
      <c r="I656" s="97">
        <f t="shared" si="21"/>
        <v>-5527755</v>
      </c>
      <c r="J656" s="106" t="s">
        <v>212</v>
      </c>
      <c r="K656" s="106" t="s">
        <v>94</v>
      </c>
      <c r="L656" s="36" t="s">
        <v>773</v>
      </c>
      <c r="M656" s="36" t="s">
        <v>79</v>
      </c>
      <c r="N656" s="43" t="s">
        <v>95</v>
      </c>
      <c r="O656" s="42"/>
    </row>
    <row r="657" spans="1:15" ht="16.5" x14ac:dyDescent="0.3">
      <c r="A657" s="35">
        <v>43453</v>
      </c>
      <c r="B657" s="106" t="s">
        <v>246</v>
      </c>
      <c r="C657" s="95" t="s">
        <v>92</v>
      </c>
      <c r="D657" s="36" t="s">
        <v>85</v>
      </c>
      <c r="E657" s="96"/>
      <c r="F657" s="96">
        <v>300</v>
      </c>
      <c r="G657" s="93">
        <f t="shared" si="20"/>
        <v>0.53953923349459565</v>
      </c>
      <c r="H657" s="93">
        <v>556.03</v>
      </c>
      <c r="I657" s="97">
        <f t="shared" si="21"/>
        <v>-5528055</v>
      </c>
      <c r="J657" s="106" t="s">
        <v>212</v>
      </c>
      <c r="K657" s="106" t="s">
        <v>94</v>
      </c>
      <c r="L657" s="36" t="s">
        <v>773</v>
      </c>
      <c r="M657" s="36" t="s">
        <v>79</v>
      </c>
      <c r="N657" s="43" t="s">
        <v>95</v>
      </c>
      <c r="O657" s="42"/>
    </row>
    <row r="658" spans="1:15" ht="16.5" x14ac:dyDescent="0.3">
      <c r="A658" s="35">
        <v>43453</v>
      </c>
      <c r="B658" s="106" t="s">
        <v>242</v>
      </c>
      <c r="C658" s="95" t="s">
        <v>92</v>
      </c>
      <c r="D658" s="36" t="s">
        <v>85</v>
      </c>
      <c r="E658" s="96"/>
      <c r="F658" s="96">
        <v>300</v>
      </c>
      <c r="G658" s="93">
        <f t="shared" si="20"/>
        <v>0.53953923349459565</v>
      </c>
      <c r="H658" s="93">
        <v>556.03</v>
      </c>
      <c r="I658" s="97">
        <f t="shared" si="21"/>
        <v>-5528355</v>
      </c>
      <c r="J658" s="106" t="s">
        <v>212</v>
      </c>
      <c r="K658" s="106" t="s">
        <v>94</v>
      </c>
      <c r="L658" s="36" t="s">
        <v>773</v>
      </c>
      <c r="M658" s="36" t="s">
        <v>79</v>
      </c>
      <c r="N658" s="43" t="s">
        <v>95</v>
      </c>
      <c r="O658" s="42"/>
    </row>
    <row r="659" spans="1:15" ht="16.5" x14ac:dyDescent="0.3">
      <c r="A659" s="35">
        <v>43453</v>
      </c>
      <c r="B659" s="106" t="s">
        <v>243</v>
      </c>
      <c r="C659" s="95" t="s">
        <v>92</v>
      </c>
      <c r="D659" s="36" t="s">
        <v>85</v>
      </c>
      <c r="E659" s="96"/>
      <c r="F659" s="96">
        <v>300</v>
      </c>
      <c r="G659" s="93">
        <f t="shared" si="20"/>
        <v>0.53953923349459565</v>
      </c>
      <c r="H659" s="93">
        <v>556.03</v>
      </c>
      <c r="I659" s="97">
        <f t="shared" si="21"/>
        <v>-5528655</v>
      </c>
      <c r="J659" s="106" t="s">
        <v>212</v>
      </c>
      <c r="K659" s="106" t="s">
        <v>94</v>
      </c>
      <c r="L659" s="36" t="s">
        <v>773</v>
      </c>
      <c r="M659" s="36" t="s">
        <v>79</v>
      </c>
      <c r="N659" s="43" t="s">
        <v>95</v>
      </c>
      <c r="O659" s="42"/>
    </row>
    <row r="660" spans="1:15" ht="16.5" x14ac:dyDescent="0.3">
      <c r="A660" s="35">
        <v>43453</v>
      </c>
      <c r="B660" s="98" t="s">
        <v>572</v>
      </c>
      <c r="C660" s="95" t="s">
        <v>92</v>
      </c>
      <c r="D660" s="36" t="s">
        <v>85</v>
      </c>
      <c r="E660" s="37"/>
      <c r="F660" s="37">
        <v>300</v>
      </c>
      <c r="G660" s="93">
        <f t="shared" si="20"/>
        <v>0.53953923349459565</v>
      </c>
      <c r="H660" s="93">
        <v>556.03</v>
      </c>
      <c r="I660" s="97">
        <f t="shared" si="21"/>
        <v>-5528955</v>
      </c>
      <c r="J660" s="34" t="s">
        <v>267</v>
      </c>
      <c r="K660" s="98" t="s">
        <v>94</v>
      </c>
      <c r="L660" s="36" t="s">
        <v>773</v>
      </c>
      <c r="M660" s="36" t="s">
        <v>79</v>
      </c>
      <c r="N660" s="34" t="s">
        <v>95</v>
      </c>
      <c r="O660" s="42"/>
    </row>
    <row r="661" spans="1:15" ht="16.5" x14ac:dyDescent="0.3">
      <c r="A661" s="35">
        <v>43453</v>
      </c>
      <c r="B661" s="98" t="s">
        <v>573</v>
      </c>
      <c r="C661" s="95" t="s">
        <v>92</v>
      </c>
      <c r="D661" s="36" t="s">
        <v>85</v>
      </c>
      <c r="E661" s="37"/>
      <c r="F661" s="37">
        <v>300</v>
      </c>
      <c r="G661" s="93">
        <f t="shared" si="20"/>
        <v>0.53953923349459565</v>
      </c>
      <c r="H661" s="93">
        <v>556.03</v>
      </c>
      <c r="I661" s="97">
        <f t="shared" si="21"/>
        <v>-5529255</v>
      </c>
      <c r="J661" s="34" t="s">
        <v>267</v>
      </c>
      <c r="K661" s="98" t="s">
        <v>94</v>
      </c>
      <c r="L661" s="36" t="s">
        <v>773</v>
      </c>
      <c r="M661" s="36" t="s">
        <v>79</v>
      </c>
      <c r="N661" s="34" t="s">
        <v>95</v>
      </c>
      <c r="O661" s="42"/>
    </row>
    <row r="662" spans="1:15" ht="16.5" x14ac:dyDescent="0.3">
      <c r="A662" s="35">
        <v>43453</v>
      </c>
      <c r="B662" s="98" t="s">
        <v>574</v>
      </c>
      <c r="C662" s="95" t="s">
        <v>92</v>
      </c>
      <c r="D662" s="36" t="s">
        <v>85</v>
      </c>
      <c r="E662" s="37"/>
      <c r="F662" s="37">
        <v>300</v>
      </c>
      <c r="G662" s="93">
        <f t="shared" si="20"/>
        <v>0.53953923349459565</v>
      </c>
      <c r="H662" s="93">
        <v>556.03</v>
      </c>
      <c r="I662" s="97">
        <f t="shared" si="21"/>
        <v>-5529555</v>
      </c>
      <c r="J662" s="34" t="s">
        <v>267</v>
      </c>
      <c r="K662" s="98" t="s">
        <v>94</v>
      </c>
      <c r="L662" s="36" t="s">
        <v>773</v>
      </c>
      <c r="M662" s="36" t="s">
        <v>79</v>
      </c>
      <c r="N662" s="34" t="s">
        <v>95</v>
      </c>
      <c r="O662" s="42"/>
    </row>
    <row r="663" spans="1:15" ht="16.5" x14ac:dyDescent="0.3">
      <c r="A663" s="35">
        <v>43453</v>
      </c>
      <c r="B663" s="98" t="s">
        <v>364</v>
      </c>
      <c r="C663" s="95" t="s">
        <v>92</v>
      </c>
      <c r="D663" s="36" t="s">
        <v>85</v>
      </c>
      <c r="E663" s="37"/>
      <c r="F663" s="37">
        <v>300</v>
      </c>
      <c r="G663" s="93">
        <f t="shared" si="20"/>
        <v>0.53953923349459565</v>
      </c>
      <c r="H663" s="93">
        <v>556.03</v>
      </c>
      <c r="I663" s="97">
        <f t="shared" si="21"/>
        <v>-5529855</v>
      </c>
      <c r="J663" s="34" t="s">
        <v>267</v>
      </c>
      <c r="K663" s="98" t="s">
        <v>94</v>
      </c>
      <c r="L663" s="36" t="s">
        <v>773</v>
      </c>
      <c r="M663" s="36" t="s">
        <v>79</v>
      </c>
      <c r="N663" s="34" t="s">
        <v>95</v>
      </c>
      <c r="O663" s="42"/>
    </row>
    <row r="664" spans="1:15" ht="16.5" x14ac:dyDescent="0.3">
      <c r="A664" s="35">
        <v>43453</v>
      </c>
      <c r="B664" s="98" t="s">
        <v>365</v>
      </c>
      <c r="C664" s="95" t="s">
        <v>92</v>
      </c>
      <c r="D664" s="36" t="s">
        <v>85</v>
      </c>
      <c r="E664" s="37"/>
      <c r="F664" s="37">
        <v>300</v>
      </c>
      <c r="G664" s="93">
        <f t="shared" si="20"/>
        <v>0.53953923349459565</v>
      </c>
      <c r="H664" s="93">
        <v>556.03</v>
      </c>
      <c r="I664" s="97">
        <f t="shared" si="21"/>
        <v>-5530155</v>
      </c>
      <c r="J664" s="34" t="s">
        <v>267</v>
      </c>
      <c r="K664" s="98" t="s">
        <v>94</v>
      </c>
      <c r="L664" s="36" t="s">
        <v>773</v>
      </c>
      <c r="M664" s="36" t="s">
        <v>79</v>
      </c>
      <c r="N664" s="34" t="s">
        <v>95</v>
      </c>
      <c r="O664" s="42"/>
    </row>
    <row r="665" spans="1:15" ht="16.5" x14ac:dyDescent="0.3">
      <c r="A665" s="35">
        <v>43453</v>
      </c>
      <c r="B665" s="98" t="s">
        <v>575</v>
      </c>
      <c r="C665" s="95" t="s">
        <v>201</v>
      </c>
      <c r="D665" s="36" t="s">
        <v>85</v>
      </c>
      <c r="E665" s="37"/>
      <c r="F665" s="37">
        <v>75000</v>
      </c>
      <c r="G665" s="93">
        <f t="shared" si="20"/>
        <v>134.88480837364892</v>
      </c>
      <c r="H665" s="93">
        <v>556.03</v>
      </c>
      <c r="I665" s="97">
        <f t="shared" si="21"/>
        <v>-5605155</v>
      </c>
      <c r="J665" s="34" t="s">
        <v>267</v>
      </c>
      <c r="K665" s="98">
        <v>9</v>
      </c>
      <c r="L665" s="36" t="s">
        <v>773</v>
      </c>
      <c r="M665" s="36" t="s">
        <v>79</v>
      </c>
      <c r="N665" s="34" t="s">
        <v>110</v>
      </c>
      <c r="O665" s="42"/>
    </row>
    <row r="666" spans="1:15" ht="16.5" x14ac:dyDescent="0.3">
      <c r="A666" s="35">
        <v>43453</v>
      </c>
      <c r="B666" s="98" t="s">
        <v>576</v>
      </c>
      <c r="C666" s="95" t="s">
        <v>201</v>
      </c>
      <c r="D666" s="36" t="s">
        <v>85</v>
      </c>
      <c r="E666" s="37"/>
      <c r="F666" s="37">
        <v>60000</v>
      </c>
      <c r="G666" s="93">
        <f t="shared" si="20"/>
        <v>107.90784669891913</v>
      </c>
      <c r="H666" s="93">
        <v>556.03</v>
      </c>
      <c r="I666" s="97">
        <f t="shared" si="21"/>
        <v>-5665155</v>
      </c>
      <c r="J666" s="34" t="s">
        <v>267</v>
      </c>
      <c r="K666" s="98" t="s">
        <v>94</v>
      </c>
      <c r="L666" s="36" t="s">
        <v>773</v>
      </c>
      <c r="M666" s="36" t="s">
        <v>79</v>
      </c>
      <c r="N666" s="34" t="s">
        <v>95</v>
      </c>
      <c r="O666" s="42"/>
    </row>
    <row r="667" spans="1:15" ht="16.5" x14ac:dyDescent="0.3">
      <c r="A667" s="35">
        <v>43453</v>
      </c>
      <c r="B667" s="98" t="s">
        <v>691</v>
      </c>
      <c r="C667" s="95" t="s">
        <v>92</v>
      </c>
      <c r="D667" s="36" t="s">
        <v>85</v>
      </c>
      <c r="E667" s="37"/>
      <c r="F667" s="96">
        <v>300</v>
      </c>
      <c r="G667" s="93">
        <f t="shared" si="20"/>
        <v>0.53953923349459565</v>
      </c>
      <c r="H667" s="93">
        <v>556.03</v>
      </c>
      <c r="I667" s="97">
        <f t="shared" si="21"/>
        <v>-5665455</v>
      </c>
      <c r="J667" s="34" t="s">
        <v>311</v>
      </c>
      <c r="K667" s="98" t="s">
        <v>94</v>
      </c>
      <c r="L667" s="36" t="s">
        <v>773</v>
      </c>
      <c r="M667" s="36" t="s">
        <v>79</v>
      </c>
      <c r="N667" s="34" t="s">
        <v>95</v>
      </c>
      <c r="O667" s="42"/>
    </row>
    <row r="668" spans="1:15" ht="16.5" x14ac:dyDescent="0.3">
      <c r="A668" s="35">
        <v>43453</v>
      </c>
      <c r="B668" s="98" t="s">
        <v>692</v>
      </c>
      <c r="C668" s="95" t="s">
        <v>92</v>
      </c>
      <c r="D668" s="36" t="s">
        <v>85</v>
      </c>
      <c r="E668" s="37"/>
      <c r="F668" s="96">
        <v>300</v>
      </c>
      <c r="G668" s="93">
        <f t="shared" si="20"/>
        <v>0.53953923349459565</v>
      </c>
      <c r="H668" s="93">
        <v>556.03</v>
      </c>
      <c r="I668" s="97">
        <f t="shared" si="21"/>
        <v>-5665755</v>
      </c>
      <c r="J668" s="34" t="s">
        <v>311</v>
      </c>
      <c r="K668" s="98" t="s">
        <v>94</v>
      </c>
      <c r="L668" s="36" t="s">
        <v>773</v>
      </c>
      <c r="M668" s="36" t="s">
        <v>79</v>
      </c>
      <c r="N668" s="34" t="s">
        <v>95</v>
      </c>
      <c r="O668" s="42"/>
    </row>
    <row r="669" spans="1:15" ht="16.5" x14ac:dyDescent="0.3">
      <c r="A669" s="35">
        <v>43453</v>
      </c>
      <c r="B669" s="98" t="s">
        <v>693</v>
      </c>
      <c r="C669" s="95" t="s">
        <v>201</v>
      </c>
      <c r="D669" s="36" t="s">
        <v>85</v>
      </c>
      <c r="E669" s="37"/>
      <c r="F669" s="96">
        <v>75000</v>
      </c>
      <c r="G669" s="93">
        <f t="shared" si="20"/>
        <v>134.88480837364892</v>
      </c>
      <c r="H669" s="93">
        <v>556.03</v>
      </c>
      <c r="I669" s="97">
        <f t="shared" si="21"/>
        <v>-5740755</v>
      </c>
      <c r="J669" s="34" t="s">
        <v>311</v>
      </c>
      <c r="K669" s="98" t="s">
        <v>266</v>
      </c>
      <c r="L669" s="36" t="s">
        <v>773</v>
      </c>
      <c r="M669" s="36" t="s">
        <v>79</v>
      </c>
      <c r="N669" s="36" t="s">
        <v>178</v>
      </c>
      <c r="O669" s="42"/>
    </row>
    <row r="670" spans="1:15" ht="16.5" x14ac:dyDescent="0.3">
      <c r="A670" s="35">
        <v>43453</v>
      </c>
      <c r="B670" s="98" t="s">
        <v>694</v>
      </c>
      <c r="C670" s="95" t="s">
        <v>201</v>
      </c>
      <c r="D670" s="36" t="s">
        <v>85</v>
      </c>
      <c r="E670" s="37"/>
      <c r="F670" s="96">
        <v>60000</v>
      </c>
      <c r="G670" s="93">
        <f t="shared" si="20"/>
        <v>107.90784669891913</v>
      </c>
      <c r="H670" s="93">
        <v>556.03</v>
      </c>
      <c r="I670" s="97">
        <f t="shared" si="21"/>
        <v>-5800755</v>
      </c>
      <c r="J670" s="34" t="s">
        <v>311</v>
      </c>
      <c r="K670" s="98" t="s">
        <v>94</v>
      </c>
      <c r="L670" s="36" t="s">
        <v>773</v>
      </c>
      <c r="M670" s="36" t="s">
        <v>79</v>
      </c>
      <c r="N670" s="34" t="s">
        <v>95</v>
      </c>
      <c r="O670" s="42"/>
    </row>
    <row r="671" spans="1:15" s="38" customFormat="1" ht="16.5" x14ac:dyDescent="0.3">
      <c r="A671" s="35">
        <v>43454</v>
      </c>
      <c r="B671" s="99" t="s">
        <v>151</v>
      </c>
      <c r="C671" s="95" t="s">
        <v>92</v>
      </c>
      <c r="D671" s="36" t="s">
        <v>88</v>
      </c>
      <c r="E671" s="37"/>
      <c r="F671" s="37">
        <v>2000</v>
      </c>
      <c r="G671" s="93">
        <f t="shared" si="20"/>
        <v>3.5283325100557477</v>
      </c>
      <c r="H671" s="93">
        <v>566.84</v>
      </c>
      <c r="I671" s="97">
        <f t="shared" si="21"/>
        <v>-5802755</v>
      </c>
      <c r="J671" s="99" t="s">
        <v>93</v>
      </c>
      <c r="K671" s="99" t="s">
        <v>94</v>
      </c>
      <c r="L671" s="36" t="s">
        <v>732</v>
      </c>
      <c r="M671" s="36" t="s">
        <v>79</v>
      </c>
      <c r="N671" s="16" t="s">
        <v>95</v>
      </c>
      <c r="O671" s="44"/>
    </row>
    <row r="672" spans="1:15" s="38" customFormat="1" ht="16.5" x14ac:dyDescent="0.3">
      <c r="A672" s="35">
        <v>43454</v>
      </c>
      <c r="B672" s="106" t="s">
        <v>247</v>
      </c>
      <c r="C672" s="95" t="s">
        <v>92</v>
      </c>
      <c r="D672" s="36" t="s">
        <v>85</v>
      </c>
      <c r="E672" s="96"/>
      <c r="F672" s="96">
        <v>300</v>
      </c>
      <c r="G672" s="93">
        <f t="shared" si="20"/>
        <v>0.53953923349459565</v>
      </c>
      <c r="H672" s="93">
        <v>556.03</v>
      </c>
      <c r="I672" s="97">
        <f t="shared" si="21"/>
        <v>-5803055</v>
      </c>
      <c r="J672" s="106" t="s">
        <v>212</v>
      </c>
      <c r="K672" s="106" t="s">
        <v>94</v>
      </c>
      <c r="L672" s="36" t="s">
        <v>773</v>
      </c>
      <c r="M672" s="36" t="s">
        <v>79</v>
      </c>
      <c r="N672" s="43" t="s">
        <v>95</v>
      </c>
      <c r="O672" s="44"/>
    </row>
    <row r="673" spans="1:15" ht="16.5" x14ac:dyDescent="0.3">
      <c r="A673" s="35">
        <v>43454</v>
      </c>
      <c r="B673" s="106" t="s">
        <v>248</v>
      </c>
      <c r="C673" s="95" t="s">
        <v>92</v>
      </c>
      <c r="D673" s="36" t="s">
        <v>85</v>
      </c>
      <c r="E673" s="96"/>
      <c r="F673" s="96">
        <v>300</v>
      </c>
      <c r="G673" s="93">
        <f t="shared" si="20"/>
        <v>0.53953923349459565</v>
      </c>
      <c r="H673" s="93">
        <v>556.03</v>
      </c>
      <c r="I673" s="97">
        <f t="shared" si="21"/>
        <v>-5803355</v>
      </c>
      <c r="J673" s="106" t="s">
        <v>212</v>
      </c>
      <c r="K673" s="106" t="s">
        <v>94</v>
      </c>
      <c r="L673" s="36" t="s">
        <v>773</v>
      </c>
      <c r="M673" s="36" t="s">
        <v>79</v>
      </c>
      <c r="N673" s="43" t="s">
        <v>95</v>
      </c>
      <c r="O673" s="42"/>
    </row>
    <row r="674" spans="1:15" ht="16.5" x14ac:dyDescent="0.3">
      <c r="A674" s="35">
        <v>43454</v>
      </c>
      <c r="B674" s="106" t="s">
        <v>249</v>
      </c>
      <c r="C674" s="95" t="s">
        <v>92</v>
      </c>
      <c r="D674" s="36" t="s">
        <v>85</v>
      </c>
      <c r="E674" s="96"/>
      <c r="F674" s="96">
        <v>300</v>
      </c>
      <c r="G674" s="93">
        <f t="shared" si="20"/>
        <v>0.53953923349459565</v>
      </c>
      <c r="H674" s="93">
        <v>556.03</v>
      </c>
      <c r="I674" s="97">
        <f t="shared" si="21"/>
        <v>-5803655</v>
      </c>
      <c r="J674" s="106" t="s">
        <v>212</v>
      </c>
      <c r="K674" s="106" t="s">
        <v>94</v>
      </c>
      <c r="L674" s="36" t="s">
        <v>773</v>
      </c>
      <c r="M674" s="36" t="s">
        <v>79</v>
      </c>
      <c r="N674" s="43" t="s">
        <v>95</v>
      </c>
      <c r="O674" s="42"/>
    </row>
    <row r="675" spans="1:15" ht="16.5" x14ac:dyDescent="0.3">
      <c r="A675" s="35">
        <v>43454</v>
      </c>
      <c r="B675" s="106" t="s">
        <v>251</v>
      </c>
      <c r="C675" s="95" t="s">
        <v>92</v>
      </c>
      <c r="D675" s="36" t="s">
        <v>85</v>
      </c>
      <c r="E675" s="96"/>
      <c r="F675" s="96">
        <v>300</v>
      </c>
      <c r="G675" s="93">
        <f t="shared" si="20"/>
        <v>0.53953923349459565</v>
      </c>
      <c r="H675" s="93">
        <v>556.03</v>
      </c>
      <c r="I675" s="97">
        <f t="shared" si="21"/>
        <v>-5803955</v>
      </c>
      <c r="J675" s="106" t="s">
        <v>212</v>
      </c>
      <c r="K675" s="106" t="s">
        <v>94</v>
      </c>
      <c r="L675" s="36" t="s">
        <v>773</v>
      </c>
      <c r="M675" s="36" t="s">
        <v>79</v>
      </c>
      <c r="N675" s="43" t="s">
        <v>95</v>
      </c>
      <c r="O675" s="42"/>
    </row>
    <row r="676" spans="1:15" ht="16.5" x14ac:dyDescent="0.3">
      <c r="A676" s="35">
        <v>43454</v>
      </c>
      <c r="B676" s="106" t="s">
        <v>252</v>
      </c>
      <c r="C676" s="95" t="s">
        <v>92</v>
      </c>
      <c r="D676" s="36" t="s">
        <v>85</v>
      </c>
      <c r="E676" s="96"/>
      <c r="F676" s="96">
        <v>300</v>
      </c>
      <c r="G676" s="93">
        <f t="shared" si="20"/>
        <v>0.53953923349459565</v>
      </c>
      <c r="H676" s="93">
        <v>556.03</v>
      </c>
      <c r="I676" s="97">
        <f t="shared" si="21"/>
        <v>-5804255</v>
      </c>
      <c r="J676" s="106" t="s">
        <v>212</v>
      </c>
      <c r="K676" s="106" t="s">
        <v>94</v>
      </c>
      <c r="L676" s="36" t="s">
        <v>773</v>
      </c>
      <c r="M676" s="36" t="s">
        <v>79</v>
      </c>
      <c r="N676" s="43" t="s">
        <v>95</v>
      </c>
      <c r="O676" s="42"/>
    </row>
    <row r="677" spans="1:15" ht="16.5" x14ac:dyDescent="0.3">
      <c r="A677" s="35">
        <v>43454</v>
      </c>
      <c r="B677" s="106" t="s">
        <v>243</v>
      </c>
      <c r="C677" s="95" t="s">
        <v>92</v>
      </c>
      <c r="D677" s="36" t="s">
        <v>85</v>
      </c>
      <c r="E677" s="96"/>
      <c r="F677" s="96">
        <v>300</v>
      </c>
      <c r="G677" s="93">
        <f t="shared" si="20"/>
        <v>0.53953923349459565</v>
      </c>
      <c r="H677" s="93">
        <v>556.03</v>
      </c>
      <c r="I677" s="97">
        <f t="shared" si="21"/>
        <v>-5804555</v>
      </c>
      <c r="J677" s="106" t="s">
        <v>212</v>
      </c>
      <c r="K677" s="106" t="s">
        <v>94</v>
      </c>
      <c r="L677" s="36" t="s">
        <v>773</v>
      </c>
      <c r="M677" s="36" t="s">
        <v>79</v>
      </c>
      <c r="N677" s="43" t="s">
        <v>95</v>
      </c>
      <c r="O677" s="42"/>
    </row>
    <row r="678" spans="1:15" ht="16.5" x14ac:dyDescent="0.3">
      <c r="A678" s="35">
        <v>43454</v>
      </c>
      <c r="B678" s="34" t="s">
        <v>352</v>
      </c>
      <c r="C678" s="34" t="s">
        <v>86</v>
      </c>
      <c r="D678" s="36" t="s">
        <v>88</v>
      </c>
      <c r="E678" s="25"/>
      <c r="F678" s="25">
        <v>80000</v>
      </c>
      <c r="G678" s="93">
        <f t="shared" si="20"/>
        <v>141.13330040222991</v>
      </c>
      <c r="H678" s="93">
        <v>566.84</v>
      </c>
      <c r="I678" s="97">
        <f t="shared" si="21"/>
        <v>-5884555</v>
      </c>
      <c r="J678" s="34" t="s">
        <v>351</v>
      </c>
      <c r="K678" s="36">
        <v>15</v>
      </c>
      <c r="L678" s="36" t="s">
        <v>732</v>
      </c>
      <c r="M678" s="36" t="s">
        <v>79</v>
      </c>
      <c r="N678" s="36" t="s">
        <v>110</v>
      </c>
      <c r="O678" s="42"/>
    </row>
    <row r="679" spans="1:15" ht="16.5" x14ac:dyDescent="0.3">
      <c r="A679" s="35">
        <v>43454</v>
      </c>
      <c r="B679" s="98" t="s">
        <v>571</v>
      </c>
      <c r="C679" s="95" t="s">
        <v>92</v>
      </c>
      <c r="D679" s="36" t="s">
        <v>85</v>
      </c>
      <c r="E679" s="37"/>
      <c r="F679" s="37">
        <v>13000</v>
      </c>
      <c r="G679" s="93">
        <f t="shared" si="20"/>
        <v>23.380033451432478</v>
      </c>
      <c r="H679" s="93">
        <v>556.03</v>
      </c>
      <c r="I679" s="97">
        <f t="shared" si="21"/>
        <v>-5897555</v>
      </c>
      <c r="J679" s="34" t="s">
        <v>267</v>
      </c>
      <c r="K679" s="98" t="s">
        <v>213</v>
      </c>
      <c r="L679" s="36" t="s">
        <v>773</v>
      </c>
      <c r="M679" s="36" t="s">
        <v>79</v>
      </c>
      <c r="N679" s="34" t="s">
        <v>110</v>
      </c>
      <c r="O679" s="42"/>
    </row>
    <row r="680" spans="1:15" ht="16.5" x14ac:dyDescent="0.3">
      <c r="A680" s="35">
        <v>43454</v>
      </c>
      <c r="B680" s="98" t="s">
        <v>577</v>
      </c>
      <c r="C680" s="95" t="s">
        <v>92</v>
      </c>
      <c r="D680" s="36" t="s">
        <v>85</v>
      </c>
      <c r="E680" s="37"/>
      <c r="F680" s="37">
        <v>300</v>
      </c>
      <c r="G680" s="93">
        <f t="shared" si="20"/>
        <v>0.53953923349459565</v>
      </c>
      <c r="H680" s="93">
        <v>556.03</v>
      </c>
      <c r="I680" s="97">
        <f t="shared" si="21"/>
        <v>-5897855</v>
      </c>
      <c r="J680" s="34" t="s">
        <v>267</v>
      </c>
      <c r="K680" s="98" t="s">
        <v>94</v>
      </c>
      <c r="L680" s="36" t="s">
        <v>773</v>
      </c>
      <c r="M680" s="36" t="s">
        <v>79</v>
      </c>
      <c r="N680" s="34" t="s">
        <v>95</v>
      </c>
      <c r="O680" s="42"/>
    </row>
    <row r="681" spans="1:15" ht="16.5" x14ac:dyDescent="0.3">
      <c r="A681" s="35">
        <v>43454</v>
      </c>
      <c r="B681" s="98" t="s">
        <v>550</v>
      </c>
      <c r="C681" s="95" t="s">
        <v>92</v>
      </c>
      <c r="D681" s="36" t="s">
        <v>85</v>
      </c>
      <c r="E681" s="37"/>
      <c r="F681" s="37">
        <v>2000</v>
      </c>
      <c r="G681" s="93">
        <f t="shared" si="20"/>
        <v>3.5969282232973043</v>
      </c>
      <c r="H681" s="93">
        <v>556.03</v>
      </c>
      <c r="I681" s="97">
        <f t="shared" si="21"/>
        <v>-5899855</v>
      </c>
      <c r="J681" s="34" t="s">
        <v>267</v>
      </c>
      <c r="K681" s="98" t="s">
        <v>94</v>
      </c>
      <c r="L681" s="36" t="s">
        <v>773</v>
      </c>
      <c r="M681" s="36" t="s">
        <v>79</v>
      </c>
      <c r="N681" s="34" t="s">
        <v>95</v>
      </c>
      <c r="O681" s="42"/>
    </row>
    <row r="682" spans="1:15" ht="16.5" x14ac:dyDescent="0.3">
      <c r="A682" s="35">
        <v>43454</v>
      </c>
      <c r="B682" s="34" t="s">
        <v>619</v>
      </c>
      <c r="C682" s="36" t="s">
        <v>268</v>
      </c>
      <c r="D682" s="36" t="s">
        <v>81</v>
      </c>
      <c r="E682" s="37"/>
      <c r="F682" s="37">
        <v>1200</v>
      </c>
      <c r="G682" s="93">
        <f t="shared" si="20"/>
        <v>2.1581569339783826</v>
      </c>
      <c r="H682" s="93">
        <v>556.03</v>
      </c>
      <c r="I682" s="97">
        <f t="shared" si="21"/>
        <v>-5901055</v>
      </c>
      <c r="J682" s="34" t="s">
        <v>582</v>
      </c>
      <c r="K682" s="34" t="s">
        <v>620</v>
      </c>
      <c r="L682" s="36" t="s">
        <v>773</v>
      </c>
      <c r="M682" s="36" t="s">
        <v>79</v>
      </c>
      <c r="N682" s="34" t="s">
        <v>110</v>
      </c>
      <c r="O682" s="42"/>
    </row>
    <row r="683" spans="1:15" ht="16.5" x14ac:dyDescent="0.3">
      <c r="A683" s="35">
        <v>43454</v>
      </c>
      <c r="B683" s="98" t="s">
        <v>695</v>
      </c>
      <c r="C683" s="95" t="s">
        <v>92</v>
      </c>
      <c r="D683" s="36" t="s">
        <v>85</v>
      </c>
      <c r="E683" s="37"/>
      <c r="F683" s="96">
        <v>500</v>
      </c>
      <c r="G683" s="93">
        <f t="shared" si="20"/>
        <v>0.89923205582432608</v>
      </c>
      <c r="H683" s="93">
        <v>556.03</v>
      </c>
      <c r="I683" s="97">
        <f t="shared" si="21"/>
        <v>-5901555</v>
      </c>
      <c r="J683" s="34" t="s">
        <v>311</v>
      </c>
      <c r="K683" s="98" t="s">
        <v>94</v>
      </c>
      <c r="L683" s="36" t="s">
        <v>773</v>
      </c>
      <c r="M683" s="36" t="s">
        <v>79</v>
      </c>
      <c r="N683" s="34" t="s">
        <v>95</v>
      </c>
      <c r="O683" s="42"/>
    </row>
    <row r="684" spans="1:15" ht="16.5" x14ac:dyDescent="0.3">
      <c r="A684" s="35">
        <v>43454</v>
      </c>
      <c r="B684" s="98" t="s">
        <v>696</v>
      </c>
      <c r="C684" s="95" t="s">
        <v>92</v>
      </c>
      <c r="D684" s="36" t="s">
        <v>85</v>
      </c>
      <c r="E684" s="37"/>
      <c r="F684" s="96">
        <v>2000</v>
      </c>
      <c r="G684" s="93">
        <f t="shared" si="20"/>
        <v>3.5969282232973043</v>
      </c>
      <c r="H684" s="93">
        <v>556.03</v>
      </c>
      <c r="I684" s="97">
        <f t="shared" si="21"/>
        <v>-5903555</v>
      </c>
      <c r="J684" s="34" t="s">
        <v>311</v>
      </c>
      <c r="K684" s="98" t="s">
        <v>94</v>
      </c>
      <c r="L684" s="36" t="s">
        <v>773</v>
      </c>
      <c r="M684" s="36" t="s">
        <v>79</v>
      </c>
      <c r="N684" s="34" t="s">
        <v>95</v>
      </c>
      <c r="O684" s="42"/>
    </row>
    <row r="685" spans="1:15" ht="16.5" x14ac:dyDescent="0.3">
      <c r="A685" s="35">
        <v>43455</v>
      </c>
      <c r="B685" s="36" t="s">
        <v>42</v>
      </c>
      <c r="C685" s="36" t="s">
        <v>80</v>
      </c>
      <c r="D685" s="36" t="s">
        <v>81</v>
      </c>
      <c r="E685" s="101"/>
      <c r="F685" s="37">
        <v>6504</v>
      </c>
      <c r="G685" s="93">
        <f t="shared" si="20"/>
        <v>11.697210582162834</v>
      </c>
      <c r="H685" s="93">
        <v>556.03</v>
      </c>
      <c r="I685" s="97">
        <f t="shared" si="21"/>
        <v>-5910059</v>
      </c>
      <c r="J685" s="102" t="s">
        <v>78</v>
      </c>
      <c r="K685" s="36" t="s">
        <v>22</v>
      </c>
      <c r="L685" s="36" t="s">
        <v>773</v>
      </c>
      <c r="M685" s="36" t="s">
        <v>79</v>
      </c>
      <c r="N685" s="16" t="s">
        <v>110</v>
      </c>
      <c r="O685" s="42"/>
    </row>
    <row r="686" spans="1:15" ht="16.5" x14ac:dyDescent="0.3">
      <c r="A686" s="35">
        <v>43455</v>
      </c>
      <c r="B686" s="36" t="s">
        <v>43</v>
      </c>
      <c r="C686" s="36" t="s">
        <v>80</v>
      </c>
      <c r="D686" s="36" t="s">
        <v>81</v>
      </c>
      <c r="E686" s="101"/>
      <c r="F686" s="37">
        <v>3401</v>
      </c>
      <c r="G686" s="93">
        <f t="shared" si="20"/>
        <v>6.116576443717066</v>
      </c>
      <c r="H686" s="93">
        <v>556.03</v>
      </c>
      <c r="I686" s="97">
        <f t="shared" si="21"/>
        <v>-5913460</v>
      </c>
      <c r="J686" s="102" t="s">
        <v>78</v>
      </c>
      <c r="K686" s="36">
        <v>3634975</v>
      </c>
      <c r="L686" s="36" t="s">
        <v>773</v>
      </c>
      <c r="M686" s="36" t="s">
        <v>79</v>
      </c>
      <c r="N686" s="16" t="s">
        <v>110</v>
      </c>
      <c r="O686" s="42"/>
    </row>
    <row r="687" spans="1:15" ht="16.5" x14ac:dyDescent="0.3">
      <c r="A687" s="35">
        <v>43455</v>
      </c>
      <c r="B687" s="36" t="s">
        <v>726</v>
      </c>
      <c r="C687" s="36" t="s">
        <v>84</v>
      </c>
      <c r="D687" s="36" t="s">
        <v>85</v>
      </c>
      <c r="E687" s="101"/>
      <c r="F687" s="37">
        <v>220000</v>
      </c>
      <c r="G687" s="93">
        <f t="shared" si="20"/>
        <v>395.66210456270346</v>
      </c>
      <c r="H687" s="93">
        <v>556.03</v>
      </c>
      <c r="I687" s="97">
        <f t="shared" si="21"/>
        <v>-6133460</v>
      </c>
      <c r="J687" s="102" t="s">
        <v>78</v>
      </c>
      <c r="K687" s="36">
        <v>3634975</v>
      </c>
      <c r="L687" s="36" t="s">
        <v>773</v>
      </c>
      <c r="M687" s="36" t="s">
        <v>79</v>
      </c>
      <c r="N687" s="16" t="s">
        <v>110</v>
      </c>
      <c r="O687" s="42"/>
    </row>
    <row r="688" spans="1:15" ht="16.5" x14ac:dyDescent="0.3">
      <c r="A688" s="35">
        <v>43455</v>
      </c>
      <c r="B688" s="99" t="s">
        <v>151</v>
      </c>
      <c r="C688" s="95" t="s">
        <v>92</v>
      </c>
      <c r="D688" s="36" t="s">
        <v>88</v>
      </c>
      <c r="E688" s="37"/>
      <c r="F688" s="37">
        <v>2000</v>
      </c>
      <c r="G688" s="93">
        <f t="shared" si="20"/>
        <v>3.5283325100557477</v>
      </c>
      <c r="H688" s="93">
        <v>566.84</v>
      </c>
      <c r="I688" s="97">
        <f t="shared" si="21"/>
        <v>-6135460</v>
      </c>
      <c r="J688" s="99" t="s">
        <v>93</v>
      </c>
      <c r="K688" s="99" t="s">
        <v>94</v>
      </c>
      <c r="L688" s="36" t="s">
        <v>732</v>
      </c>
      <c r="M688" s="36" t="s">
        <v>79</v>
      </c>
      <c r="N688" s="16" t="s">
        <v>95</v>
      </c>
      <c r="O688" s="42"/>
    </row>
    <row r="689" spans="1:15" ht="16.5" x14ac:dyDescent="0.3">
      <c r="A689" s="35">
        <v>43455</v>
      </c>
      <c r="B689" s="99" t="s">
        <v>152</v>
      </c>
      <c r="C689" s="95" t="s">
        <v>201</v>
      </c>
      <c r="D689" s="36" t="s">
        <v>88</v>
      </c>
      <c r="E689" s="37"/>
      <c r="F689" s="37">
        <v>30000</v>
      </c>
      <c r="G689" s="93">
        <f t="shared" si="20"/>
        <v>52.924987650836215</v>
      </c>
      <c r="H689" s="93">
        <v>566.84</v>
      </c>
      <c r="I689" s="97">
        <f t="shared" si="21"/>
        <v>-6165460</v>
      </c>
      <c r="J689" s="99" t="s">
        <v>93</v>
      </c>
      <c r="K689" s="99">
        <v>42</v>
      </c>
      <c r="L689" s="36" t="s">
        <v>732</v>
      </c>
      <c r="M689" s="36" t="s">
        <v>79</v>
      </c>
      <c r="N689" s="16" t="s">
        <v>110</v>
      </c>
      <c r="O689" s="42"/>
    </row>
    <row r="690" spans="1:15" ht="16.5" x14ac:dyDescent="0.3">
      <c r="A690" s="35">
        <v>43455</v>
      </c>
      <c r="B690" s="106" t="s">
        <v>253</v>
      </c>
      <c r="C690" s="95" t="s">
        <v>201</v>
      </c>
      <c r="D690" s="36" t="s">
        <v>85</v>
      </c>
      <c r="E690" s="96"/>
      <c r="F690" s="96">
        <v>60000</v>
      </c>
      <c r="G690" s="93">
        <f t="shared" si="20"/>
        <v>107.90784669891913</v>
      </c>
      <c r="H690" s="93">
        <v>556.03</v>
      </c>
      <c r="I690" s="97">
        <f t="shared" si="21"/>
        <v>-6225460</v>
      </c>
      <c r="J690" s="106" t="s">
        <v>212</v>
      </c>
      <c r="K690" s="106">
        <v>249</v>
      </c>
      <c r="L690" s="36" t="s">
        <v>773</v>
      </c>
      <c r="M690" s="36" t="s">
        <v>79</v>
      </c>
      <c r="N690" s="43" t="s">
        <v>110</v>
      </c>
      <c r="O690" s="42"/>
    </row>
    <row r="691" spans="1:15" ht="16.5" x14ac:dyDescent="0.3">
      <c r="A691" s="35">
        <v>43455</v>
      </c>
      <c r="B691" s="106" t="s">
        <v>254</v>
      </c>
      <c r="C691" s="95" t="s">
        <v>201</v>
      </c>
      <c r="D691" s="36" t="s">
        <v>85</v>
      </c>
      <c r="E691" s="96"/>
      <c r="F691" s="96">
        <v>50000</v>
      </c>
      <c r="G691" s="93">
        <f t="shared" si="20"/>
        <v>89.923205582432601</v>
      </c>
      <c r="H691" s="93">
        <v>556.03</v>
      </c>
      <c r="I691" s="97">
        <f t="shared" si="21"/>
        <v>-6275460</v>
      </c>
      <c r="J691" s="106" t="s">
        <v>212</v>
      </c>
      <c r="K691" s="106" t="s">
        <v>94</v>
      </c>
      <c r="L691" s="36" t="s">
        <v>773</v>
      </c>
      <c r="M691" s="36" t="s">
        <v>79</v>
      </c>
      <c r="N691" s="43" t="s">
        <v>95</v>
      </c>
      <c r="O691" s="42"/>
    </row>
    <row r="692" spans="1:15" ht="16.5" x14ac:dyDescent="0.3">
      <c r="A692" s="35">
        <v>43455</v>
      </c>
      <c r="B692" s="106" t="s">
        <v>255</v>
      </c>
      <c r="C692" s="99" t="s">
        <v>109</v>
      </c>
      <c r="D692" s="36" t="s">
        <v>81</v>
      </c>
      <c r="E692" s="96"/>
      <c r="F692" s="96">
        <v>500</v>
      </c>
      <c r="G692" s="93">
        <f t="shared" si="20"/>
        <v>0.89923205582432608</v>
      </c>
      <c r="H692" s="93">
        <v>556.03</v>
      </c>
      <c r="I692" s="97">
        <f t="shared" si="21"/>
        <v>-6275960</v>
      </c>
      <c r="J692" s="106" t="s">
        <v>212</v>
      </c>
      <c r="K692" s="106" t="s">
        <v>94</v>
      </c>
      <c r="L692" s="36" t="s">
        <v>773</v>
      </c>
      <c r="M692" s="36" t="s">
        <v>79</v>
      </c>
      <c r="N692" s="43" t="s">
        <v>95</v>
      </c>
      <c r="O692" s="42"/>
    </row>
    <row r="693" spans="1:15" ht="16.5" x14ac:dyDescent="0.3">
      <c r="A693" s="35">
        <v>43455</v>
      </c>
      <c r="B693" s="106" t="s">
        <v>247</v>
      </c>
      <c r="C693" s="95" t="s">
        <v>92</v>
      </c>
      <c r="D693" s="36" t="s">
        <v>85</v>
      </c>
      <c r="E693" s="96"/>
      <c r="F693" s="96">
        <v>300</v>
      </c>
      <c r="G693" s="93">
        <f t="shared" si="20"/>
        <v>0.53953923349459565</v>
      </c>
      <c r="H693" s="93">
        <v>556.03</v>
      </c>
      <c r="I693" s="97">
        <f t="shared" si="21"/>
        <v>-6276260</v>
      </c>
      <c r="J693" s="106" t="s">
        <v>212</v>
      </c>
      <c r="K693" s="106" t="s">
        <v>94</v>
      </c>
      <c r="L693" s="36" t="s">
        <v>773</v>
      </c>
      <c r="M693" s="36" t="s">
        <v>79</v>
      </c>
      <c r="N693" s="43" t="s">
        <v>95</v>
      </c>
      <c r="O693" s="42"/>
    </row>
    <row r="694" spans="1:15" ht="16.5" x14ac:dyDescent="0.3">
      <c r="A694" s="35">
        <v>43455</v>
      </c>
      <c r="B694" s="106" t="s">
        <v>248</v>
      </c>
      <c r="C694" s="95" t="s">
        <v>92</v>
      </c>
      <c r="D694" s="36" t="s">
        <v>85</v>
      </c>
      <c r="E694" s="96"/>
      <c r="F694" s="96">
        <v>300</v>
      </c>
      <c r="G694" s="93">
        <f t="shared" si="20"/>
        <v>0.53953923349459565</v>
      </c>
      <c r="H694" s="93">
        <v>556.03</v>
      </c>
      <c r="I694" s="97">
        <f t="shared" si="21"/>
        <v>-6276560</v>
      </c>
      <c r="J694" s="106" t="s">
        <v>212</v>
      </c>
      <c r="K694" s="106" t="s">
        <v>94</v>
      </c>
      <c r="L694" s="36" t="s">
        <v>773</v>
      </c>
      <c r="M694" s="36" t="s">
        <v>79</v>
      </c>
      <c r="N694" s="43" t="s">
        <v>95</v>
      </c>
      <c r="O694" s="42"/>
    </row>
    <row r="695" spans="1:15" ht="16.5" x14ac:dyDescent="0.3">
      <c r="A695" s="35">
        <v>43455</v>
      </c>
      <c r="B695" s="106" t="s">
        <v>245</v>
      </c>
      <c r="C695" s="95" t="s">
        <v>92</v>
      </c>
      <c r="D695" s="36" t="s">
        <v>85</v>
      </c>
      <c r="E695" s="96"/>
      <c r="F695" s="96">
        <v>300</v>
      </c>
      <c r="G695" s="93">
        <f t="shared" si="20"/>
        <v>0.53953923349459565</v>
      </c>
      <c r="H695" s="93">
        <v>556.03</v>
      </c>
      <c r="I695" s="97">
        <f t="shared" si="21"/>
        <v>-6276860</v>
      </c>
      <c r="J695" s="106" t="s">
        <v>212</v>
      </c>
      <c r="K695" s="106" t="s">
        <v>94</v>
      </c>
      <c r="L695" s="36" t="s">
        <v>773</v>
      </c>
      <c r="M695" s="36" t="s">
        <v>79</v>
      </c>
      <c r="N695" s="43" t="s">
        <v>95</v>
      </c>
      <c r="O695" s="42"/>
    </row>
    <row r="696" spans="1:15" ht="16.5" x14ac:dyDescent="0.3">
      <c r="A696" s="35">
        <v>43455</v>
      </c>
      <c r="B696" s="106" t="s">
        <v>256</v>
      </c>
      <c r="C696" s="95" t="s">
        <v>92</v>
      </c>
      <c r="D696" s="36" t="s">
        <v>85</v>
      </c>
      <c r="E696" s="96"/>
      <c r="F696" s="96">
        <v>300</v>
      </c>
      <c r="G696" s="93">
        <f t="shared" si="20"/>
        <v>0.53953923349459565</v>
      </c>
      <c r="H696" s="93">
        <v>556.03</v>
      </c>
      <c r="I696" s="97">
        <f t="shared" si="21"/>
        <v>-6277160</v>
      </c>
      <c r="J696" s="106" t="s">
        <v>212</v>
      </c>
      <c r="K696" s="106" t="s">
        <v>94</v>
      </c>
      <c r="L696" s="36" t="s">
        <v>773</v>
      </c>
      <c r="M696" s="36" t="s">
        <v>79</v>
      </c>
      <c r="N696" s="43" t="s">
        <v>95</v>
      </c>
      <c r="O696" s="42"/>
    </row>
    <row r="697" spans="1:15" ht="16.5" x14ac:dyDescent="0.3">
      <c r="A697" s="35">
        <v>43455</v>
      </c>
      <c r="B697" s="106" t="s">
        <v>257</v>
      </c>
      <c r="C697" s="95" t="s">
        <v>92</v>
      </c>
      <c r="D697" s="36" t="s">
        <v>85</v>
      </c>
      <c r="E697" s="96"/>
      <c r="F697" s="96">
        <v>300</v>
      </c>
      <c r="G697" s="93">
        <f t="shared" si="20"/>
        <v>0.53953923349459565</v>
      </c>
      <c r="H697" s="93">
        <v>556.03</v>
      </c>
      <c r="I697" s="97">
        <f t="shared" si="21"/>
        <v>-6277460</v>
      </c>
      <c r="J697" s="106" t="s">
        <v>212</v>
      </c>
      <c r="K697" s="106" t="s">
        <v>94</v>
      </c>
      <c r="L697" s="36" t="s">
        <v>773</v>
      </c>
      <c r="M697" s="36" t="s">
        <v>79</v>
      </c>
      <c r="N697" s="43" t="s">
        <v>95</v>
      </c>
      <c r="O697" s="42"/>
    </row>
    <row r="698" spans="1:15" ht="16.5" x14ac:dyDescent="0.3">
      <c r="A698" s="35">
        <v>43455</v>
      </c>
      <c r="B698" s="106" t="s">
        <v>258</v>
      </c>
      <c r="C698" s="95" t="s">
        <v>92</v>
      </c>
      <c r="D698" s="36" t="s">
        <v>85</v>
      </c>
      <c r="E698" s="96"/>
      <c r="F698" s="96">
        <v>300</v>
      </c>
      <c r="G698" s="93">
        <f t="shared" si="20"/>
        <v>0.53953923349459565</v>
      </c>
      <c r="H698" s="93">
        <v>556.03</v>
      </c>
      <c r="I698" s="97">
        <f t="shared" si="21"/>
        <v>-6277760</v>
      </c>
      <c r="J698" s="106" t="s">
        <v>212</v>
      </c>
      <c r="K698" s="106" t="s">
        <v>94</v>
      </c>
      <c r="L698" s="36" t="s">
        <v>773</v>
      </c>
      <c r="M698" s="36" t="s">
        <v>79</v>
      </c>
      <c r="N698" s="43" t="s">
        <v>95</v>
      </c>
      <c r="O698" s="42"/>
    </row>
    <row r="699" spans="1:15" ht="16.5" x14ac:dyDescent="0.3">
      <c r="A699" s="35">
        <v>43455</v>
      </c>
      <c r="B699" s="106" t="s">
        <v>259</v>
      </c>
      <c r="C699" s="95" t="s">
        <v>92</v>
      </c>
      <c r="D699" s="36" t="s">
        <v>85</v>
      </c>
      <c r="E699" s="96"/>
      <c r="F699" s="96">
        <v>300</v>
      </c>
      <c r="G699" s="93">
        <f t="shared" si="20"/>
        <v>0.53953923349459565</v>
      </c>
      <c r="H699" s="93">
        <v>556.03</v>
      </c>
      <c r="I699" s="97">
        <f t="shared" si="21"/>
        <v>-6278060</v>
      </c>
      <c r="J699" s="106" t="s">
        <v>212</v>
      </c>
      <c r="K699" s="106" t="s">
        <v>94</v>
      </c>
      <c r="L699" s="36" t="s">
        <v>773</v>
      </c>
      <c r="M699" s="36" t="s">
        <v>79</v>
      </c>
      <c r="N699" s="43" t="s">
        <v>95</v>
      </c>
      <c r="O699" s="42"/>
    </row>
    <row r="700" spans="1:15" ht="16.5" x14ac:dyDescent="0.3">
      <c r="A700" s="35">
        <v>43455</v>
      </c>
      <c r="B700" s="106" t="s">
        <v>260</v>
      </c>
      <c r="C700" s="95" t="s">
        <v>92</v>
      </c>
      <c r="D700" s="36" t="s">
        <v>85</v>
      </c>
      <c r="E700" s="96"/>
      <c r="F700" s="96">
        <v>12000</v>
      </c>
      <c r="G700" s="93">
        <f t="shared" si="20"/>
        <v>21.581569339783826</v>
      </c>
      <c r="H700" s="93">
        <v>556.03</v>
      </c>
      <c r="I700" s="97">
        <f t="shared" si="21"/>
        <v>-6290060</v>
      </c>
      <c r="J700" s="106" t="s">
        <v>212</v>
      </c>
      <c r="K700" s="106">
        <v>14</v>
      </c>
      <c r="L700" s="36" t="s">
        <v>773</v>
      </c>
      <c r="M700" s="36" t="s">
        <v>79</v>
      </c>
      <c r="N700" s="43" t="s">
        <v>110</v>
      </c>
      <c r="O700" s="42"/>
    </row>
    <row r="701" spans="1:15" ht="16.5" x14ac:dyDescent="0.3">
      <c r="A701" s="35">
        <v>43455</v>
      </c>
      <c r="B701" s="106" t="s">
        <v>261</v>
      </c>
      <c r="C701" s="95" t="s">
        <v>92</v>
      </c>
      <c r="D701" s="36" t="s">
        <v>85</v>
      </c>
      <c r="E701" s="96"/>
      <c r="F701" s="96">
        <v>300</v>
      </c>
      <c r="G701" s="93">
        <f t="shared" si="20"/>
        <v>0.53953923349459565</v>
      </c>
      <c r="H701" s="93">
        <v>556.03</v>
      </c>
      <c r="I701" s="97">
        <f t="shared" si="21"/>
        <v>-6290360</v>
      </c>
      <c r="J701" s="106" t="s">
        <v>212</v>
      </c>
      <c r="K701" s="106" t="s">
        <v>94</v>
      </c>
      <c r="L701" s="36" t="s">
        <v>773</v>
      </c>
      <c r="M701" s="36" t="s">
        <v>79</v>
      </c>
      <c r="N701" s="43" t="s">
        <v>95</v>
      </c>
      <c r="O701" s="42"/>
    </row>
    <row r="702" spans="1:15" ht="16.5" x14ac:dyDescent="0.3">
      <c r="A702" s="35">
        <v>43455</v>
      </c>
      <c r="B702" s="106" t="s">
        <v>262</v>
      </c>
      <c r="C702" s="99" t="s">
        <v>109</v>
      </c>
      <c r="D702" s="36" t="s">
        <v>81</v>
      </c>
      <c r="E702" s="96"/>
      <c r="F702" s="96">
        <v>400</v>
      </c>
      <c r="G702" s="93">
        <f t="shared" si="20"/>
        <v>0.71938564465946087</v>
      </c>
      <c r="H702" s="93">
        <v>556.03</v>
      </c>
      <c r="I702" s="97">
        <f t="shared" si="21"/>
        <v>-6290760</v>
      </c>
      <c r="J702" s="106" t="s">
        <v>212</v>
      </c>
      <c r="K702" s="106" t="s">
        <v>94</v>
      </c>
      <c r="L702" s="36" t="s">
        <v>773</v>
      </c>
      <c r="M702" s="36" t="s">
        <v>79</v>
      </c>
      <c r="N702" s="43" t="s">
        <v>95</v>
      </c>
      <c r="O702" s="42"/>
    </row>
    <row r="703" spans="1:15" ht="16.5" x14ac:dyDescent="0.3">
      <c r="A703" s="35">
        <v>43455</v>
      </c>
      <c r="B703" s="106" t="s">
        <v>252</v>
      </c>
      <c r="C703" s="95" t="s">
        <v>92</v>
      </c>
      <c r="D703" s="36" t="s">
        <v>85</v>
      </c>
      <c r="E703" s="96"/>
      <c r="F703" s="96">
        <v>300</v>
      </c>
      <c r="G703" s="93">
        <f t="shared" si="20"/>
        <v>0.53953923349459565</v>
      </c>
      <c r="H703" s="93">
        <v>556.03</v>
      </c>
      <c r="I703" s="97">
        <f t="shared" si="21"/>
        <v>-6291060</v>
      </c>
      <c r="J703" s="106" t="s">
        <v>212</v>
      </c>
      <c r="K703" s="106" t="s">
        <v>94</v>
      </c>
      <c r="L703" s="36" t="s">
        <v>773</v>
      </c>
      <c r="M703" s="36" t="s">
        <v>79</v>
      </c>
      <c r="N703" s="43" t="s">
        <v>95</v>
      </c>
      <c r="O703" s="42"/>
    </row>
    <row r="704" spans="1:15" ht="16.5" x14ac:dyDescent="0.3">
      <c r="A704" s="35">
        <v>43455</v>
      </c>
      <c r="B704" s="106" t="s">
        <v>243</v>
      </c>
      <c r="C704" s="95" t="s">
        <v>92</v>
      </c>
      <c r="D704" s="36" t="s">
        <v>85</v>
      </c>
      <c r="E704" s="96"/>
      <c r="F704" s="96">
        <v>300</v>
      </c>
      <c r="G704" s="93">
        <f t="shared" si="20"/>
        <v>0.53953923349459565</v>
      </c>
      <c r="H704" s="93">
        <v>556.03</v>
      </c>
      <c r="I704" s="97">
        <f t="shared" si="21"/>
        <v>-6291360</v>
      </c>
      <c r="J704" s="106" t="s">
        <v>212</v>
      </c>
      <c r="K704" s="106" t="s">
        <v>94</v>
      </c>
      <c r="L704" s="36" t="s">
        <v>773</v>
      </c>
      <c r="M704" s="36" t="s">
        <v>79</v>
      </c>
      <c r="N704" s="43" t="s">
        <v>95</v>
      </c>
      <c r="O704" s="42"/>
    </row>
    <row r="705" spans="1:15" ht="16.5" x14ac:dyDescent="0.3">
      <c r="A705" s="35">
        <v>43455</v>
      </c>
      <c r="B705" s="98" t="s">
        <v>676</v>
      </c>
      <c r="C705" s="95" t="s">
        <v>92</v>
      </c>
      <c r="D705" s="36" t="s">
        <v>85</v>
      </c>
      <c r="E705" s="37"/>
      <c r="F705" s="96">
        <v>1000</v>
      </c>
      <c r="G705" s="93">
        <f t="shared" si="20"/>
        <v>1.7984641116486522</v>
      </c>
      <c r="H705" s="93">
        <v>556.03</v>
      </c>
      <c r="I705" s="97">
        <f t="shared" si="21"/>
        <v>-6292360</v>
      </c>
      <c r="J705" s="34" t="s">
        <v>311</v>
      </c>
      <c r="K705" s="98" t="s">
        <v>94</v>
      </c>
      <c r="L705" s="36" t="s">
        <v>773</v>
      </c>
      <c r="M705" s="36" t="s">
        <v>79</v>
      </c>
      <c r="N705" s="34" t="s">
        <v>95</v>
      </c>
      <c r="O705" s="42"/>
    </row>
    <row r="706" spans="1:15" ht="16.5" x14ac:dyDescent="0.3">
      <c r="A706" s="35">
        <v>43455</v>
      </c>
      <c r="B706" s="98" t="s">
        <v>697</v>
      </c>
      <c r="C706" s="98" t="s">
        <v>175</v>
      </c>
      <c r="D706" s="105" t="s">
        <v>81</v>
      </c>
      <c r="E706" s="37"/>
      <c r="F706" s="96">
        <v>1000</v>
      </c>
      <c r="G706" s="93">
        <f t="shared" si="20"/>
        <v>1.7984641116486522</v>
      </c>
      <c r="H706" s="93">
        <v>556.03</v>
      </c>
      <c r="I706" s="97">
        <f t="shared" si="21"/>
        <v>-6293360</v>
      </c>
      <c r="J706" s="34" t="s">
        <v>311</v>
      </c>
      <c r="K706" s="98" t="s">
        <v>94</v>
      </c>
      <c r="L706" s="36" t="s">
        <v>773</v>
      </c>
      <c r="M706" s="36" t="s">
        <v>79</v>
      </c>
      <c r="N706" s="34" t="s">
        <v>95</v>
      </c>
      <c r="O706" s="42"/>
    </row>
    <row r="707" spans="1:15" ht="16.5" x14ac:dyDescent="0.3">
      <c r="A707" s="35">
        <v>43455</v>
      </c>
      <c r="B707" s="98" t="s">
        <v>96</v>
      </c>
      <c r="C707" s="98" t="s">
        <v>86</v>
      </c>
      <c r="D707" s="36" t="s">
        <v>85</v>
      </c>
      <c r="E707" s="37"/>
      <c r="F707" s="96">
        <v>1000</v>
      </c>
      <c r="G707" s="93">
        <f t="shared" si="20"/>
        <v>1.7984641116486522</v>
      </c>
      <c r="H707" s="93">
        <v>556.03</v>
      </c>
      <c r="I707" s="97">
        <f t="shared" si="21"/>
        <v>-6294360</v>
      </c>
      <c r="J707" s="34" t="s">
        <v>311</v>
      </c>
      <c r="K707" s="98" t="s">
        <v>94</v>
      </c>
      <c r="L707" s="36" t="s">
        <v>773</v>
      </c>
      <c r="M707" s="36" t="s">
        <v>79</v>
      </c>
      <c r="N707" s="34" t="s">
        <v>95</v>
      </c>
      <c r="O707" s="42"/>
    </row>
    <row r="708" spans="1:15" ht="16.5" x14ac:dyDescent="0.3">
      <c r="A708" s="35">
        <v>43455</v>
      </c>
      <c r="B708" s="98" t="s">
        <v>675</v>
      </c>
      <c r="C708" s="95" t="s">
        <v>92</v>
      </c>
      <c r="D708" s="36" t="s">
        <v>85</v>
      </c>
      <c r="E708" s="37"/>
      <c r="F708" s="96">
        <v>1000</v>
      </c>
      <c r="G708" s="93">
        <f t="shared" si="20"/>
        <v>1.7984641116486522</v>
      </c>
      <c r="H708" s="93">
        <v>556.03</v>
      </c>
      <c r="I708" s="97">
        <f t="shared" si="21"/>
        <v>-6295360</v>
      </c>
      <c r="J708" s="34" t="s">
        <v>311</v>
      </c>
      <c r="K708" s="98" t="s">
        <v>94</v>
      </c>
      <c r="L708" s="36" t="s">
        <v>773</v>
      </c>
      <c r="M708" s="36" t="s">
        <v>79</v>
      </c>
      <c r="N708" s="34" t="s">
        <v>95</v>
      </c>
      <c r="O708" s="42"/>
    </row>
    <row r="709" spans="1:15" ht="16.5" x14ac:dyDescent="0.3">
      <c r="A709" s="35">
        <v>43456</v>
      </c>
      <c r="B709" s="99" t="s">
        <v>153</v>
      </c>
      <c r="C709" s="95" t="s">
        <v>92</v>
      </c>
      <c r="D709" s="36" t="s">
        <v>88</v>
      </c>
      <c r="E709" s="37"/>
      <c r="F709" s="37">
        <v>1000</v>
      </c>
      <c r="G709" s="93">
        <f t="shared" si="20"/>
        <v>1.7641662550278738</v>
      </c>
      <c r="H709" s="93">
        <v>566.84</v>
      </c>
      <c r="I709" s="97">
        <f t="shared" si="21"/>
        <v>-6296360</v>
      </c>
      <c r="J709" s="99" t="s">
        <v>93</v>
      </c>
      <c r="K709" s="99" t="s">
        <v>94</v>
      </c>
      <c r="L709" s="36" t="s">
        <v>732</v>
      </c>
      <c r="M709" s="36" t="s">
        <v>79</v>
      </c>
      <c r="N709" s="16" t="s">
        <v>95</v>
      </c>
      <c r="O709" s="42"/>
    </row>
    <row r="710" spans="1:15" ht="16.5" x14ac:dyDescent="0.3">
      <c r="A710" s="35">
        <v>43456</v>
      </c>
      <c r="B710" s="99" t="s">
        <v>154</v>
      </c>
      <c r="C710" s="95" t="s">
        <v>92</v>
      </c>
      <c r="D710" s="36" t="s">
        <v>88</v>
      </c>
      <c r="E710" s="37"/>
      <c r="F710" s="37">
        <v>2000</v>
      </c>
      <c r="G710" s="93">
        <f t="shared" si="20"/>
        <v>3.5283325100557477</v>
      </c>
      <c r="H710" s="93">
        <v>566.84</v>
      </c>
      <c r="I710" s="97">
        <f t="shared" si="21"/>
        <v>-6298360</v>
      </c>
      <c r="J710" s="99" t="s">
        <v>93</v>
      </c>
      <c r="K710" s="99" t="s">
        <v>94</v>
      </c>
      <c r="L710" s="36" t="s">
        <v>732</v>
      </c>
      <c r="M710" s="36" t="s">
        <v>79</v>
      </c>
      <c r="N710" s="16" t="s">
        <v>95</v>
      </c>
      <c r="O710" s="42"/>
    </row>
    <row r="711" spans="1:15" ht="16.5" x14ac:dyDescent="0.3">
      <c r="A711" s="35">
        <v>43456</v>
      </c>
      <c r="B711" s="99" t="s">
        <v>155</v>
      </c>
      <c r="C711" s="95" t="s">
        <v>92</v>
      </c>
      <c r="D711" s="36" t="s">
        <v>88</v>
      </c>
      <c r="E711" s="37"/>
      <c r="F711" s="37">
        <v>2000</v>
      </c>
      <c r="G711" s="93">
        <f t="shared" si="20"/>
        <v>3.5283325100557477</v>
      </c>
      <c r="H711" s="93">
        <v>566.84</v>
      </c>
      <c r="I711" s="97">
        <f t="shared" si="21"/>
        <v>-6300360</v>
      </c>
      <c r="J711" s="99" t="s">
        <v>93</v>
      </c>
      <c r="K711" s="99" t="s">
        <v>94</v>
      </c>
      <c r="L711" s="36" t="s">
        <v>732</v>
      </c>
      <c r="M711" s="36" t="s">
        <v>79</v>
      </c>
      <c r="N711" s="16" t="s">
        <v>95</v>
      </c>
      <c r="O711" s="42"/>
    </row>
    <row r="712" spans="1:15" ht="16.5" x14ac:dyDescent="0.3">
      <c r="A712" s="35">
        <v>43456</v>
      </c>
      <c r="B712" s="99" t="s">
        <v>156</v>
      </c>
      <c r="C712" s="95" t="s">
        <v>92</v>
      </c>
      <c r="D712" s="36" t="s">
        <v>88</v>
      </c>
      <c r="E712" s="37"/>
      <c r="F712" s="37">
        <v>3000</v>
      </c>
      <c r="G712" s="93">
        <f t="shared" si="20"/>
        <v>5.2924987650836215</v>
      </c>
      <c r="H712" s="93">
        <v>566.84</v>
      </c>
      <c r="I712" s="97">
        <f t="shared" si="21"/>
        <v>-6303360</v>
      </c>
      <c r="J712" s="99" t="s">
        <v>93</v>
      </c>
      <c r="K712" s="99" t="s">
        <v>94</v>
      </c>
      <c r="L712" s="36" t="s">
        <v>732</v>
      </c>
      <c r="M712" s="36" t="s">
        <v>79</v>
      </c>
      <c r="N712" s="16" t="s">
        <v>95</v>
      </c>
      <c r="O712" s="42"/>
    </row>
    <row r="713" spans="1:15" ht="16.5" x14ac:dyDescent="0.3">
      <c r="A713" s="35">
        <v>43456</v>
      </c>
      <c r="B713" s="99" t="s">
        <v>156</v>
      </c>
      <c r="C713" s="95" t="s">
        <v>92</v>
      </c>
      <c r="D713" s="36" t="s">
        <v>88</v>
      </c>
      <c r="E713" s="37"/>
      <c r="F713" s="37">
        <v>3000</v>
      </c>
      <c r="G713" s="93">
        <f t="shared" si="20"/>
        <v>5.2924987650836215</v>
      </c>
      <c r="H713" s="93">
        <v>566.84</v>
      </c>
      <c r="I713" s="97">
        <f t="shared" si="21"/>
        <v>-6306360</v>
      </c>
      <c r="J713" s="99" t="s">
        <v>93</v>
      </c>
      <c r="K713" s="99" t="s">
        <v>94</v>
      </c>
      <c r="L713" s="36" t="s">
        <v>732</v>
      </c>
      <c r="M713" s="36" t="s">
        <v>79</v>
      </c>
      <c r="N713" s="16" t="s">
        <v>95</v>
      </c>
      <c r="O713" s="42"/>
    </row>
    <row r="714" spans="1:15" ht="16.5" x14ac:dyDescent="0.3">
      <c r="A714" s="35">
        <v>43456</v>
      </c>
      <c r="B714" s="99" t="s">
        <v>157</v>
      </c>
      <c r="C714" s="95" t="s">
        <v>92</v>
      </c>
      <c r="D714" s="36" t="s">
        <v>88</v>
      </c>
      <c r="E714" s="37"/>
      <c r="F714" s="37">
        <v>2000</v>
      </c>
      <c r="G714" s="93">
        <f t="shared" si="20"/>
        <v>3.5283325100557477</v>
      </c>
      <c r="H714" s="93">
        <v>566.84</v>
      </c>
      <c r="I714" s="97">
        <f t="shared" si="21"/>
        <v>-6308360</v>
      </c>
      <c r="J714" s="99" t="s">
        <v>93</v>
      </c>
      <c r="K714" s="99" t="s">
        <v>94</v>
      </c>
      <c r="L714" s="36" t="s">
        <v>732</v>
      </c>
      <c r="M714" s="36" t="s">
        <v>79</v>
      </c>
      <c r="N714" s="16" t="s">
        <v>95</v>
      </c>
      <c r="O714" s="42"/>
    </row>
    <row r="715" spans="1:15" ht="16.5" x14ac:dyDescent="0.3">
      <c r="A715" s="35">
        <v>43456</v>
      </c>
      <c r="B715" s="99" t="s">
        <v>771</v>
      </c>
      <c r="C715" s="95" t="s">
        <v>201</v>
      </c>
      <c r="D715" s="36" t="s">
        <v>88</v>
      </c>
      <c r="E715" s="37"/>
      <c r="F715" s="37">
        <v>40000</v>
      </c>
      <c r="G715" s="93">
        <f t="shared" ref="G715:G778" si="22">+F715/H715</f>
        <v>70.566650201114953</v>
      </c>
      <c r="H715" s="93">
        <v>566.84</v>
      </c>
      <c r="I715" s="97">
        <f t="shared" si="21"/>
        <v>-6348360</v>
      </c>
      <c r="J715" s="99" t="s">
        <v>93</v>
      </c>
      <c r="K715" s="99" t="s">
        <v>94</v>
      </c>
      <c r="L715" s="36" t="s">
        <v>732</v>
      </c>
      <c r="M715" s="36" t="s">
        <v>79</v>
      </c>
      <c r="N715" s="16" t="s">
        <v>95</v>
      </c>
      <c r="O715" s="42"/>
    </row>
    <row r="716" spans="1:15" ht="16.5" x14ac:dyDescent="0.3">
      <c r="A716" s="35">
        <v>43456</v>
      </c>
      <c r="B716" s="99" t="s">
        <v>158</v>
      </c>
      <c r="C716" s="95" t="s">
        <v>92</v>
      </c>
      <c r="D716" s="36" t="s">
        <v>88</v>
      </c>
      <c r="E716" s="37"/>
      <c r="F716" s="37">
        <v>2000</v>
      </c>
      <c r="G716" s="93">
        <f t="shared" si="22"/>
        <v>3.5283325100557477</v>
      </c>
      <c r="H716" s="93">
        <v>566.84</v>
      </c>
      <c r="I716" s="97">
        <f t="shared" si="21"/>
        <v>-6350360</v>
      </c>
      <c r="J716" s="99" t="s">
        <v>93</v>
      </c>
      <c r="K716" s="99" t="s">
        <v>94</v>
      </c>
      <c r="L716" s="36" t="s">
        <v>732</v>
      </c>
      <c r="M716" s="36" t="s">
        <v>79</v>
      </c>
      <c r="N716" s="16" t="s">
        <v>95</v>
      </c>
      <c r="O716" s="42"/>
    </row>
    <row r="717" spans="1:15" ht="16.5" x14ac:dyDescent="0.3">
      <c r="A717" s="35">
        <v>43456</v>
      </c>
      <c r="B717" s="106" t="s">
        <v>263</v>
      </c>
      <c r="C717" s="95" t="s">
        <v>92</v>
      </c>
      <c r="D717" s="36" t="s">
        <v>85</v>
      </c>
      <c r="E717" s="96"/>
      <c r="F717" s="96">
        <v>300</v>
      </c>
      <c r="G717" s="93">
        <f t="shared" si="22"/>
        <v>0.53953923349459565</v>
      </c>
      <c r="H717" s="93">
        <v>556.03</v>
      </c>
      <c r="I717" s="97">
        <f t="shared" ref="I717:I780" si="23">I716+E717-F717</f>
        <v>-6350660</v>
      </c>
      <c r="J717" s="106" t="s">
        <v>212</v>
      </c>
      <c r="K717" s="106" t="s">
        <v>94</v>
      </c>
      <c r="L717" s="36" t="s">
        <v>773</v>
      </c>
      <c r="M717" s="36" t="s">
        <v>79</v>
      </c>
      <c r="N717" s="43" t="s">
        <v>95</v>
      </c>
      <c r="O717" s="42"/>
    </row>
    <row r="718" spans="1:15" ht="16.5" x14ac:dyDescent="0.3">
      <c r="A718" s="35">
        <v>43456</v>
      </c>
      <c r="B718" s="34" t="s">
        <v>353</v>
      </c>
      <c r="C718" s="95" t="s">
        <v>92</v>
      </c>
      <c r="D718" s="36" t="s">
        <v>89</v>
      </c>
      <c r="E718" s="25"/>
      <c r="F718" s="25">
        <v>2000</v>
      </c>
      <c r="G718" s="93">
        <f t="shared" si="22"/>
        <v>3.5969282232973043</v>
      </c>
      <c r="H718" s="93">
        <v>556.03</v>
      </c>
      <c r="I718" s="97">
        <f t="shared" si="23"/>
        <v>-6352660</v>
      </c>
      <c r="J718" s="34" t="s">
        <v>351</v>
      </c>
      <c r="K718" s="36" t="s">
        <v>94</v>
      </c>
      <c r="L718" s="36" t="s">
        <v>773</v>
      </c>
      <c r="M718" s="36" t="s">
        <v>79</v>
      </c>
      <c r="N718" s="36" t="s">
        <v>95</v>
      </c>
      <c r="O718" s="42"/>
    </row>
    <row r="719" spans="1:15" ht="16.5" x14ac:dyDescent="0.3">
      <c r="A719" s="35">
        <v>43457</v>
      </c>
      <c r="B719" s="99" t="s">
        <v>157</v>
      </c>
      <c r="C719" s="95" t="s">
        <v>92</v>
      </c>
      <c r="D719" s="36" t="s">
        <v>88</v>
      </c>
      <c r="E719" s="37"/>
      <c r="F719" s="37">
        <v>2000</v>
      </c>
      <c r="G719" s="93">
        <f t="shared" si="22"/>
        <v>3.5283325100557477</v>
      </c>
      <c r="H719" s="93">
        <v>566.84</v>
      </c>
      <c r="I719" s="97">
        <f t="shared" si="23"/>
        <v>-6354660</v>
      </c>
      <c r="J719" s="99" t="s">
        <v>93</v>
      </c>
      <c r="K719" s="99" t="s">
        <v>94</v>
      </c>
      <c r="L719" s="36" t="s">
        <v>732</v>
      </c>
      <c r="M719" s="36" t="s">
        <v>79</v>
      </c>
      <c r="N719" s="16" t="s">
        <v>95</v>
      </c>
      <c r="O719" s="42"/>
    </row>
    <row r="720" spans="1:15" ht="16.5" x14ac:dyDescent="0.3">
      <c r="A720" s="35">
        <v>43457</v>
      </c>
      <c r="B720" s="106" t="s">
        <v>264</v>
      </c>
      <c r="C720" s="95" t="s">
        <v>201</v>
      </c>
      <c r="D720" s="36" t="s">
        <v>85</v>
      </c>
      <c r="E720" s="96"/>
      <c r="F720" s="96">
        <v>10000</v>
      </c>
      <c r="G720" s="93">
        <f t="shared" si="22"/>
        <v>17.984641116486522</v>
      </c>
      <c r="H720" s="93">
        <v>556.03</v>
      </c>
      <c r="I720" s="97">
        <f t="shared" si="23"/>
        <v>-6364660</v>
      </c>
      <c r="J720" s="106" t="s">
        <v>212</v>
      </c>
      <c r="K720" s="106" t="s">
        <v>94</v>
      </c>
      <c r="L720" s="36" t="s">
        <v>773</v>
      </c>
      <c r="M720" s="36" t="s">
        <v>79</v>
      </c>
      <c r="N720" s="43" t="s">
        <v>95</v>
      </c>
      <c r="O720" s="42"/>
    </row>
    <row r="721" spans="1:15" ht="16.5" x14ac:dyDescent="0.3">
      <c r="A721" s="35">
        <v>43457</v>
      </c>
      <c r="B721" s="106" t="s">
        <v>265</v>
      </c>
      <c r="C721" s="95" t="s">
        <v>92</v>
      </c>
      <c r="D721" s="36" t="s">
        <v>85</v>
      </c>
      <c r="E721" s="96"/>
      <c r="F721" s="96">
        <v>1000</v>
      </c>
      <c r="G721" s="93">
        <f t="shared" si="22"/>
        <v>1.7984641116486522</v>
      </c>
      <c r="H721" s="93">
        <v>556.03</v>
      </c>
      <c r="I721" s="97">
        <f t="shared" si="23"/>
        <v>-6365660</v>
      </c>
      <c r="J721" s="106" t="s">
        <v>212</v>
      </c>
      <c r="K721" s="106" t="s">
        <v>94</v>
      </c>
      <c r="L721" s="36" t="s">
        <v>773</v>
      </c>
      <c r="M721" s="36" t="s">
        <v>79</v>
      </c>
      <c r="N721" s="43" t="s">
        <v>95</v>
      </c>
      <c r="O721" s="42"/>
    </row>
    <row r="722" spans="1:15" ht="16.5" x14ac:dyDescent="0.3">
      <c r="A722" s="35">
        <v>43458</v>
      </c>
      <c r="B722" s="36" t="s">
        <v>44</v>
      </c>
      <c r="C722" s="36" t="s">
        <v>82</v>
      </c>
      <c r="D722" s="36" t="s">
        <v>88</v>
      </c>
      <c r="E722" s="101"/>
      <c r="F722" s="37">
        <v>250000</v>
      </c>
      <c r="G722" s="93">
        <f t="shared" si="22"/>
        <v>441.04156375696846</v>
      </c>
      <c r="H722" s="93">
        <v>566.84</v>
      </c>
      <c r="I722" s="97">
        <f t="shared" si="23"/>
        <v>-6615660</v>
      </c>
      <c r="J722" s="102" t="s">
        <v>78</v>
      </c>
      <c r="K722" s="36">
        <v>3634985</v>
      </c>
      <c r="L722" s="36" t="s">
        <v>732</v>
      </c>
      <c r="M722" s="36" t="s">
        <v>79</v>
      </c>
      <c r="N722" s="16" t="s">
        <v>110</v>
      </c>
      <c r="O722" s="42"/>
    </row>
    <row r="723" spans="1:15" ht="16.5" x14ac:dyDescent="0.3">
      <c r="A723" s="35">
        <v>43458</v>
      </c>
      <c r="B723" s="36" t="s">
        <v>45</v>
      </c>
      <c r="C723" s="36" t="s">
        <v>80</v>
      </c>
      <c r="D723" s="36" t="s">
        <v>81</v>
      </c>
      <c r="E723" s="101"/>
      <c r="F723" s="37">
        <v>3401</v>
      </c>
      <c r="G723" s="93">
        <f t="shared" si="22"/>
        <v>6.116576443717066</v>
      </c>
      <c r="H723" s="93">
        <v>556.03</v>
      </c>
      <c r="I723" s="97">
        <f t="shared" si="23"/>
        <v>-6619061</v>
      </c>
      <c r="J723" s="102" t="s">
        <v>78</v>
      </c>
      <c r="K723" s="36">
        <v>3634985</v>
      </c>
      <c r="L723" s="36" t="s">
        <v>773</v>
      </c>
      <c r="M723" s="36" t="s">
        <v>79</v>
      </c>
      <c r="N723" s="16" t="s">
        <v>110</v>
      </c>
      <c r="O723" s="42"/>
    </row>
    <row r="724" spans="1:15" ht="16.5" x14ac:dyDescent="0.3">
      <c r="A724" s="35">
        <v>43458</v>
      </c>
      <c r="B724" s="99" t="s">
        <v>157</v>
      </c>
      <c r="C724" s="95" t="s">
        <v>92</v>
      </c>
      <c r="D724" s="36" t="s">
        <v>88</v>
      </c>
      <c r="E724" s="37"/>
      <c r="F724" s="37">
        <v>2000</v>
      </c>
      <c r="G724" s="93">
        <f t="shared" si="22"/>
        <v>3.5283325100557477</v>
      </c>
      <c r="H724" s="93">
        <v>566.84</v>
      </c>
      <c r="I724" s="97">
        <f t="shared" si="23"/>
        <v>-6621061</v>
      </c>
      <c r="J724" s="99" t="s">
        <v>93</v>
      </c>
      <c r="K724" s="99" t="s">
        <v>94</v>
      </c>
      <c r="L724" s="36" t="s">
        <v>732</v>
      </c>
      <c r="M724" s="36" t="s">
        <v>79</v>
      </c>
      <c r="N724" s="16" t="s">
        <v>95</v>
      </c>
      <c r="O724" s="42"/>
    </row>
    <row r="725" spans="1:15" ht="16.5" x14ac:dyDescent="0.3">
      <c r="A725" s="35">
        <v>43458</v>
      </c>
      <c r="B725" s="99" t="s">
        <v>161</v>
      </c>
      <c r="C725" s="95" t="s">
        <v>201</v>
      </c>
      <c r="D725" s="36" t="s">
        <v>88</v>
      </c>
      <c r="E725" s="37"/>
      <c r="F725" s="37">
        <v>45000</v>
      </c>
      <c r="G725" s="93">
        <f t="shared" si="22"/>
        <v>79.387481476254322</v>
      </c>
      <c r="H725" s="93">
        <v>566.84</v>
      </c>
      <c r="I725" s="97">
        <f t="shared" si="23"/>
        <v>-6666061</v>
      </c>
      <c r="J725" s="99" t="s">
        <v>93</v>
      </c>
      <c r="K725" s="99" t="s">
        <v>98</v>
      </c>
      <c r="L725" s="36" t="s">
        <v>732</v>
      </c>
      <c r="M725" s="36" t="s">
        <v>79</v>
      </c>
      <c r="N725" s="16" t="s">
        <v>110</v>
      </c>
      <c r="O725" s="42"/>
    </row>
    <row r="726" spans="1:15" ht="16.5" x14ac:dyDescent="0.3">
      <c r="A726" s="35">
        <v>43458</v>
      </c>
      <c r="B726" s="99" t="s">
        <v>162</v>
      </c>
      <c r="C726" s="99" t="s">
        <v>106</v>
      </c>
      <c r="D726" s="36" t="s">
        <v>88</v>
      </c>
      <c r="E726" s="37"/>
      <c r="F726" s="37">
        <v>14000</v>
      </c>
      <c r="G726" s="93">
        <f t="shared" si="22"/>
        <v>24.698327570390234</v>
      </c>
      <c r="H726" s="93">
        <v>566.84</v>
      </c>
      <c r="I726" s="97">
        <f t="shared" si="23"/>
        <v>-6680061</v>
      </c>
      <c r="J726" s="99" t="s">
        <v>93</v>
      </c>
      <c r="K726" s="99" t="s">
        <v>94</v>
      </c>
      <c r="L726" s="36" t="s">
        <v>732</v>
      </c>
      <c r="M726" s="36" t="s">
        <v>79</v>
      </c>
      <c r="N726" s="16" t="s">
        <v>95</v>
      </c>
      <c r="O726" s="42"/>
    </row>
    <row r="727" spans="1:15" ht="16.5" x14ac:dyDescent="0.3">
      <c r="A727" s="35">
        <v>43458</v>
      </c>
      <c r="B727" s="36" t="s">
        <v>331</v>
      </c>
      <c r="C727" s="36" t="s">
        <v>268</v>
      </c>
      <c r="D727" s="36" t="s">
        <v>81</v>
      </c>
      <c r="E727" s="37"/>
      <c r="F727" s="37">
        <v>5200</v>
      </c>
      <c r="G727" s="93">
        <f t="shared" si="22"/>
        <v>9.3520133805729913</v>
      </c>
      <c r="H727" s="93">
        <v>556.03</v>
      </c>
      <c r="I727" s="97">
        <f t="shared" si="23"/>
        <v>-6685261</v>
      </c>
      <c r="J727" s="34" t="s">
        <v>97</v>
      </c>
      <c r="K727" s="36" t="s">
        <v>330</v>
      </c>
      <c r="L727" s="36" t="s">
        <v>773</v>
      </c>
      <c r="M727" s="36" t="s">
        <v>79</v>
      </c>
      <c r="N727" s="16" t="s">
        <v>110</v>
      </c>
      <c r="O727" s="42"/>
    </row>
    <row r="728" spans="1:15" ht="16.5" x14ac:dyDescent="0.3">
      <c r="A728" s="35">
        <v>43458</v>
      </c>
      <c r="B728" s="98" t="s">
        <v>676</v>
      </c>
      <c r="C728" s="95" t="s">
        <v>92</v>
      </c>
      <c r="D728" s="36" t="s">
        <v>85</v>
      </c>
      <c r="E728" s="37"/>
      <c r="F728" s="96">
        <v>1000</v>
      </c>
      <c r="G728" s="93">
        <f t="shared" si="22"/>
        <v>1.7984641116486522</v>
      </c>
      <c r="H728" s="93">
        <v>556.03</v>
      </c>
      <c r="I728" s="97">
        <f t="shared" si="23"/>
        <v>-6686261</v>
      </c>
      <c r="J728" s="34" t="s">
        <v>311</v>
      </c>
      <c r="K728" s="98" t="s">
        <v>94</v>
      </c>
      <c r="L728" s="36" t="s">
        <v>773</v>
      </c>
      <c r="M728" s="36" t="s">
        <v>79</v>
      </c>
      <c r="N728" s="34" t="s">
        <v>95</v>
      </c>
      <c r="O728" s="42"/>
    </row>
    <row r="729" spans="1:15" ht="16.5" x14ac:dyDescent="0.3">
      <c r="A729" s="35">
        <v>43458</v>
      </c>
      <c r="B729" s="98" t="s">
        <v>96</v>
      </c>
      <c r="C729" s="98" t="s">
        <v>86</v>
      </c>
      <c r="D729" s="36" t="s">
        <v>85</v>
      </c>
      <c r="E729" s="37"/>
      <c r="F729" s="96">
        <v>1000</v>
      </c>
      <c r="G729" s="93">
        <f t="shared" si="22"/>
        <v>1.7984641116486522</v>
      </c>
      <c r="H729" s="93">
        <v>556.03</v>
      </c>
      <c r="I729" s="97">
        <f t="shared" si="23"/>
        <v>-6687261</v>
      </c>
      <c r="J729" s="34" t="s">
        <v>311</v>
      </c>
      <c r="K729" s="98" t="s">
        <v>94</v>
      </c>
      <c r="L729" s="36" t="s">
        <v>773</v>
      </c>
      <c r="M729" s="36" t="s">
        <v>79</v>
      </c>
      <c r="N729" s="34" t="s">
        <v>95</v>
      </c>
      <c r="O729" s="42"/>
    </row>
    <row r="730" spans="1:15" ht="16.5" x14ac:dyDescent="0.3">
      <c r="A730" s="35">
        <v>43458</v>
      </c>
      <c r="B730" s="98" t="s">
        <v>675</v>
      </c>
      <c r="C730" s="95" t="s">
        <v>92</v>
      </c>
      <c r="D730" s="36" t="s">
        <v>85</v>
      </c>
      <c r="E730" s="37"/>
      <c r="F730" s="96">
        <v>1000</v>
      </c>
      <c r="G730" s="93">
        <f t="shared" si="22"/>
        <v>1.7984641116486522</v>
      </c>
      <c r="H730" s="93">
        <v>556.03</v>
      </c>
      <c r="I730" s="97">
        <f t="shared" si="23"/>
        <v>-6688261</v>
      </c>
      <c r="J730" s="34" t="s">
        <v>311</v>
      </c>
      <c r="K730" s="98" t="s">
        <v>94</v>
      </c>
      <c r="L730" s="36" t="s">
        <v>773</v>
      </c>
      <c r="M730" s="36" t="s">
        <v>79</v>
      </c>
      <c r="N730" s="34" t="s">
        <v>95</v>
      </c>
      <c r="O730" s="42"/>
    </row>
    <row r="731" spans="1:15" ht="16.5" x14ac:dyDescent="0.3">
      <c r="A731" s="35">
        <v>43459</v>
      </c>
      <c r="B731" s="99" t="s">
        <v>159</v>
      </c>
      <c r="C731" s="95" t="s">
        <v>92</v>
      </c>
      <c r="D731" s="36" t="s">
        <v>88</v>
      </c>
      <c r="E731" s="37"/>
      <c r="F731" s="37">
        <v>7000</v>
      </c>
      <c r="G731" s="93">
        <f t="shared" si="22"/>
        <v>12.349163785195117</v>
      </c>
      <c r="H731" s="93">
        <v>566.84</v>
      </c>
      <c r="I731" s="97">
        <f t="shared" si="23"/>
        <v>-6695261</v>
      </c>
      <c r="J731" s="99" t="s">
        <v>93</v>
      </c>
      <c r="K731" s="99" t="s">
        <v>160</v>
      </c>
      <c r="L731" s="36" t="s">
        <v>732</v>
      </c>
      <c r="M731" s="36" t="s">
        <v>79</v>
      </c>
      <c r="N731" s="16" t="s">
        <v>110</v>
      </c>
      <c r="O731" s="42"/>
    </row>
    <row r="732" spans="1:15" ht="16.5" x14ac:dyDescent="0.3">
      <c r="A732" s="35">
        <v>43459</v>
      </c>
      <c r="B732" s="99" t="s">
        <v>163</v>
      </c>
      <c r="C732" s="95" t="s">
        <v>92</v>
      </c>
      <c r="D732" s="36" t="s">
        <v>88</v>
      </c>
      <c r="E732" s="37"/>
      <c r="F732" s="37">
        <v>1000</v>
      </c>
      <c r="G732" s="93">
        <f t="shared" si="22"/>
        <v>1.7641662550278738</v>
      </c>
      <c r="H732" s="93">
        <v>566.84</v>
      </c>
      <c r="I732" s="97">
        <f t="shared" si="23"/>
        <v>-6696261</v>
      </c>
      <c r="J732" s="99" t="s">
        <v>93</v>
      </c>
      <c r="K732" s="99" t="s">
        <v>94</v>
      </c>
      <c r="L732" s="36" t="s">
        <v>732</v>
      </c>
      <c r="M732" s="36" t="s">
        <v>79</v>
      </c>
      <c r="N732" s="16" t="s">
        <v>95</v>
      </c>
      <c r="O732" s="42"/>
    </row>
    <row r="733" spans="1:15" ht="16.5" x14ac:dyDescent="0.3">
      <c r="A733" s="35">
        <v>43459</v>
      </c>
      <c r="B733" s="99" t="s">
        <v>145</v>
      </c>
      <c r="C733" s="95" t="s">
        <v>92</v>
      </c>
      <c r="D733" s="36" t="s">
        <v>88</v>
      </c>
      <c r="E733" s="37"/>
      <c r="F733" s="37">
        <v>1500</v>
      </c>
      <c r="G733" s="93">
        <f t="shared" si="22"/>
        <v>2.6462493825418107</v>
      </c>
      <c r="H733" s="93">
        <v>566.84</v>
      </c>
      <c r="I733" s="97">
        <f t="shared" si="23"/>
        <v>-6697761</v>
      </c>
      <c r="J733" s="99" t="s">
        <v>93</v>
      </c>
      <c r="K733" s="99" t="s">
        <v>94</v>
      </c>
      <c r="L733" s="36" t="s">
        <v>732</v>
      </c>
      <c r="M733" s="36" t="s">
        <v>79</v>
      </c>
      <c r="N733" s="16" t="s">
        <v>95</v>
      </c>
      <c r="O733" s="42"/>
    </row>
    <row r="734" spans="1:15" ht="16.5" x14ac:dyDescent="0.3">
      <c r="A734" s="35">
        <v>43460</v>
      </c>
      <c r="B734" s="36" t="s">
        <v>47</v>
      </c>
      <c r="C734" s="36" t="s">
        <v>86</v>
      </c>
      <c r="D734" s="36" t="s">
        <v>85</v>
      </c>
      <c r="E734" s="101"/>
      <c r="F734" s="37">
        <v>135856</v>
      </c>
      <c r="G734" s="93">
        <f t="shared" si="22"/>
        <v>244.33214035213928</v>
      </c>
      <c r="H734" s="93">
        <v>556.03</v>
      </c>
      <c r="I734" s="97">
        <f t="shared" si="23"/>
        <v>-6833617</v>
      </c>
      <c r="J734" s="102" t="s">
        <v>78</v>
      </c>
      <c r="K734" s="36" t="s">
        <v>46</v>
      </c>
      <c r="L734" s="36" t="s">
        <v>773</v>
      </c>
      <c r="M734" s="36" t="s">
        <v>79</v>
      </c>
      <c r="N734" s="16" t="s">
        <v>110</v>
      </c>
      <c r="O734" s="42"/>
    </row>
    <row r="735" spans="1:15" ht="16.5" x14ac:dyDescent="0.3">
      <c r="A735" s="35">
        <v>43460</v>
      </c>
      <c r="B735" s="36" t="s">
        <v>48</v>
      </c>
      <c r="C735" s="36" t="s">
        <v>86</v>
      </c>
      <c r="D735" s="36" t="s">
        <v>83</v>
      </c>
      <c r="E735" s="102"/>
      <c r="F735" s="37">
        <v>66048</v>
      </c>
      <c r="G735" s="93">
        <f t="shared" si="22"/>
        <v>118.78495764617017</v>
      </c>
      <c r="H735" s="93">
        <v>556.03</v>
      </c>
      <c r="I735" s="97">
        <f t="shared" si="23"/>
        <v>-6899665</v>
      </c>
      <c r="J735" s="102" t="s">
        <v>78</v>
      </c>
      <c r="K735" s="36" t="s">
        <v>46</v>
      </c>
      <c r="L735" s="36" t="s">
        <v>773</v>
      </c>
      <c r="M735" s="36" t="s">
        <v>79</v>
      </c>
      <c r="N735" s="16" t="s">
        <v>110</v>
      </c>
      <c r="O735" s="42"/>
    </row>
    <row r="736" spans="1:15" ht="16.5" x14ac:dyDescent="0.3">
      <c r="A736" s="35">
        <v>43460</v>
      </c>
      <c r="B736" s="36" t="s">
        <v>49</v>
      </c>
      <c r="C736" s="36" t="s">
        <v>86</v>
      </c>
      <c r="D736" s="36" t="s">
        <v>85</v>
      </c>
      <c r="E736" s="101"/>
      <c r="F736" s="37">
        <v>40662</v>
      </c>
      <c r="G736" s="93">
        <f t="shared" si="22"/>
        <v>73.129147707857499</v>
      </c>
      <c r="H736" s="93">
        <v>556.03</v>
      </c>
      <c r="I736" s="97">
        <f t="shared" si="23"/>
        <v>-6940327</v>
      </c>
      <c r="J736" s="102" t="s">
        <v>78</v>
      </c>
      <c r="K736" s="36" t="s">
        <v>46</v>
      </c>
      <c r="L736" s="36" t="s">
        <v>773</v>
      </c>
      <c r="M736" s="36" t="s">
        <v>79</v>
      </c>
      <c r="N736" s="16" t="s">
        <v>110</v>
      </c>
      <c r="O736" s="42"/>
    </row>
    <row r="737" spans="1:15" ht="16.5" x14ac:dyDescent="0.3">
      <c r="A737" s="35">
        <v>43460</v>
      </c>
      <c r="B737" s="36" t="s">
        <v>50</v>
      </c>
      <c r="C737" s="36" t="s">
        <v>86</v>
      </c>
      <c r="D737" s="36" t="s">
        <v>85</v>
      </c>
      <c r="E737" s="101"/>
      <c r="F737" s="37">
        <v>121987</v>
      </c>
      <c r="G737" s="93">
        <f t="shared" si="22"/>
        <v>219.38924158768413</v>
      </c>
      <c r="H737" s="93">
        <v>556.03</v>
      </c>
      <c r="I737" s="97">
        <f t="shared" si="23"/>
        <v>-7062314</v>
      </c>
      <c r="J737" s="102" t="s">
        <v>78</v>
      </c>
      <c r="K737" s="36" t="s">
        <v>46</v>
      </c>
      <c r="L737" s="36" t="s">
        <v>773</v>
      </c>
      <c r="M737" s="36" t="s">
        <v>79</v>
      </c>
      <c r="N737" s="16" t="s">
        <v>110</v>
      </c>
      <c r="O737" s="42"/>
    </row>
    <row r="738" spans="1:15" ht="16.5" x14ac:dyDescent="0.3">
      <c r="A738" s="35">
        <v>43460</v>
      </c>
      <c r="B738" s="36" t="s">
        <v>51</v>
      </c>
      <c r="C738" s="36" t="s">
        <v>86</v>
      </c>
      <c r="D738" s="36" t="s">
        <v>89</v>
      </c>
      <c r="E738" s="101"/>
      <c r="F738" s="37">
        <v>89356</v>
      </c>
      <c r="G738" s="93">
        <f t="shared" si="22"/>
        <v>160.70355916047697</v>
      </c>
      <c r="H738" s="93">
        <v>556.03</v>
      </c>
      <c r="I738" s="97">
        <f t="shared" si="23"/>
        <v>-7151670</v>
      </c>
      <c r="J738" s="102" t="s">
        <v>78</v>
      </c>
      <c r="K738" s="36" t="s">
        <v>46</v>
      </c>
      <c r="L738" s="36" t="s">
        <v>773</v>
      </c>
      <c r="M738" s="36" t="s">
        <v>79</v>
      </c>
      <c r="N738" s="16" t="s">
        <v>110</v>
      </c>
      <c r="O738" s="42"/>
    </row>
    <row r="739" spans="1:15" ht="16.5" x14ac:dyDescent="0.3">
      <c r="A739" s="35">
        <v>43460</v>
      </c>
      <c r="B739" s="36" t="s">
        <v>52</v>
      </c>
      <c r="C739" s="36" t="s">
        <v>86</v>
      </c>
      <c r="D739" s="36" t="s">
        <v>85</v>
      </c>
      <c r="E739" s="101"/>
      <c r="F739" s="37">
        <v>121987</v>
      </c>
      <c r="G739" s="93">
        <f t="shared" si="22"/>
        <v>219.38924158768413</v>
      </c>
      <c r="H739" s="93">
        <v>556.03</v>
      </c>
      <c r="I739" s="97">
        <f t="shared" si="23"/>
        <v>-7273657</v>
      </c>
      <c r="J739" s="102" t="s">
        <v>78</v>
      </c>
      <c r="K739" s="36" t="s">
        <v>46</v>
      </c>
      <c r="L739" s="36" t="s">
        <v>773</v>
      </c>
      <c r="M739" s="36" t="s">
        <v>79</v>
      </c>
      <c r="N739" s="16" t="s">
        <v>110</v>
      </c>
      <c r="O739" s="42"/>
    </row>
    <row r="740" spans="1:15" ht="16.5" x14ac:dyDescent="0.3">
      <c r="A740" s="35">
        <v>43460</v>
      </c>
      <c r="B740" s="36" t="s">
        <v>53</v>
      </c>
      <c r="C740" s="36" t="s">
        <v>86</v>
      </c>
      <c r="D740" s="36" t="s">
        <v>85</v>
      </c>
      <c r="E740" s="101"/>
      <c r="F740" s="37">
        <v>40662</v>
      </c>
      <c r="G740" s="93">
        <f t="shared" si="22"/>
        <v>73.129147707857499</v>
      </c>
      <c r="H740" s="93">
        <v>556.03</v>
      </c>
      <c r="I740" s="97">
        <f t="shared" si="23"/>
        <v>-7314319</v>
      </c>
      <c r="J740" s="102" t="s">
        <v>78</v>
      </c>
      <c r="K740" s="36" t="s">
        <v>46</v>
      </c>
      <c r="L740" s="36" t="s">
        <v>773</v>
      </c>
      <c r="M740" s="36" t="s">
        <v>79</v>
      </c>
      <c r="N740" s="16" t="s">
        <v>110</v>
      </c>
      <c r="O740" s="42"/>
    </row>
    <row r="741" spans="1:15" ht="16.5" x14ac:dyDescent="0.3">
      <c r="A741" s="35">
        <v>43460</v>
      </c>
      <c r="B741" s="36" t="s">
        <v>54</v>
      </c>
      <c r="C741" s="36" t="s">
        <v>86</v>
      </c>
      <c r="D741" s="36" t="s">
        <v>85</v>
      </c>
      <c r="E741" s="101"/>
      <c r="F741" s="37">
        <v>121987</v>
      </c>
      <c r="G741" s="93">
        <f t="shared" si="22"/>
        <v>219.38924158768413</v>
      </c>
      <c r="H741" s="93">
        <v>556.03</v>
      </c>
      <c r="I741" s="97">
        <f t="shared" si="23"/>
        <v>-7436306</v>
      </c>
      <c r="J741" s="102" t="s">
        <v>78</v>
      </c>
      <c r="K741" s="36" t="s">
        <v>46</v>
      </c>
      <c r="L741" s="36" t="s">
        <v>773</v>
      </c>
      <c r="M741" s="36" t="s">
        <v>79</v>
      </c>
      <c r="N741" s="16" t="s">
        <v>110</v>
      </c>
      <c r="O741" s="42"/>
    </row>
    <row r="742" spans="1:15" ht="16.5" x14ac:dyDescent="0.3">
      <c r="A742" s="35">
        <v>43460</v>
      </c>
      <c r="B742" s="36" t="s">
        <v>55</v>
      </c>
      <c r="C742" s="36" t="s">
        <v>80</v>
      </c>
      <c r="D742" s="36" t="s">
        <v>81</v>
      </c>
      <c r="E742" s="101"/>
      <c r="F742" s="37">
        <v>8347</v>
      </c>
      <c r="G742" s="93">
        <f t="shared" si="22"/>
        <v>15.0117799399313</v>
      </c>
      <c r="H742" s="93">
        <v>556.03</v>
      </c>
      <c r="I742" s="97">
        <f t="shared" si="23"/>
        <v>-7444653</v>
      </c>
      <c r="J742" s="102" t="s">
        <v>78</v>
      </c>
      <c r="K742" s="36" t="s">
        <v>22</v>
      </c>
      <c r="L742" s="36" t="s">
        <v>773</v>
      </c>
      <c r="M742" s="36" t="s">
        <v>79</v>
      </c>
      <c r="N742" s="16" t="s">
        <v>110</v>
      </c>
      <c r="O742" s="42"/>
    </row>
    <row r="743" spans="1:15" ht="16.5" x14ac:dyDescent="0.3">
      <c r="A743" s="35">
        <v>43460</v>
      </c>
      <c r="B743" s="36" t="s">
        <v>56</v>
      </c>
      <c r="C743" s="36" t="s">
        <v>300</v>
      </c>
      <c r="D743" s="36" t="s">
        <v>81</v>
      </c>
      <c r="E743" s="37"/>
      <c r="F743" s="37">
        <v>165000</v>
      </c>
      <c r="G743" s="93">
        <f t="shared" si="22"/>
        <v>296.7465784220276</v>
      </c>
      <c r="H743" s="93">
        <v>556.03</v>
      </c>
      <c r="I743" s="97">
        <f t="shared" si="23"/>
        <v>-7609653</v>
      </c>
      <c r="J743" s="102" t="s">
        <v>78</v>
      </c>
      <c r="K743" s="36" t="s">
        <v>46</v>
      </c>
      <c r="L743" s="36" t="s">
        <v>773</v>
      </c>
      <c r="M743" s="36" t="s">
        <v>79</v>
      </c>
      <c r="N743" s="16" t="s">
        <v>110</v>
      </c>
      <c r="O743" s="42"/>
    </row>
    <row r="744" spans="1:15" ht="16.5" x14ac:dyDescent="0.3">
      <c r="A744" s="35">
        <v>43460</v>
      </c>
      <c r="B744" s="36" t="s">
        <v>57</v>
      </c>
      <c r="C744" s="36" t="s">
        <v>80</v>
      </c>
      <c r="D744" s="36" t="s">
        <v>81</v>
      </c>
      <c r="E744" s="37"/>
      <c r="F744" s="37">
        <v>295</v>
      </c>
      <c r="G744" s="93">
        <f t="shared" si="22"/>
        <v>0.53054691293635237</v>
      </c>
      <c r="H744" s="93">
        <v>556.03</v>
      </c>
      <c r="I744" s="97">
        <f t="shared" si="23"/>
        <v>-7609948</v>
      </c>
      <c r="J744" s="102" t="s">
        <v>78</v>
      </c>
      <c r="K744" s="36" t="s">
        <v>22</v>
      </c>
      <c r="L744" s="36" t="s">
        <v>773</v>
      </c>
      <c r="M744" s="36" t="s">
        <v>79</v>
      </c>
      <c r="N744" s="16" t="s">
        <v>110</v>
      </c>
      <c r="O744" s="42"/>
    </row>
    <row r="745" spans="1:15" ht="16.5" x14ac:dyDescent="0.3">
      <c r="A745" s="35">
        <v>43460</v>
      </c>
      <c r="B745" s="36" t="s">
        <v>58</v>
      </c>
      <c r="C745" s="36" t="s">
        <v>86</v>
      </c>
      <c r="D745" s="36" t="s">
        <v>85</v>
      </c>
      <c r="E745" s="101"/>
      <c r="F745" s="37">
        <v>450000</v>
      </c>
      <c r="G745" s="93">
        <f t="shared" si="22"/>
        <v>809.30885024189342</v>
      </c>
      <c r="H745" s="93">
        <v>556.03</v>
      </c>
      <c r="I745" s="97">
        <f t="shared" si="23"/>
        <v>-8059948</v>
      </c>
      <c r="J745" s="102" t="s">
        <v>78</v>
      </c>
      <c r="K745" s="36" t="s">
        <v>46</v>
      </c>
      <c r="L745" s="36" t="s">
        <v>773</v>
      </c>
      <c r="M745" s="36" t="s">
        <v>79</v>
      </c>
      <c r="N745" s="16" t="s">
        <v>110</v>
      </c>
      <c r="O745" s="42"/>
    </row>
    <row r="746" spans="1:15" ht="16.5" x14ac:dyDescent="0.3">
      <c r="A746" s="35">
        <v>43460</v>
      </c>
      <c r="B746" s="36" t="s">
        <v>59</v>
      </c>
      <c r="C746" s="36" t="s">
        <v>86</v>
      </c>
      <c r="D746" s="36" t="s">
        <v>83</v>
      </c>
      <c r="E746" s="102"/>
      <c r="F746" s="37">
        <v>140000</v>
      </c>
      <c r="G746" s="93">
        <f t="shared" si="22"/>
        <v>251.78497563081129</v>
      </c>
      <c r="H746" s="93">
        <v>556.03</v>
      </c>
      <c r="I746" s="97">
        <f t="shared" si="23"/>
        <v>-8199948</v>
      </c>
      <c r="J746" s="102" t="s">
        <v>78</v>
      </c>
      <c r="K746" s="36" t="s">
        <v>46</v>
      </c>
      <c r="L746" s="36" t="s">
        <v>773</v>
      </c>
      <c r="M746" s="36" t="s">
        <v>79</v>
      </c>
      <c r="N746" s="16" t="s">
        <v>110</v>
      </c>
      <c r="O746" s="42"/>
    </row>
    <row r="747" spans="1:15" ht="16.5" x14ac:dyDescent="0.3">
      <c r="A747" s="35">
        <v>43460</v>
      </c>
      <c r="B747" s="36" t="s">
        <v>60</v>
      </c>
      <c r="C747" s="36" t="s">
        <v>86</v>
      </c>
      <c r="D747" s="36" t="s">
        <v>85</v>
      </c>
      <c r="E747" s="101"/>
      <c r="F747" s="37">
        <v>166755</v>
      </c>
      <c r="G747" s="93">
        <f t="shared" si="22"/>
        <v>299.90288293797101</v>
      </c>
      <c r="H747" s="93">
        <v>556.03</v>
      </c>
      <c r="I747" s="97">
        <f t="shared" si="23"/>
        <v>-8366703</v>
      </c>
      <c r="J747" s="102" t="s">
        <v>78</v>
      </c>
      <c r="K747" s="36" t="s">
        <v>46</v>
      </c>
      <c r="L747" s="36" t="s">
        <v>773</v>
      </c>
      <c r="M747" s="36" t="s">
        <v>79</v>
      </c>
      <c r="N747" s="16" t="s">
        <v>110</v>
      </c>
      <c r="O747" s="42"/>
    </row>
    <row r="748" spans="1:15" ht="16.5" x14ac:dyDescent="0.3">
      <c r="A748" s="35">
        <v>43460</v>
      </c>
      <c r="B748" s="36" t="s">
        <v>61</v>
      </c>
      <c r="C748" s="36" t="s">
        <v>86</v>
      </c>
      <c r="D748" s="36" t="s">
        <v>85</v>
      </c>
      <c r="E748" s="101"/>
      <c r="F748" s="37">
        <v>230000</v>
      </c>
      <c r="G748" s="93">
        <f t="shared" si="22"/>
        <v>413.64674567919002</v>
      </c>
      <c r="H748" s="93">
        <v>556.03</v>
      </c>
      <c r="I748" s="97">
        <f t="shared" si="23"/>
        <v>-8596703</v>
      </c>
      <c r="J748" s="102" t="s">
        <v>78</v>
      </c>
      <c r="K748" s="36" t="s">
        <v>46</v>
      </c>
      <c r="L748" s="36" t="s">
        <v>773</v>
      </c>
      <c r="M748" s="36" t="s">
        <v>79</v>
      </c>
      <c r="N748" s="16" t="s">
        <v>110</v>
      </c>
      <c r="O748" s="42"/>
    </row>
    <row r="749" spans="1:15" ht="16.5" x14ac:dyDescent="0.3">
      <c r="A749" s="35">
        <v>43460</v>
      </c>
      <c r="B749" s="36" t="s">
        <v>62</v>
      </c>
      <c r="C749" s="36" t="s">
        <v>86</v>
      </c>
      <c r="D749" s="36" t="s">
        <v>89</v>
      </c>
      <c r="E749" s="101"/>
      <c r="F749" s="37">
        <v>385939</v>
      </c>
      <c r="G749" s="93">
        <f t="shared" si="22"/>
        <v>694.09744078556912</v>
      </c>
      <c r="H749" s="93">
        <v>556.03</v>
      </c>
      <c r="I749" s="97">
        <f t="shared" si="23"/>
        <v>-8982642</v>
      </c>
      <c r="J749" s="102" t="s">
        <v>78</v>
      </c>
      <c r="K749" s="36" t="s">
        <v>46</v>
      </c>
      <c r="L749" s="36" t="s">
        <v>773</v>
      </c>
      <c r="M749" s="36" t="s">
        <v>79</v>
      </c>
      <c r="N749" s="16" t="s">
        <v>110</v>
      </c>
      <c r="O749" s="42"/>
    </row>
    <row r="750" spans="1:15" ht="16.5" x14ac:dyDescent="0.3">
      <c r="A750" s="35">
        <v>43460</v>
      </c>
      <c r="B750" s="36" t="s">
        <v>63</v>
      </c>
      <c r="C750" s="36" t="s">
        <v>86</v>
      </c>
      <c r="D750" s="36" t="s">
        <v>85</v>
      </c>
      <c r="E750" s="101"/>
      <c r="F750" s="37">
        <v>193600</v>
      </c>
      <c r="G750" s="93">
        <f t="shared" si="22"/>
        <v>348.18265201517903</v>
      </c>
      <c r="H750" s="93">
        <v>556.03</v>
      </c>
      <c r="I750" s="97">
        <f t="shared" si="23"/>
        <v>-9176242</v>
      </c>
      <c r="J750" s="102" t="s">
        <v>78</v>
      </c>
      <c r="K750" s="36" t="s">
        <v>46</v>
      </c>
      <c r="L750" s="36" t="s">
        <v>773</v>
      </c>
      <c r="M750" s="36" t="s">
        <v>79</v>
      </c>
      <c r="N750" s="16" t="s">
        <v>110</v>
      </c>
      <c r="O750" s="42"/>
    </row>
    <row r="751" spans="1:15" ht="16.5" x14ac:dyDescent="0.3">
      <c r="A751" s="35">
        <v>43460</v>
      </c>
      <c r="B751" s="36" t="s">
        <v>64</v>
      </c>
      <c r="C751" s="36" t="s">
        <v>86</v>
      </c>
      <c r="D751" s="36" t="s">
        <v>85</v>
      </c>
      <c r="E751" s="101"/>
      <c r="F751" s="37">
        <v>166755</v>
      </c>
      <c r="G751" s="93">
        <f t="shared" si="22"/>
        <v>299.90288293797101</v>
      </c>
      <c r="H751" s="93">
        <v>556.03</v>
      </c>
      <c r="I751" s="97">
        <f t="shared" si="23"/>
        <v>-9342997</v>
      </c>
      <c r="J751" s="102" t="s">
        <v>78</v>
      </c>
      <c r="K751" s="36" t="s">
        <v>46</v>
      </c>
      <c r="L751" s="36" t="s">
        <v>773</v>
      </c>
      <c r="M751" s="36" t="s">
        <v>79</v>
      </c>
      <c r="N751" s="16" t="s">
        <v>110</v>
      </c>
      <c r="O751" s="42"/>
    </row>
    <row r="752" spans="1:15" ht="16.5" x14ac:dyDescent="0.3">
      <c r="A752" s="35">
        <v>43460</v>
      </c>
      <c r="B752" s="36" t="s">
        <v>65</v>
      </c>
      <c r="C752" s="36" t="s">
        <v>86</v>
      </c>
      <c r="D752" s="36" t="s">
        <v>85</v>
      </c>
      <c r="E752" s="101"/>
      <c r="F752" s="37">
        <v>230000</v>
      </c>
      <c r="G752" s="93">
        <f t="shared" si="22"/>
        <v>413.64674567919002</v>
      </c>
      <c r="H752" s="93">
        <v>556.03</v>
      </c>
      <c r="I752" s="97">
        <f t="shared" si="23"/>
        <v>-9572997</v>
      </c>
      <c r="J752" s="102" t="s">
        <v>78</v>
      </c>
      <c r="K752" s="36" t="s">
        <v>46</v>
      </c>
      <c r="L752" s="36" t="s">
        <v>773</v>
      </c>
      <c r="M752" s="36" t="s">
        <v>79</v>
      </c>
      <c r="N752" s="16" t="s">
        <v>110</v>
      </c>
      <c r="O752" s="42"/>
    </row>
    <row r="753" spans="1:15" ht="16.5" x14ac:dyDescent="0.3">
      <c r="A753" s="35">
        <v>43460</v>
      </c>
      <c r="B753" s="36" t="s">
        <v>55</v>
      </c>
      <c r="C753" s="36" t="s">
        <v>80</v>
      </c>
      <c r="D753" s="36" t="s">
        <v>81</v>
      </c>
      <c r="E753" s="101"/>
      <c r="F753" s="37">
        <v>8347</v>
      </c>
      <c r="G753" s="93">
        <f t="shared" si="22"/>
        <v>15.0117799399313</v>
      </c>
      <c r="H753" s="93">
        <v>556.03</v>
      </c>
      <c r="I753" s="97">
        <f t="shared" si="23"/>
        <v>-9581344</v>
      </c>
      <c r="J753" s="102" t="s">
        <v>78</v>
      </c>
      <c r="K753" s="36" t="s">
        <v>22</v>
      </c>
      <c r="L753" s="36" t="s">
        <v>773</v>
      </c>
      <c r="M753" s="36" t="s">
        <v>79</v>
      </c>
      <c r="N753" s="16" t="s">
        <v>110</v>
      </c>
      <c r="O753" s="42"/>
    </row>
    <row r="754" spans="1:15" ht="16.5" x14ac:dyDescent="0.3">
      <c r="A754" s="35">
        <v>43460</v>
      </c>
      <c r="B754" s="36" t="s">
        <v>66</v>
      </c>
      <c r="C754" s="36" t="s">
        <v>86</v>
      </c>
      <c r="D754" s="36" t="s">
        <v>85</v>
      </c>
      <c r="E754" s="101"/>
      <c r="F754" s="37">
        <v>40662</v>
      </c>
      <c r="G754" s="93">
        <f t="shared" si="22"/>
        <v>73.129147707857499</v>
      </c>
      <c r="H754" s="93">
        <v>556.03</v>
      </c>
      <c r="I754" s="97">
        <f t="shared" si="23"/>
        <v>-9622006</v>
      </c>
      <c r="J754" s="102" t="s">
        <v>78</v>
      </c>
      <c r="K754" s="36">
        <v>3634984</v>
      </c>
      <c r="L754" s="36" t="s">
        <v>773</v>
      </c>
      <c r="M754" s="36" t="s">
        <v>79</v>
      </c>
      <c r="N754" s="16" t="s">
        <v>110</v>
      </c>
      <c r="O754" s="42"/>
    </row>
    <row r="755" spans="1:15" ht="16.5" x14ac:dyDescent="0.3">
      <c r="A755" s="35">
        <v>43460</v>
      </c>
      <c r="B755" s="36" t="s">
        <v>67</v>
      </c>
      <c r="C755" s="36" t="s">
        <v>80</v>
      </c>
      <c r="D755" s="36" t="s">
        <v>81</v>
      </c>
      <c r="E755" s="101"/>
      <c r="F755" s="37">
        <v>3401</v>
      </c>
      <c r="G755" s="93">
        <f t="shared" si="22"/>
        <v>6.116576443717066</v>
      </c>
      <c r="H755" s="93">
        <v>556.03</v>
      </c>
      <c r="I755" s="97">
        <f t="shared" si="23"/>
        <v>-9625407</v>
      </c>
      <c r="J755" s="102" t="s">
        <v>78</v>
      </c>
      <c r="K755" s="36">
        <v>3634984</v>
      </c>
      <c r="L755" s="36" t="s">
        <v>773</v>
      </c>
      <c r="M755" s="36" t="s">
        <v>79</v>
      </c>
      <c r="N755" s="16" t="s">
        <v>110</v>
      </c>
      <c r="O755" s="42"/>
    </row>
    <row r="756" spans="1:15" ht="16.5" x14ac:dyDescent="0.3">
      <c r="A756" s="35">
        <v>43460</v>
      </c>
      <c r="B756" s="36" t="s">
        <v>68</v>
      </c>
      <c r="C756" s="36" t="s">
        <v>86</v>
      </c>
      <c r="D756" s="36" t="s">
        <v>85</v>
      </c>
      <c r="E756" s="101"/>
      <c r="F756" s="37">
        <v>81325</v>
      </c>
      <c r="G756" s="93">
        <f t="shared" si="22"/>
        <v>146.26009387982663</v>
      </c>
      <c r="H756" s="93">
        <v>556.03</v>
      </c>
      <c r="I756" s="97">
        <f t="shared" si="23"/>
        <v>-9706732</v>
      </c>
      <c r="J756" s="102" t="s">
        <v>78</v>
      </c>
      <c r="K756" s="36">
        <v>3634983</v>
      </c>
      <c r="L756" s="36" t="s">
        <v>773</v>
      </c>
      <c r="M756" s="36" t="s">
        <v>79</v>
      </c>
      <c r="N756" s="16" t="s">
        <v>110</v>
      </c>
      <c r="O756" s="42"/>
    </row>
    <row r="757" spans="1:15" ht="16.5" x14ac:dyDescent="0.3">
      <c r="A757" s="35">
        <v>43460</v>
      </c>
      <c r="B757" s="36" t="s">
        <v>69</v>
      </c>
      <c r="C757" s="36" t="s">
        <v>80</v>
      </c>
      <c r="D757" s="36" t="s">
        <v>81</v>
      </c>
      <c r="E757" s="101"/>
      <c r="F757" s="37">
        <v>3401</v>
      </c>
      <c r="G757" s="93">
        <f t="shared" si="22"/>
        <v>6.116576443717066</v>
      </c>
      <c r="H757" s="93">
        <v>556.03</v>
      </c>
      <c r="I757" s="97">
        <f t="shared" si="23"/>
        <v>-9710133</v>
      </c>
      <c r="J757" s="102" t="s">
        <v>78</v>
      </c>
      <c r="K757" s="36">
        <v>3634983</v>
      </c>
      <c r="L757" s="36" t="s">
        <v>773</v>
      </c>
      <c r="M757" s="36" t="s">
        <v>79</v>
      </c>
      <c r="N757" s="16" t="s">
        <v>110</v>
      </c>
      <c r="O757" s="42"/>
    </row>
    <row r="758" spans="1:15" ht="16.5" x14ac:dyDescent="0.3">
      <c r="A758" s="35">
        <v>43460</v>
      </c>
      <c r="B758" s="36" t="s">
        <v>90</v>
      </c>
      <c r="C758" s="36" t="s">
        <v>82</v>
      </c>
      <c r="D758" s="36" t="s">
        <v>88</v>
      </c>
      <c r="E758" s="101"/>
      <c r="F758" s="37">
        <v>220000</v>
      </c>
      <c r="G758" s="93">
        <f t="shared" si="22"/>
        <v>388.11657610613224</v>
      </c>
      <c r="H758" s="93">
        <v>566.84</v>
      </c>
      <c r="I758" s="97">
        <f t="shared" si="23"/>
        <v>-9930133</v>
      </c>
      <c r="J758" s="102" t="s">
        <v>78</v>
      </c>
      <c r="K758" s="36">
        <v>3634986</v>
      </c>
      <c r="L758" s="36" t="s">
        <v>732</v>
      </c>
      <c r="M758" s="36" t="s">
        <v>79</v>
      </c>
      <c r="N758" s="16" t="s">
        <v>110</v>
      </c>
      <c r="O758" s="42"/>
    </row>
    <row r="759" spans="1:15" ht="16.5" x14ac:dyDescent="0.3">
      <c r="A759" s="35">
        <v>43460</v>
      </c>
      <c r="B759" s="36" t="s">
        <v>70</v>
      </c>
      <c r="C759" s="36" t="s">
        <v>80</v>
      </c>
      <c r="D759" s="36" t="s">
        <v>81</v>
      </c>
      <c r="E759" s="101"/>
      <c r="F759" s="37">
        <v>3401</v>
      </c>
      <c r="G759" s="93">
        <f t="shared" si="22"/>
        <v>6.116576443717066</v>
      </c>
      <c r="H759" s="93">
        <v>556.03</v>
      </c>
      <c r="I759" s="97">
        <f t="shared" si="23"/>
        <v>-9933534</v>
      </c>
      <c r="J759" s="102" t="s">
        <v>78</v>
      </c>
      <c r="K759" s="36">
        <v>3634986</v>
      </c>
      <c r="L759" s="36" t="s">
        <v>773</v>
      </c>
      <c r="M759" s="36" t="s">
        <v>79</v>
      </c>
      <c r="N759" s="16" t="s">
        <v>110</v>
      </c>
      <c r="O759" s="42"/>
    </row>
    <row r="760" spans="1:15" ht="16.5" x14ac:dyDescent="0.3">
      <c r="A760" s="35">
        <v>43460</v>
      </c>
      <c r="B760" s="99" t="s">
        <v>164</v>
      </c>
      <c r="C760" s="95" t="s">
        <v>92</v>
      </c>
      <c r="D760" s="36" t="s">
        <v>88</v>
      </c>
      <c r="E760" s="37"/>
      <c r="F760" s="37">
        <v>2000</v>
      </c>
      <c r="G760" s="93">
        <f t="shared" si="22"/>
        <v>3.5283325100557477</v>
      </c>
      <c r="H760" s="93">
        <v>566.84</v>
      </c>
      <c r="I760" s="97">
        <f t="shared" si="23"/>
        <v>-9935534</v>
      </c>
      <c r="J760" s="99" t="s">
        <v>93</v>
      </c>
      <c r="K760" s="99" t="s">
        <v>94</v>
      </c>
      <c r="L760" s="36" t="s">
        <v>732</v>
      </c>
      <c r="M760" s="36" t="s">
        <v>79</v>
      </c>
      <c r="N760" s="16" t="s">
        <v>95</v>
      </c>
      <c r="O760" s="42"/>
    </row>
    <row r="761" spans="1:15" ht="16.5" x14ac:dyDescent="0.3">
      <c r="A761" s="35">
        <v>43460</v>
      </c>
      <c r="B761" s="99" t="s">
        <v>96</v>
      </c>
      <c r="C761" s="99" t="s">
        <v>86</v>
      </c>
      <c r="D761" s="36" t="s">
        <v>88</v>
      </c>
      <c r="E761" s="37"/>
      <c r="F761" s="37">
        <v>1000</v>
      </c>
      <c r="G761" s="93">
        <f t="shared" si="22"/>
        <v>1.7641662550278738</v>
      </c>
      <c r="H761" s="93">
        <v>566.84</v>
      </c>
      <c r="I761" s="97">
        <f t="shared" si="23"/>
        <v>-9936534</v>
      </c>
      <c r="J761" s="99" t="s">
        <v>93</v>
      </c>
      <c r="K761" s="99" t="s">
        <v>94</v>
      </c>
      <c r="L761" s="36" t="s">
        <v>732</v>
      </c>
      <c r="M761" s="36" t="s">
        <v>79</v>
      </c>
      <c r="N761" s="16" t="s">
        <v>95</v>
      </c>
      <c r="O761" s="42"/>
    </row>
    <row r="762" spans="1:15" ht="16.5" x14ac:dyDescent="0.3">
      <c r="A762" s="35">
        <v>43460</v>
      </c>
      <c r="B762" s="36" t="s">
        <v>273</v>
      </c>
      <c r="C762" s="95" t="s">
        <v>92</v>
      </c>
      <c r="D762" s="36" t="s">
        <v>89</v>
      </c>
      <c r="E762" s="37"/>
      <c r="F762" s="37">
        <v>2000</v>
      </c>
      <c r="G762" s="93">
        <f t="shared" si="22"/>
        <v>3.5969282232973043</v>
      </c>
      <c r="H762" s="93">
        <v>556.03</v>
      </c>
      <c r="I762" s="97">
        <f t="shared" si="23"/>
        <v>-9938534</v>
      </c>
      <c r="J762" s="34" t="s">
        <v>97</v>
      </c>
      <c r="K762" s="36" t="s">
        <v>94</v>
      </c>
      <c r="L762" s="36" t="s">
        <v>773</v>
      </c>
      <c r="M762" s="36" t="s">
        <v>79</v>
      </c>
      <c r="N762" s="16" t="s">
        <v>95</v>
      </c>
      <c r="O762" s="42"/>
    </row>
    <row r="763" spans="1:15" ht="16.5" x14ac:dyDescent="0.3">
      <c r="A763" s="35">
        <v>43460</v>
      </c>
      <c r="B763" s="98" t="s">
        <v>578</v>
      </c>
      <c r="C763" s="95" t="s">
        <v>92</v>
      </c>
      <c r="D763" s="36" t="s">
        <v>85</v>
      </c>
      <c r="E763" s="37"/>
      <c r="F763" s="37">
        <v>1000</v>
      </c>
      <c r="G763" s="93">
        <f t="shared" si="22"/>
        <v>1.7984641116486522</v>
      </c>
      <c r="H763" s="93">
        <v>556.03</v>
      </c>
      <c r="I763" s="97">
        <f t="shared" si="23"/>
        <v>-9939534</v>
      </c>
      <c r="J763" s="34" t="s">
        <v>267</v>
      </c>
      <c r="K763" s="98" t="s">
        <v>94</v>
      </c>
      <c r="L763" s="36" t="s">
        <v>773</v>
      </c>
      <c r="M763" s="36" t="s">
        <v>79</v>
      </c>
      <c r="N763" s="34" t="s">
        <v>95</v>
      </c>
      <c r="O763" s="42"/>
    </row>
    <row r="764" spans="1:15" ht="16.5" x14ac:dyDescent="0.3">
      <c r="A764" s="35">
        <v>43460</v>
      </c>
      <c r="B764" s="98" t="s">
        <v>579</v>
      </c>
      <c r="C764" s="95" t="s">
        <v>92</v>
      </c>
      <c r="D764" s="36" t="s">
        <v>85</v>
      </c>
      <c r="E764" s="37"/>
      <c r="F764" s="37">
        <v>1000</v>
      </c>
      <c r="G764" s="93">
        <f t="shared" si="22"/>
        <v>1.7984641116486522</v>
      </c>
      <c r="H764" s="93">
        <v>556.03</v>
      </c>
      <c r="I764" s="97">
        <f t="shared" si="23"/>
        <v>-9940534</v>
      </c>
      <c r="J764" s="34" t="s">
        <v>267</v>
      </c>
      <c r="K764" s="98" t="s">
        <v>94</v>
      </c>
      <c r="L764" s="36" t="s">
        <v>773</v>
      </c>
      <c r="M764" s="36" t="s">
        <v>79</v>
      </c>
      <c r="N764" s="34" t="s">
        <v>95</v>
      </c>
      <c r="O764" s="42"/>
    </row>
    <row r="765" spans="1:15" ht="16.5" x14ac:dyDescent="0.3">
      <c r="A765" s="35">
        <v>43460</v>
      </c>
      <c r="B765" s="98" t="s">
        <v>580</v>
      </c>
      <c r="C765" s="98" t="s">
        <v>112</v>
      </c>
      <c r="D765" s="36" t="s">
        <v>81</v>
      </c>
      <c r="E765" s="37"/>
      <c r="F765" s="37">
        <v>10000</v>
      </c>
      <c r="G765" s="93">
        <f t="shared" si="22"/>
        <v>17.984641116486522</v>
      </c>
      <c r="H765" s="93">
        <v>556.03</v>
      </c>
      <c r="I765" s="97">
        <f t="shared" si="23"/>
        <v>-9950534</v>
      </c>
      <c r="J765" s="34" t="s">
        <v>267</v>
      </c>
      <c r="K765" s="98">
        <v>6</v>
      </c>
      <c r="L765" s="36" t="s">
        <v>773</v>
      </c>
      <c r="M765" s="36" t="s">
        <v>79</v>
      </c>
      <c r="N765" s="34" t="s">
        <v>110</v>
      </c>
      <c r="O765" s="42"/>
    </row>
    <row r="766" spans="1:15" ht="16.5" x14ac:dyDescent="0.3">
      <c r="A766" s="35">
        <v>43460</v>
      </c>
      <c r="B766" s="98" t="s">
        <v>676</v>
      </c>
      <c r="C766" s="95" t="s">
        <v>92</v>
      </c>
      <c r="D766" s="36" t="s">
        <v>85</v>
      </c>
      <c r="E766" s="37"/>
      <c r="F766" s="96">
        <v>1000</v>
      </c>
      <c r="G766" s="93">
        <f t="shared" si="22"/>
        <v>1.7984641116486522</v>
      </c>
      <c r="H766" s="93">
        <v>556.03</v>
      </c>
      <c r="I766" s="97">
        <f t="shared" si="23"/>
        <v>-9951534</v>
      </c>
      <c r="J766" s="34" t="s">
        <v>311</v>
      </c>
      <c r="K766" s="98" t="s">
        <v>94</v>
      </c>
      <c r="L766" s="36" t="s">
        <v>773</v>
      </c>
      <c r="M766" s="36" t="s">
        <v>79</v>
      </c>
      <c r="N766" s="34" t="s">
        <v>95</v>
      </c>
      <c r="O766" s="42"/>
    </row>
    <row r="767" spans="1:15" ht="16.5" x14ac:dyDescent="0.3">
      <c r="A767" s="35">
        <v>43460</v>
      </c>
      <c r="B767" s="98" t="s">
        <v>96</v>
      </c>
      <c r="C767" s="98" t="s">
        <v>86</v>
      </c>
      <c r="D767" s="36" t="s">
        <v>85</v>
      </c>
      <c r="E767" s="37"/>
      <c r="F767" s="96">
        <v>1000</v>
      </c>
      <c r="G767" s="93">
        <f t="shared" si="22"/>
        <v>1.7984641116486522</v>
      </c>
      <c r="H767" s="93">
        <v>556.03</v>
      </c>
      <c r="I767" s="97">
        <f t="shared" si="23"/>
        <v>-9952534</v>
      </c>
      <c r="J767" s="34" t="s">
        <v>311</v>
      </c>
      <c r="K767" s="98" t="s">
        <v>94</v>
      </c>
      <c r="L767" s="36" t="s">
        <v>773</v>
      </c>
      <c r="M767" s="36" t="s">
        <v>79</v>
      </c>
      <c r="N767" s="34" t="s">
        <v>95</v>
      </c>
      <c r="O767" s="42"/>
    </row>
    <row r="768" spans="1:15" ht="16.5" x14ac:dyDescent="0.3">
      <c r="A768" s="35">
        <v>43460</v>
      </c>
      <c r="B768" s="98" t="s">
        <v>675</v>
      </c>
      <c r="C768" s="95" t="s">
        <v>92</v>
      </c>
      <c r="D768" s="36" t="s">
        <v>85</v>
      </c>
      <c r="E768" s="37"/>
      <c r="F768" s="96">
        <v>1000</v>
      </c>
      <c r="G768" s="93">
        <f t="shared" si="22"/>
        <v>1.7984641116486522</v>
      </c>
      <c r="H768" s="93">
        <v>556.03</v>
      </c>
      <c r="I768" s="97">
        <f t="shared" si="23"/>
        <v>-9953534</v>
      </c>
      <c r="J768" s="34" t="s">
        <v>311</v>
      </c>
      <c r="K768" s="98" t="s">
        <v>94</v>
      </c>
      <c r="L768" s="36" t="s">
        <v>773</v>
      </c>
      <c r="M768" s="36" t="s">
        <v>79</v>
      </c>
      <c r="N768" s="34" t="s">
        <v>95</v>
      </c>
      <c r="O768" s="42"/>
    </row>
    <row r="769" spans="1:15" ht="16.5" x14ac:dyDescent="0.3">
      <c r="A769" s="35">
        <v>43461</v>
      </c>
      <c r="B769" s="99" t="s">
        <v>164</v>
      </c>
      <c r="C769" s="95" t="s">
        <v>92</v>
      </c>
      <c r="D769" s="36" t="s">
        <v>88</v>
      </c>
      <c r="E769" s="37"/>
      <c r="F769" s="37">
        <v>2000</v>
      </c>
      <c r="G769" s="93">
        <f t="shared" si="22"/>
        <v>3.5283325100557477</v>
      </c>
      <c r="H769" s="93">
        <v>566.84</v>
      </c>
      <c r="I769" s="97">
        <f t="shared" si="23"/>
        <v>-9955534</v>
      </c>
      <c r="J769" s="99" t="s">
        <v>93</v>
      </c>
      <c r="K769" s="99" t="s">
        <v>94</v>
      </c>
      <c r="L769" s="36" t="s">
        <v>732</v>
      </c>
      <c r="M769" s="36" t="s">
        <v>79</v>
      </c>
      <c r="N769" s="16" t="s">
        <v>95</v>
      </c>
      <c r="O769" s="42"/>
    </row>
    <row r="770" spans="1:15" ht="16.5" x14ac:dyDescent="0.3">
      <c r="A770" s="35">
        <v>43461</v>
      </c>
      <c r="B770" s="99" t="s">
        <v>96</v>
      </c>
      <c r="C770" s="99" t="s">
        <v>86</v>
      </c>
      <c r="D770" s="36" t="s">
        <v>88</v>
      </c>
      <c r="E770" s="37"/>
      <c r="F770" s="37">
        <v>1000</v>
      </c>
      <c r="G770" s="93">
        <f t="shared" si="22"/>
        <v>1.7641662550278738</v>
      </c>
      <c r="H770" s="93">
        <v>566.84</v>
      </c>
      <c r="I770" s="97">
        <f t="shared" si="23"/>
        <v>-9956534</v>
      </c>
      <c r="J770" s="99" t="s">
        <v>93</v>
      </c>
      <c r="K770" s="99" t="s">
        <v>94</v>
      </c>
      <c r="L770" s="36" t="s">
        <v>732</v>
      </c>
      <c r="M770" s="36" t="s">
        <v>79</v>
      </c>
      <c r="N770" s="16" t="s">
        <v>95</v>
      </c>
      <c r="O770" s="42"/>
    </row>
    <row r="771" spans="1:15" ht="16.5" x14ac:dyDescent="0.3">
      <c r="A771" s="35">
        <v>43461</v>
      </c>
      <c r="B771" s="99" t="s">
        <v>165</v>
      </c>
      <c r="C771" s="95" t="s">
        <v>92</v>
      </c>
      <c r="D771" s="36" t="s">
        <v>88</v>
      </c>
      <c r="E771" s="37"/>
      <c r="F771" s="37">
        <v>1500</v>
      </c>
      <c r="G771" s="93">
        <f t="shared" si="22"/>
        <v>2.6462493825418107</v>
      </c>
      <c r="H771" s="93">
        <v>566.84</v>
      </c>
      <c r="I771" s="97">
        <f t="shared" si="23"/>
        <v>-9958034</v>
      </c>
      <c r="J771" s="99" t="s">
        <v>93</v>
      </c>
      <c r="K771" s="99" t="s">
        <v>94</v>
      </c>
      <c r="L771" s="36" t="s">
        <v>732</v>
      </c>
      <c r="M771" s="36" t="s">
        <v>79</v>
      </c>
      <c r="N771" s="16" t="s">
        <v>95</v>
      </c>
      <c r="O771" s="42"/>
    </row>
    <row r="772" spans="1:15" ht="16.5" x14ac:dyDescent="0.3">
      <c r="A772" s="35">
        <v>43461</v>
      </c>
      <c r="B772" s="99" t="s">
        <v>166</v>
      </c>
      <c r="C772" s="95" t="s">
        <v>92</v>
      </c>
      <c r="D772" s="36" t="s">
        <v>88</v>
      </c>
      <c r="E772" s="37"/>
      <c r="F772" s="37">
        <v>1500</v>
      </c>
      <c r="G772" s="93">
        <f t="shared" si="22"/>
        <v>2.6462493825418107</v>
      </c>
      <c r="H772" s="93">
        <v>566.84</v>
      </c>
      <c r="I772" s="97">
        <f t="shared" si="23"/>
        <v>-9959534</v>
      </c>
      <c r="J772" s="99" t="s">
        <v>93</v>
      </c>
      <c r="K772" s="99" t="s">
        <v>94</v>
      </c>
      <c r="L772" s="36" t="s">
        <v>732</v>
      </c>
      <c r="M772" s="36" t="s">
        <v>79</v>
      </c>
      <c r="N772" s="16" t="s">
        <v>95</v>
      </c>
      <c r="O772" s="42"/>
    </row>
    <row r="773" spans="1:15" ht="16.5" x14ac:dyDescent="0.3">
      <c r="A773" s="35">
        <v>43461</v>
      </c>
      <c r="B773" s="99" t="s">
        <v>167</v>
      </c>
      <c r="C773" s="95" t="s">
        <v>92</v>
      </c>
      <c r="D773" s="36" t="s">
        <v>88</v>
      </c>
      <c r="E773" s="37"/>
      <c r="F773" s="37">
        <v>1000</v>
      </c>
      <c r="G773" s="93">
        <f t="shared" si="22"/>
        <v>1.7641662550278738</v>
      </c>
      <c r="H773" s="93">
        <v>566.84</v>
      </c>
      <c r="I773" s="97">
        <f t="shared" si="23"/>
        <v>-9960534</v>
      </c>
      <c r="J773" s="99" t="s">
        <v>93</v>
      </c>
      <c r="K773" s="99" t="s">
        <v>94</v>
      </c>
      <c r="L773" s="36" t="s">
        <v>732</v>
      </c>
      <c r="M773" s="36" t="s">
        <v>79</v>
      </c>
      <c r="N773" s="16" t="s">
        <v>95</v>
      </c>
      <c r="O773" s="42"/>
    </row>
    <row r="774" spans="1:15" ht="16.5" x14ac:dyDescent="0.3">
      <c r="A774" s="35">
        <v>43461</v>
      </c>
      <c r="B774" s="99" t="s">
        <v>168</v>
      </c>
      <c r="C774" s="95" t="s">
        <v>92</v>
      </c>
      <c r="D774" s="36" t="s">
        <v>88</v>
      </c>
      <c r="E774" s="37"/>
      <c r="F774" s="37">
        <v>1000</v>
      </c>
      <c r="G774" s="93">
        <f t="shared" si="22"/>
        <v>1.7641662550278738</v>
      </c>
      <c r="H774" s="93">
        <v>566.84</v>
      </c>
      <c r="I774" s="97">
        <f t="shared" si="23"/>
        <v>-9961534</v>
      </c>
      <c r="J774" s="99" t="s">
        <v>93</v>
      </c>
      <c r="K774" s="99" t="s">
        <v>94</v>
      </c>
      <c r="L774" s="36" t="s">
        <v>732</v>
      </c>
      <c r="M774" s="36" t="s">
        <v>79</v>
      </c>
      <c r="N774" s="16" t="s">
        <v>95</v>
      </c>
      <c r="O774" s="42"/>
    </row>
    <row r="775" spans="1:15" ht="16.5" x14ac:dyDescent="0.3">
      <c r="A775" s="35">
        <v>43461</v>
      </c>
      <c r="B775" s="99" t="s">
        <v>169</v>
      </c>
      <c r="C775" s="95" t="s">
        <v>92</v>
      </c>
      <c r="D775" s="36" t="s">
        <v>88</v>
      </c>
      <c r="E775" s="37"/>
      <c r="F775" s="37">
        <v>1000</v>
      </c>
      <c r="G775" s="93">
        <f t="shared" si="22"/>
        <v>1.7641662550278738</v>
      </c>
      <c r="H775" s="93">
        <v>566.84</v>
      </c>
      <c r="I775" s="97">
        <f t="shared" si="23"/>
        <v>-9962534</v>
      </c>
      <c r="J775" s="99" t="s">
        <v>93</v>
      </c>
      <c r="K775" s="99" t="s">
        <v>94</v>
      </c>
      <c r="L775" s="36" t="s">
        <v>732</v>
      </c>
      <c r="M775" s="36" t="s">
        <v>79</v>
      </c>
      <c r="N775" s="16" t="s">
        <v>95</v>
      </c>
      <c r="O775" s="42"/>
    </row>
    <row r="776" spans="1:15" ht="16.5" x14ac:dyDescent="0.3">
      <c r="A776" s="35">
        <v>43461</v>
      </c>
      <c r="B776" s="98" t="s">
        <v>676</v>
      </c>
      <c r="C776" s="95" t="s">
        <v>92</v>
      </c>
      <c r="D776" s="36" t="s">
        <v>85</v>
      </c>
      <c r="E776" s="37"/>
      <c r="F776" s="96">
        <v>1000</v>
      </c>
      <c r="G776" s="93">
        <f t="shared" si="22"/>
        <v>1.7984641116486522</v>
      </c>
      <c r="H776" s="93">
        <v>556.03</v>
      </c>
      <c r="I776" s="97">
        <f t="shared" si="23"/>
        <v>-9963534</v>
      </c>
      <c r="J776" s="34" t="s">
        <v>311</v>
      </c>
      <c r="K776" s="98" t="s">
        <v>94</v>
      </c>
      <c r="L776" s="36" t="s">
        <v>773</v>
      </c>
      <c r="M776" s="36" t="s">
        <v>79</v>
      </c>
      <c r="N776" s="34" t="s">
        <v>95</v>
      </c>
      <c r="O776" s="42"/>
    </row>
    <row r="777" spans="1:15" ht="16.5" x14ac:dyDescent="0.3">
      <c r="A777" s="35">
        <v>43461</v>
      </c>
      <c r="B777" s="98" t="s">
        <v>96</v>
      </c>
      <c r="C777" s="98" t="s">
        <v>86</v>
      </c>
      <c r="D777" s="36" t="s">
        <v>85</v>
      </c>
      <c r="E777" s="37"/>
      <c r="F777" s="96">
        <v>1000</v>
      </c>
      <c r="G777" s="93">
        <f t="shared" si="22"/>
        <v>1.7984641116486522</v>
      </c>
      <c r="H777" s="93">
        <v>556.03</v>
      </c>
      <c r="I777" s="97">
        <f t="shared" si="23"/>
        <v>-9964534</v>
      </c>
      <c r="J777" s="34" t="s">
        <v>311</v>
      </c>
      <c r="K777" s="98" t="s">
        <v>94</v>
      </c>
      <c r="L777" s="36" t="s">
        <v>773</v>
      </c>
      <c r="M777" s="36" t="s">
        <v>79</v>
      </c>
      <c r="N777" s="34" t="s">
        <v>95</v>
      </c>
      <c r="O777" s="42"/>
    </row>
    <row r="778" spans="1:15" ht="16.5" x14ac:dyDescent="0.3">
      <c r="A778" s="35">
        <v>43461</v>
      </c>
      <c r="B778" s="98" t="s">
        <v>675</v>
      </c>
      <c r="C778" s="95" t="s">
        <v>92</v>
      </c>
      <c r="D778" s="36" t="s">
        <v>85</v>
      </c>
      <c r="E778" s="37"/>
      <c r="F778" s="96">
        <v>1000</v>
      </c>
      <c r="G778" s="93">
        <f t="shared" si="22"/>
        <v>1.7984641116486522</v>
      </c>
      <c r="H778" s="93">
        <v>556.03</v>
      </c>
      <c r="I778" s="97">
        <f t="shared" si="23"/>
        <v>-9965534</v>
      </c>
      <c r="J778" s="34" t="s">
        <v>311</v>
      </c>
      <c r="K778" s="98" t="s">
        <v>94</v>
      </c>
      <c r="L778" s="36" t="s">
        <v>773</v>
      </c>
      <c r="M778" s="36" t="s">
        <v>79</v>
      </c>
      <c r="N778" s="34" t="s">
        <v>95</v>
      </c>
      <c r="O778" s="42"/>
    </row>
    <row r="779" spans="1:15" ht="16.5" x14ac:dyDescent="0.3">
      <c r="A779" s="35">
        <v>43461</v>
      </c>
      <c r="B779" s="98" t="s">
        <v>698</v>
      </c>
      <c r="C779" s="98" t="s">
        <v>175</v>
      </c>
      <c r="D779" s="105" t="s">
        <v>81</v>
      </c>
      <c r="E779" s="37"/>
      <c r="F779" s="96">
        <v>1000</v>
      </c>
      <c r="G779" s="93">
        <f t="shared" ref="G779:G809" si="24">+F779/H779</f>
        <v>1.7984641116486522</v>
      </c>
      <c r="H779" s="93">
        <v>556.03</v>
      </c>
      <c r="I779" s="97">
        <f t="shared" si="23"/>
        <v>-9966534</v>
      </c>
      <c r="J779" s="34" t="s">
        <v>311</v>
      </c>
      <c r="K779" s="98" t="s">
        <v>94</v>
      </c>
      <c r="L779" s="36" t="s">
        <v>773</v>
      </c>
      <c r="M779" s="36" t="s">
        <v>79</v>
      </c>
      <c r="N779" s="34" t="s">
        <v>95</v>
      </c>
      <c r="O779" s="42"/>
    </row>
    <row r="780" spans="1:15" ht="16.5" x14ac:dyDescent="0.3">
      <c r="A780" s="35">
        <v>43462</v>
      </c>
      <c r="B780" s="36" t="s">
        <v>71</v>
      </c>
      <c r="C780" s="36" t="s">
        <v>86</v>
      </c>
      <c r="D780" s="36" t="s">
        <v>88</v>
      </c>
      <c r="E780" s="102"/>
      <c r="F780" s="37">
        <v>220000</v>
      </c>
      <c r="G780" s="93">
        <f t="shared" si="24"/>
        <v>388.11657610613224</v>
      </c>
      <c r="H780" s="93">
        <v>566.84</v>
      </c>
      <c r="I780" s="97">
        <f t="shared" si="23"/>
        <v>-10186534</v>
      </c>
      <c r="J780" s="102" t="s">
        <v>78</v>
      </c>
      <c r="K780" s="36">
        <v>3634979</v>
      </c>
      <c r="L780" s="36" t="s">
        <v>732</v>
      </c>
      <c r="M780" s="36" t="s">
        <v>79</v>
      </c>
      <c r="N780" s="16" t="s">
        <v>110</v>
      </c>
      <c r="O780" s="42"/>
    </row>
    <row r="781" spans="1:15" ht="16.5" x14ac:dyDescent="0.3">
      <c r="A781" s="35">
        <v>43462</v>
      </c>
      <c r="B781" s="36" t="s">
        <v>72</v>
      </c>
      <c r="C781" s="36" t="s">
        <v>80</v>
      </c>
      <c r="D781" s="36" t="s">
        <v>81</v>
      </c>
      <c r="E781" s="101"/>
      <c r="F781" s="37">
        <v>3401</v>
      </c>
      <c r="G781" s="93">
        <f t="shared" si="24"/>
        <v>6.116576443717066</v>
      </c>
      <c r="H781" s="93">
        <v>556.03</v>
      </c>
      <c r="I781" s="97">
        <f t="shared" ref="I781:I809" si="25">I780+E781-F781</f>
        <v>-10189935</v>
      </c>
      <c r="J781" s="102" t="s">
        <v>78</v>
      </c>
      <c r="K781" s="36">
        <v>3634979</v>
      </c>
      <c r="L781" s="36" t="s">
        <v>773</v>
      </c>
      <c r="M781" s="36" t="s">
        <v>79</v>
      </c>
      <c r="N781" s="16" t="s">
        <v>110</v>
      </c>
      <c r="O781" s="42"/>
    </row>
    <row r="782" spans="1:15" ht="16.5" x14ac:dyDescent="0.3">
      <c r="A782" s="35">
        <v>43462</v>
      </c>
      <c r="B782" s="36" t="s">
        <v>73</v>
      </c>
      <c r="C782" s="36" t="s">
        <v>86</v>
      </c>
      <c r="D782" s="36" t="s">
        <v>85</v>
      </c>
      <c r="E782" s="101"/>
      <c r="F782" s="37">
        <v>193600</v>
      </c>
      <c r="G782" s="93">
        <f t="shared" si="24"/>
        <v>348.18265201517903</v>
      </c>
      <c r="H782" s="93">
        <v>556.03</v>
      </c>
      <c r="I782" s="97">
        <f t="shared" si="25"/>
        <v>-10383535</v>
      </c>
      <c r="J782" s="102" t="s">
        <v>78</v>
      </c>
      <c r="K782" s="36">
        <v>3634977</v>
      </c>
      <c r="L782" s="36" t="s">
        <v>773</v>
      </c>
      <c r="M782" s="36" t="s">
        <v>79</v>
      </c>
      <c r="N782" s="16" t="s">
        <v>110</v>
      </c>
      <c r="O782" s="42"/>
    </row>
    <row r="783" spans="1:15" ht="16.5" x14ac:dyDescent="0.3">
      <c r="A783" s="35">
        <v>43462</v>
      </c>
      <c r="B783" s="36" t="s">
        <v>74</v>
      </c>
      <c r="C783" s="36" t="s">
        <v>80</v>
      </c>
      <c r="D783" s="36" t="s">
        <v>81</v>
      </c>
      <c r="E783" s="37"/>
      <c r="F783" s="37">
        <v>3401</v>
      </c>
      <c r="G783" s="93">
        <f t="shared" si="24"/>
        <v>6.116576443717066</v>
      </c>
      <c r="H783" s="93">
        <v>556.03</v>
      </c>
      <c r="I783" s="97">
        <f t="shared" si="25"/>
        <v>-10386936</v>
      </c>
      <c r="J783" s="102" t="s">
        <v>78</v>
      </c>
      <c r="K783" s="36">
        <v>3634977</v>
      </c>
      <c r="L783" s="36" t="s">
        <v>773</v>
      </c>
      <c r="M783" s="36" t="s">
        <v>79</v>
      </c>
      <c r="N783" s="16" t="s">
        <v>110</v>
      </c>
      <c r="O783" s="42"/>
    </row>
    <row r="784" spans="1:15" ht="16.5" x14ac:dyDescent="0.3">
      <c r="A784" s="35">
        <v>43462</v>
      </c>
      <c r="B784" s="36" t="s">
        <v>75</v>
      </c>
      <c r="C784" s="36" t="s">
        <v>80</v>
      </c>
      <c r="D784" s="36" t="s">
        <v>81</v>
      </c>
      <c r="E784" s="37"/>
      <c r="F784" s="37">
        <v>3401</v>
      </c>
      <c r="G784" s="93">
        <f t="shared" si="24"/>
        <v>6.116576443717066</v>
      </c>
      <c r="H784" s="93">
        <v>556.03</v>
      </c>
      <c r="I784" s="97">
        <f t="shared" si="25"/>
        <v>-10390337</v>
      </c>
      <c r="J784" s="102" t="s">
        <v>78</v>
      </c>
      <c r="K784" s="36">
        <v>3634980</v>
      </c>
      <c r="L784" s="36" t="s">
        <v>773</v>
      </c>
      <c r="M784" s="36" t="s">
        <v>79</v>
      </c>
      <c r="N784" s="16" t="s">
        <v>110</v>
      </c>
      <c r="O784" s="42"/>
    </row>
    <row r="785" spans="1:15" ht="16.5" x14ac:dyDescent="0.3">
      <c r="A785" s="35">
        <v>43462</v>
      </c>
      <c r="B785" s="36" t="s">
        <v>76</v>
      </c>
      <c r="C785" s="36" t="s">
        <v>86</v>
      </c>
      <c r="D785" s="36" t="s">
        <v>88</v>
      </c>
      <c r="E785" s="101"/>
      <c r="F785" s="37">
        <v>170000</v>
      </c>
      <c r="G785" s="93">
        <f t="shared" si="24"/>
        <v>299.90826335473855</v>
      </c>
      <c r="H785" s="93">
        <v>566.84</v>
      </c>
      <c r="I785" s="97">
        <f t="shared" si="25"/>
        <v>-10560337</v>
      </c>
      <c r="J785" s="102" t="s">
        <v>78</v>
      </c>
      <c r="K785" s="36">
        <v>3634980</v>
      </c>
      <c r="L785" s="36" t="s">
        <v>732</v>
      </c>
      <c r="M785" s="36" t="s">
        <v>79</v>
      </c>
      <c r="N785" s="16" t="s">
        <v>110</v>
      </c>
      <c r="O785" s="42"/>
    </row>
    <row r="786" spans="1:15" ht="16.5" x14ac:dyDescent="0.3">
      <c r="A786" s="35">
        <v>43462</v>
      </c>
      <c r="B786" s="36" t="s">
        <v>77</v>
      </c>
      <c r="C786" s="36"/>
      <c r="D786" s="36" t="s">
        <v>88</v>
      </c>
      <c r="E786" s="37">
        <v>11038232</v>
      </c>
      <c r="F786" s="37"/>
      <c r="G786" s="93">
        <f t="shared" si="24"/>
        <v>0</v>
      </c>
      <c r="H786" s="93">
        <v>566.84</v>
      </c>
      <c r="I786" s="97">
        <f t="shared" si="25"/>
        <v>477895</v>
      </c>
      <c r="J786" s="102" t="s">
        <v>78</v>
      </c>
      <c r="K786" s="36" t="s">
        <v>22</v>
      </c>
      <c r="L786" s="36" t="s">
        <v>779</v>
      </c>
      <c r="M786" s="36" t="s">
        <v>79</v>
      </c>
      <c r="N786" s="16" t="s">
        <v>110</v>
      </c>
      <c r="O786" s="42"/>
    </row>
    <row r="787" spans="1:15" ht="16.5" x14ac:dyDescent="0.3">
      <c r="A787" s="35">
        <v>43462</v>
      </c>
      <c r="B787" s="99" t="s">
        <v>164</v>
      </c>
      <c r="C787" s="95" t="s">
        <v>92</v>
      </c>
      <c r="D787" s="36" t="s">
        <v>88</v>
      </c>
      <c r="E787" s="37"/>
      <c r="F787" s="37">
        <v>2000</v>
      </c>
      <c r="G787" s="93">
        <f t="shared" si="24"/>
        <v>3.5283325100557477</v>
      </c>
      <c r="H787" s="93">
        <v>566.84</v>
      </c>
      <c r="I787" s="97">
        <f t="shared" si="25"/>
        <v>475895</v>
      </c>
      <c r="J787" s="99" t="s">
        <v>93</v>
      </c>
      <c r="K787" s="99" t="s">
        <v>94</v>
      </c>
      <c r="L787" s="36" t="s">
        <v>732</v>
      </c>
      <c r="M787" s="36" t="s">
        <v>79</v>
      </c>
      <c r="N787" s="16" t="s">
        <v>95</v>
      </c>
      <c r="O787" s="42"/>
    </row>
    <row r="788" spans="1:15" ht="16.5" x14ac:dyDescent="0.3">
      <c r="A788" s="35">
        <v>43462</v>
      </c>
      <c r="B788" s="99" t="s">
        <v>96</v>
      </c>
      <c r="C788" s="99" t="s">
        <v>86</v>
      </c>
      <c r="D788" s="36" t="s">
        <v>88</v>
      </c>
      <c r="E788" s="37"/>
      <c r="F788" s="37">
        <v>1000</v>
      </c>
      <c r="G788" s="93">
        <f t="shared" si="24"/>
        <v>1.7641662550278738</v>
      </c>
      <c r="H788" s="93">
        <v>566.84</v>
      </c>
      <c r="I788" s="97">
        <f t="shared" si="25"/>
        <v>474895</v>
      </c>
      <c r="J788" s="99" t="s">
        <v>93</v>
      </c>
      <c r="K788" s="99" t="s">
        <v>94</v>
      </c>
      <c r="L788" s="36" t="s">
        <v>732</v>
      </c>
      <c r="M788" s="36" t="s">
        <v>79</v>
      </c>
      <c r="N788" s="16" t="s">
        <v>95</v>
      </c>
      <c r="O788" s="42"/>
    </row>
    <row r="789" spans="1:15" ht="16.5" x14ac:dyDescent="0.3">
      <c r="A789" s="35">
        <v>43462</v>
      </c>
      <c r="B789" s="99" t="s">
        <v>170</v>
      </c>
      <c r="C789" s="95" t="s">
        <v>92</v>
      </c>
      <c r="D789" s="36" t="s">
        <v>88</v>
      </c>
      <c r="E789" s="96"/>
      <c r="F789" s="37">
        <v>2000</v>
      </c>
      <c r="G789" s="93">
        <f t="shared" si="24"/>
        <v>3.5283325100557477</v>
      </c>
      <c r="H789" s="93">
        <v>566.84</v>
      </c>
      <c r="I789" s="97">
        <f t="shared" si="25"/>
        <v>472895</v>
      </c>
      <c r="J789" s="99" t="s">
        <v>93</v>
      </c>
      <c r="K789" s="99" t="s">
        <v>94</v>
      </c>
      <c r="L789" s="36" t="s">
        <v>732</v>
      </c>
      <c r="M789" s="36" t="s">
        <v>79</v>
      </c>
      <c r="N789" s="16" t="s">
        <v>95</v>
      </c>
      <c r="O789" s="42"/>
    </row>
    <row r="790" spans="1:15" ht="16.5" x14ac:dyDescent="0.3">
      <c r="A790" s="35">
        <v>43462</v>
      </c>
      <c r="B790" s="36" t="s">
        <v>332</v>
      </c>
      <c r="C790" s="95" t="s">
        <v>92</v>
      </c>
      <c r="D790" s="36" t="s">
        <v>89</v>
      </c>
      <c r="E790" s="37"/>
      <c r="F790" s="37">
        <v>4000</v>
      </c>
      <c r="G790" s="93">
        <f t="shared" si="24"/>
        <v>7.1938564465946087</v>
      </c>
      <c r="H790" s="93">
        <v>556.03</v>
      </c>
      <c r="I790" s="97">
        <f t="shared" si="25"/>
        <v>468895</v>
      </c>
      <c r="J790" s="34" t="s">
        <v>97</v>
      </c>
      <c r="K790" s="36" t="s">
        <v>94</v>
      </c>
      <c r="L790" s="36" t="s">
        <v>773</v>
      </c>
      <c r="M790" s="36" t="s">
        <v>79</v>
      </c>
      <c r="N790" s="16" t="s">
        <v>95</v>
      </c>
      <c r="O790" s="42"/>
    </row>
    <row r="791" spans="1:15" ht="16.5" x14ac:dyDescent="0.3">
      <c r="A791" s="35">
        <v>43462</v>
      </c>
      <c r="B791" s="36" t="s">
        <v>333</v>
      </c>
      <c r="C791" s="36" t="s">
        <v>334</v>
      </c>
      <c r="D791" s="36" t="s">
        <v>81</v>
      </c>
      <c r="E791" s="37"/>
      <c r="F791" s="37">
        <v>72000</v>
      </c>
      <c r="G791" s="93">
        <f t="shared" si="24"/>
        <v>129.48941603870296</v>
      </c>
      <c r="H791" s="93">
        <v>556.03</v>
      </c>
      <c r="I791" s="97">
        <f t="shared" si="25"/>
        <v>396895</v>
      </c>
      <c r="J791" s="34" t="s">
        <v>97</v>
      </c>
      <c r="K791" s="36" t="s">
        <v>213</v>
      </c>
      <c r="L791" s="36" t="s">
        <v>773</v>
      </c>
      <c r="M791" s="36" t="s">
        <v>79</v>
      </c>
      <c r="N791" s="16" t="s">
        <v>110</v>
      </c>
      <c r="O791" s="42"/>
    </row>
    <row r="792" spans="1:15" ht="16.5" x14ac:dyDescent="0.3">
      <c r="A792" s="35">
        <v>43462</v>
      </c>
      <c r="B792" s="36" t="s">
        <v>335</v>
      </c>
      <c r="C792" s="36" t="s">
        <v>82</v>
      </c>
      <c r="D792" s="36" t="s">
        <v>83</v>
      </c>
      <c r="E792" s="37"/>
      <c r="F792" s="37">
        <v>140000</v>
      </c>
      <c r="G792" s="93">
        <f t="shared" si="24"/>
        <v>251.78497563081129</v>
      </c>
      <c r="H792" s="93">
        <v>556.03</v>
      </c>
      <c r="I792" s="97">
        <f t="shared" si="25"/>
        <v>256895</v>
      </c>
      <c r="J792" s="34" t="s">
        <v>97</v>
      </c>
      <c r="K792" s="36" t="s">
        <v>213</v>
      </c>
      <c r="L792" s="36" t="s">
        <v>773</v>
      </c>
      <c r="M792" s="36" t="s">
        <v>79</v>
      </c>
      <c r="N792" s="16" t="s">
        <v>110</v>
      </c>
      <c r="O792" s="42"/>
    </row>
    <row r="793" spans="1:15" ht="16.5" x14ac:dyDescent="0.3">
      <c r="A793" s="35">
        <v>43462</v>
      </c>
      <c r="B793" s="36" t="s">
        <v>336</v>
      </c>
      <c r="C793" s="36" t="s">
        <v>268</v>
      </c>
      <c r="D793" s="36" t="s">
        <v>81</v>
      </c>
      <c r="E793" s="37"/>
      <c r="F793" s="37">
        <v>5600</v>
      </c>
      <c r="G793" s="93">
        <f t="shared" si="24"/>
        <v>10.071399025232452</v>
      </c>
      <c r="H793" s="93">
        <v>556.03</v>
      </c>
      <c r="I793" s="97">
        <f t="shared" si="25"/>
        <v>251295</v>
      </c>
      <c r="J793" s="34" t="s">
        <v>97</v>
      </c>
      <c r="K793" s="36" t="s">
        <v>213</v>
      </c>
      <c r="L793" s="36" t="s">
        <v>773</v>
      </c>
      <c r="M793" s="36" t="s">
        <v>79</v>
      </c>
      <c r="N793" s="16" t="s">
        <v>110</v>
      </c>
      <c r="O793" s="42"/>
    </row>
    <row r="794" spans="1:15" ht="16.5" x14ac:dyDescent="0.3">
      <c r="A794" s="35">
        <v>43462</v>
      </c>
      <c r="B794" s="34" t="s">
        <v>621</v>
      </c>
      <c r="C794" s="36" t="s">
        <v>183</v>
      </c>
      <c r="D794" s="36" t="s">
        <v>85</v>
      </c>
      <c r="E794" s="37"/>
      <c r="F794" s="37">
        <v>9000</v>
      </c>
      <c r="G794" s="93">
        <f t="shared" si="24"/>
        <v>16.186177004837869</v>
      </c>
      <c r="H794" s="93">
        <v>556.03</v>
      </c>
      <c r="I794" s="97">
        <f t="shared" si="25"/>
        <v>242295</v>
      </c>
      <c r="J794" s="34" t="s">
        <v>582</v>
      </c>
      <c r="K794" s="34" t="s">
        <v>94</v>
      </c>
      <c r="L794" s="36" t="s">
        <v>773</v>
      </c>
      <c r="M794" s="36" t="s">
        <v>79</v>
      </c>
      <c r="N794" s="34" t="s">
        <v>95</v>
      </c>
      <c r="O794" s="42"/>
    </row>
    <row r="795" spans="1:15" ht="16.5" x14ac:dyDescent="0.3">
      <c r="A795" s="35">
        <v>43462</v>
      </c>
      <c r="B795" s="98" t="s">
        <v>671</v>
      </c>
      <c r="C795" s="95" t="s">
        <v>92</v>
      </c>
      <c r="D795" s="36" t="s">
        <v>85</v>
      </c>
      <c r="E795" s="37"/>
      <c r="F795" s="37">
        <v>1000</v>
      </c>
      <c r="G795" s="93">
        <f t="shared" si="24"/>
        <v>1.7984641116486522</v>
      </c>
      <c r="H795" s="93">
        <v>556.03</v>
      </c>
      <c r="I795" s="97">
        <f t="shared" si="25"/>
        <v>241295</v>
      </c>
      <c r="J795" s="34" t="s">
        <v>274</v>
      </c>
      <c r="K795" s="98" t="s">
        <v>94</v>
      </c>
      <c r="L795" s="36" t="s">
        <v>773</v>
      </c>
      <c r="M795" s="36" t="s">
        <v>79</v>
      </c>
      <c r="N795" s="34" t="s">
        <v>95</v>
      </c>
      <c r="O795" s="42"/>
    </row>
    <row r="796" spans="1:15" ht="16.5" x14ac:dyDescent="0.3">
      <c r="A796" s="35">
        <v>43462</v>
      </c>
      <c r="B796" s="98" t="s">
        <v>671</v>
      </c>
      <c r="C796" s="95" t="s">
        <v>92</v>
      </c>
      <c r="D796" s="36" t="s">
        <v>85</v>
      </c>
      <c r="E796" s="37"/>
      <c r="F796" s="37">
        <v>1000</v>
      </c>
      <c r="G796" s="93">
        <f t="shared" si="24"/>
        <v>1.7984641116486522</v>
      </c>
      <c r="H796" s="93">
        <v>556.03</v>
      </c>
      <c r="I796" s="97">
        <f t="shared" si="25"/>
        <v>240295</v>
      </c>
      <c r="J796" s="34" t="s">
        <v>274</v>
      </c>
      <c r="K796" s="98" t="s">
        <v>94</v>
      </c>
      <c r="L796" s="36" t="s">
        <v>773</v>
      </c>
      <c r="M796" s="36" t="s">
        <v>79</v>
      </c>
      <c r="N796" s="34" t="s">
        <v>95</v>
      </c>
      <c r="O796" s="42"/>
    </row>
    <row r="797" spans="1:15" x14ac:dyDescent="0.25">
      <c r="A797" s="35">
        <v>43462</v>
      </c>
      <c r="B797" s="98" t="s">
        <v>676</v>
      </c>
      <c r="C797" s="95" t="s">
        <v>92</v>
      </c>
      <c r="D797" s="36" t="s">
        <v>85</v>
      </c>
      <c r="E797" s="37"/>
      <c r="F797" s="96">
        <v>1000</v>
      </c>
      <c r="G797" s="93">
        <f t="shared" si="24"/>
        <v>1.7984641116486522</v>
      </c>
      <c r="H797" s="93">
        <v>556.03</v>
      </c>
      <c r="I797" s="97">
        <f t="shared" si="25"/>
        <v>239295</v>
      </c>
      <c r="J797" s="34" t="s">
        <v>311</v>
      </c>
      <c r="K797" s="98" t="s">
        <v>94</v>
      </c>
      <c r="L797" s="36" t="s">
        <v>773</v>
      </c>
      <c r="M797" s="36" t="s">
        <v>79</v>
      </c>
      <c r="N797" s="34" t="s">
        <v>95</v>
      </c>
    </row>
    <row r="798" spans="1:15" x14ac:dyDescent="0.25">
      <c r="A798" s="35">
        <v>43462</v>
      </c>
      <c r="B798" s="98" t="s">
        <v>96</v>
      </c>
      <c r="C798" s="98" t="s">
        <v>86</v>
      </c>
      <c r="D798" s="36" t="s">
        <v>85</v>
      </c>
      <c r="E798" s="37"/>
      <c r="F798" s="96">
        <v>1000</v>
      </c>
      <c r="G798" s="93">
        <f t="shared" si="24"/>
        <v>1.7984641116486522</v>
      </c>
      <c r="H798" s="93">
        <v>556.03</v>
      </c>
      <c r="I798" s="97">
        <f t="shared" si="25"/>
        <v>238295</v>
      </c>
      <c r="J798" s="34" t="s">
        <v>311</v>
      </c>
      <c r="K798" s="98" t="s">
        <v>94</v>
      </c>
      <c r="L798" s="36" t="s">
        <v>773</v>
      </c>
      <c r="M798" s="36" t="s">
        <v>79</v>
      </c>
      <c r="N798" s="34" t="s">
        <v>95</v>
      </c>
    </row>
    <row r="799" spans="1:15" x14ac:dyDescent="0.25">
      <c r="A799" s="35">
        <v>43462</v>
      </c>
      <c r="B799" s="98" t="s">
        <v>675</v>
      </c>
      <c r="C799" s="95" t="s">
        <v>92</v>
      </c>
      <c r="D799" s="36" t="s">
        <v>85</v>
      </c>
      <c r="E799" s="37"/>
      <c r="F799" s="96">
        <v>1000</v>
      </c>
      <c r="G799" s="93">
        <f t="shared" si="24"/>
        <v>1.7984641116486522</v>
      </c>
      <c r="H799" s="93">
        <v>556.03</v>
      </c>
      <c r="I799" s="97">
        <f t="shared" si="25"/>
        <v>237295</v>
      </c>
      <c r="J799" s="34" t="s">
        <v>311</v>
      </c>
      <c r="K799" s="98" t="s">
        <v>94</v>
      </c>
      <c r="L799" s="36" t="s">
        <v>773</v>
      </c>
      <c r="M799" s="36" t="s">
        <v>79</v>
      </c>
      <c r="N799" s="34" t="s">
        <v>95</v>
      </c>
    </row>
    <row r="800" spans="1:15" x14ac:dyDescent="0.25">
      <c r="A800" s="35">
        <v>43462</v>
      </c>
      <c r="B800" s="98" t="s">
        <v>699</v>
      </c>
      <c r="C800" s="95" t="s">
        <v>92</v>
      </c>
      <c r="D800" s="36" t="s">
        <v>85</v>
      </c>
      <c r="E800" s="37"/>
      <c r="F800" s="96">
        <v>1000</v>
      </c>
      <c r="G800" s="93">
        <f t="shared" si="24"/>
        <v>1.7984641116486522</v>
      </c>
      <c r="H800" s="93">
        <v>556.03</v>
      </c>
      <c r="I800" s="97">
        <f t="shared" si="25"/>
        <v>236295</v>
      </c>
      <c r="J800" s="34" t="s">
        <v>311</v>
      </c>
      <c r="K800" s="98" t="s">
        <v>94</v>
      </c>
      <c r="L800" s="36" t="s">
        <v>773</v>
      </c>
      <c r="M800" s="36" t="s">
        <v>79</v>
      </c>
      <c r="N800" s="34" t="s">
        <v>95</v>
      </c>
    </row>
    <row r="801" spans="1:14" x14ac:dyDescent="0.25">
      <c r="A801" s="35">
        <v>43462</v>
      </c>
      <c r="B801" s="98" t="s">
        <v>389</v>
      </c>
      <c r="C801" s="95" t="s">
        <v>92</v>
      </c>
      <c r="D801" s="36" t="s">
        <v>85</v>
      </c>
      <c r="E801" s="37"/>
      <c r="F801" s="96">
        <v>1000</v>
      </c>
      <c r="G801" s="93">
        <f t="shared" si="24"/>
        <v>1.7984641116486522</v>
      </c>
      <c r="H801" s="93">
        <v>556.03</v>
      </c>
      <c r="I801" s="97">
        <f t="shared" si="25"/>
        <v>235295</v>
      </c>
      <c r="J801" s="34" t="s">
        <v>311</v>
      </c>
      <c r="K801" s="98" t="s">
        <v>94</v>
      </c>
      <c r="L801" s="36" t="s">
        <v>773</v>
      </c>
      <c r="M801" s="36" t="s">
        <v>79</v>
      </c>
      <c r="N801" s="34" t="s">
        <v>95</v>
      </c>
    </row>
    <row r="802" spans="1:14" x14ac:dyDescent="0.25">
      <c r="A802" s="35">
        <v>43465</v>
      </c>
      <c r="B802" s="99" t="s">
        <v>171</v>
      </c>
      <c r="C802" s="95" t="s">
        <v>92</v>
      </c>
      <c r="D802" s="36" t="s">
        <v>88</v>
      </c>
      <c r="E802" s="37"/>
      <c r="F802" s="37">
        <v>1500</v>
      </c>
      <c r="G802" s="93">
        <f t="shared" si="24"/>
        <v>2.6462493825418107</v>
      </c>
      <c r="H802" s="93">
        <v>566.84</v>
      </c>
      <c r="I802" s="97">
        <f>I801+E802-F802</f>
        <v>233795</v>
      </c>
      <c r="J802" s="99" t="s">
        <v>93</v>
      </c>
      <c r="K802" s="99" t="s">
        <v>94</v>
      </c>
      <c r="L802" s="36" t="s">
        <v>732</v>
      </c>
      <c r="M802" s="36" t="s">
        <v>79</v>
      </c>
      <c r="N802" s="16" t="s">
        <v>95</v>
      </c>
    </row>
    <row r="803" spans="1:14" x14ac:dyDescent="0.25">
      <c r="A803" s="35">
        <v>43465</v>
      </c>
      <c r="B803" s="99" t="s">
        <v>172</v>
      </c>
      <c r="C803" s="95" t="s">
        <v>92</v>
      </c>
      <c r="D803" s="36" t="s">
        <v>88</v>
      </c>
      <c r="E803" s="37"/>
      <c r="F803" s="37">
        <v>12000</v>
      </c>
      <c r="G803" s="93">
        <f t="shared" si="24"/>
        <v>21.169995060334486</v>
      </c>
      <c r="H803" s="93">
        <v>566.84</v>
      </c>
      <c r="I803" s="97">
        <f t="shared" si="25"/>
        <v>221795</v>
      </c>
      <c r="J803" s="99" t="s">
        <v>93</v>
      </c>
      <c r="K803" s="99" t="s">
        <v>173</v>
      </c>
      <c r="L803" s="36" t="s">
        <v>732</v>
      </c>
      <c r="M803" s="36" t="s">
        <v>79</v>
      </c>
      <c r="N803" s="16" t="s">
        <v>110</v>
      </c>
    </row>
    <row r="804" spans="1:14" x14ac:dyDescent="0.25">
      <c r="A804" s="35">
        <v>43465</v>
      </c>
      <c r="B804" s="99" t="s">
        <v>174</v>
      </c>
      <c r="C804" s="99" t="s">
        <v>175</v>
      </c>
      <c r="D804" s="105" t="s">
        <v>81</v>
      </c>
      <c r="E804" s="37"/>
      <c r="F804" s="37">
        <v>2000</v>
      </c>
      <c r="G804" s="93">
        <f t="shared" si="24"/>
        <v>3.5283325100557477</v>
      </c>
      <c r="H804" s="93">
        <v>566.84</v>
      </c>
      <c r="I804" s="97">
        <f t="shared" si="25"/>
        <v>219795</v>
      </c>
      <c r="J804" s="99" t="s">
        <v>93</v>
      </c>
      <c r="K804" s="99" t="s">
        <v>94</v>
      </c>
      <c r="L804" s="36" t="s">
        <v>732</v>
      </c>
      <c r="M804" s="36" t="s">
        <v>79</v>
      </c>
      <c r="N804" s="16" t="s">
        <v>95</v>
      </c>
    </row>
    <row r="805" spans="1:14" x14ac:dyDescent="0.25">
      <c r="A805" s="35">
        <v>43465</v>
      </c>
      <c r="B805" s="99" t="s">
        <v>176</v>
      </c>
      <c r="C805" s="99" t="s">
        <v>175</v>
      </c>
      <c r="D805" s="105" t="s">
        <v>81</v>
      </c>
      <c r="E805" s="37"/>
      <c r="F805" s="37">
        <v>3000</v>
      </c>
      <c r="G805" s="93">
        <f t="shared" si="24"/>
        <v>5.2924987650836215</v>
      </c>
      <c r="H805" s="93">
        <v>566.84</v>
      </c>
      <c r="I805" s="97">
        <f t="shared" si="25"/>
        <v>216795</v>
      </c>
      <c r="J805" s="99" t="s">
        <v>93</v>
      </c>
      <c r="K805" s="99" t="s">
        <v>94</v>
      </c>
      <c r="L805" s="36" t="s">
        <v>732</v>
      </c>
      <c r="M805" s="36" t="s">
        <v>79</v>
      </c>
      <c r="N805" s="16" t="s">
        <v>95</v>
      </c>
    </row>
    <row r="806" spans="1:14" x14ac:dyDescent="0.25">
      <c r="A806" s="35">
        <v>43465</v>
      </c>
      <c r="B806" s="99" t="s">
        <v>177</v>
      </c>
      <c r="C806" s="95" t="s">
        <v>201</v>
      </c>
      <c r="D806" s="36" t="s">
        <v>88</v>
      </c>
      <c r="E806" s="37"/>
      <c r="F806" s="37">
        <v>10000</v>
      </c>
      <c r="G806" s="93">
        <f t="shared" si="24"/>
        <v>17.641662550278738</v>
      </c>
      <c r="H806" s="93">
        <v>566.84</v>
      </c>
      <c r="I806" s="97">
        <f t="shared" si="25"/>
        <v>206795</v>
      </c>
      <c r="J806" s="99" t="s">
        <v>93</v>
      </c>
      <c r="K806" s="99" t="s">
        <v>98</v>
      </c>
      <c r="L806" s="36" t="s">
        <v>732</v>
      </c>
      <c r="M806" s="36" t="s">
        <v>79</v>
      </c>
      <c r="N806" s="99" t="s">
        <v>178</v>
      </c>
    </row>
    <row r="807" spans="1:14" x14ac:dyDescent="0.25">
      <c r="A807" s="35">
        <v>43465</v>
      </c>
      <c r="B807" s="99" t="s">
        <v>772</v>
      </c>
      <c r="C807" s="95" t="s">
        <v>201</v>
      </c>
      <c r="D807" s="36" t="s">
        <v>88</v>
      </c>
      <c r="E807" s="37"/>
      <c r="F807" s="37">
        <v>70000</v>
      </c>
      <c r="G807" s="93">
        <f t="shared" si="24"/>
        <v>123.49163785195115</v>
      </c>
      <c r="H807" s="93">
        <v>566.84</v>
      </c>
      <c r="I807" s="97">
        <f t="shared" si="25"/>
        <v>136795</v>
      </c>
      <c r="J807" s="99" t="s">
        <v>93</v>
      </c>
      <c r="K807" s="99" t="s">
        <v>94</v>
      </c>
      <c r="L807" s="36" t="s">
        <v>732</v>
      </c>
      <c r="M807" s="36" t="s">
        <v>79</v>
      </c>
      <c r="N807" s="16" t="s">
        <v>95</v>
      </c>
    </row>
    <row r="808" spans="1:14" x14ac:dyDescent="0.25">
      <c r="A808" s="35">
        <v>43465</v>
      </c>
      <c r="B808" s="99" t="s">
        <v>179</v>
      </c>
      <c r="C808" s="95" t="s">
        <v>92</v>
      </c>
      <c r="D808" s="36" t="s">
        <v>88</v>
      </c>
      <c r="E808" s="37"/>
      <c r="F808" s="37">
        <v>2000</v>
      </c>
      <c r="G808" s="93">
        <f t="shared" si="24"/>
        <v>3.5283325100557477</v>
      </c>
      <c r="H808" s="93">
        <v>566.84</v>
      </c>
      <c r="I808" s="97">
        <f t="shared" si="25"/>
        <v>134795</v>
      </c>
      <c r="J808" s="99" t="s">
        <v>93</v>
      </c>
      <c r="K808" s="99" t="s">
        <v>94</v>
      </c>
      <c r="L808" s="36" t="s">
        <v>732</v>
      </c>
      <c r="M808" s="36" t="s">
        <v>79</v>
      </c>
      <c r="N808" s="16" t="s">
        <v>95</v>
      </c>
    </row>
    <row r="809" spans="1:14" x14ac:dyDescent="0.25">
      <c r="A809" s="35">
        <v>43465</v>
      </c>
      <c r="B809" s="105" t="s">
        <v>709</v>
      </c>
      <c r="C809" s="105" t="s">
        <v>175</v>
      </c>
      <c r="D809" s="105" t="s">
        <v>81</v>
      </c>
      <c r="E809" s="96"/>
      <c r="F809" s="96">
        <v>2000</v>
      </c>
      <c r="G809" s="93">
        <f t="shared" si="24"/>
        <v>3.5283325100557477</v>
      </c>
      <c r="H809" s="93">
        <v>566.84</v>
      </c>
      <c r="I809" s="97">
        <f t="shared" si="25"/>
        <v>132795</v>
      </c>
      <c r="J809" s="105" t="s">
        <v>701</v>
      </c>
      <c r="K809" s="105" t="s">
        <v>702</v>
      </c>
      <c r="L809" s="36" t="s">
        <v>732</v>
      </c>
      <c r="M809" s="36" t="s">
        <v>79</v>
      </c>
      <c r="N809" s="47" t="s">
        <v>95</v>
      </c>
    </row>
    <row r="810" spans="1:14" x14ac:dyDescent="0.25">
      <c r="A810" s="91"/>
      <c r="B810" s="91"/>
      <c r="C810" s="91"/>
      <c r="D810" s="91"/>
      <c r="E810" s="92"/>
      <c r="F810" s="92"/>
      <c r="G810" s="92"/>
      <c r="H810" s="92"/>
      <c r="I810" s="91"/>
      <c r="J810" s="91"/>
      <c r="K810" s="91"/>
      <c r="L810" s="91"/>
      <c r="M810" s="91"/>
      <c r="N810" s="91"/>
    </row>
  </sheetData>
  <autoFilter ref="A10:O809"/>
  <sortState ref="A11:N809">
    <sortCondition ref="A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Balance</vt:lpstr>
      <vt:lpstr>Tableau</vt:lpstr>
      <vt:lpstr>Activites and Bank</vt:lpstr>
      <vt:lpstr>Départements</vt:lpstr>
      <vt:lpstr>Datas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2019-01-17T16:11:52Z</dcterms:modified>
</cp:coreProperties>
</file>