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bleau" sheetId="9" r:id="rId1"/>
    <sheet name="Activistes and bank" sheetId="8" r:id="rId2"/>
    <sheet name="Datas" sheetId="2" r:id="rId3"/>
    <sheet name="Balance" sheetId="3" r:id="rId4"/>
    <sheet name="Départements" sheetId="10" r:id="rId5"/>
    <sheet name="Transferts internes" sheetId="1" state="hidden" r:id="rId6"/>
  </sheets>
  <definedNames>
    <definedName name="_xlnm._FilterDatabase" localSheetId="2" hidden="1">Datas!$A$12:$P$1360</definedName>
    <definedName name="_xlnm._FilterDatabase" localSheetId="5" hidden="1">'Transferts internes'!$A$12:$IV$1547</definedName>
  </definedNames>
  <calcPr calcId="145621"/>
  <pivotCaches>
    <pivotCache cacheId="95" r:id="rId7"/>
  </pivotCaches>
</workbook>
</file>

<file path=xl/calcChain.xml><?xml version="1.0" encoding="utf-8"?>
<calcChain xmlns="http://schemas.openxmlformats.org/spreadsheetml/2006/main">
  <c r="I1131" i="2" l="1"/>
  <c r="I1132" i="2"/>
  <c r="I1133" i="2" s="1"/>
  <c r="I1134" i="2" s="1"/>
  <c r="I1135" i="2" s="1"/>
  <c r="I1136" i="2" s="1"/>
  <c r="I1137" i="2" s="1"/>
  <c r="I1138" i="2" s="1"/>
  <c r="I1139" i="2" s="1"/>
  <c r="I1140" i="2" s="1"/>
  <c r="I1141" i="2" s="1"/>
  <c r="I1142" i="2" s="1"/>
  <c r="I1143" i="2" s="1"/>
  <c r="I1144" i="2" s="1"/>
  <c r="I1145" i="2" s="1"/>
  <c r="I1146" i="2" s="1"/>
  <c r="I1147" i="2" s="1"/>
  <c r="I1148" i="2" s="1"/>
  <c r="I1149" i="2" s="1"/>
  <c r="I1150" i="2" s="1"/>
  <c r="I1151" i="2" s="1"/>
  <c r="I1152" i="2" s="1"/>
  <c r="I1153" i="2" s="1"/>
  <c r="I1154" i="2" s="1"/>
  <c r="I1155" i="2" s="1"/>
  <c r="I1156" i="2" s="1"/>
  <c r="I1157" i="2" s="1"/>
  <c r="I1158" i="2" s="1"/>
  <c r="I1159" i="2" s="1"/>
  <c r="I1160" i="2" s="1"/>
  <c r="I1161" i="2" s="1"/>
  <c r="I1162" i="2" s="1"/>
  <c r="I1163" i="2" s="1"/>
  <c r="I1164" i="2" s="1"/>
  <c r="I1165" i="2" s="1"/>
  <c r="I1166" i="2" s="1"/>
  <c r="I1167" i="2" s="1"/>
  <c r="I1168" i="2" s="1"/>
  <c r="I1169" i="2" s="1"/>
  <c r="I1170" i="2" s="1"/>
  <c r="I1171" i="2" s="1"/>
  <c r="I1172" i="2" s="1"/>
  <c r="I1173" i="2" s="1"/>
  <c r="I1174" i="2" s="1"/>
  <c r="I1175" i="2" s="1"/>
  <c r="I1176" i="2" s="1"/>
  <c r="I1177" i="2" s="1"/>
  <c r="I1178" i="2" s="1"/>
  <c r="I1179" i="2" s="1"/>
  <c r="I1180" i="2" s="1"/>
  <c r="I1181" i="2" s="1"/>
  <c r="I1182" i="2" s="1"/>
  <c r="I1183" i="2" s="1"/>
  <c r="I1184" i="2" s="1"/>
  <c r="I1185" i="2" s="1"/>
  <c r="I1186" i="2" s="1"/>
  <c r="I1187" i="2" s="1"/>
  <c r="I1188" i="2" s="1"/>
  <c r="I1189" i="2" s="1"/>
  <c r="I1190" i="2" s="1"/>
  <c r="I1191" i="2" s="1"/>
  <c r="I1192" i="2" s="1"/>
  <c r="I1193" i="2" s="1"/>
  <c r="I1194" i="2" s="1"/>
  <c r="I1195" i="2" s="1"/>
  <c r="I1196" i="2" s="1"/>
  <c r="I1197" i="2" s="1"/>
  <c r="I1198" i="2" s="1"/>
  <c r="I1199" i="2" s="1"/>
  <c r="I1200" i="2" s="1"/>
  <c r="I1201" i="2" s="1"/>
  <c r="I1202" i="2" s="1"/>
  <c r="I1203" i="2" s="1"/>
  <c r="I1204" i="2" s="1"/>
  <c r="I1205" i="2" s="1"/>
  <c r="I1206" i="2" s="1"/>
  <c r="I1207" i="2" s="1"/>
  <c r="I1208" i="2" s="1"/>
  <c r="I1209" i="2" s="1"/>
  <c r="I1210" i="2" s="1"/>
  <c r="I1211" i="2" s="1"/>
  <c r="I1212" i="2" s="1"/>
  <c r="I1213" i="2" s="1"/>
  <c r="I1214" i="2" s="1"/>
  <c r="I1215" i="2" s="1"/>
  <c r="I1216" i="2" s="1"/>
  <c r="I1217" i="2" s="1"/>
  <c r="I1218" i="2" s="1"/>
  <c r="I1219" i="2" s="1"/>
  <c r="I1220" i="2" s="1"/>
  <c r="I1221" i="2" s="1"/>
  <c r="I1222" i="2" s="1"/>
  <c r="I1223" i="2" s="1"/>
  <c r="I1224" i="2" s="1"/>
  <c r="I1225" i="2" s="1"/>
  <c r="I1226" i="2" s="1"/>
  <c r="I1227" i="2" s="1"/>
  <c r="I1228" i="2" s="1"/>
  <c r="I1229" i="2" s="1"/>
  <c r="I1230" i="2" s="1"/>
  <c r="I1231" i="2" s="1"/>
  <c r="I1232" i="2" s="1"/>
  <c r="I1233" i="2" s="1"/>
  <c r="I1234" i="2" s="1"/>
  <c r="I1235" i="2" s="1"/>
  <c r="I1236" i="2" s="1"/>
  <c r="I1237" i="2" s="1"/>
  <c r="I1238" i="2" s="1"/>
  <c r="I1239" i="2" s="1"/>
  <c r="I1240" i="2" s="1"/>
  <c r="I1241" i="2" s="1"/>
  <c r="I1242" i="2" s="1"/>
  <c r="I1243" i="2" s="1"/>
  <c r="I1244" i="2" s="1"/>
  <c r="I1245" i="2" s="1"/>
  <c r="I1246" i="2" s="1"/>
  <c r="I1247" i="2" s="1"/>
  <c r="I1248" i="2" s="1"/>
  <c r="I1249" i="2" s="1"/>
  <c r="I1250" i="2" s="1"/>
  <c r="I1251" i="2" s="1"/>
  <c r="I1252" i="2" s="1"/>
  <c r="I1253" i="2" s="1"/>
  <c r="I1254" i="2" s="1"/>
  <c r="I1255" i="2" s="1"/>
  <c r="I1256" i="2" s="1"/>
  <c r="I1257" i="2" s="1"/>
  <c r="I1258" i="2" s="1"/>
  <c r="I1259" i="2" s="1"/>
  <c r="I1260" i="2" s="1"/>
  <c r="I1261" i="2" s="1"/>
  <c r="I1262" i="2" s="1"/>
  <c r="I1263" i="2" s="1"/>
  <c r="I1264" i="2" s="1"/>
  <c r="I1265" i="2" s="1"/>
  <c r="I1266" i="2" s="1"/>
  <c r="I1267" i="2" s="1"/>
  <c r="I1268" i="2" s="1"/>
  <c r="I1269" i="2" s="1"/>
  <c r="I1270" i="2" s="1"/>
  <c r="I1271" i="2" s="1"/>
  <c r="I1272" i="2" s="1"/>
  <c r="I1273" i="2" s="1"/>
  <c r="I1274" i="2" s="1"/>
  <c r="I1275" i="2" s="1"/>
  <c r="I1276" i="2" s="1"/>
  <c r="I1277" i="2" s="1"/>
  <c r="I1278" i="2" s="1"/>
  <c r="I1279" i="2" s="1"/>
  <c r="I1280" i="2" s="1"/>
  <c r="I1281" i="2" s="1"/>
  <c r="I1282" i="2" s="1"/>
  <c r="I1283" i="2" s="1"/>
  <c r="I1284" i="2" s="1"/>
  <c r="I1285" i="2" s="1"/>
  <c r="I1286" i="2" s="1"/>
  <c r="I1287" i="2" s="1"/>
  <c r="I1288" i="2" s="1"/>
  <c r="I1289" i="2" s="1"/>
  <c r="I1290" i="2" s="1"/>
  <c r="I1291" i="2" s="1"/>
  <c r="I1292" i="2" s="1"/>
  <c r="I1293" i="2" s="1"/>
  <c r="I1294" i="2" s="1"/>
  <c r="I1295" i="2" s="1"/>
  <c r="I1296" i="2" s="1"/>
  <c r="I1297" i="2" s="1"/>
  <c r="I1298" i="2" s="1"/>
  <c r="I1299" i="2" s="1"/>
  <c r="I1300" i="2" s="1"/>
  <c r="I1301" i="2" s="1"/>
  <c r="I1302" i="2" s="1"/>
  <c r="I1303" i="2" s="1"/>
  <c r="I1304" i="2" s="1"/>
  <c r="I1305" i="2" s="1"/>
  <c r="I1306" i="2" s="1"/>
  <c r="I1307" i="2" s="1"/>
  <c r="I1308" i="2" s="1"/>
  <c r="I1309" i="2" s="1"/>
  <c r="I1310" i="2" s="1"/>
  <c r="I1311" i="2" s="1"/>
  <c r="I1312" i="2" s="1"/>
  <c r="I1313" i="2" s="1"/>
  <c r="I1314" i="2" s="1"/>
  <c r="I1315" i="2" s="1"/>
  <c r="I1316" i="2" s="1"/>
  <c r="I1317" i="2" s="1"/>
  <c r="I1318" i="2" s="1"/>
  <c r="I1319" i="2" s="1"/>
  <c r="I1320" i="2" s="1"/>
  <c r="I1321" i="2" s="1"/>
  <c r="I1322" i="2" s="1"/>
  <c r="I1323" i="2" s="1"/>
  <c r="I1324" i="2" s="1"/>
  <c r="I1325" i="2" s="1"/>
  <c r="I1326" i="2" s="1"/>
  <c r="I1327" i="2" s="1"/>
  <c r="I1328" i="2" s="1"/>
  <c r="I1329" i="2" s="1"/>
  <c r="I1330" i="2" s="1"/>
  <c r="I1331" i="2" s="1"/>
  <c r="I1332" i="2" s="1"/>
  <c r="I1333" i="2" s="1"/>
  <c r="I1334" i="2" s="1"/>
  <c r="I1335" i="2" s="1"/>
  <c r="I1336" i="2" s="1"/>
  <c r="I1337" i="2" s="1"/>
  <c r="I1338" i="2" s="1"/>
  <c r="I1339" i="2" s="1"/>
  <c r="I1340" i="2" s="1"/>
  <c r="I1341" i="2" s="1"/>
  <c r="I1342" i="2" s="1"/>
  <c r="I1343" i="2" s="1"/>
  <c r="I1344" i="2" s="1"/>
  <c r="I1345" i="2" s="1"/>
  <c r="I1346" i="2" s="1"/>
  <c r="I1347" i="2" s="1"/>
  <c r="I1348" i="2" s="1"/>
  <c r="I1349" i="2" s="1"/>
  <c r="I1350" i="2" s="1"/>
  <c r="I1351" i="2" s="1"/>
  <c r="I1352" i="2" s="1"/>
  <c r="I1353" i="2" s="1"/>
  <c r="I1354" i="2" s="1"/>
  <c r="I1355" i="2" s="1"/>
  <c r="I1356" i="2" s="1"/>
  <c r="I1357" i="2" s="1"/>
  <c r="I1358" i="2" s="1"/>
  <c r="I1359" i="2" s="1"/>
  <c r="I1360" i="2" s="1"/>
  <c r="I35" i="2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I275" i="2" s="1"/>
  <c r="I276" i="2" s="1"/>
  <c r="I277" i="2" s="1"/>
  <c r="I278" i="2" s="1"/>
  <c r="I279" i="2" s="1"/>
  <c r="I280" i="2" s="1"/>
  <c r="I281" i="2" s="1"/>
  <c r="I282" i="2" s="1"/>
  <c r="I283" i="2" s="1"/>
  <c r="I284" i="2" s="1"/>
  <c r="I285" i="2" s="1"/>
  <c r="I286" i="2" s="1"/>
  <c r="I287" i="2" s="1"/>
  <c r="I288" i="2" s="1"/>
  <c r="I289" i="2" s="1"/>
  <c r="I290" i="2" s="1"/>
  <c r="I291" i="2" s="1"/>
  <c r="I292" i="2" s="1"/>
  <c r="I293" i="2" s="1"/>
  <c r="I294" i="2" s="1"/>
  <c r="I295" i="2" s="1"/>
  <c r="I296" i="2" s="1"/>
  <c r="I297" i="2" s="1"/>
  <c r="I298" i="2" s="1"/>
  <c r="I299" i="2" s="1"/>
  <c r="I300" i="2" s="1"/>
  <c r="I301" i="2" s="1"/>
  <c r="I302" i="2" s="1"/>
  <c r="I303" i="2" s="1"/>
  <c r="I304" i="2" s="1"/>
  <c r="I305" i="2" s="1"/>
  <c r="I306" i="2" s="1"/>
  <c r="I307" i="2" s="1"/>
  <c r="I308" i="2" s="1"/>
  <c r="I309" i="2" s="1"/>
  <c r="I310" i="2" s="1"/>
  <c r="I311" i="2" s="1"/>
  <c r="I312" i="2" s="1"/>
  <c r="I313" i="2" s="1"/>
  <c r="I314" i="2" s="1"/>
  <c r="I315" i="2" s="1"/>
  <c r="I316" i="2" s="1"/>
  <c r="I317" i="2" s="1"/>
  <c r="I318" i="2" s="1"/>
  <c r="I319" i="2" s="1"/>
  <c r="I320" i="2" s="1"/>
  <c r="I321" i="2" s="1"/>
  <c r="I322" i="2" s="1"/>
  <c r="I323" i="2" s="1"/>
  <c r="I324" i="2" s="1"/>
  <c r="I325" i="2" s="1"/>
  <c r="I326" i="2" s="1"/>
  <c r="I327" i="2" s="1"/>
  <c r="I328" i="2" s="1"/>
  <c r="I329" i="2" s="1"/>
  <c r="I330" i="2" s="1"/>
  <c r="I331" i="2" s="1"/>
  <c r="I332" i="2" s="1"/>
  <c r="I333" i="2" s="1"/>
  <c r="I334" i="2" s="1"/>
  <c r="I335" i="2" s="1"/>
  <c r="I336" i="2" s="1"/>
  <c r="I337" i="2" s="1"/>
  <c r="I338" i="2" s="1"/>
  <c r="I339" i="2" s="1"/>
  <c r="I340" i="2" s="1"/>
  <c r="I341" i="2" s="1"/>
  <c r="I342" i="2" s="1"/>
  <c r="I343" i="2" s="1"/>
  <c r="I344" i="2" s="1"/>
  <c r="I345" i="2" s="1"/>
  <c r="I346" i="2" s="1"/>
  <c r="I347" i="2" s="1"/>
  <c r="I348" i="2" s="1"/>
  <c r="I349" i="2" s="1"/>
  <c r="I350" i="2" s="1"/>
  <c r="I351" i="2" s="1"/>
  <c r="I352" i="2" s="1"/>
  <c r="I353" i="2" s="1"/>
  <c r="I354" i="2" s="1"/>
  <c r="I355" i="2" s="1"/>
  <c r="I356" i="2" s="1"/>
  <c r="I357" i="2" s="1"/>
  <c r="I358" i="2" s="1"/>
  <c r="I359" i="2" s="1"/>
  <c r="I360" i="2" s="1"/>
  <c r="I361" i="2" s="1"/>
  <c r="I362" i="2" s="1"/>
  <c r="I363" i="2" s="1"/>
  <c r="I364" i="2" s="1"/>
  <c r="I365" i="2" s="1"/>
  <c r="I366" i="2" s="1"/>
  <c r="I367" i="2" s="1"/>
  <c r="I368" i="2" s="1"/>
  <c r="I369" i="2" s="1"/>
  <c r="I370" i="2" s="1"/>
  <c r="I371" i="2" s="1"/>
  <c r="I372" i="2" s="1"/>
  <c r="I373" i="2" s="1"/>
  <c r="I374" i="2" s="1"/>
  <c r="I375" i="2" s="1"/>
  <c r="I376" i="2" s="1"/>
  <c r="I377" i="2" s="1"/>
  <c r="I378" i="2" s="1"/>
  <c r="I379" i="2" s="1"/>
  <c r="I380" i="2" s="1"/>
  <c r="I381" i="2" s="1"/>
  <c r="I382" i="2" s="1"/>
  <c r="I383" i="2" s="1"/>
  <c r="I384" i="2" s="1"/>
  <c r="I385" i="2" s="1"/>
  <c r="I386" i="2" s="1"/>
  <c r="I387" i="2" s="1"/>
  <c r="I388" i="2" s="1"/>
  <c r="I389" i="2" s="1"/>
  <c r="I390" i="2" s="1"/>
  <c r="I391" i="2" s="1"/>
  <c r="I392" i="2" s="1"/>
  <c r="I393" i="2" s="1"/>
  <c r="I394" i="2" s="1"/>
  <c r="I395" i="2" s="1"/>
  <c r="I396" i="2" s="1"/>
  <c r="I397" i="2" s="1"/>
  <c r="I398" i="2" s="1"/>
  <c r="I399" i="2" s="1"/>
  <c r="I400" i="2" s="1"/>
  <c r="I401" i="2" s="1"/>
  <c r="I402" i="2" s="1"/>
  <c r="I403" i="2" s="1"/>
  <c r="I404" i="2" s="1"/>
  <c r="I405" i="2" s="1"/>
  <c r="I406" i="2" s="1"/>
  <c r="I407" i="2" s="1"/>
  <c r="I408" i="2" s="1"/>
  <c r="I409" i="2" s="1"/>
  <c r="I410" i="2" s="1"/>
  <c r="I411" i="2" s="1"/>
  <c r="I412" i="2" s="1"/>
  <c r="I413" i="2" s="1"/>
  <c r="I414" i="2" s="1"/>
  <c r="I415" i="2" s="1"/>
  <c r="I416" i="2" s="1"/>
  <c r="I417" i="2" s="1"/>
  <c r="I418" i="2" s="1"/>
  <c r="I419" i="2" s="1"/>
  <c r="I420" i="2" s="1"/>
  <c r="I421" i="2" s="1"/>
  <c r="I422" i="2" s="1"/>
  <c r="I423" i="2" s="1"/>
  <c r="I424" i="2" s="1"/>
  <c r="I425" i="2" s="1"/>
  <c r="I426" i="2" s="1"/>
  <c r="I427" i="2" s="1"/>
  <c r="I428" i="2" s="1"/>
  <c r="I429" i="2" s="1"/>
  <c r="I430" i="2" s="1"/>
  <c r="I431" i="2" s="1"/>
  <c r="I432" i="2" s="1"/>
  <c r="I433" i="2" s="1"/>
  <c r="I434" i="2" s="1"/>
  <c r="I435" i="2" s="1"/>
  <c r="I436" i="2" s="1"/>
  <c r="I437" i="2" s="1"/>
  <c r="I438" i="2" s="1"/>
  <c r="I439" i="2" s="1"/>
  <c r="I440" i="2" s="1"/>
  <c r="I441" i="2" s="1"/>
  <c r="I442" i="2" s="1"/>
  <c r="I443" i="2" s="1"/>
  <c r="I444" i="2" s="1"/>
  <c r="I445" i="2" s="1"/>
  <c r="I446" i="2" s="1"/>
  <c r="I447" i="2" s="1"/>
  <c r="I448" i="2" s="1"/>
  <c r="I449" i="2" s="1"/>
  <c r="I450" i="2" s="1"/>
  <c r="I451" i="2" s="1"/>
  <c r="I452" i="2" s="1"/>
  <c r="I453" i="2" s="1"/>
  <c r="I454" i="2" s="1"/>
  <c r="I455" i="2" s="1"/>
  <c r="I456" i="2" s="1"/>
  <c r="I457" i="2" s="1"/>
  <c r="I458" i="2" s="1"/>
  <c r="I459" i="2" s="1"/>
  <c r="I460" i="2" s="1"/>
  <c r="I461" i="2" s="1"/>
  <c r="I462" i="2" s="1"/>
  <c r="I463" i="2" s="1"/>
  <c r="I464" i="2" s="1"/>
  <c r="I465" i="2" s="1"/>
  <c r="I466" i="2" s="1"/>
  <c r="I467" i="2" s="1"/>
  <c r="I468" i="2" s="1"/>
  <c r="I469" i="2" s="1"/>
  <c r="I470" i="2" s="1"/>
  <c r="I471" i="2" s="1"/>
  <c r="I472" i="2" s="1"/>
  <c r="I473" i="2" s="1"/>
  <c r="I474" i="2" s="1"/>
  <c r="I475" i="2" s="1"/>
  <c r="I476" i="2" s="1"/>
  <c r="I477" i="2" s="1"/>
  <c r="I478" i="2" s="1"/>
  <c r="I479" i="2" s="1"/>
  <c r="I480" i="2" s="1"/>
  <c r="I481" i="2" s="1"/>
  <c r="I482" i="2" s="1"/>
  <c r="I483" i="2" s="1"/>
  <c r="I484" i="2" s="1"/>
  <c r="I485" i="2" s="1"/>
  <c r="I486" i="2" s="1"/>
  <c r="I487" i="2" s="1"/>
  <c r="I488" i="2" s="1"/>
  <c r="I489" i="2" s="1"/>
  <c r="I490" i="2" s="1"/>
  <c r="I491" i="2" s="1"/>
  <c r="I492" i="2" s="1"/>
  <c r="I493" i="2" s="1"/>
  <c r="I494" i="2" s="1"/>
  <c r="I495" i="2" s="1"/>
  <c r="I496" i="2" s="1"/>
  <c r="I497" i="2" s="1"/>
  <c r="I498" i="2" s="1"/>
  <c r="I499" i="2" s="1"/>
  <c r="I500" i="2" s="1"/>
  <c r="I501" i="2" s="1"/>
  <c r="I502" i="2" s="1"/>
  <c r="I503" i="2" s="1"/>
  <c r="I504" i="2" s="1"/>
  <c r="I505" i="2" s="1"/>
  <c r="I506" i="2" s="1"/>
  <c r="I507" i="2" s="1"/>
  <c r="I508" i="2" s="1"/>
  <c r="I509" i="2" s="1"/>
  <c r="I510" i="2" s="1"/>
  <c r="I511" i="2" s="1"/>
  <c r="I512" i="2" s="1"/>
  <c r="I513" i="2" s="1"/>
  <c r="I514" i="2" s="1"/>
  <c r="I515" i="2" s="1"/>
  <c r="I516" i="2" s="1"/>
  <c r="I517" i="2" s="1"/>
  <c r="I518" i="2" s="1"/>
  <c r="I519" i="2" s="1"/>
  <c r="I520" i="2" s="1"/>
  <c r="I521" i="2" s="1"/>
  <c r="I522" i="2" s="1"/>
  <c r="I523" i="2" s="1"/>
  <c r="I524" i="2" s="1"/>
  <c r="I525" i="2" s="1"/>
  <c r="I526" i="2" s="1"/>
  <c r="I527" i="2" s="1"/>
  <c r="I528" i="2" s="1"/>
  <c r="I529" i="2" s="1"/>
  <c r="I530" i="2" s="1"/>
  <c r="I531" i="2" s="1"/>
  <c r="I532" i="2" s="1"/>
  <c r="I533" i="2" s="1"/>
  <c r="I534" i="2" s="1"/>
  <c r="I535" i="2" s="1"/>
  <c r="I536" i="2" s="1"/>
  <c r="I537" i="2" s="1"/>
  <c r="I538" i="2" s="1"/>
  <c r="I539" i="2" s="1"/>
  <c r="I540" i="2" s="1"/>
  <c r="I541" i="2" s="1"/>
  <c r="I542" i="2" s="1"/>
  <c r="I543" i="2" s="1"/>
  <c r="I544" i="2" s="1"/>
  <c r="I545" i="2" s="1"/>
  <c r="I546" i="2" s="1"/>
  <c r="I547" i="2" s="1"/>
  <c r="I548" i="2" s="1"/>
  <c r="I549" i="2" s="1"/>
  <c r="I550" i="2" s="1"/>
  <c r="I551" i="2" s="1"/>
  <c r="I552" i="2" s="1"/>
  <c r="I553" i="2" s="1"/>
  <c r="I554" i="2" s="1"/>
  <c r="I555" i="2" s="1"/>
  <c r="I556" i="2" s="1"/>
  <c r="I557" i="2" s="1"/>
  <c r="I558" i="2" s="1"/>
  <c r="I559" i="2" s="1"/>
  <c r="I560" i="2" s="1"/>
  <c r="I561" i="2" s="1"/>
  <c r="I562" i="2" s="1"/>
  <c r="I563" i="2" s="1"/>
  <c r="I564" i="2" s="1"/>
  <c r="I565" i="2" s="1"/>
  <c r="I566" i="2" s="1"/>
  <c r="I567" i="2" s="1"/>
  <c r="I568" i="2" s="1"/>
  <c r="I569" i="2" s="1"/>
  <c r="I570" i="2" s="1"/>
  <c r="I571" i="2" s="1"/>
  <c r="I572" i="2" s="1"/>
  <c r="I573" i="2" s="1"/>
  <c r="I574" i="2" s="1"/>
  <c r="I575" i="2" s="1"/>
  <c r="I576" i="2" s="1"/>
  <c r="I577" i="2" s="1"/>
  <c r="I578" i="2" s="1"/>
  <c r="I579" i="2" s="1"/>
  <c r="I580" i="2" s="1"/>
  <c r="I581" i="2" s="1"/>
  <c r="I582" i="2" s="1"/>
  <c r="I583" i="2" s="1"/>
  <c r="I584" i="2" s="1"/>
  <c r="I585" i="2" s="1"/>
  <c r="I586" i="2" s="1"/>
  <c r="I587" i="2" s="1"/>
  <c r="I588" i="2" s="1"/>
  <c r="I589" i="2" s="1"/>
  <c r="I590" i="2" s="1"/>
  <c r="I591" i="2" s="1"/>
  <c r="I592" i="2" s="1"/>
  <c r="I593" i="2" s="1"/>
  <c r="I594" i="2" s="1"/>
  <c r="I595" i="2" s="1"/>
  <c r="I596" i="2" s="1"/>
  <c r="I597" i="2" s="1"/>
  <c r="I598" i="2" s="1"/>
  <c r="I599" i="2" s="1"/>
  <c r="I600" i="2" s="1"/>
  <c r="I601" i="2" s="1"/>
  <c r="I602" i="2" s="1"/>
  <c r="I603" i="2" s="1"/>
  <c r="I604" i="2" s="1"/>
  <c r="I605" i="2" s="1"/>
  <c r="I606" i="2" s="1"/>
  <c r="I607" i="2" s="1"/>
  <c r="I608" i="2" s="1"/>
  <c r="I609" i="2" s="1"/>
  <c r="I610" i="2" s="1"/>
  <c r="I611" i="2" s="1"/>
  <c r="I612" i="2" s="1"/>
  <c r="I613" i="2" s="1"/>
  <c r="I614" i="2" s="1"/>
  <c r="I615" i="2" s="1"/>
  <c r="I616" i="2" s="1"/>
  <c r="I617" i="2" s="1"/>
  <c r="I618" i="2" s="1"/>
  <c r="I619" i="2" s="1"/>
  <c r="I620" i="2" s="1"/>
  <c r="I621" i="2" s="1"/>
  <c r="I622" i="2" s="1"/>
  <c r="I623" i="2" s="1"/>
  <c r="I624" i="2" s="1"/>
  <c r="I625" i="2" s="1"/>
  <c r="I626" i="2" s="1"/>
  <c r="I627" i="2" s="1"/>
  <c r="I628" i="2" s="1"/>
  <c r="I629" i="2" s="1"/>
  <c r="I630" i="2" s="1"/>
  <c r="I631" i="2" s="1"/>
  <c r="I632" i="2" s="1"/>
  <c r="I633" i="2" s="1"/>
  <c r="I634" i="2" s="1"/>
  <c r="I635" i="2" s="1"/>
  <c r="I636" i="2" s="1"/>
  <c r="I637" i="2" s="1"/>
  <c r="I638" i="2" s="1"/>
  <c r="I639" i="2" s="1"/>
  <c r="I640" i="2" s="1"/>
  <c r="I641" i="2" s="1"/>
  <c r="I642" i="2" s="1"/>
  <c r="I643" i="2" s="1"/>
  <c r="I644" i="2" s="1"/>
  <c r="I645" i="2" s="1"/>
  <c r="I646" i="2" s="1"/>
  <c r="I647" i="2" s="1"/>
  <c r="I648" i="2" s="1"/>
  <c r="I649" i="2" s="1"/>
  <c r="I650" i="2" s="1"/>
  <c r="I651" i="2" s="1"/>
  <c r="I652" i="2" s="1"/>
  <c r="I653" i="2" s="1"/>
  <c r="I654" i="2" s="1"/>
  <c r="I655" i="2" s="1"/>
  <c r="I656" i="2" s="1"/>
  <c r="I657" i="2" s="1"/>
  <c r="I658" i="2" s="1"/>
  <c r="I659" i="2" s="1"/>
  <c r="I660" i="2" s="1"/>
  <c r="I661" i="2" s="1"/>
  <c r="I662" i="2" s="1"/>
  <c r="I663" i="2" s="1"/>
  <c r="I664" i="2" s="1"/>
  <c r="I665" i="2" s="1"/>
  <c r="I666" i="2" s="1"/>
  <c r="I667" i="2" s="1"/>
  <c r="I668" i="2" s="1"/>
  <c r="I669" i="2" s="1"/>
  <c r="I670" i="2" s="1"/>
  <c r="I671" i="2" s="1"/>
  <c r="I672" i="2" s="1"/>
  <c r="I673" i="2" s="1"/>
  <c r="I674" i="2" s="1"/>
  <c r="I675" i="2" s="1"/>
  <c r="I676" i="2" s="1"/>
  <c r="I677" i="2" s="1"/>
  <c r="I678" i="2" s="1"/>
  <c r="I679" i="2" s="1"/>
  <c r="I680" i="2" s="1"/>
  <c r="I681" i="2" s="1"/>
  <c r="I682" i="2" s="1"/>
  <c r="I683" i="2" s="1"/>
  <c r="I684" i="2" s="1"/>
  <c r="I685" i="2" s="1"/>
  <c r="I686" i="2" s="1"/>
  <c r="I687" i="2" s="1"/>
  <c r="I688" i="2" s="1"/>
  <c r="I689" i="2" s="1"/>
  <c r="I690" i="2" s="1"/>
  <c r="I691" i="2" s="1"/>
  <c r="I692" i="2" s="1"/>
  <c r="I693" i="2" s="1"/>
  <c r="I694" i="2" s="1"/>
  <c r="I695" i="2" s="1"/>
  <c r="I696" i="2" s="1"/>
  <c r="I697" i="2" s="1"/>
  <c r="I698" i="2" s="1"/>
  <c r="I699" i="2" s="1"/>
  <c r="I700" i="2" s="1"/>
  <c r="I701" i="2" s="1"/>
  <c r="I702" i="2" s="1"/>
  <c r="I703" i="2" s="1"/>
  <c r="I704" i="2" s="1"/>
  <c r="I705" i="2" s="1"/>
  <c r="I706" i="2" s="1"/>
  <c r="I707" i="2" s="1"/>
  <c r="I708" i="2" s="1"/>
  <c r="I709" i="2" s="1"/>
  <c r="I710" i="2" s="1"/>
  <c r="I711" i="2" s="1"/>
  <c r="I712" i="2" s="1"/>
  <c r="I713" i="2" s="1"/>
  <c r="I714" i="2" s="1"/>
  <c r="I715" i="2" s="1"/>
  <c r="I716" i="2" s="1"/>
  <c r="I717" i="2" s="1"/>
  <c r="I718" i="2" s="1"/>
  <c r="I719" i="2" s="1"/>
  <c r="I720" i="2" s="1"/>
  <c r="I721" i="2" s="1"/>
  <c r="I722" i="2" s="1"/>
  <c r="I723" i="2" s="1"/>
  <c r="I724" i="2" s="1"/>
  <c r="I725" i="2" s="1"/>
  <c r="I726" i="2" s="1"/>
  <c r="I727" i="2" s="1"/>
  <c r="I728" i="2" s="1"/>
  <c r="I729" i="2" s="1"/>
  <c r="I730" i="2" s="1"/>
  <c r="I731" i="2" s="1"/>
  <c r="I732" i="2" s="1"/>
  <c r="I733" i="2" s="1"/>
  <c r="I734" i="2" s="1"/>
  <c r="I735" i="2" s="1"/>
  <c r="I736" i="2" s="1"/>
  <c r="I737" i="2" s="1"/>
  <c r="I738" i="2" s="1"/>
  <c r="I739" i="2" s="1"/>
  <c r="I740" i="2" s="1"/>
  <c r="I741" i="2" s="1"/>
  <c r="I742" i="2" s="1"/>
  <c r="I743" i="2" s="1"/>
  <c r="I744" i="2" s="1"/>
  <c r="I745" i="2" s="1"/>
  <c r="I746" i="2" s="1"/>
  <c r="I747" i="2" s="1"/>
  <c r="I748" i="2" s="1"/>
  <c r="I749" i="2" s="1"/>
  <c r="I750" i="2" s="1"/>
  <c r="I751" i="2" s="1"/>
  <c r="I752" i="2" s="1"/>
  <c r="I753" i="2" s="1"/>
  <c r="I754" i="2" s="1"/>
  <c r="I755" i="2" s="1"/>
  <c r="I756" i="2" s="1"/>
  <c r="I757" i="2" s="1"/>
  <c r="I758" i="2" s="1"/>
  <c r="I759" i="2" s="1"/>
  <c r="I760" i="2" s="1"/>
  <c r="I761" i="2" s="1"/>
  <c r="I762" i="2" s="1"/>
  <c r="I763" i="2" s="1"/>
  <c r="I764" i="2" s="1"/>
  <c r="I765" i="2" s="1"/>
  <c r="I766" i="2" s="1"/>
  <c r="I767" i="2" s="1"/>
  <c r="I768" i="2" s="1"/>
  <c r="I769" i="2" s="1"/>
  <c r="I770" i="2" s="1"/>
  <c r="I771" i="2" s="1"/>
  <c r="I772" i="2" s="1"/>
  <c r="I773" i="2" s="1"/>
  <c r="I774" i="2" s="1"/>
  <c r="I775" i="2" s="1"/>
  <c r="I776" i="2" s="1"/>
  <c r="I777" i="2" s="1"/>
  <c r="I778" i="2" s="1"/>
  <c r="I779" i="2" s="1"/>
  <c r="I780" i="2" s="1"/>
  <c r="I781" i="2" s="1"/>
  <c r="I782" i="2" s="1"/>
  <c r="I783" i="2" s="1"/>
  <c r="I784" i="2" s="1"/>
  <c r="I785" i="2" s="1"/>
  <c r="I786" i="2" s="1"/>
  <c r="I787" i="2" s="1"/>
  <c r="I788" i="2" s="1"/>
  <c r="I789" i="2" s="1"/>
  <c r="I790" i="2" s="1"/>
  <c r="I791" i="2" s="1"/>
  <c r="I792" i="2" s="1"/>
  <c r="I793" i="2" s="1"/>
  <c r="I794" i="2" s="1"/>
  <c r="I795" i="2" s="1"/>
  <c r="I796" i="2" s="1"/>
  <c r="I797" i="2" s="1"/>
  <c r="I798" i="2" s="1"/>
  <c r="I799" i="2" s="1"/>
  <c r="I800" i="2" s="1"/>
  <c r="I801" i="2" s="1"/>
  <c r="I802" i="2" s="1"/>
  <c r="I803" i="2" s="1"/>
  <c r="I804" i="2" s="1"/>
  <c r="I805" i="2" s="1"/>
  <c r="I806" i="2" s="1"/>
  <c r="I807" i="2" s="1"/>
  <c r="I808" i="2" s="1"/>
  <c r="I809" i="2" s="1"/>
  <c r="I810" i="2" s="1"/>
  <c r="I811" i="2" s="1"/>
  <c r="I812" i="2" s="1"/>
  <c r="I813" i="2" s="1"/>
  <c r="I814" i="2" s="1"/>
  <c r="I815" i="2" s="1"/>
  <c r="I816" i="2" s="1"/>
  <c r="I817" i="2" s="1"/>
  <c r="I818" i="2" s="1"/>
  <c r="I819" i="2" s="1"/>
  <c r="I820" i="2" s="1"/>
  <c r="I821" i="2" s="1"/>
  <c r="I822" i="2" s="1"/>
  <c r="I823" i="2" s="1"/>
  <c r="I824" i="2" s="1"/>
  <c r="I825" i="2" s="1"/>
  <c r="I826" i="2" s="1"/>
  <c r="I827" i="2" s="1"/>
  <c r="I828" i="2" s="1"/>
  <c r="I829" i="2" s="1"/>
  <c r="I830" i="2" s="1"/>
  <c r="I831" i="2" s="1"/>
  <c r="I832" i="2" s="1"/>
  <c r="I833" i="2" s="1"/>
  <c r="I834" i="2" s="1"/>
  <c r="I835" i="2" s="1"/>
  <c r="I836" i="2" s="1"/>
  <c r="I837" i="2" s="1"/>
  <c r="I838" i="2" s="1"/>
  <c r="I839" i="2" s="1"/>
  <c r="I840" i="2" s="1"/>
  <c r="I841" i="2" s="1"/>
  <c r="I842" i="2" s="1"/>
  <c r="I843" i="2" s="1"/>
  <c r="I844" i="2" s="1"/>
  <c r="I845" i="2" s="1"/>
  <c r="I846" i="2" s="1"/>
  <c r="I847" i="2" s="1"/>
  <c r="I848" i="2" s="1"/>
  <c r="I849" i="2" s="1"/>
  <c r="I850" i="2" s="1"/>
  <c r="I851" i="2" s="1"/>
  <c r="I852" i="2" s="1"/>
  <c r="I853" i="2" s="1"/>
  <c r="I854" i="2" s="1"/>
  <c r="I855" i="2" s="1"/>
  <c r="I856" i="2" s="1"/>
  <c r="I857" i="2" s="1"/>
  <c r="I858" i="2" s="1"/>
  <c r="I859" i="2" s="1"/>
  <c r="I860" i="2" s="1"/>
  <c r="I861" i="2" s="1"/>
  <c r="I862" i="2" s="1"/>
  <c r="I863" i="2" s="1"/>
  <c r="I864" i="2" s="1"/>
  <c r="I865" i="2" s="1"/>
  <c r="I866" i="2" s="1"/>
  <c r="I867" i="2" s="1"/>
  <c r="I868" i="2" s="1"/>
  <c r="I869" i="2" s="1"/>
  <c r="I870" i="2" s="1"/>
  <c r="I871" i="2" s="1"/>
  <c r="I872" i="2" s="1"/>
  <c r="I873" i="2" s="1"/>
  <c r="I874" i="2" s="1"/>
  <c r="I875" i="2" s="1"/>
  <c r="I876" i="2" s="1"/>
  <c r="I877" i="2" s="1"/>
  <c r="I878" i="2" s="1"/>
  <c r="I879" i="2" s="1"/>
  <c r="I880" i="2" s="1"/>
  <c r="I881" i="2" s="1"/>
  <c r="I882" i="2" s="1"/>
  <c r="I883" i="2" s="1"/>
  <c r="I884" i="2" s="1"/>
  <c r="I885" i="2" s="1"/>
  <c r="I886" i="2" s="1"/>
  <c r="I887" i="2" s="1"/>
  <c r="I888" i="2" s="1"/>
  <c r="I889" i="2" s="1"/>
  <c r="I890" i="2" s="1"/>
  <c r="I891" i="2" s="1"/>
  <c r="I892" i="2" s="1"/>
  <c r="I893" i="2" s="1"/>
  <c r="I894" i="2" s="1"/>
  <c r="I895" i="2" s="1"/>
  <c r="I896" i="2" s="1"/>
  <c r="I897" i="2" s="1"/>
  <c r="I898" i="2" s="1"/>
  <c r="I899" i="2" s="1"/>
  <c r="I900" i="2" s="1"/>
  <c r="I901" i="2" s="1"/>
  <c r="I902" i="2" s="1"/>
  <c r="I903" i="2" s="1"/>
  <c r="I904" i="2" s="1"/>
  <c r="I905" i="2" s="1"/>
  <c r="I906" i="2" s="1"/>
  <c r="I907" i="2" s="1"/>
  <c r="I908" i="2" s="1"/>
  <c r="I909" i="2" s="1"/>
  <c r="I910" i="2" s="1"/>
  <c r="I911" i="2" s="1"/>
  <c r="I912" i="2" s="1"/>
  <c r="I913" i="2" s="1"/>
  <c r="I914" i="2" s="1"/>
  <c r="I915" i="2" s="1"/>
  <c r="I916" i="2" s="1"/>
  <c r="I917" i="2" s="1"/>
  <c r="I918" i="2" s="1"/>
  <c r="I919" i="2" s="1"/>
  <c r="I920" i="2" s="1"/>
  <c r="I921" i="2" s="1"/>
  <c r="I922" i="2" s="1"/>
  <c r="I923" i="2" s="1"/>
  <c r="I924" i="2" s="1"/>
  <c r="I925" i="2" s="1"/>
  <c r="I926" i="2" s="1"/>
  <c r="I927" i="2" s="1"/>
  <c r="I928" i="2" s="1"/>
  <c r="I929" i="2" s="1"/>
  <c r="I930" i="2" s="1"/>
  <c r="I931" i="2" s="1"/>
  <c r="I932" i="2" s="1"/>
  <c r="I933" i="2" s="1"/>
  <c r="I934" i="2" s="1"/>
  <c r="I935" i="2" s="1"/>
  <c r="I936" i="2" s="1"/>
  <c r="I937" i="2" s="1"/>
  <c r="I938" i="2" s="1"/>
  <c r="I939" i="2" s="1"/>
  <c r="I940" i="2" s="1"/>
  <c r="I941" i="2" s="1"/>
  <c r="I942" i="2" s="1"/>
  <c r="I943" i="2" s="1"/>
  <c r="I944" i="2" s="1"/>
  <c r="I945" i="2" s="1"/>
  <c r="I946" i="2" s="1"/>
  <c r="I947" i="2" s="1"/>
  <c r="I948" i="2" s="1"/>
  <c r="I949" i="2" s="1"/>
  <c r="I950" i="2" s="1"/>
  <c r="I951" i="2" s="1"/>
  <c r="I952" i="2" s="1"/>
  <c r="I953" i="2" s="1"/>
  <c r="I954" i="2" s="1"/>
  <c r="I955" i="2" s="1"/>
  <c r="I956" i="2" s="1"/>
  <c r="I957" i="2" s="1"/>
  <c r="I958" i="2" s="1"/>
  <c r="I959" i="2" s="1"/>
  <c r="I960" i="2" s="1"/>
  <c r="I961" i="2" s="1"/>
  <c r="I962" i="2" s="1"/>
  <c r="I963" i="2" s="1"/>
  <c r="I964" i="2" s="1"/>
  <c r="I965" i="2" s="1"/>
  <c r="I966" i="2" s="1"/>
  <c r="I967" i="2" s="1"/>
  <c r="I968" i="2" s="1"/>
  <c r="I969" i="2" s="1"/>
  <c r="I970" i="2" s="1"/>
  <c r="I971" i="2" s="1"/>
  <c r="I972" i="2" s="1"/>
  <c r="I973" i="2" s="1"/>
  <c r="I974" i="2" s="1"/>
  <c r="I975" i="2" s="1"/>
  <c r="I976" i="2" s="1"/>
  <c r="I977" i="2" s="1"/>
  <c r="I978" i="2" s="1"/>
  <c r="I979" i="2" s="1"/>
  <c r="I980" i="2" s="1"/>
  <c r="I981" i="2" s="1"/>
  <c r="I982" i="2" s="1"/>
  <c r="I983" i="2" s="1"/>
  <c r="I984" i="2" s="1"/>
  <c r="I985" i="2" s="1"/>
  <c r="I986" i="2" s="1"/>
  <c r="I987" i="2" s="1"/>
  <c r="I988" i="2" s="1"/>
  <c r="I989" i="2" s="1"/>
  <c r="I990" i="2" s="1"/>
  <c r="I991" i="2" s="1"/>
  <c r="I992" i="2" s="1"/>
  <c r="I993" i="2" s="1"/>
  <c r="I994" i="2" s="1"/>
  <c r="I995" i="2" s="1"/>
  <c r="I996" i="2" s="1"/>
  <c r="I997" i="2" s="1"/>
  <c r="I998" i="2" s="1"/>
  <c r="I999" i="2" s="1"/>
  <c r="I1000" i="2" s="1"/>
  <c r="I1001" i="2" s="1"/>
  <c r="I1002" i="2" s="1"/>
  <c r="I1003" i="2" s="1"/>
  <c r="I1004" i="2" s="1"/>
  <c r="I1005" i="2" s="1"/>
  <c r="I1006" i="2" s="1"/>
  <c r="I1007" i="2" s="1"/>
  <c r="I1008" i="2" s="1"/>
  <c r="I1009" i="2" s="1"/>
  <c r="I1010" i="2" s="1"/>
  <c r="I1011" i="2" s="1"/>
  <c r="I1012" i="2" s="1"/>
  <c r="I1013" i="2" s="1"/>
  <c r="I1014" i="2" s="1"/>
  <c r="I1015" i="2" s="1"/>
  <c r="I1016" i="2" s="1"/>
  <c r="I1017" i="2" s="1"/>
  <c r="I1018" i="2" s="1"/>
  <c r="I1019" i="2" s="1"/>
  <c r="I1020" i="2" s="1"/>
  <c r="I1021" i="2" s="1"/>
  <c r="I1022" i="2" s="1"/>
  <c r="I1023" i="2" s="1"/>
  <c r="I1024" i="2" s="1"/>
  <c r="I1025" i="2" s="1"/>
  <c r="I1026" i="2" s="1"/>
  <c r="I1027" i="2" s="1"/>
  <c r="I1028" i="2" s="1"/>
  <c r="I1029" i="2" s="1"/>
  <c r="I1030" i="2" s="1"/>
  <c r="I1031" i="2" s="1"/>
  <c r="I1032" i="2" s="1"/>
  <c r="I1033" i="2" s="1"/>
  <c r="I1034" i="2" s="1"/>
  <c r="I1035" i="2" s="1"/>
  <c r="I1036" i="2" s="1"/>
  <c r="I1037" i="2" s="1"/>
  <c r="I1038" i="2" s="1"/>
  <c r="I1039" i="2" s="1"/>
  <c r="I1040" i="2" s="1"/>
  <c r="I1041" i="2" s="1"/>
  <c r="I1042" i="2" s="1"/>
  <c r="I1043" i="2" s="1"/>
  <c r="I1044" i="2" s="1"/>
  <c r="I1045" i="2" s="1"/>
  <c r="I1046" i="2" s="1"/>
  <c r="I1047" i="2" s="1"/>
  <c r="I1048" i="2" s="1"/>
  <c r="I1049" i="2" s="1"/>
  <c r="I1050" i="2" s="1"/>
  <c r="I1051" i="2" s="1"/>
  <c r="I1052" i="2" s="1"/>
  <c r="I1053" i="2" s="1"/>
  <c r="I1054" i="2" s="1"/>
  <c r="I1055" i="2" s="1"/>
  <c r="I1056" i="2" s="1"/>
  <c r="I1057" i="2" s="1"/>
  <c r="I1058" i="2" s="1"/>
  <c r="I1059" i="2" s="1"/>
  <c r="I1060" i="2" s="1"/>
  <c r="I1061" i="2" s="1"/>
  <c r="I1062" i="2" s="1"/>
  <c r="I1063" i="2" s="1"/>
  <c r="I1064" i="2" s="1"/>
  <c r="I1065" i="2" s="1"/>
  <c r="I1066" i="2" s="1"/>
  <c r="I1067" i="2" s="1"/>
  <c r="I1068" i="2" s="1"/>
  <c r="I1069" i="2" s="1"/>
  <c r="I1070" i="2" s="1"/>
  <c r="I1071" i="2" s="1"/>
  <c r="I1072" i="2" s="1"/>
  <c r="I1073" i="2" s="1"/>
  <c r="I1074" i="2" s="1"/>
  <c r="I1075" i="2" s="1"/>
  <c r="I1076" i="2" s="1"/>
  <c r="I1077" i="2" s="1"/>
  <c r="I1078" i="2" s="1"/>
  <c r="I1079" i="2" s="1"/>
  <c r="I1080" i="2" s="1"/>
  <c r="I1081" i="2" s="1"/>
  <c r="I1082" i="2" s="1"/>
  <c r="I1083" i="2" s="1"/>
  <c r="I1084" i="2" s="1"/>
  <c r="I1085" i="2" s="1"/>
  <c r="I1086" i="2" s="1"/>
  <c r="I1087" i="2" s="1"/>
  <c r="I1088" i="2" s="1"/>
  <c r="I1089" i="2" s="1"/>
  <c r="I1090" i="2" s="1"/>
  <c r="I1091" i="2" s="1"/>
  <c r="I1092" i="2" s="1"/>
  <c r="I1093" i="2" s="1"/>
  <c r="I1094" i="2" s="1"/>
  <c r="I1095" i="2" s="1"/>
  <c r="I1096" i="2" s="1"/>
  <c r="I1097" i="2" s="1"/>
  <c r="I1098" i="2" s="1"/>
  <c r="I1099" i="2" s="1"/>
  <c r="I1100" i="2" s="1"/>
  <c r="I1101" i="2" s="1"/>
  <c r="I1102" i="2" s="1"/>
  <c r="I1103" i="2" s="1"/>
  <c r="I1104" i="2" s="1"/>
  <c r="I1105" i="2" s="1"/>
  <c r="I1106" i="2" s="1"/>
  <c r="I1107" i="2" s="1"/>
  <c r="I1108" i="2" s="1"/>
  <c r="I1109" i="2" s="1"/>
  <c r="I1110" i="2" s="1"/>
  <c r="I1111" i="2" s="1"/>
  <c r="I1112" i="2" s="1"/>
  <c r="I1113" i="2" s="1"/>
  <c r="I1114" i="2" s="1"/>
  <c r="I1115" i="2" s="1"/>
  <c r="I1116" i="2" s="1"/>
  <c r="I1117" i="2" s="1"/>
  <c r="I1118" i="2" s="1"/>
  <c r="I1119" i="2" s="1"/>
  <c r="I1120" i="2" s="1"/>
  <c r="I1121" i="2" s="1"/>
  <c r="I1122" i="2" s="1"/>
  <c r="I1123" i="2" s="1"/>
  <c r="I1124" i="2" s="1"/>
  <c r="I1125" i="2" s="1"/>
  <c r="I1126" i="2" s="1"/>
  <c r="I1127" i="2" s="1"/>
  <c r="I1128" i="2" s="1"/>
  <c r="I1129" i="2" s="1"/>
  <c r="I1130" i="2" s="1"/>
  <c r="I30" i="2"/>
  <c r="I28" i="2"/>
  <c r="C5" i="1"/>
  <c r="C10" i="1"/>
  <c r="C7" i="8"/>
  <c r="C6" i="2"/>
  <c r="C5" i="2"/>
  <c r="D22" i="8"/>
  <c r="D29" i="8"/>
  <c r="D28" i="8"/>
  <c r="D27" i="8"/>
  <c r="D26" i="8"/>
  <c r="D25" i="8"/>
  <c r="D24" i="8"/>
  <c r="D23" i="8"/>
  <c r="D21" i="8"/>
  <c r="D20" i="8"/>
  <c r="D19" i="8"/>
  <c r="D18" i="8"/>
  <c r="D17" i="8"/>
  <c r="D16" i="8"/>
  <c r="D15" i="8"/>
  <c r="D14" i="8"/>
  <c r="D13" i="8"/>
  <c r="D12" i="8"/>
  <c r="C7" i="2" l="1"/>
  <c r="G372" i="2"/>
  <c r="G204" i="2" l="1"/>
  <c r="G205" i="2"/>
  <c r="G206" i="2"/>
  <c r="G62" i="2"/>
  <c r="G63" i="2"/>
  <c r="G674" i="2" l="1"/>
  <c r="G675" i="2"/>
  <c r="G753" i="2"/>
  <c r="G754" i="2"/>
  <c r="G752" i="2"/>
  <c r="G1337" i="2" l="1"/>
  <c r="G1338" i="2"/>
  <c r="G1249" i="2" l="1"/>
  <c r="G923" i="2"/>
  <c r="G798" i="2"/>
  <c r="G709" i="2"/>
  <c r="G565" i="2"/>
  <c r="G464" i="2"/>
  <c r="H55" i="3"/>
  <c r="P9" i="3" l="1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9" i="3"/>
  <c r="P8" i="3"/>
  <c r="D30" i="3"/>
  <c r="E30" i="3"/>
  <c r="F30" i="3"/>
  <c r="G30" i="3"/>
  <c r="H30" i="3"/>
  <c r="I30" i="3"/>
  <c r="J30" i="3"/>
  <c r="K30" i="3"/>
  <c r="L30" i="3"/>
  <c r="M30" i="3"/>
  <c r="N30" i="3"/>
  <c r="O30" i="3"/>
  <c r="D34" i="3" s="1"/>
  <c r="C30" i="3"/>
  <c r="B34" i="3" s="1"/>
  <c r="C34" i="3"/>
  <c r="S29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P30" i="3" l="1"/>
  <c r="S30" i="3" s="1"/>
  <c r="F34" i="3"/>
  <c r="D7" i="2" l="1"/>
  <c r="D6" i="2"/>
  <c r="D5" i="2"/>
  <c r="I13" i="2" l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9" i="2" s="1"/>
  <c r="I31" i="2" s="1"/>
  <c r="I32" i="2" s="1"/>
  <c r="I33" i="2" s="1"/>
  <c r="I34" i="2" s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" i="2"/>
  <c r="D5" i="1" l="1"/>
  <c r="C6" i="1" l="1"/>
  <c r="D6" i="1" l="1"/>
  <c r="C7" i="1"/>
  <c r="D7" i="1" s="1"/>
</calcChain>
</file>

<file path=xl/sharedStrings.xml><?xml version="1.0" encoding="utf-8"?>
<sst xmlns="http://schemas.openxmlformats.org/spreadsheetml/2006/main" count="12193" uniqueCount="1260">
  <si>
    <t>Monnaies de tenue de compte: XAF et USD</t>
  </si>
  <si>
    <t>Rubriques</t>
  </si>
  <si>
    <t>Montant en FCFA Centrale</t>
  </si>
  <si>
    <t>Montant en  $</t>
  </si>
  <si>
    <t>Total montant reçu</t>
  </si>
  <si>
    <t>Total montant dépensé</t>
  </si>
  <si>
    <t>Solde</t>
  </si>
  <si>
    <t>National currency</t>
  </si>
  <si>
    <t>FCFA</t>
  </si>
  <si>
    <t>Exchange rate used</t>
  </si>
  <si>
    <t>1 USD</t>
  </si>
  <si>
    <t>Date</t>
  </si>
  <si>
    <t>Details</t>
  </si>
  <si>
    <t>Type de dépenses</t>
  </si>
  <si>
    <t>Departement</t>
  </si>
  <si>
    <t>Received</t>
  </si>
  <si>
    <t xml:space="preserve">Spent in national currency </t>
  </si>
  <si>
    <t>Balance</t>
  </si>
  <si>
    <t>Name</t>
  </si>
  <si>
    <t>Receipt</t>
  </si>
  <si>
    <t>Donor</t>
  </si>
  <si>
    <t>Country</t>
  </si>
  <si>
    <t>Contrôle</t>
  </si>
  <si>
    <t>COMPTABILITE PALF- Juillet 2018</t>
  </si>
  <si>
    <t>Relevé</t>
  </si>
  <si>
    <t>AGIOS DU 31/05/18 AU 30/06/18</t>
  </si>
  <si>
    <t>EAGLE-USFWS</t>
  </si>
  <si>
    <t>FRAIS RET.DEPLACE Chq n°03593800</t>
  </si>
  <si>
    <t>Mavy, RETRAIT ESPECES CHEQUE N° 03593800 pour appro caisse PALF</t>
  </si>
  <si>
    <t>Reglement facture bonus medias portant sur les audiences du 05 juillet 2018 des présumés trafiquants des produits de la Faune à Dolisie et Pointe Noire/CHQ N3593802</t>
  </si>
  <si>
    <t>FRAIS RET.DEPLACE Chq n°03593802</t>
  </si>
  <si>
    <t>Règlement CNSS IIeme trimestre 2018-Legal</t>
  </si>
  <si>
    <t>Règlement CNSS IIeme trimestre 2018-Media</t>
  </si>
  <si>
    <t>Règlement CNSS IIeme trimestre 2018-Management</t>
  </si>
  <si>
    <t>Règlement CNSS IIeme trimestre 2018-Investigations</t>
  </si>
  <si>
    <t>Wildcat</t>
  </si>
  <si>
    <t>Salaire du mois de juin 2018-Dieudonné IBOUANGA/CHQ N 03593792</t>
  </si>
  <si>
    <t>FRAIS RET.DEPLACE Chq n°03593792</t>
  </si>
  <si>
    <t>Paiement Loyer bureau de BZV pour le 2eme trimestre de l'année 2018/CHQ N 03593743</t>
  </si>
  <si>
    <t>FRAIS RET.DEPLACE Chq n°03593803</t>
  </si>
  <si>
    <t>FRAIS RET.DEPLACE Chq n°03593804</t>
  </si>
  <si>
    <t>Mavy, RETRAIT ESPECES CHEQUE N° 03593804 pour appro caisse PALF</t>
  </si>
  <si>
    <t>Reglement facture bonus medias portant sur l'arrestation d'un trafiquant d'ivoire, le 04 juillet 2018 à Pokola dans le département de la Sangha/CHQ 3593806</t>
  </si>
  <si>
    <t>FRAIS RET.DEPLACE Chq n°03593806</t>
  </si>
  <si>
    <t>FRAIS RET.DEPLACE Chq n°03593797</t>
  </si>
  <si>
    <t>FRAIS RET.DEPLACE Chq n°03593808</t>
  </si>
  <si>
    <t>Salaire du mois de Juin 2018-Jack Bénisson MALONGA/CHQ N 03593797</t>
  </si>
  <si>
    <t>FRAIS RET.DEPLACE Chq n°03593809</t>
  </si>
  <si>
    <t>Mavy, RETRAIT ESPECES CHEQUE N° 03593809 pour appro caisse PALF</t>
  </si>
  <si>
    <t>COTISATION WEB BANK</t>
  </si>
  <si>
    <t>FRAIS RET.DEPLACE Chq n°03593811</t>
  </si>
  <si>
    <t>Mavy, RETRAIT ESPECES CHEQUE N° 03593811 pour appro caisse PALF</t>
  </si>
  <si>
    <t>Virement Grant USFWS</t>
  </si>
  <si>
    <t>Salaire du mois de juillet 2018-Crépin Evariste IBOUILI-IBOUILI/CHQ N 03593813</t>
  </si>
  <si>
    <t>FRAIS RET.DEPLACE Chq n°03593813</t>
  </si>
  <si>
    <t>Honoraires de consultation I23c-Juillet 2018/CHQ N 03593817</t>
  </si>
  <si>
    <t>FRAIS RET.DEPLACE Chq n°03593817</t>
  </si>
  <si>
    <t>Reglement facture bonus medias portant sur les audiences des trafiquants des produits de la faune, le 26 juillet 2018, au TGI de Ouesso dans la Sangha/CHQ 3593814</t>
  </si>
  <si>
    <t>FRAIS RET.DEPLACE Chq n°03593814</t>
  </si>
  <si>
    <t>Ordre de virement</t>
  </si>
  <si>
    <t>Virement salaire Juillet 2018-Mésange</t>
  </si>
  <si>
    <t>Virement salaire Juillet 2018-Evariste</t>
  </si>
  <si>
    <t>Virement salaire Juillet 2018-i73x</t>
  </si>
  <si>
    <t>Virement salaire Juillet 2018-Herick</t>
  </si>
  <si>
    <t>Virement salaire Juillet 2018-Mavy</t>
  </si>
  <si>
    <t>V.P EMIS KOUKA PASCAL pour le paiement du loyer de PNR-Juillet 2018</t>
  </si>
  <si>
    <t>CONGO</t>
  </si>
  <si>
    <t>BCI</t>
  </si>
  <si>
    <t>Bank fees</t>
  </si>
  <si>
    <t>Office</t>
  </si>
  <si>
    <t>Transfert</t>
  </si>
  <si>
    <t>Bonus</t>
  </si>
  <si>
    <t>Media</t>
  </si>
  <si>
    <t>Personnel</t>
  </si>
  <si>
    <t>Legal</t>
  </si>
  <si>
    <t>Management</t>
  </si>
  <si>
    <t>Investigations</t>
  </si>
  <si>
    <t>Rent &amp; Utilities</t>
  </si>
  <si>
    <t>Lawyer fees</t>
  </si>
  <si>
    <t>Office materials</t>
  </si>
  <si>
    <t xml:space="preserve">Taxi moto à impfondo: Hôtel-Agence Océan du Nord pour la reservation </t>
  </si>
  <si>
    <t>Transport</t>
  </si>
  <si>
    <t>Bley</t>
  </si>
  <si>
    <t>Décharge</t>
  </si>
  <si>
    <t>ɣ</t>
  </si>
  <si>
    <t xml:space="preserve">Oui </t>
  </si>
  <si>
    <t>n</t>
  </si>
  <si>
    <t xml:space="preserve">Taxi moto à Impfondo: Agence Océan du Nord-Restaurant-Hôtel </t>
  </si>
  <si>
    <t xml:space="preserve">Taxi moto à Impfondo: Hôtel-Restaurant /aller et Retour </t>
  </si>
  <si>
    <t>Taxi moto à Impfondo :Hôtel-DDEF-Tribunal-Hôtel</t>
  </si>
  <si>
    <t xml:space="preserve">Taxi moto à Impfondo :Hôtel-Restaurant/ aller et Retour </t>
  </si>
  <si>
    <t>Taxi moto à Impfondo :Hôtel-Agence Charden Farell -Restaurant-Hôtel</t>
  </si>
  <si>
    <t xml:space="preserve">Mavy </t>
  </si>
  <si>
    <t>Taxi moto à Impfondo: Hôtel-DDEF-Restaurant-Hôtel</t>
  </si>
  <si>
    <t xml:space="preserve">Taxi moto à Impfondo: Hôtel-TGI- Hôtel  pour assister à l'audience </t>
  </si>
  <si>
    <t>Impression de mon ordre de mission prolongé à IMPFONDO</t>
  </si>
  <si>
    <t>Taxi moto à Impfondo: Hôtel-Charden Farell -Restaurant-Hôtel</t>
  </si>
  <si>
    <t xml:space="preserve">Taxi moto à Impfondo: Hôtel-Restaurant/ aller et Retour </t>
  </si>
  <si>
    <t>Paiement frais d'hôtel à Impfondo du 30 juin au 06 juillet 2018 soit Six (06) nuitées</t>
  </si>
  <si>
    <t xml:space="preserve">Travel subsistence </t>
  </si>
  <si>
    <t>o</t>
  </si>
  <si>
    <t xml:space="preserve">Food allowance à Impfondo du 01 au 06 Juillet 2018 soit 06 jours </t>
  </si>
  <si>
    <t xml:space="preserve">Taxi moto à Impfondo: Hôtel-Agence Océan du Nord pour le voyage </t>
  </si>
  <si>
    <t xml:space="preserve">Taxi moto à Inyellé: Agence Océan du Nord-Hôtel  </t>
  </si>
  <si>
    <t>Achat billet IMPFONDO-OUESSO</t>
  </si>
  <si>
    <t xml:space="preserve">Paiement frais d'hôtel à Inyellé du  06 au 07 juillet 2018 </t>
  </si>
  <si>
    <t>Food allowance à Inyelle le 07 Juillet 2018</t>
  </si>
  <si>
    <t xml:space="preserve">Taxi moto à Inyellé : Hôtel-Agence océan du nord pour le voyage </t>
  </si>
  <si>
    <t xml:space="preserve">Taxi à Ouesso : Agence Océan du nord-Hôtel </t>
  </si>
  <si>
    <t>Taxi à Ouesso: Hôtel-Restaurant/ aller et retour</t>
  </si>
  <si>
    <t xml:space="preserve">Taxi à Ouesso : Hôtel-DDEF, Jack Bénisson et Moi </t>
  </si>
  <si>
    <t>Taxi à Ouesso: DDEF-Secrétariat pour la photocopie de la procédure (Jack Bénisson, Adjudant Marcel et moi)</t>
  </si>
  <si>
    <t>Taxi à Ouesso: Bureautique-Parquet ( Jack Bénisson, Adjudant Marcel et moi)</t>
  </si>
  <si>
    <t>Photocopies de la procédure  et achat des chemises cartonnées à OUESSO</t>
  </si>
  <si>
    <t>Taxi à Ouesso: Parquet-Commissariat (Jack Bénisson, Adjudant Marcel et moi)</t>
  </si>
  <si>
    <t>Taxi à Ouesso: Commissariat-Agence Trans-Afrique (Jack Bénisson, Adjudant Marcel, Commissaire et moi)</t>
  </si>
  <si>
    <t>Taxi à Ouesso: Agence Trans Afrique-Société Congolaise des Aliments pour retirer la procedure aupres de Mr Eric (Jack Bénisson et Moi )</t>
  </si>
  <si>
    <t xml:space="preserve">Taxi à Ouesso:Société Congolaise des Aliments SCA-Hôtel </t>
  </si>
  <si>
    <t>Taxi à Ouesso: Maison d'Arrêt-Hôtel pour prendre le budget de mission</t>
  </si>
  <si>
    <t>Taxi à Ouesso: Maison d'arrêt-Hôpital pour conduire le prévenu Papy</t>
  </si>
  <si>
    <t xml:space="preserve">Frais d'examens medicaux et achat produit pharmaceutique du prévenu Papy </t>
  </si>
  <si>
    <t>Jail visit</t>
  </si>
  <si>
    <t xml:space="preserve">Taxi à Ouesso: Maison d'arrêt-Restaurant </t>
  </si>
  <si>
    <t>Ration de 09 prévenus à OUESSO</t>
  </si>
  <si>
    <t>Taxi à Ouesso: Hôtel-Maison d'arrêt pour la visite geôle</t>
  </si>
  <si>
    <t xml:space="preserve">Taxi à Ouesso: Maison d'arrêt-Bureautique pour la photocopie de la procédure </t>
  </si>
  <si>
    <t>.11/18</t>
  </si>
  <si>
    <t xml:space="preserve">Taxi à Ouesso: Bureautique-TGI pour rejoindre  Jack Bénissonet l'Adjudant Marcel </t>
  </si>
  <si>
    <t xml:space="preserve">Taxi à Ouesso: TGI-Agence Océan du Nord pour reserver ma place pour Impfondo </t>
  </si>
  <si>
    <t>Taxi à Ouesso: Agence Océan du Nord-TGI</t>
  </si>
  <si>
    <t xml:space="preserve">Taxi à Ouesso: TGI-DDEF avec l'adjudant Marcel pour retirer la procédure/ aller et retour </t>
  </si>
  <si>
    <t xml:space="preserve">Taxi à Ouesso: TGI-Hôtel, Jack Bénisson et moi </t>
  </si>
  <si>
    <t xml:space="preserve">Taxi à Ouesso: Hôtel-rencontre avec Me Malonga, Jack Bénisson et Moi/ aller et retour </t>
  </si>
  <si>
    <t xml:space="preserve">Taxi à Ouesso: TGI-Charden Farell/ aller et retour </t>
  </si>
  <si>
    <t>Taxi à Ouesso: TGI-DDEF avec l'adjudant Marcel pour déposer les scellés</t>
  </si>
  <si>
    <t xml:space="preserve">Taxi à Ouesso: DDEF-Commissariat II pour écouter le policier </t>
  </si>
  <si>
    <t xml:space="preserve">Taxi à Ouesso: Commissariat-Agence Océan du nord </t>
  </si>
  <si>
    <t>Achat Billet Ouesso-Impfondo</t>
  </si>
  <si>
    <t>Taxi à Ouesso: Hôtel-Agence océan du Nord pour prendre Dalia et retour avec celle-ci à l'Hôtel</t>
  </si>
  <si>
    <t>Food allowance à Ouesso du 08 au 12 juillet 2018 soit 05 jours</t>
  </si>
  <si>
    <t xml:space="preserve">Paiement frais d'hôtel à Ouesso du 07 au 13 juillet 2018 soit 06 nuitées </t>
  </si>
  <si>
    <t>Taxi à Ouesso: Hôtel-Océan du Nord pour le voyage</t>
  </si>
  <si>
    <t>Taxi moto à Enyellé: Gare routière-Hôtel</t>
  </si>
  <si>
    <t xml:space="preserve">Paiement frais d'hôtel à Enyellé du 13 au 14 juillet 2018 </t>
  </si>
  <si>
    <t xml:space="preserve">Food Allowance à Enyellé du 13 au 14 juillet 2018 soit deux jours </t>
  </si>
  <si>
    <t xml:space="preserve">Taxi moto à Enyellé: Hôtel-Gare routière pour le voyage </t>
  </si>
  <si>
    <t xml:space="preserve">Taxi moto à Impfondo: Gare routière-Hôtel </t>
  </si>
  <si>
    <t xml:space="preserve">Taxi moto à Impfondo: Hôtel-restaurant/ aller et retour </t>
  </si>
  <si>
    <t xml:space="preserve">Taxi moto à Impfondo: Hôtel-restaurant /aller et retour </t>
  </si>
  <si>
    <t>Taxi moto à Impfondo: Hôtel-DDEF</t>
  </si>
  <si>
    <t>Taxi moto à Impfondo: Bureautique-DDEF</t>
  </si>
  <si>
    <t>Taxi moto à Impfondo: DDEF-Bureautique</t>
  </si>
  <si>
    <t>Impression et photocopie à IMPFONDO</t>
  </si>
  <si>
    <t xml:space="preserve">Taxi moto à Impfondo: DDEF-TGI pour completer le dossier </t>
  </si>
  <si>
    <t xml:space="preserve">Taxi moto à Impfondo: TGI-Charden Farell pour retirer l'argent </t>
  </si>
  <si>
    <t>Taxi moto à Impfondo: Charden Farell-Restaurant-Hôtel</t>
  </si>
  <si>
    <t xml:space="preserve">Taxi moto à Impfondo: Hôtel-Maison d'arrêt </t>
  </si>
  <si>
    <t xml:space="preserve">Ration des prévenus à Impfondo </t>
  </si>
  <si>
    <t>Taxi moto à Impfondo: Maison d'arrêt-Restaurant-Hôtel</t>
  </si>
  <si>
    <t xml:space="preserve">Taxi moto à Impfondo: Hôtel-Maison d'arrêt  </t>
  </si>
  <si>
    <t>Taxi moto à Impfondo : Maison d'arrêt-Charden Farell</t>
  </si>
  <si>
    <t xml:space="preserve">Taxi moto à Impfondo: Hôtel-Agence Océan du Nord pour prendre Me Severin /aller et retour </t>
  </si>
  <si>
    <t xml:space="preserve">Taxi moto à Impfondo: Hôtel-Restaurant /aller et Retour Me Severin et moi </t>
  </si>
  <si>
    <t xml:space="preserve">Impression de mon ordre de mission prolongé et de l'analyse juridique </t>
  </si>
  <si>
    <t>Taxi moto à Impfondo: Hôtel-DDEF (Me Severin et moi )</t>
  </si>
  <si>
    <t xml:space="preserve">Taxi moto à Impfondo: DDEF-Maison d'arrêt pour la visite geôle </t>
  </si>
  <si>
    <t xml:space="preserve">Taxi moto à Impfondo: Maison d'arrêt-TGI pour vérifier le role </t>
  </si>
  <si>
    <t>Taxi moto à Impfondo: TGI-Restaurant pour rejoindre Me Severin</t>
  </si>
  <si>
    <t>Taxi moto à Impfondo: Restaurant-Hôtel</t>
  </si>
  <si>
    <t xml:space="preserve">Taxi moto à Impfondo: DDEF-TGI </t>
  </si>
  <si>
    <t>Taxi moto à Impfondo: TGI-Hôtel</t>
  </si>
  <si>
    <t>Taxi moto à Impfondo: Hôtel-Charden Farell pour retirer l'argent/ aller et retour</t>
  </si>
  <si>
    <t xml:space="preserve">Taxi moto à Impfondo: Hôtel-Restaurant/ Allet-retour Me Séverin et moi </t>
  </si>
  <si>
    <t>Paiement frais d'hôtel à Impfondo du 14 au 27 juillet 2018 soit Treize  (13) nuitées</t>
  </si>
  <si>
    <t xml:space="preserve">Food Allowance à Impfondo du  15 au 27 juillet  soit Treize (13) jours </t>
  </si>
  <si>
    <t xml:space="preserve">Achat Billet Thanry-Ouesso </t>
  </si>
  <si>
    <t xml:space="preserve">Taxi moto à Thanry: Agence Océan du Nord-Hôtel /aller et retour </t>
  </si>
  <si>
    <t>Food Allowance à Thanry le 28 juillet 2018</t>
  </si>
  <si>
    <t>Paiement frais d'hôtel à Thanry du 28 au 29 juillet 2018</t>
  </si>
  <si>
    <t>Taxi à Ouesso: Port-Hôtel (Me Severin et Moi )</t>
  </si>
  <si>
    <t xml:space="preserve">Taxi à Ouesso: Hôtel-Residence Palf pour rejoindre Dalia /aller et retour </t>
  </si>
  <si>
    <t>Paiement frais d'hôtel à Ouesso du 28 au 29 juillet 2018</t>
  </si>
  <si>
    <t>Food allowance à Ouesso le 29 juillet 2018</t>
  </si>
  <si>
    <t>Taxi à Ouesso: Hôtel-Agence Océan du Nord (Dalia et Moi )</t>
  </si>
  <si>
    <t xml:space="preserve">Taxi à Brazzaville :Agence Océan du Nord-Domicile </t>
  </si>
  <si>
    <t>Achat billet OUESSO-BZV</t>
  </si>
  <si>
    <t>Mavy</t>
  </si>
  <si>
    <t>Crépin</t>
  </si>
  <si>
    <t>OUI</t>
  </si>
  <si>
    <t>Taxi: Domicile-Agence Océan du Nord de l'Angola libre</t>
  </si>
  <si>
    <t>Taxi à dolisie: Hôtel-Restaurant</t>
  </si>
  <si>
    <t>Taxi: Restaurant-Hôtel</t>
  </si>
  <si>
    <t>Taxi: Hôtel-Restaurant</t>
  </si>
  <si>
    <t>Taxi: Restaurant-Cour d'appel de Dolisie</t>
  </si>
  <si>
    <t>Taxi: Cour d'Appel-Hôtel</t>
  </si>
  <si>
    <t>Taxi: Hôtel-Agence Trans Route</t>
  </si>
  <si>
    <t>Taxi: Agence trans Route-Agence Océan du Nord pour ma reservation</t>
  </si>
  <si>
    <t>Achat billet Dolisie-Brazzaville</t>
  </si>
  <si>
    <t>Taxi: Gare routière après avoir accompagné maitre sevérin-Hôtel</t>
  </si>
  <si>
    <t>Taxi: Hôtel-Parquet</t>
  </si>
  <si>
    <t>Taxi: Parquet-Restaurant</t>
  </si>
  <si>
    <t>Taxi: Hôtel-Groupe Charden Farell</t>
  </si>
  <si>
    <t>Taxi: Groupe Charden Farell-Hôtel</t>
  </si>
  <si>
    <t>Paiement Frais d'hôtel du 04 au 07/07/2018 à Dolisie</t>
  </si>
  <si>
    <t>Food Allowance du 04 au 07/07/2018 à Dolisie</t>
  </si>
  <si>
    <t>Taxi: Agence Océan du Nord Angola libre-Domicile</t>
  </si>
  <si>
    <t>Taxi: Domicile-Agence Trans Afrique Mouhoumi</t>
  </si>
  <si>
    <t>Taxi: AgenceTrans Afrique Mouhoumi-Agence trans afrique Talangai</t>
  </si>
  <si>
    <t>Taxi moto: Pont Owando-Hôtel</t>
  </si>
  <si>
    <t>Taxi moto: Hôtel-Maison d'arrêt</t>
  </si>
  <si>
    <t>Taxi moto: Maison d'arrêt-Commissariat</t>
  </si>
  <si>
    <t>Taxi moto: commissariat-hôtel</t>
  </si>
  <si>
    <t>Taxi moto: Hôtel-Restaurant</t>
  </si>
  <si>
    <t>Taxi moto: Restaurant-Hôtel</t>
  </si>
  <si>
    <t>Taxi moto: Hôtel-Cour d'appel</t>
  </si>
  <si>
    <t>Taxi moto: Cour d'Appel-Océan du Nord</t>
  </si>
  <si>
    <t>Taxi moto: Agence Océan du Nord-Hôtel</t>
  </si>
  <si>
    <t>Taxi moto: Hôtel-Parquet</t>
  </si>
  <si>
    <t>Taxi moto: parquet-DDEF</t>
  </si>
  <si>
    <t>Taxi moto: DDEF-Groupe Charden Farell</t>
  </si>
  <si>
    <t>Taxi moto: Groupe Charden Farell-Restaurant</t>
  </si>
  <si>
    <t>Taxi moto:Restaurant-Hôtel</t>
  </si>
  <si>
    <t>Taxi moto: parquet-Hôtel</t>
  </si>
  <si>
    <t>Ration des prévenus à Owando</t>
  </si>
  <si>
    <t>Taxi moto: Commissariat-Restaurant</t>
  </si>
  <si>
    <t>Taxi moto: Hôtel-commissariat</t>
  </si>
  <si>
    <t>Taxi moto: commissariat-Maison d'arrêt</t>
  </si>
  <si>
    <t>Taxi moto: Maison d'arrêt-Restaurant</t>
  </si>
  <si>
    <t>Taxi moto: Hôtel-TGI</t>
  </si>
  <si>
    <t>Taxi moto: TGI-Secrétariat</t>
  </si>
  <si>
    <t>Taxi moto: Secrétariat-Hôtel</t>
  </si>
  <si>
    <t>Photocopie des réquisitions aux fins des relevés téléphoniques</t>
  </si>
  <si>
    <t>Taxi moto: Hôtel-Groupe Charden Farell</t>
  </si>
  <si>
    <t>Taxi moto: Groupe Charden Farell-Commissariat</t>
  </si>
  <si>
    <t>Taxi moto: Commissariat-Maison d'arrêt</t>
  </si>
  <si>
    <t>Taxi moto: Hôtel-DDEF</t>
  </si>
  <si>
    <t>Taxi moto: DDEF-Cour d'appel</t>
  </si>
  <si>
    <t>Taxi moto: Cour d'Appel-Hôtel</t>
  </si>
  <si>
    <t>Taxi moto: Hôtel-Gare routière d'owando pour Oyo</t>
  </si>
  <si>
    <t>Achat Billet Owando-Oyo</t>
  </si>
  <si>
    <t>Paiement frais d'hôtel 07 Nuitées à Owando du 10 au 17/07/2018</t>
  </si>
  <si>
    <t>Food Allowance à Owando du 10 au 16/07/2018</t>
  </si>
  <si>
    <t>Taxi moto: Gare routière Oyo-Hôtel</t>
  </si>
  <si>
    <t>Taxi moto: Hôtel-Agence MTN</t>
  </si>
  <si>
    <t>Taxi moto: Agence MTN-Agence AIRTEL</t>
  </si>
  <si>
    <t>Taxi moto: Agence AIRTEL-Hôtel</t>
  </si>
  <si>
    <t>Taxi moto: TGI-Gendarmerie</t>
  </si>
  <si>
    <t>Taxi moto: Gendarmerie-Hôtel</t>
  </si>
  <si>
    <t>Taxi moto: parquet-Cyber café</t>
  </si>
  <si>
    <t>Taxi moto: Cyber café-hôtel</t>
  </si>
  <si>
    <t>Court fees</t>
  </si>
  <si>
    <t>Ration des prévenus à Oyo</t>
  </si>
  <si>
    <t>Taxi moto: TGI-Agence AIRTEL</t>
  </si>
  <si>
    <t>Taxi moto: Agence AIRTEL-Grouoe Charden Farell</t>
  </si>
  <si>
    <t>Taxi moto: Groupe Carden Farell-Bureau du Directeur de la maison d'arrêt</t>
  </si>
  <si>
    <t>Taxi moto: Bureau du Durecteur de la Maison d'arrêt-Gendarmerie</t>
  </si>
  <si>
    <t>Taxi moto: Gendarmerie-1er Cyber pour impression des actes juridiques aux fins de transferement</t>
  </si>
  <si>
    <t>Taxi moto: 1er Cyber-2eme Cyber</t>
  </si>
  <si>
    <t>Taxi moto: 2eme Cyber-Hôtel</t>
  </si>
  <si>
    <t>Taxi moto: TGI-Hôtel</t>
  </si>
  <si>
    <t>Taxi moto: Hôtel-Gendarmerie</t>
  </si>
  <si>
    <t>Taxi moto: Gendarmerie-Restaurant</t>
  </si>
  <si>
    <t>Ration des prévenus à OYO</t>
  </si>
  <si>
    <t xml:space="preserve">Ration des prévenus à OYO </t>
  </si>
  <si>
    <t>Taxi moto:TGI-Groupe Charden Farell</t>
  </si>
  <si>
    <t>Taxi moto: Groupe Charden Farell-Bureau du Directeur de la maison d'arrêt</t>
  </si>
  <si>
    <t>Taxi moto: Bureau du Directeur de la Maison d'arrêt-Gendarmerie</t>
  </si>
  <si>
    <t>Taxi moto: Groupe charden farell-Hôtel</t>
  </si>
  <si>
    <t>Taxi moto: TGI-Station rejoindre le capitaine de l'escadron pour le carburant</t>
  </si>
  <si>
    <t>Taxi moto: station d'essence-Hôtel</t>
  </si>
  <si>
    <t>Paiement frais d'hôtel 08 Nuitées à Oyo du 17 au 25/07/2018</t>
  </si>
  <si>
    <t>Food Allowance du 17 au 25/07/2018 à Oyo</t>
  </si>
  <si>
    <t>Taxi: Maison d'arrêt Brazzaville-Bureau</t>
  </si>
  <si>
    <t>Taxi: Bureau-Domicile/retour de la mission d'OYO</t>
  </si>
  <si>
    <t>Hérick</t>
  </si>
  <si>
    <t>Taxi à Brazzaville: prendre les détenus au commissariat central pour la maison d'arrêt</t>
  </si>
  <si>
    <t>Ration des prévenus à BZV</t>
  </si>
  <si>
    <t>Taxi: Maison d'arrêt-Bureau</t>
  </si>
  <si>
    <t>Taxi: Domicile-Ministère de la justice pour l'atelier organisé par WCS</t>
  </si>
  <si>
    <t>Taxi: Ministère de la justice-Domicile</t>
  </si>
  <si>
    <t>Taxi à Ouesso: Hôtel-TGI de Ouesso</t>
  </si>
  <si>
    <t xml:space="preserve">Legal </t>
  </si>
  <si>
    <t>Jack-Bénisson</t>
  </si>
  <si>
    <t>Taxi à Ouesso: TGI-Local Ouesso PALF</t>
  </si>
  <si>
    <t xml:space="preserve">Taxi à Ouesso: Local Ouesso PALF-TGI </t>
  </si>
  <si>
    <t>Taxi à Ouesso: Local Ouesso PALF-Hôtel</t>
  </si>
  <si>
    <t>Taxi à Ouesso: Hôtel-Marché</t>
  </si>
  <si>
    <t>Taxi à Ouesso: Marché-Hôtel</t>
  </si>
  <si>
    <t>Jospin</t>
  </si>
  <si>
    <t>Taxi à Ouesso: Hôtel-Port de Ouesso</t>
  </si>
  <si>
    <t>Pirogue Port de Ouesso-Rive Sangha-Pokola</t>
  </si>
  <si>
    <t>Taxi Rive Sangha-Pokola</t>
  </si>
  <si>
    <t>Taxi moto à Pokola: Gare routière-Hôtel</t>
  </si>
  <si>
    <t>Taxi moto à Pokola: réperage des hôtels en vue d'une opération</t>
  </si>
  <si>
    <t>Taxi moto à Pokola: Hôtel -Gendarmerie (première voie, estimation trajet)</t>
  </si>
  <si>
    <t xml:space="preserve">Taxi moto à Pokola: Gendarmerie (deuxième voie, estimation trajet)-Hôtel  </t>
  </si>
  <si>
    <t>Taxi moto à Pokola: Hôtels reperage en vue d'une opération</t>
  </si>
  <si>
    <t>Taxi moto à Pokola: Hôtels réperage en vue d'une opération</t>
  </si>
  <si>
    <t>Taxi moto à Pokola: Hôtel -Gendarmerie</t>
  </si>
  <si>
    <t>Taxi moto à Pokola: Station d'essence-Sortie de Pokola (Evacuation indique)</t>
  </si>
  <si>
    <t>Taxi moto à Pokola: Station d'essence-Sortie de Pokola-Gendarmerie</t>
  </si>
  <si>
    <t>Taxi moto à Pokola: Gendarmerie-Hôtel</t>
  </si>
  <si>
    <t>Taxi moto à Pokola: Gendarmerie-Agence Charden Farell</t>
  </si>
  <si>
    <t>Taxi moto à Pokola: Agence Charden Farell-Gendarmerie</t>
  </si>
  <si>
    <t>Taxi à Pokola: Gendarmerie-Hôtel</t>
  </si>
  <si>
    <t>Taxi à Pokola: Hôtel-Gendarmerie</t>
  </si>
  <si>
    <t>Taxi à Pokola: Gendarmerie-Marché</t>
  </si>
  <si>
    <t>Taxi à Pokola: Marché-Gendarmerie</t>
  </si>
  <si>
    <t>Impression couleur de la planche photographique (2x2)</t>
  </si>
  <si>
    <t>Taxi à Ouesso: Bureatique-DDEF-SANGHA</t>
  </si>
  <si>
    <t>Taxi moto à Pokola: Brigade EF-Hôtel</t>
  </si>
  <si>
    <t>Taxi moto à Pokola: Hôtel-Gare routière</t>
  </si>
  <si>
    <t>Taxi à pokola: Rive Sangha-Pokola</t>
  </si>
  <si>
    <t>Paiement Frais d'hôtel mission 04 nuitées à Pokola 03 au 07 Juillet 2018</t>
  </si>
  <si>
    <t>Taxi à Ouesso: Port de Ouesso-Hôtel</t>
  </si>
  <si>
    <t>Taxi à Ouesso: Hôtel-DDEF-SANGHA</t>
  </si>
  <si>
    <t xml:space="preserve">Taxi à Ouesso: DDEF-SANGHA-TGI </t>
  </si>
  <si>
    <t>Taxi à Ouesso: TGI-Commissariat de Nzalangoye</t>
  </si>
  <si>
    <t>Taxi à Ouesso: Commissariat de Nzalangoye-Agence Trans Afrique (et un agent EF)</t>
  </si>
  <si>
    <t>Taxi à Ouesso: Agence Trans Afrique-Hôtel</t>
  </si>
  <si>
    <t>Taxi à Ouesso: Hôtel-Maison d'arrêt</t>
  </si>
  <si>
    <t>Taxi à Ouesso: Hôpital de Base -Marché</t>
  </si>
  <si>
    <t xml:space="preserve">Taxi à Ouesso: Marché-Hôpital de Base </t>
  </si>
  <si>
    <t>Taxi à Ouesso: Hôpital de Base-Maison d'arrêt (5 personnes)</t>
  </si>
  <si>
    <t>Taxi à Ouesso: Maison d'arrêt-Hôtel</t>
  </si>
  <si>
    <t>Taxi à Ouesso: Hôtel-Hôtel Maitre MALONGA</t>
  </si>
  <si>
    <t>Taxi à Ouesso: Hôtel Maitre MALONGA-Hôtel</t>
  </si>
  <si>
    <t>Taxi à Ouesso:  Hôtel Maitre MALONGA-Hôtel</t>
  </si>
  <si>
    <t>Taxi à Ouesso: Hôtel-Cour d'Appel</t>
  </si>
  <si>
    <t>Taxi à Ouesso: Cour d'Appel-Hôtel</t>
  </si>
  <si>
    <t xml:space="preserve">Taxi à Ouesso: Hôtel-TGI </t>
  </si>
  <si>
    <t>Taxi à Ouesso: TGI-DDEF-SANGHA</t>
  </si>
  <si>
    <t>Taxi à Ouesso: DDEF-SANGHA-Commissariat de Bindjo</t>
  </si>
  <si>
    <t>Taxi à Ouesso: Commissariat de Bindjo-Hôtel</t>
  </si>
  <si>
    <t>Taxi à Ouesso : Maison d'arrêt-Commissariat de Bindjo</t>
  </si>
  <si>
    <t>Taxi à Ouesso: Commissariat de Bindjo-Local PALF Ouesso</t>
  </si>
  <si>
    <t>Taxi à Ouesso: Local PALF Ouesso-Hôtel</t>
  </si>
  <si>
    <t>Taxi à Ouesso: Hôtel-Marché (avec Dalia)</t>
  </si>
  <si>
    <t>Dalia</t>
  </si>
  <si>
    <t>Taxi à Ouesso: Hôtel-Agence Océan du Nord</t>
  </si>
  <si>
    <t>Achat billet Ouesso-Brazzaville</t>
  </si>
  <si>
    <t>Taxi à Ouesso: Agence Océan du nord-Hôtel</t>
  </si>
  <si>
    <t>Paiement Frais d'hôtel mission 09 nuitées à Ouesso du 07 au 16 Juillet 2018</t>
  </si>
  <si>
    <t>Food allowance à Ouesso du 08 au 16 Juillet 2018</t>
  </si>
  <si>
    <t>Taxi à BZV:Agence Océan du Nord-Domicile (arrivé à l'agence à 2h du matin)</t>
  </si>
  <si>
    <t>Taxi à BZV: Domicile-Hôtel Saphir (cours de natation)</t>
  </si>
  <si>
    <t>Taxi à BZV: Hôtel Saphir (cours de natation)-Domicile</t>
  </si>
  <si>
    <t>Flight</t>
  </si>
  <si>
    <t>Cours d'anglais sur place-Mésange CIGNAS</t>
  </si>
  <si>
    <t>Team Building</t>
  </si>
  <si>
    <t>i55s</t>
  </si>
  <si>
    <t>IT87</t>
  </si>
  <si>
    <t>Taxi à BZV: Bureau-Hôtel Saphir (cours de natation)</t>
  </si>
  <si>
    <t>98/GCF</t>
  </si>
  <si>
    <t>Frais de transfert à Bley/IMPFONDO</t>
  </si>
  <si>
    <t>Transfer fees</t>
  </si>
  <si>
    <t>Dieudonné</t>
  </si>
  <si>
    <t>99/GCF</t>
  </si>
  <si>
    <t>Frais de transfert à Dieudonné/OWANDO</t>
  </si>
  <si>
    <t>Taxi à BZV: Bureau-BCI</t>
  </si>
  <si>
    <t>100/GCF</t>
  </si>
  <si>
    <t>Frais de mission Dolisie du 04 au 06 juillet 2018/Me Séverin BIYOUDI</t>
  </si>
  <si>
    <t>Frais de mission Dolisie du 04 au 06 juillet 2018/Me KIANGUILA Cloud</t>
  </si>
  <si>
    <t>Frais de mission PNR du 04 au 06 juillet 2018/Me MALONGA Audrey</t>
  </si>
  <si>
    <t>Bonus du mois de juin 2018-Mésange CIGNAS</t>
  </si>
  <si>
    <t>Bonus de Responsabilité du mois de juin 2018-Mésange CIGNAS</t>
  </si>
  <si>
    <t>Mésange</t>
  </si>
  <si>
    <t>Bonus du mois de juin 2018-i23c</t>
  </si>
  <si>
    <t>Bonus de Responsabilité du mois de juin 2018-i23c</t>
  </si>
  <si>
    <t>Bonus du mois de juin 2018-Crépin IBOUILI</t>
  </si>
  <si>
    <t>Bonus du mois de juin 2018-Evariste LELOUSSI</t>
  </si>
  <si>
    <t>Bonus du mois de mai 2018-Evariste LELOUSSI</t>
  </si>
  <si>
    <t>Bonus du mois de juin 2018-Dalia OYONTSIO</t>
  </si>
  <si>
    <t>Taxi à BZV: bureau-hôtel saphir(cours de natation)</t>
  </si>
  <si>
    <t>Recharge crédit Téléphonique MTN</t>
  </si>
  <si>
    <t>Telephone</t>
  </si>
  <si>
    <t>Recharge Crédit Téléphonique AIRTEL</t>
  </si>
  <si>
    <t>I55S</t>
  </si>
  <si>
    <t>56/GCF</t>
  </si>
  <si>
    <t>Frais de transfert à i55s/DOLISIE</t>
  </si>
  <si>
    <t>Jack Bénisson</t>
  </si>
  <si>
    <t>57/GCF</t>
  </si>
  <si>
    <t>Frais de transfert à Jack Bénisson/POKOLA</t>
  </si>
  <si>
    <t>58/GCF</t>
  </si>
  <si>
    <t>Perrine</t>
  </si>
  <si>
    <t>Evariste</t>
  </si>
  <si>
    <t>Taxi à BZV: Bureau-CNSS-ONEMO-SNE MOUNGALI-Bureau</t>
  </si>
  <si>
    <t>135/GCF</t>
  </si>
  <si>
    <t>Frais de transfert à Gaudet/PNR</t>
  </si>
  <si>
    <t>Paiement facture SNE Bureau PALF BZV/Mai-Juin 2018</t>
  </si>
  <si>
    <t>80/GCF</t>
  </si>
  <si>
    <t>Frais de transfert à Jospin/POKOLA</t>
  </si>
  <si>
    <t>101/GCF</t>
  </si>
  <si>
    <t>Frais de transfert à Crépin/DOLISIE</t>
  </si>
  <si>
    <t>Bonus du mois de juin 2018-IT87</t>
  </si>
  <si>
    <t>Operations</t>
  </si>
  <si>
    <t>i23c</t>
  </si>
  <si>
    <t>Pour solde frais de mission Budget Dolisie du 04 au 06 juillet/Me Séverin BIYOUDI MIAKASSISSA</t>
  </si>
  <si>
    <t>Bonus du mois de Juin 2018/i55s</t>
  </si>
  <si>
    <t>Achat billet d'avion BZV-PNR/IT87</t>
  </si>
  <si>
    <t>Achat billet d'avion BZV-PNR/i23c</t>
  </si>
  <si>
    <t>122/GCF</t>
  </si>
  <si>
    <t>Frais de transfert à Dalia/OWANDO</t>
  </si>
  <si>
    <t>123/GCF</t>
  </si>
  <si>
    <t>124/GCF</t>
  </si>
  <si>
    <t>Frais de transfer à IT87/PNR</t>
  </si>
  <si>
    <t>125/GCF</t>
  </si>
  <si>
    <t>Frais de transfert à Crépin/OWANDO</t>
  </si>
  <si>
    <t>Réparation Ordinateur VISION A6 pour le comptable</t>
  </si>
  <si>
    <t>102/GCF</t>
  </si>
  <si>
    <t>Frais de transfert à Dalia/OUESSO</t>
  </si>
  <si>
    <t>139/GCF</t>
  </si>
  <si>
    <t>140/GCF</t>
  </si>
  <si>
    <t>161/GCF</t>
  </si>
  <si>
    <t>Achat papier hygienique pour bureau PALF</t>
  </si>
  <si>
    <t>Bonus du mois de juin 2018/Jack Bénisson</t>
  </si>
  <si>
    <t>65/GCF</t>
  </si>
  <si>
    <t>Taxi à BZV: Bureau-ONEMO</t>
  </si>
  <si>
    <t>22/GCF</t>
  </si>
  <si>
    <t>Frais de transfert à Crépin/OYO</t>
  </si>
  <si>
    <t>76/GCF</t>
  </si>
  <si>
    <t>Taxi à BZV: Bureau-Agences Wester Union:  CHU, La Coupole-Bureau</t>
  </si>
  <si>
    <t>Taxi à BZV: domicile-Agence Western Union en face de l'immeuble City center</t>
  </si>
  <si>
    <t>Frais de transfert à i23c/KINSHASA</t>
  </si>
  <si>
    <t>Taxi à BZV: domicile-Agence MTN Faire le mobile money à i55s</t>
  </si>
  <si>
    <t>Taxi à BZV: Agence MTN-Bureau-domicile</t>
  </si>
  <si>
    <t>Taxi à BZV: domicile-Agence Océan du Nord/Urgence la nuit recuperer le sac de It87</t>
  </si>
  <si>
    <t>Frais de transfert à Crépin/Oyo</t>
  </si>
  <si>
    <t>Taxi à BZV: Bureau-Centre ville /Achat cartouches d'imprimantes</t>
  </si>
  <si>
    <t>Achat 05 cartouches d'encre HP63 (3 noirs et 2 couleurs)</t>
  </si>
  <si>
    <t>i73x</t>
  </si>
  <si>
    <t>48/GCF</t>
  </si>
  <si>
    <t>20/GCF</t>
  </si>
  <si>
    <t>Achat billet BZV-OUESSO/Me MALONGA MBOKO Audrey</t>
  </si>
  <si>
    <t>Frais de mission OUESSO pour l'audience du cas ABDOU Mahamad /Me MALONGA MBOKO Audrey</t>
  </si>
  <si>
    <t>I55s</t>
  </si>
  <si>
    <t>I73x</t>
  </si>
  <si>
    <t>Frais de transfert à i73x/KIBANGOU</t>
  </si>
  <si>
    <t>88/GCF</t>
  </si>
  <si>
    <t>89/GCF</t>
  </si>
  <si>
    <t>Frais de transfert à Jospin/DOLISIE</t>
  </si>
  <si>
    <t>90/GCF</t>
  </si>
  <si>
    <t>Frais de transfert à IT87/PNR</t>
  </si>
  <si>
    <t>91/GCF</t>
  </si>
  <si>
    <t>92/GCF</t>
  </si>
  <si>
    <t>Frais de transfert à i55s/OYO</t>
  </si>
  <si>
    <t>92GCF</t>
  </si>
  <si>
    <t>Pour solde frais de mission IMPFONDO/Me Severin BIYOUDI MIAKASSISSA</t>
  </si>
  <si>
    <t>Prestation Odile FIELO -Juillet 2018/la ménagere</t>
  </si>
  <si>
    <t>Services</t>
  </si>
  <si>
    <t>Taxi à BZV: Bureau-MEF pour rencontre avec le CAJ/ MEF-Bureau</t>
  </si>
  <si>
    <t>Taxi: domicile-Aéroport pour le voyage sur PNR</t>
  </si>
  <si>
    <t>Taxi à PNR: aéroport -Vacherot palf/ Vacherot-DDEF pour rencontrer le DD et discuter des cas/DDEF-cour d'appel verifier le role et faire la mise à jour des dossiers/ Cour d'appel-TGI verifier le cas de la defense du cas oumar</t>
  </si>
  <si>
    <t>Taxi à PNR: TGI-restaurant</t>
  </si>
  <si>
    <t>Taxi à PNR: restaurant-vacherot palf</t>
  </si>
  <si>
    <t>Taxi à PNR: PALF-SNE pour paiement de la facture d'electricité</t>
  </si>
  <si>
    <t>Paiement de la facture d'electicité du bureau Palf PNR/ Mai-juin 2018</t>
  </si>
  <si>
    <t>201807053967M0017</t>
  </si>
  <si>
    <t>Taxi à PNR: SNE-Cour d'Appel pour suivi de l'audience</t>
  </si>
  <si>
    <t>Taxi à PNR: Cour d'Appel-DDEF avec l'avocat pour rapport de l'audience</t>
  </si>
  <si>
    <t>Taxi à PNR: DD- courd'appel pour relever appel en cassation</t>
  </si>
  <si>
    <t>Taxi à PNR: Cour d'appel-Restaurant/Restaurant- Bureau PALF</t>
  </si>
  <si>
    <t>Taxi à PNR: Bureau PALF-Aéroport pour achat billet d'avion/ aller-retour</t>
  </si>
  <si>
    <t>Achat billet d'avion PNR-Brazzaville</t>
  </si>
  <si>
    <t>Taxi à PNR: Bureau PALF- Aéroport pour le retour sur BZV</t>
  </si>
  <si>
    <t>Taxi à BZV: Aéroport-domicile</t>
  </si>
  <si>
    <t>Food Allowance Mission Pointe-Noire du 04 au 06 juillet 2018</t>
  </si>
  <si>
    <t>Taxi à BZV: Bureau-banque pour retrait compte PALF/ aller-retour</t>
  </si>
  <si>
    <t>Taxi à BZV: Ministère de la justice-bureau après la rencontre avec le conseiller juridique et le directeur de cabinet du ministre de la justice</t>
  </si>
  <si>
    <t>Taxi à BZV: Bureau-parquet général/parquet-bureau</t>
  </si>
  <si>
    <t>Taxi à BZV: Bureau-Ministère EF pour reunion avec le Dircab/ Ministère-bureau</t>
  </si>
  <si>
    <t>Taxi à BZV: Bureau-parquet général pour suivi courrier/ parquet général-MEF pour rencontre avec le CAJ sur le cas pangolin/ MEF- bureau</t>
  </si>
  <si>
    <t>Taxi à BZV: bureau-Maison d'Arrêt pour la visite geôle avec gaudet/aller-retour</t>
  </si>
  <si>
    <t>Taxi à BZV: Bureau-Ministère  EF voir le conseiller juridique au sujet du dossier des Ecailles de pangolins</t>
  </si>
  <si>
    <t>Taxi à BZV: Ministère EF-ministère de la justice regler le problème du transferrement des prisonniers venant d'OYO pour BZV</t>
  </si>
  <si>
    <t>Taxi à BZV: Ministère de la justice-Bureau</t>
  </si>
  <si>
    <t xml:space="preserve">Taxi Perrine Office &gt; MEF&gt; Office </t>
  </si>
  <si>
    <t xml:space="preserve">management </t>
  </si>
  <si>
    <t>Perrine Odier</t>
  </si>
  <si>
    <t>management</t>
  </si>
  <si>
    <t xml:space="preserve">Taxi Bureau &gt; Min Justice </t>
  </si>
  <si>
    <t>Taxi moto à Ewo: hôtel-restaurant</t>
  </si>
  <si>
    <t>Decharge</t>
  </si>
  <si>
    <t>Taxi moto à Ewo: restaurant-hôtel</t>
  </si>
  <si>
    <t>Taxi moto à Ewo: hôtel-TGI pour l'etablisssement de l"acte d'appel</t>
  </si>
  <si>
    <t>Frais de l'acte d'appel affaire BABOULI NGANGALA(Celeo) à Ewo</t>
  </si>
  <si>
    <t>Taxi moto à Ewo: DDEF pour faire le point au chef faune</t>
  </si>
  <si>
    <t>Taxi moto à Ewo: DDEF-TGI</t>
  </si>
  <si>
    <t>Taxi moto à Ewo: TGI-Gare routiere pour la reservation du billet destination Owando.</t>
  </si>
  <si>
    <t>Taxi moto à Ewo: gare routiere-hôtel</t>
  </si>
  <si>
    <t>Achat Billet Ewo-Owando</t>
  </si>
  <si>
    <t>Taxi moto à Owando:  gare routiere-hôtel</t>
  </si>
  <si>
    <t>Taxi moto à Owando: hôtel-restaurant</t>
  </si>
  <si>
    <t>Taxi moto à Owando: restaurant-hôtel</t>
  </si>
  <si>
    <t>Taxi moto à Owando: hôtel-maison d'arrêt pour effectuer la visite geôle</t>
  </si>
  <si>
    <t>Taxi moto à Owando: maison d'arrêt- charden Farell pour le retrait de l'argent.</t>
  </si>
  <si>
    <t>Taxi moto à Owando: agence charden farell-TGI pour rencontrer le procureur au sujet de l'appel de l'affaire Ambetton.</t>
  </si>
  <si>
    <t>Taxi moto à Owando: TGI-Restaurant</t>
  </si>
  <si>
    <t>Taxi moto à Owando: restaurant-commissariat pour effectuer la visite geôle(cas Celeo).</t>
  </si>
  <si>
    <t>Taxi moto à Owando: commissariat-hôtel</t>
  </si>
  <si>
    <t>oui</t>
  </si>
  <si>
    <t>Taxi moto à Owando: hôtel-agence océan du nord à destination d'Oyo.</t>
  </si>
  <si>
    <t>Achat Billet Owando-OYO</t>
  </si>
  <si>
    <t>Oui</t>
  </si>
  <si>
    <t>Taxi moto à OYO: agence ocean du nord -hôtel</t>
  </si>
  <si>
    <t>Taxi moto à Oyo: hôtel-cyber pour impression de l'ordre de mission.</t>
  </si>
  <si>
    <t>Taxi à Oyo: Cyber-gendarmerie pour effectuer la visite geôle.</t>
  </si>
  <si>
    <t>Taxi à Oyo: gendarmerie-hôtel</t>
  </si>
  <si>
    <t>Taxi moto à Oyo: hôtel-commissariat rencontrer Monsieur Philippe de la maison d'arrêt d'oyo au sujet du transferement.</t>
  </si>
  <si>
    <t>Taxi moto à Oyo: commissariat-agence ocean du nord pour une reservation à destination brazzaville</t>
  </si>
  <si>
    <t>Taxi moto à Oyo: agence ocean du nord -hôtel</t>
  </si>
  <si>
    <t>Taxi moto à Oyo: Hôtel-Agence Océan du Nord</t>
  </si>
  <si>
    <t>Achat Billet Oyo-Brazzaville</t>
  </si>
  <si>
    <t>Taxi Agence océan du nord Brazzaville-domicile/Retour de la mission d'OYO</t>
  </si>
  <si>
    <t>Taxi à BZV: bureau-Burotop pour le dépôt du cheque relatif à l'achat de la cartouche d'encre RICOH et obtention de l'accusé de reception.</t>
  </si>
  <si>
    <t>Taxi à BZV: Burotop-bureau</t>
  </si>
  <si>
    <t>Taxi à BZV: bureau-maison d'arrêt de Brazzaville pour remettre l'argent à Crepin en provenance d'oyo pour le transferement.</t>
  </si>
  <si>
    <t>Taxi maison d'arrêt de Brazzaville- Bureau PALF</t>
  </si>
  <si>
    <t>Taxi bureau-maison d'arrêt de Brazzaville pour effectuer la visite geôle.</t>
  </si>
  <si>
    <t>Ration des prévenus à Brazzaville</t>
  </si>
  <si>
    <t>Taxi Bureau PALF-Bureau ASPINAL</t>
  </si>
  <si>
    <t>Taxi Bureau ASPINAL-Ministère de l'Economie Forestière</t>
  </si>
  <si>
    <t>Taxi Ministère de l'Economie Forestière-Bureau PALF</t>
  </si>
  <si>
    <t>Taxi Bureau PALF-Radio Rurale</t>
  </si>
  <si>
    <t xml:space="preserve">Taxi Radio Rurale-MN TV </t>
  </si>
  <si>
    <t>Taxi MN TV-TOP TV</t>
  </si>
  <si>
    <t>Taxi TOP TV-Bibliothèque Universitaire</t>
  </si>
  <si>
    <t>Taxi Bibliothèque Universitaire-Bureau PALF</t>
  </si>
  <si>
    <t>Taxi Radio Rurale-TOP TV</t>
  </si>
  <si>
    <t>Taxi TOP TV-MN TV</t>
  </si>
  <si>
    <t>Taxi MN TV-Bureau PALF</t>
  </si>
  <si>
    <t>Taxi Bureau PALF-Agence Charden Farell</t>
  </si>
  <si>
    <t>Taxi Bureau PALF-Banque BCI</t>
  </si>
  <si>
    <t>Taxi Banque BCI-MN TV</t>
  </si>
  <si>
    <t>Taxi TOP TV-Radio Liberté</t>
  </si>
  <si>
    <t>Taxi Radio Liberté-Vox.cg</t>
  </si>
  <si>
    <t>Taxi Vox.cg-congomedias.com</t>
  </si>
  <si>
    <t>Taxi congomedias.com-Infos-concept</t>
  </si>
  <si>
    <t>Taxi Infos-concept-Radio Rurale</t>
  </si>
  <si>
    <t>Taxi Radio Rurale-Bureau  PALF</t>
  </si>
  <si>
    <t>Taxi MN TV-Radio Liberté</t>
  </si>
  <si>
    <t>Taxi Radio Liberté-Bureau PALF</t>
  </si>
  <si>
    <t>Impresssion, photocopie et reliure des rapports d'activités PALF du 2ème trimestre dans une bureautique</t>
  </si>
  <si>
    <t>Taxi Bureau PALF-Ministère de l'Economie Forestière</t>
  </si>
  <si>
    <t>Taxi DGFAP-ACFAP</t>
  </si>
  <si>
    <t>Taxi ACFAP-Bureau PALF</t>
  </si>
  <si>
    <t>Taxi Banque BCI-Radio Rurale</t>
  </si>
  <si>
    <t>Taxi Radio Rurale-La Semaine Africaine</t>
  </si>
  <si>
    <t>Taxi La Semaine Africaine-MN TV</t>
  </si>
  <si>
    <t>Taxi TOP TV-Vox.cg</t>
  </si>
  <si>
    <t>Taxi Vox.cg-Radio Liberté</t>
  </si>
  <si>
    <t>Taxi Radio liberté-Groupecongomédias</t>
  </si>
  <si>
    <t>Taxi Groupecongomedias-Infos-concept.over-blog.com</t>
  </si>
  <si>
    <t>Taxi infos-concept.over-blog.com-Bureau PALF</t>
  </si>
  <si>
    <t>Taxi Domicile-Agence Océan du Nord</t>
  </si>
  <si>
    <t>Taxi Agence Océan du Nord-Bureau PALF</t>
  </si>
  <si>
    <t>Taxi Bureau PALF-Agence Océan du Nord</t>
  </si>
  <si>
    <t>Taxi Océan du Nord-Bureau PALF</t>
  </si>
  <si>
    <t>Taxi Radio Rurale-MN TV</t>
  </si>
  <si>
    <t>Taxi TOP TV-Arrêt de Bus CCF</t>
  </si>
  <si>
    <t>Taxi Arrêt de Bus CCF-Bureau PALF</t>
  </si>
  <si>
    <t>Taxi Bureau PALF-ES TV</t>
  </si>
  <si>
    <t>Taxi ES TV-Bureau PALF</t>
  </si>
  <si>
    <t>Taxi TOP TV-Bureau PALF</t>
  </si>
  <si>
    <t xml:space="preserve"> </t>
  </si>
  <si>
    <t>Taxi vox.cg-groupecongomedias.com</t>
  </si>
  <si>
    <t>Taxi groupecongomedias.com-Bureau PALF</t>
  </si>
  <si>
    <t>Taxi Bureau-Moukondo-Moungali-Bureau (rencontrer les contacts indiqués par Semé)</t>
  </si>
  <si>
    <t>Taxi Ouenze-Bureau-Trans afrique express (récupération budget et départ pour Ouesso)</t>
  </si>
  <si>
    <t>Achat billet Brazzaville-Ouesso (départ pour Ouesso)</t>
  </si>
  <si>
    <t>Taxi trans Afrique-Mikalou-trans Afrique (impression ordre de mission)</t>
  </si>
  <si>
    <t>Impression ordre de mission</t>
  </si>
  <si>
    <t>Taxi gare routière-Hôtel (arrivé à Ouesso et recherche de l'hôtel)</t>
  </si>
  <si>
    <t>Taxi à Ouesso: recherche de l'hôtel stratégique en vue de l'opération</t>
  </si>
  <si>
    <t>Taxi Cassimi-vers le port-Hôtel (recherche de l'hôtel stratégique)</t>
  </si>
  <si>
    <t>Taxi hôtel-marché-derrière l'église-hôtel (voir certaines cibles)</t>
  </si>
  <si>
    <t>Taxi hôtel-aéroport-hôtel (faire le repérage de l'hôtel choisi)</t>
  </si>
  <si>
    <t>Taxi hôtel-océan du nord-trans afrique-hôtel (achat billet Ouesso-Brazzaville)</t>
  </si>
  <si>
    <t>Achat billet Ouesso-Brazzaville (départ pour Brazzaville)</t>
  </si>
  <si>
    <t>Paiement frais d'hôtel 03 nuitées du 05 au 08 juillet 2018 à Ouesso</t>
  </si>
  <si>
    <t>Taxi hôtel-gare routière (départ pour Brazzaville)</t>
  </si>
  <si>
    <t>Taxi Gare Brazzaville-Ouenzé (arrivé à Brazzaville)</t>
  </si>
  <si>
    <t>Food allowance mission Ouesso du 5 au 8 juillet 2018</t>
  </si>
  <si>
    <t>Taxi bureau-Moukondo-Bureau (rencontre avec l'indic de Semé)</t>
  </si>
  <si>
    <t>Taxi Bureau-Moungali-Bureau (rencontre avec la cible Abdou)</t>
  </si>
  <si>
    <t>Trust building</t>
  </si>
  <si>
    <t>Taxi Talangai-Aéroport (départ pour PNR)</t>
  </si>
  <si>
    <t>Achat timbre pour le billet d'avion BZV-PNR</t>
  </si>
  <si>
    <t>Taxi Aéroport-Bureau (arrivé à PNR)</t>
  </si>
  <si>
    <t>Taxi bureau-Grand marché (rencontre avec Mahamat)</t>
  </si>
  <si>
    <t>Taxi Denicia-Pharmacie Nuptia (investigation ensemble avec Mahamat)</t>
  </si>
  <si>
    <t>Taxi Pharmacie Nuptia-Bureau (retour au bureau)</t>
  </si>
  <si>
    <t>Taxi bureau-Vers le port-Marien Ngouabi (rencontre avec l'indic Ange)</t>
  </si>
  <si>
    <t>Taxi Marien Ngouabi-Bureau (retour au bureau)</t>
  </si>
  <si>
    <t>Taxi bureau-Aéroport-Bureau (rejoindre it87 pour son problème de billet)</t>
  </si>
  <si>
    <t>Achat billet d'avion PNR-Brazzaville (retour à Brazzaville)</t>
  </si>
  <si>
    <t>Taxi Bureau-Mawata-Denicia(rencontre avec Ange)</t>
  </si>
  <si>
    <t>Taxi Denicia-Nvounvou-Bureau (rencontrer Mohamed)</t>
  </si>
  <si>
    <t>Achat timbre pour le billet d'avion PNR-BZV (Formalités retour à Brazzaville)</t>
  </si>
  <si>
    <t>Taxi aéroport-Bureau (retour à Brazzaville)</t>
  </si>
  <si>
    <t>Taxi Bureau-Talangaï (arrivé à Brazzaville)</t>
  </si>
  <si>
    <t>Food allowance mission PNR du 11 au 13 juillet 2018</t>
  </si>
  <si>
    <t>Taxi Talangaï-Bureau-Beach-Talangaï (récupératgion Ordre de mission et budget cfr mission Kinshasa)</t>
  </si>
  <si>
    <t>Taxi Talangaï-Beach (départ pour Kinshasa)</t>
  </si>
  <si>
    <t>Cachet de sortie (formalités de départ pour Kinshasa)</t>
  </si>
  <si>
    <t>Paiement carnet de vaccination (formalités de départ pour Kinshasa)</t>
  </si>
  <si>
    <t>Achat déclaration full Douane, vignette et redevance sortie(formalités de départ pour Kinshasa)</t>
  </si>
  <si>
    <t>Paiement contrevention + cachet d'entrée (arrivé à Kinshasa)</t>
  </si>
  <si>
    <t>Achat vignette + redevance entrée (formalités de départ pour Kinshasa)</t>
  </si>
  <si>
    <t>Taxi Beach-Lingwala-Rond point Huillerie (recherche de l'hôtel)</t>
  </si>
  <si>
    <t>Taxi rond point Huillerie-Bandal-Macampagne (recherche de l'hôtel)</t>
  </si>
  <si>
    <t>Taxi Macampagne-UPN-Kintambo Magasin (recherche de l'hôtel)</t>
  </si>
  <si>
    <t>Taxi Magasin-Socimat-Victoire-Yolo (rencontre avec les cibles)</t>
  </si>
  <si>
    <t>Achat boisson, repas et transport (rencontre avec les cibles)</t>
  </si>
  <si>
    <t>Taxi Yolo-Victoire-Socimat-Magasin (retour à l'hôtel)</t>
  </si>
  <si>
    <t>Taxi Magasin-Huillerie-Magasin (rencontre avec la cible Blanchard)</t>
  </si>
  <si>
    <t>Taxi magasin-Echangeur-Kingasasi (avec les cibles voir le chimpanzé)</t>
  </si>
  <si>
    <t>Taxi Kingasasi-Echangeur-Victoire-Magasin (retour avec les cibles, discussion et retour à l'hôtel)</t>
  </si>
  <si>
    <t>Taxi Magasin-Yolo-Limete-Vemin (rencontre avec les cibles propriétaires)</t>
  </si>
  <si>
    <t>Achat boisson et transport (rencontre avec les cibles)</t>
  </si>
  <si>
    <t>Taxi Vemin-Centre ville-CFC (retirer le transfert fait par mavy non resolu)</t>
  </si>
  <si>
    <t>Taxi CFC-Shaumba-Forescom-Magasin (retour à l'hôtel)</t>
  </si>
  <si>
    <t>Achat crédit téléphonique (par transfert pour appel et activation internet)</t>
  </si>
  <si>
    <t>Paiement frais d'hôtel 02 nuitées à Kinshasa du 19 au 21 juillet 2018 (cfr mission Kinshasa)</t>
  </si>
  <si>
    <t>Taxi Magasin-Memling-Food Market (recupération du transfert)</t>
  </si>
  <si>
    <t>Taxi Food-Centre ville-Food (achat carte sim après le vol)</t>
  </si>
  <si>
    <t>Achat carte sim (déjà identifiée)</t>
  </si>
  <si>
    <t>Achat crédit (pour signaler le problème et redemander le code de transfert)</t>
  </si>
  <si>
    <t>Taxi Food-Ville-Beach (départ pour Brazzaville)</t>
  </si>
  <si>
    <t>Achat billet Kinshasa-Brazzaville (formalités de départ)</t>
  </si>
  <si>
    <t>Achat déclaration full Douane, vignette et redevance sortie(formalités de départ)</t>
  </si>
  <si>
    <t>Paiement contrevention (arrivé à Brazzaville)</t>
  </si>
  <si>
    <t>Déclaration full et redevence entrée (formalités d'arrivée à Brazzaville)</t>
  </si>
  <si>
    <t>Paiement cachet d'entrée (formalités d'arrivée à Brazzaville)</t>
  </si>
  <si>
    <t>Taxi beach-Talangaï (arrivé à Brazzaville)</t>
  </si>
  <si>
    <t>Food allowance mission Kinshasa du 19 au 21/07/2018</t>
  </si>
  <si>
    <t>Taxi Talangaï-Bureau-Talangaï (resolution du problème de téléphone)</t>
  </si>
  <si>
    <t>Taxi bureau-Moukondo-Moungali-Bureau (rencontrer Abdou et Semé)</t>
  </si>
  <si>
    <t>Taxi à BZV: Bureau- Hôtel Saphir/ cours de Natation</t>
  </si>
  <si>
    <t>I73X</t>
  </si>
  <si>
    <t>decharge</t>
  </si>
  <si>
    <t>Taxi à BZV:-Hôtel Saphir- Bureau/Retour au bureau apres les cours de natation</t>
  </si>
  <si>
    <t xml:space="preserve">Taxi à BZV: Bureau -Agence Océan du Nord </t>
  </si>
  <si>
    <t>Achat billet Océan du Nord: Brazzaville -Dolisie</t>
  </si>
  <si>
    <t>240707002018--60</t>
  </si>
  <si>
    <t>Achat billet Océan du Nord : Brazzaville-Sibiti/pour Jospin</t>
  </si>
  <si>
    <t>240706302018--21</t>
  </si>
  <si>
    <t>Taxi à BZV: Agence Océan du Nord -Bureau</t>
  </si>
  <si>
    <t xml:space="preserve">Taxi à BZV: Domicile -Agence Océan du Nord pour le voyage à Dolisie </t>
  </si>
  <si>
    <t xml:space="preserve">Taxi à BZV: Agence Océan du Nord -Hôtel </t>
  </si>
  <si>
    <t>Taxi à Dolisie: Hôtel - grand marché</t>
  </si>
  <si>
    <t>Taxi à Dolisie: Grand marché - Marché Mboukou</t>
  </si>
  <si>
    <t>Taxi à Dolisie: Marché Mboukou-Marché de la bourse</t>
  </si>
  <si>
    <t>Taxi à Dolisie : Marché de la bourse du travail- Hôtel</t>
  </si>
  <si>
    <t>Paiement frais d'hôtel 02-Nuitées de I73X à Dolisie</t>
  </si>
  <si>
    <t>Achat billet Dolisie-village kibangou</t>
  </si>
  <si>
    <t>Paiement frais d'hôtel 03-Nuitées de I73X à Kibangou du 26 au 29 juillet 2018</t>
  </si>
  <si>
    <t>Achat Billet village Kibangou -Dolisie</t>
  </si>
  <si>
    <t>Taxi à Dolisie: Gare routiere : Agence Océan du Nord</t>
  </si>
  <si>
    <t>Taxi à Dolisie: Agence Océan du Nord-Hôtel</t>
  </si>
  <si>
    <t>Paiement frais d'hôtel 01-Nuitée de I73X à Dolisie</t>
  </si>
  <si>
    <t>Taxi à Dolisie: Hôtel - Agence Océan du Nord</t>
  </si>
  <si>
    <t>Taxi à Dolisie:  Agence Océan du Nord - Agence Trans Afrique</t>
  </si>
  <si>
    <t>Achat Billet Dolisie- Brazzaville /par Trans Afrique</t>
  </si>
  <si>
    <t>Taxi à Dolisie: Gare routiere Mikalou- Bureau</t>
  </si>
  <si>
    <t>Food Allowance de I73X en mission du 24 au 30 juillet 2018</t>
  </si>
  <si>
    <t>Taxi à BZV: Bureau -Domicile/retour de la mission de Dolisie-Kibangou</t>
  </si>
  <si>
    <t>Taxi à BZV: Bureau-Aeroport- Bureau</t>
  </si>
  <si>
    <t>ɤ</t>
  </si>
  <si>
    <t>Taxi à BZV: domicile -Aeroport/ pour la mission de PNR</t>
  </si>
  <si>
    <t>Travel expenses</t>
  </si>
  <si>
    <t xml:space="preserve">Taxi à PNR: Aeroport - Residence PALF </t>
  </si>
  <si>
    <t>Taxi à PNR: Residence PALF -Grand marché</t>
  </si>
  <si>
    <t>Taxi grand marche-Mazrche mayaka mvouvou</t>
  </si>
  <si>
    <t xml:space="preserve">Taxi à PNR: Marche mayaka - Residence PALF </t>
  </si>
  <si>
    <t xml:space="preserve">Taxi à PNR: Résidence PALF- grand marché </t>
  </si>
  <si>
    <t xml:space="preserve">Taxi à PNR: grand marché -Gare Dolisie </t>
  </si>
  <si>
    <t xml:space="preserve">Achat Billet: Pointe Noire - Dolisie </t>
  </si>
  <si>
    <t>040713302018--15</t>
  </si>
  <si>
    <t xml:space="preserve">Taxi à Dolisie: gare routiere - hôtel </t>
  </si>
  <si>
    <t>Taxi à Dolisie: hôtel- grand marché</t>
  </si>
  <si>
    <t>Taxi à Dolisie: gare routiere -grand Marché</t>
  </si>
  <si>
    <t>Taxi à Dolisie: grand Marché -gare routiere</t>
  </si>
  <si>
    <t xml:space="preserve">Taxi à Dolisie: gare routiere - Hôtel  </t>
  </si>
  <si>
    <t xml:space="preserve">Taxi à Dolisie: Hôtel -quartier bacongo </t>
  </si>
  <si>
    <t xml:space="preserve">Taxi à Dolisie: quartier bacongo - Hôtel </t>
  </si>
  <si>
    <t>Achat boisson et Nourriture  pour les cibles pendant la mission de Dolisie</t>
  </si>
  <si>
    <t>Trust Building</t>
  </si>
  <si>
    <t>Taxi à Dolisie: grand Marché - Quartier Bacongo - Hôtel pour prospection</t>
  </si>
  <si>
    <t>Taxi à Dolisie: Hôtel- grand  marché pour prospection</t>
  </si>
  <si>
    <t>Taxi à Dolisie: Grand marché - quartier niger pour prospection</t>
  </si>
  <si>
    <t xml:space="preserve">Paiement frais d'hôtel Nuitées du 04 au 06 juillet 2018 à dolisie </t>
  </si>
  <si>
    <t>Paiement frais d'hôtel Nuitée du 06 au 07 juillet 2018 à Dolisie</t>
  </si>
  <si>
    <t>Taxi à Dolisie: Hôtel - Gare Océan du Nord pour le Bus de PNR</t>
  </si>
  <si>
    <t xml:space="preserve">Taxi à Dolisie: gare océan du nord- Carrefour  </t>
  </si>
  <si>
    <t xml:space="preserve">Achat Billet Dolisie -Pointe Noire </t>
  </si>
  <si>
    <t>Taxi à PNR: gare routiere - Residence PALF</t>
  </si>
  <si>
    <t xml:space="preserve">Taxi à PNR: Résidence PALF-grand marché  pour la prospection </t>
  </si>
  <si>
    <t xml:space="preserve">Taxi à PNR: grand marché - galerie des arts pour la prospection </t>
  </si>
  <si>
    <t xml:space="preserve">Taxi à PNR: galerie des arts- Residence PALF </t>
  </si>
  <si>
    <t>Taxi à PNR: Residence PALF-Centre Ville pour prospection</t>
  </si>
  <si>
    <t xml:space="preserve">Achat boisson et nourriture pour la cible </t>
  </si>
  <si>
    <t>Taxi à PNR: Centre ville- marché OCH pour prospection</t>
  </si>
  <si>
    <t>Taxi à PNR: marché OCH - Résidence PALF</t>
  </si>
  <si>
    <t xml:space="preserve">Taxi à PNR: Résidence PALF- Aeroport </t>
  </si>
  <si>
    <t xml:space="preserve">Taxi à PNR: Aeroport- gare océan du nord </t>
  </si>
  <si>
    <t xml:space="preserve">Achat Billet Pointe Noire- Brazzaville </t>
  </si>
  <si>
    <t>090706302018--8</t>
  </si>
  <si>
    <t xml:space="preserve">Taxi à BZV: gare ocean du nord - Domicile/retour de la mission de PNR </t>
  </si>
  <si>
    <t>Food allowance mission PNR du 03 au 09 juillet 2018</t>
  </si>
  <si>
    <t xml:space="preserve">Taxi à BZV: Bureau -aeroport -Talangai Liberte ocean -Mikalou gare ocean - Bureau pour achat des billets </t>
  </si>
  <si>
    <t>Achat Billet d’avion  Brazzaville- Pointe Noire/Gaudet Stone MALANDA</t>
  </si>
  <si>
    <t xml:space="preserve">Achat Billet Brazzaville - Etoumbi </t>
  </si>
  <si>
    <t>170708002018--35</t>
  </si>
  <si>
    <t>Achat Billet Brazzaville - Djambala pour IT87</t>
  </si>
  <si>
    <t>180707302018--55</t>
  </si>
  <si>
    <t>Taxi à BZV: Domicile-Gare ocean pour la mission d' Etoumbi</t>
  </si>
  <si>
    <t xml:space="preserve">Achat Boisson et Nourriture pour la cible </t>
  </si>
  <si>
    <t>Taxi à Etoumbi en propection</t>
  </si>
  <si>
    <t>Achat Billet Etoumbi -Makoua</t>
  </si>
  <si>
    <t xml:space="preserve">Paiement frais d'hôtel 02 nuitées à Etoumbi </t>
  </si>
  <si>
    <t>Taxi à Makoua en prospection</t>
  </si>
  <si>
    <t xml:space="preserve">Achat Billet Makoua - Brazzaville </t>
  </si>
  <si>
    <t>Paiement frais d'hôtel 04 nuitées à Makoua du 19 au 23 juillet 2018</t>
  </si>
  <si>
    <t xml:space="preserve">Taxi à Makoua: Hôtel - gare routiere  </t>
  </si>
  <si>
    <t>Taxi à Makoua: Gare routiere talangai - Domicile /retour de la mission d'Etoumbi-Makoua</t>
  </si>
  <si>
    <t xml:space="preserve">Food allowance Mission Etoumbi-Makoua du 17 au 23 Juillet 2018 </t>
  </si>
  <si>
    <t>Taxi à BZV: Domicile - gare routiere pour la mission d'Oyo</t>
  </si>
  <si>
    <t xml:space="preserve">Taxi moto à Oyo en recherche de l'hôtel  </t>
  </si>
  <si>
    <t xml:space="preserve">Taxi à Oyo en prospection </t>
  </si>
  <si>
    <t>Paiement frais d'hôtel 05 nuitées à Oyo</t>
  </si>
  <si>
    <t>Taxi Hôtel - gare routiere d'Oyo</t>
  </si>
  <si>
    <t>Food allowance  du 26 au 31 juillet 2018</t>
  </si>
  <si>
    <t>Taxi à Ouesso: Hôtel -Maison d'arrêt</t>
  </si>
  <si>
    <t>Taxi à Ouesso: maison d'arrêt- Hôtel</t>
  </si>
  <si>
    <t>Ration des prévenus à Ouesso</t>
  </si>
  <si>
    <t>Food allowance à Ouesso</t>
  </si>
  <si>
    <t>Taxi à ouesso: Hôtel- Cour d'Appel pour rencontrer le procureur général</t>
  </si>
  <si>
    <t>Taxi à Ouesso: Cour d'Appel- Résidence PALF pour l'état des lieux</t>
  </si>
  <si>
    <t>Taxi à Ouesso: Residence PALF-TGI pour la rencontre avec le greffier</t>
  </si>
  <si>
    <t>Taxi à Ouesso: TGI-Residence PALFpour l'état des lieux avec Corneil de WCS</t>
  </si>
  <si>
    <t>Taxi à Ouesso:  Residence PALF-Hôtel</t>
  </si>
  <si>
    <t>Taxi à Ouesso: Hôtel-bureautique pour impression de la liste d'amenagement et d'equipement de la residence PALF</t>
  </si>
  <si>
    <t>Taxi à Ouesso: bureautique-Hôtel</t>
  </si>
  <si>
    <t>Taxi à Ouesso: Hôtel- Agence charden farell pour recupérer l'argent envoyé par Mavy</t>
  </si>
  <si>
    <t>Taxi à Ouesso: Agence charden farell-Hôtel</t>
  </si>
  <si>
    <t xml:space="preserve">Taxi à Ouesso: Hôtel - Port </t>
  </si>
  <si>
    <t>Traversée pirogue Rive Sangha Ouesso-Rive Sangha pokola</t>
  </si>
  <si>
    <t>Food allowance à Pokola</t>
  </si>
  <si>
    <t>Taxi Ouesso-pokola</t>
  </si>
  <si>
    <t xml:space="preserve">Taxi moto à Pokola: Gare routière-Hôtel </t>
  </si>
  <si>
    <t xml:space="preserve">Taxi moto à Pokola: Hôtel de residence -hôtel de l'operation pour répérage </t>
  </si>
  <si>
    <t>Taxi moto à Pokola: Hôtel de l'opération- verirfication de l'itineraire de la gendarmerie</t>
  </si>
  <si>
    <t>Taxi moto à Pokola: Gendarmerie-Hôtel de l'operation</t>
  </si>
  <si>
    <t>Taxi moto à Pokola: Hôtel de l'operation- Hôtel de residence</t>
  </si>
  <si>
    <t>Taxi moto à Pokola : Hôtel  de residence- hôtel de l'operation</t>
  </si>
  <si>
    <t>Taxi moto à Pokola: hôtel de l'operation- gendarmerie</t>
  </si>
  <si>
    <t>Taxi moto à Pokola: gendarmerie- hôtel de residence</t>
  </si>
  <si>
    <t>Taxi moto à Pokola: hôtel de residence-gendarmerie pour la visite geôle</t>
  </si>
  <si>
    <t>Ration du détenu à Pokola</t>
  </si>
  <si>
    <t>Taxi moto à Pokola: gare routière pour réperage d'un nouveau hôtel pour une nouvelle opération- BrIgade des eaux et forêts</t>
  </si>
  <si>
    <t>Taxi moto à Pokola: brigade des eaux et forêt- Hôtel de residence</t>
  </si>
  <si>
    <t>Taxi moto à pokola: hôtel-gendarmerie pour la visite geôle</t>
  </si>
  <si>
    <t>Ration du prévenu à Pokola</t>
  </si>
  <si>
    <t>Taxi à Ouesso: DDEF-Maison d'arrêt pour la visite geôle</t>
  </si>
  <si>
    <t>Ration des detenus à Ouesso</t>
  </si>
  <si>
    <t>Food allowance à ouesso</t>
  </si>
  <si>
    <t>Taxi moto à Pokola: hôtel-agence charden farell pour recuperer l'argent envoyé par Mavy</t>
  </si>
  <si>
    <t>Taxi moto à Pokola: gendarmerie -hôtel</t>
  </si>
  <si>
    <t xml:space="preserve">Taxi moto à Pokola: hôtel-gare routière </t>
  </si>
  <si>
    <t xml:space="preserve">Paiement frais d'hôtel à Owando du 03 au 07 juillet soit 4 nuitées </t>
  </si>
  <si>
    <t>Taxi Pokola-Ouesso</t>
  </si>
  <si>
    <t>Taxi à Ouesso: Port - hôtel</t>
  </si>
  <si>
    <t>Taxi à Ouesso: hôtel-ocean du nord</t>
  </si>
  <si>
    <t>Achat billet Ouesso-brazzaville</t>
  </si>
  <si>
    <t>Taxi à Ouesso: Océan du nord-Maison d'arrêt</t>
  </si>
  <si>
    <t>Paiement frais d'hôtel à Ouesso pour huit (07) nuitées du 26 juin au 03 juillet 2018</t>
  </si>
  <si>
    <t>Paiement frais d'hôtel à Ouesso du 07 au 08 juillet 2018</t>
  </si>
  <si>
    <t>Taxi à BZV: Agence Ocean du nord-domicile/retour de la mission Pokola-Ouesso</t>
  </si>
  <si>
    <t>Taxi à BZV: domicile-bureau</t>
  </si>
  <si>
    <t>Food allowance pendant la pause</t>
  </si>
  <si>
    <t>Taxi à BZV: bureau-domicile</t>
  </si>
  <si>
    <t>Taxi à BZV: bureau domicile</t>
  </si>
  <si>
    <t>Taxi à BZV:domicile-bureau</t>
  </si>
  <si>
    <t>Taxi à BZV: domicile-Agence océan du nord</t>
  </si>
  <si>
    <t>Taxi moto à Sibiti :Agence Océan du nord-Hôtel</t>
  </si>
  <si>
    <t>Food allowance à Sibiti</t>
  </si>
  <si>
    <t>Taxi moto à Sibiti: hôtel-DDEF</t>
  </si>
  <si>
    <t>Taxi moto à Sibiti: DDEF-TGI</t>
  </si>
  <si>
    <t>Taxi moto à Sibiti: TGI-hôtel</t>
  </si>
  <si>
    <t>Taxi moto à Sibiti: hôtel-Maison d'arrêt</t>
  </si>
  <si>
    <t>Ration des prévenus à Sibiti</t>
  </si>
  <si>
    <t>Taxi moto à Sibiti:  Maison d'arrêt-hôtel</t>
  </si>
  <si>
    <t>Paiement frais d'hôtel pour deux (02) à Sibiti du 24 au 16 juillet 2018</t>
  </si>
  <si>
    <t>Taxi moto à Sibiti: hôtel- gare routière</t>
  </si>
  <si>
    <t>Achat billet Sibiti-Dolisie</t>
  </si>
  <si>
    <t>Taxi à Dolisie: Gare routière-hôtel</t>
  </si>
  <si>
    <t>Taxi à Dolisie: hôtel-TGI</t>
  </si>
  <si>
    <t>Taxi à Dolisie: TGI-Hôtel</t>
  </si>
  <si>
    <t>Food allowance à Dolisie</t>
  </si>
  <si>
    <t>Taxi à Dolisie: hôtel-DDEF</t>
  </si>
  <si>
    <t>Taxi à Dolisie: Cour d'Appel-Hôtel</t>
  </si>
  <si>
    <t>Paiement frais d'hôtel à Dolisie pour deux (02) Nuitées du 26 au 28 juillet 2018</t>
  </si>
  <si>
    <t>Taxi à BZV: Agence Océan du Nord-Domicile</t>
  </si>
  <si>
    <t>Taxi  à BZV: domicile-bureau</t>
  </si>
  <si>
    <t>Taxi à BZV : bureau-domicile</t>
  </si>
  <si>
    <t>Stone</t>
  </si>
  <si>
    <t>Taxi à BZV: bureau-Aeroport Maya Maya</t>
  </si>
  <si>
    <t>Taxi à BZV: Aeroport Maya Maya-bureau</t>
  </si>
  <si>
    <t>Taxi à BZV: bureau-Cabinet d'avocat M. MALONGA</t>
  </si>
  <si>
    <t>Taxi à BZV: cabinet d'avocat M.MALONGA-bureau</t>
  </si>
  <si>
    <t>Taxi à BZV: domicile-Bureau</t>
  </si>
  <si>
    <t>Taxi à BZV: Bureau-Océan du Nord</t>
  </si>
  <si>
    <t>Taxi à BZV: Océan de Nord-Bureau</t>
  </si>
  <si>
    <t>Food allowance en mission à PNR</t>
  </si>
  <si>
    <t>Food allowance à mission PNR</t>
  </si>
  <si>
    <t>Taxi à PNR: Residence PALF-Cour d'Appel</t>
  </si>
  <si>
    <t>Taxi à PNR: Cour d'Appel-Aeroport</t>
  </si>
  <si>
    <t>Achat Billet d'avion PNR-BZV</t>
  </si>
  <si>
    <t>Taxi à PNR: Aeroport-Residence PALF</t>
  </si>
  <si>
    <t>Taxi à PNR: Residence PALF-Agence charden Farell</t>
  </si>
  <si>
    <t>Taxi à PNR: Agence Charden Farell-Residence PALF</t>
  </si>
  <si>
    <t>Taxi à PNR: Residence PALF-Hôtel de residence de Maitre Severin</t>
  </si>
  <si>
    <t>Taxi à PNR: Hôtel de residence de Maitre Severin- Residence PALF</t>
  </si>
  <si>
    <t>Achat Billet d'avion retour sur BZV pour Maitre Séverin BIYOUDI</t>
  </si>
  <si>
    <t>Taxi à PNR: Residence PALF-Aeroport</t>
  </si>
  <si>
    <t>Taxi à BZV: aeroport maya maya-bureau</t>
  </si>
  <si>
    <t>Taxi à BZV: bureau-Angola libre</t>
  </si>
  <si>
    <t>Taxi à BZV: Angola libre-Bifouiti</t>
  </si>
  <si>
    <t>Taxi à BZV: Bifouiti-bureau</t>
  </si>
  <si>
    <t>Taxi à BZV: domicile-Aeroport maya maya</t>
  </si>
  <si>
    <t>Achat timbre à l'aeroport de Brazzaville</t>
  </si>
  <si>
    <t>Taxi à PNR: Aeroport -Residence PALF</t>
  </si>
  <si>
    <t>Taxi à PNR: Residence -Ministère de l'économie forestière</t>
  </si>
  <si>
    <t>Taxi à PNR: Ministère de l'économie forestière-Cour d'Appel</t>
  </si>
  <si>
    <t>Taxi à PNR: Cour d'Appel-Résidence PALF</t>
  </si>
  <si>
    <t>Taxi à PNR: Residence Palf -Cour d'Appel</t>
  </si>
  <si>
    <t>Taxi à PNR: Résidence PALF-Ministère de l'économie forestière</t>
  </si>
  <si>
    <t>Taxi à PNR: Cour d'Appel-Ministère de l'économie forestière</t>
  </si>
  <si>
    <t>Taxi à PNR: Ministère de l'économie forestière- Agence Charden farell</t>
  </si>
  <si>
    <t>Taxi à PNR: Agence Charden Farell- Agence de voyage</t>
  </si>
  <si>
    <t xml:space="preserve">Achat Billet d'avion retour sur BZV </t>
  </si>
  <si>
    <t>Taxi à PNR: Agence de voyage-Résidence PALF</t>
  </si>
  <si>
    <t>Food allowance mission PNR du 17 au 20 juillet 2018</t>
  </si>
  <si>
    <t xml:space="preserve">Taxi à PNR: Résidence Palf -Aeroport </t>
  </si>
  <si>
    <t xml:space="preserve">Taxi à BZV: Aeroport -Bureau </t>
  </si>
  <si>
    <t>Taxi à BZV: Bureau- Agence Océan du nord pour l'achat du billet de l'avocat</t>
  </si>
  <si>
    <t>Taxi à BZV: Agence de voyage océan du nord-bureau</t>
  </si>
  <si>
    <t xml:space="preserve">Taxi à BZV: Bureau-Cabinet d'avocat maitre MALONGA pour lui remettre son budget de voyage </t>
  </si>
  <si>
    <t>Taxi à BZV: Cabinet d'avocat de maitre MALONGA-Bureau</t>
  </si>
  <si>
    <t>Taxi à BZV: Bureau-Domicile</t>
  </si>
  <si>
    <t>Achat Papier hygiénique pour le bureau PALF</t>
  </si>
  <si>
    <t>Taxi à BZV: domicile-Ministère de la justice pour le seminaire organisé par WCS</t>
  </si>
  <si>
    <t>Taxi à BZV: Ministère de la justice-domicile</t>
  </si>
  <si>
    <t>Taxi à BZV: maison d'arrêt de Brazzaville-bureau</t>
  </si>
  <si>
    <t>Ration de trois (03) prévenus à la maison d'arrêt de BZV</t>
  </si>
  <si>
    <t>Taxi à BZV: domicile-agence Trans afrique bifouiti</t>
  </si>
  <si>
    <t xml:space="preserve">Taxi Moto à Owando: pont -hôtel </t>
  </si>
  <si>
    <t xml:space="preserve">Taxi Moto à Owando: hôtel-maison d'arrêt </t>
  </si>
  <si>
    <t>Taxi Moto à Owando: maison d'arrêt-commissariat</t>
  </si>
  <si>
    <t xml:space="preserve">Taxi Moto à Owando: commissariat-hôtel </t>
  </si>
  <si>
    <t xml:space="preserve">Taxi Moto à Owando: hôtel-restaurant </t>
  </si>
  <si>
    <t xml:space="preserve">Taxi Moto à Owando: restaurant-hôtel </t>
  </si>
  <si>
    <t>Ration des Prévenus à la maison d'arrêt et au commissariat d'Owando</t>
  </si>
  <si>
    <t>Jail Visit</t>
  </si>
  <si>
    <t xml:space="preserve">Taxi Moto à Owando: hôtel-cour d'appel </t>
  </si>
  <si>
    <t xml:space="preserve">Taxi Moto à Owando: Cour d'appel-agence océan du nord </t>
  </si>
  <si>
    <t>Taxi Moto à Owando: agence océan du nord-hôtel</t>
  </si>
  <si>
    <t>Ration des prévenus à owando</t>
  </si>
  <si>
    <t>Taxi Moto à Owando: hôtel-maison d'arrêt</t>
  </si>
  <si>
    <t xml:space="preserve">Taxi Moto à Owando: maison d'arrêt-commissariat </t>
  </si>
  <si>
    <t xml:space="preserve">Taxi Moto à Owando: hôtel-TGI </t>
  </si>
  <si>
    <t xml:space="preserve">Taxi Moto à Owando: TGI-DDEF </t>
  </si>
  <si>
    <t xml:space="preserve">Taxi Moto à Owando: DDEF- agence charden farell </t>
  </si>
  <si>
    <t xml:space="preserve">Taxi Moto à Owando:  agence charden farell-hôtel </t>
  </si>
  <si>
    <t xml:space="preserve">Taxi Moto à Owando: hôtel-agence océan du nord </t>
  </si>
  <si>
    <t xml:space="preserve">Taxi Moto à Owando: agence océan du nord-restaurant </t>
  </si>
  <si>
    <t xml:space="preserve">Taxi Moto à Owando: restaurant-agence océan du nord </t>
  </si>
  <si>
    <t>Food allowance du 10 au 12 juillet soit 3 jours à Owando</t>
  </si>
  <si>
    <t xml:space="preserve">Taxi à Ouesso: hôtel-TGI </t>
  </si>
  <si>
    <t xml:space="preserve">Taxi à Ouesso: TGI-secrétariat informatique </t>
  </si>
  <si>
    <t xml:space="preserve">Taxi à Ouesso: secrétariat informatique-TGI </t>
  </si>
  <si>
    <t>Taxi à Ouesso: TGI-maison d'arrêt</t>
  </si>
  <si>
    <t xml:space="preserve">Taxi à Ouesso: maison d'arrêt-commissariat </t>
  </si>
  <si>
    <t xml:space="preserve">Taxi à Ouesso: commissariat-restaurant </t>
  </si>
  <si>
    <t>Taxi à Ouesso: restaurant-résidence Palf</t>
  </si>
  <si>
    <t xml:space="preserve">Taxi à Ouesso: résidence Palf-hôtel </t>
  </si>
  <si>
    <t>Taxi à Ouesso: hôtel-résidence Palf</t>
  </si>
  <si>
    <t xml:space="preserve">Taxi à Ouesso: hôtel-restaurant </t>
  </si>
  <si>
    <t xml:space="preserve">Taxi à Ouesso: restaurant-hôtel </t>
  </si>
  <si>
    <t>Food allowance du 13 juillet à Ouesso</t>
  </si>
  <si>
    <t xml:space="preserve">Taxi à Ouesso: marché-boutique1 (avec Jack Bénisson) </t>
  </si>
  <si>
    <t xml:space="preserve">Taxi à Ouesso:  boutique1-boutique2 (avec Jack Bénisson) </t>
  </si>
  <si>
    <t xml:space="preserve">Taxi à Ouesso: boutique2-agence charden farell </t>
  </si>
  <si>
    <t xml:space="preserve">Taxi à Ouesso: agence charden farell-boutique2 </t>
  </si>
  <si>
    <t xml:space="preserve">Taxi à Ouesso: boutique 2-atelier de menuiserie 1(avec Jack Bénisson) </t>
  </si>
  <si>
    <t xml:space="preserve">Taxi à Ouesso: atelier de menuiserie1- atelier de menuiserie2(avec Jack Bénisson) </t>
  </si>
  <si>
    <t xml:space="preserve">Taxi à Ouesso: atelier de menuiserie2- atelier de menuiserie3 (avec Jack Bénisson) </t>
  </si>
  <si>
    <t>Taxi à Ouesso: atelier de menuiserie3-résidence palf (avec Jack Bénisson)</t>
  </si>
  <si>
    <t>Achat du premier lit pour l'equipement de la résidence Palf -OUESSO</t>
  </si>
  <si>
    <t>Equipment</t>
  </si>
  <si>
    <t xml:space="preserve">Taxi à Ouesso: résidence palf-marché(avec Jack Bénisson) </t>
  </si>
  <si>
    <t>Taxi à Ouesso: marché-boutique (avec Jack Bénisson)</t>
  </si>
  <si>
    <t>Achat des articles pour l'equipement de la résidence palf Ouesso (Brosse et pelette, brosse à toilette,Rallonge, ampoule rechargeable, sceau et cintre)</t>
  </si>
  <si>
    <t xml:space="preserve">Taxi à Ouesso: boutique-résidence palf (avec Jack Bénisson) </t>
  </si>
  <si>
    <t xml:space="preserve">Taxi à Ouesso: résidence palf-hotel (avec Jack Bénisson) </t>
  </si>
  <si>
    <t xml:space="preserve">Taxi à Ouesso: hôtel-marché </t>
  </si>
  <si>
    <t xml:space="preserve">Taxi à Ouesso: marché-hôtel </t>
  </si>
  <si>
    <t xml:space="preserve">Taxi à Ouesso: hôtel-DDEF </t>
  </si>
  <si>
    <t xml:space="preserve">Taxi à Ouesso: DDEF-TGI </t>
  </si>
  <si>
    <t>Taxi à Ouesso: maison d'arrêt-marché</t>
  </si>
  <si>
    <t>Ration des prévenus à la maison d'arrêt de Ouesso</t>
  </si>
  <si>
    <t xml:space="preserve">Taxi à Ouesso: TGI-hôtel </t>
  </si>
  <si>
    <t xml:space="preserve">Taxi à Ouesso: secretariat informatique-maison d'arrêt </t>
  </si>
  <si>
    <t>Taxi à Ouesso: maison d'arrêt-secretariat informatique</t>
  </si>
  <si>
    <t xml:space="preserve">Taxi à Ouesso: marché-atelier de menuiserie </t>
  </si>
  <si>
    <t xml:space="preserve">Taxi à Ouesso: atelier de menuiserie-restaurant </t>
  </si>
  <si>
    <t>Ration des Prévenus à la maison d'arrêt de ouesso</t>
  </si>
  <si>
    <t xml:space="preserve">Taxi à Ouesso: DDEF-agence charden farell </t>
  </si>
  <si>
    <t xml:space="preserve">Taxi à Ouesso: agence charden farell-marché </t>
  </si>
  <si>
    <t>Taxi à Ouesso: marché- boutique</t>
  </si>
  <si>
    <t>Achats des articles pour l'équipement de la résidence palf à ouesso (Balie, Serpillere, Raclette, Déodorisant maison, Insecticide)</t>
  </si>
  <si>
    <t xml:space="preserve">Taxi à Ouesso: boutique-secretariat informatique </t>
  </si>
  <si>
    <t xml:space="preserve">Taxi à Ouesso: secrétariat informatique-résidence Palf </t>
  </si>
  <si>
    <t>Taxi à Ouesso: résidence Palf-atelier de menuiserie</t>
  </si>
  <si>
    <t xml:space="preserve">Taxi à Ouesso: atelier de menuiserie-hôtel </t>
  </si>
  <si>
    <t xml:space="preserve">Taxi à Ouesso: hôtel-atelier de menuiserie </t>
  </si>
  <si>
    <t xml:space="preserve">Taxi à Ouesso: atelier de menuiserie-résidence palf </t>
  </si>
  <si>
    <t xml:space="preserve">Taxi à Ouesso: résidence palf-DDEF </t>
  </si>
  <si>
    <t>Taxi à Ouesso: DDEF-TGI</t>
  </si>
  <si>
    <t xml:space="preserve">Taxi à Ouesso: TGI-maison d'arrêt </t>
  </si>
  <si>
    <t>Achats des articles pour l'équipement de la résidence palf à Ouesso(4 draps, 2 taies, 4 rideaux, 2 moustiquaires)</t>
  </si>
  <si>
    <t>Taxi à Ouesso: marché-résidence Palf</t>
  </si>
  <si>
    <t>Taxi à Ouesso: résidence palf-hôtel</t>
  </si>
  <si>
    <t>Ration des prévenus à la maison d'arrêt de ouesso</t>
  </si>
  <si>
    <t>Taxi à Ouesso: hôtel-TGI</t>
  </si>
  <si>
    <t xml:space="preserve">Taxi à Ouesso: TGI-marché </t>
  </si>
  <si>
    <t xml:space="preserve">Taxi à Ouesso: marché-TGI </t>
  </si>
  <si>
    <t xml:space="preserve">Taxi à Ouesso: TGI-secretariat informatique </t>
  </si>
  <si>
    <t>Taxi à Ouesso: secretariat informatique-agences MTN et AIRTEL à ouesso</t>
  </si>
  <si>
    <t xml:space="preserve">Taxi à Ouesso: agence AIRTEL- atelier de menuiserie </t>
  </si>
  <si>
    <t>Food allowance à Ouesso du 14 au 20 juillet 2018 soit 7 jours</t>
  </si>
  <si>
    <t xml:space="preserve">Taxi à Ouesso: hôtel-maison d'arrêt </t>
  </si>
  <si>
    <t xml:space="preserve">Taxi à Ouesso: maison d'arrêt-restaurant </t>
  </si>
  <si>
    <t>Ration des Prévenus à Ouesso</t>
  </si>
  <si>
    <t>Taxi à Ouesso: restaurant-hôtel</t>
  </si>
  <si>
    <t xml:space="preserve">Taxi à Ouesso: résidence palf-hôtel </t>
  </si>
  <si>
    <t>Taxi à Ouesso: hôtel-agences téléphoniques à Ouesso</t>
  </si>
  <si>
    <t xml:space="preserve">Taxi à Ouesso: agences téléphoniques-maison d'arrêt </t>
  </si>
  <si>
    <t xml:space="preserve">Taxi à Ouesso: maison d'arrêt-TGI </t>
  </si>
  <si>
    <t xml:space="preserve">Taxi à Ouesso: TGI-agence charden farell </t>
  </si>
  <si>
    <t xml:space="preserve">Taxi à Ouesso: agence charden farell-atelier de menuiserie </t>
  </si>
  <si>
    <t xml:space="preserve">Taxi à Ouesso: atelier de menuiserie-résidence Palf </t>
  </si>
  <si>
    <t xml:space="preserve">Taxi à Ouesso: résidence palf-restaurant </t>
  </si>
  <si>
    <t>Paiement frais d'hôtel du 12 au 23 juillet à Ouesso soit 11 nuitées</t>
  </si>
  <si>
    <t xml:space="preserve">Taxi à Ouesso: hôtel-agence MTN </t>
  </si>
  <si>
    <t xml:space="preserve">Taxi à Ouesso: agence MTN-secrétariat informatique </t>
  </si>
  <si>
    <t xml:space="preserve">Taxi à Ouesso: TGI-boutique1 </t>
  </si>
  <si>
    <t xml:space="preserve">Taxi à Ouesso: boutique1-boutique2 </t>
  </si>
  <si>
    <t xml:space="preserve">Taxi à Ouesso: boutique2-boutique3 </t>
  </si>
  <si>
    <t xml:space="preserve">Taxi à Ouesso: boutique3-boutique4 </t>
  </si>
  <si>
    <t>Taxi à Ouesso: boutique4-agence AIRTEL</t>
  </si>
  <si>
    <t>Taxi à Ouesso: agence AIRTEL-résidence PALF</t>
  </si>
  <si>
    <t>Taxi à Ouesso: hôtel-agence téléphoniques à Ouesso</t>
  </si>
  <si>
    <t xml:space="preserve">Taxi à Ouesso: TGI-atelier de menuiserie </t>
  </si>
  <si>
    <t>Taxi à Ouesso: atelier de menuiserie-agence AIRTEL</t>
  </si>
  <si>
    <t xml:space="preserve">Taxi à Ouesso: agence AIRTEL-restaurant </t>
  </si>
  <si>
    <t xml:space="preserve">Taxi à Ouesso:TGI-secretariat informatique </t>
  </si>
  <si>
    <t>Impression au secretariat informatique de la Loi 48</t>
  </si>
  <si>
    <t>Taxi à Ouesso:TGI-atelier de menuiserie</t>
  </si>
  <si>
    <t xml:space="preserve">Taxi à Ouesso: restaurant-agence océan du nord </t>
  </si>
  <si>
    <t>Taxi à Ouesso: agence océan du nord-résidence PALF</t>
  </si>
  <si>
    <t xml:space="preserve">Taxi à Ouesso: hôtel-agence océan du nord </t>
  </si>
  <si>
    <t xml:space="preserve">Taxi à Ouesso: résidence palf-agence charden farell </t>
  </si>
  <si>
    <t>Taxi à Ouesso: agence charden farell-agence MTN</t>
  </si>
  <si>
    <t xml:space="preserve">Taxi à Ouesso: agence mtn-maison d'arrêt </t>
  </si>
  <si>
    <t xml:space="preserve">Taxi à Ouesso: maison d'arrêt-marché </t>
  </si>
  <si>
    <t>Achat articles pour l'équipement de la résidence palf Ouesso (anti-moustique)</t>
  </si>
  <si>
    <t>Achat articles pour l'équipement de la résidence palf Ouesso (02 paniers poubelles à bureau)</t>
  </si>
  <si>
    <t>Achat articles pour l'équipement de la résidence palf Ouesso (02 oreillers)</t>
  </si>
  <si>
    <t>Achat articles pour l'équipement de la résidence palf Ouesso (Sous pieds)</t>
  </si>
  <si>
    <t xml:space="preserve">Taxi à Ouesso: marché-agence charden farell </t>
  </si>
  <si>
    <t>Taxi à Ouesso: agence charden farell-marché</t>
  </si>
  <si>
    <t>Taxi à Ouesso: marché-agence MTN</t>
  </si>
  <si>
    <t xml:space="preserve">Taxi à Ouesso: agence MTN-atelier de menuiserie </t>
  </si>
  <si>
    <t>Taxi à Ouesso:atelier de menuiserie-résidence PALF</t>
  </si>
  <si>
    <t>Taxi à Ouesso: agence océan du nord-agence MTN</t>
  </si>
  <si>
    <t xml:space="preserve">Taxi à Ouesso: agence MTN-maison d'arrêt </t>
  </si>
  <si>
    <t xml:space="preserve">Taxi à Ouesso: marché-boutique </t>
  </si>
  <si>
    <t>Achats des articles du devis pour la fixation des meubles par le menuisier (Equerre, Cheville)</t>
  </si>
  <si>
    <t xml:space="preserve">Taxi à Ouesso: boutique-atelier de menuiserie </t>
  </si>
  <si>
    <t>Taxi à Ouesso: atelier de menuiserie-résidence PALF avec les meubles</t>
  </si>
  <si>
    <t>Paiement main d'œuvre du menuisier pour la fixation des meubles</t>
  </si>
  <si>
    <t xml:space="preserve">Taxi à Ouesso: résidence PALF-restaurant </t>
  </si>
  <si>
    <t>Taxi à Ouesso: agence océan du nord-domicile à brazzaville/retour de la mission de OUESSO</t>
  </si>
  <si>
    <t xml:space="preserve">Paiement frais d'hôtel du 23 au 29 juillet 2018 à Ouesso soit 6 nuitées </t>
  </si>
  <si>
    <t>Food allowance du 21 au 29 juillet soit 9 jours</t>
  </si>
  <si>
    <t>Taxi à BZV: hôtel - domicile /operation en vue à BZV</t>
  </si>
  <si>
    <t>Taxi à BZV: Domicile - gare routière pour mission de Pokola</t>
  </si>
  <si>
    <t>Achat billet BZV - Ouesso pour la mission de Pokola</t>
  </si>
  <si>
    <t>030707302018--6</t>
  </si>
  <si>
    <t xml:space="preserve">Taxi à Ouesso: gare routière - Hôtel </t>
  </si>
  <si>
    <t>Paiement frais d'hôtel pour 01 nuitée du 03 au 04/07/18 mission de pokola</t>
  </si>
  <si>
    <t>Taxi à Ouesso: Hôtel - Port /mision de pokola</t>
  </si>
  <si>
    <t>Traversée du fleuve sangha pour mission de pokola</t>
  </si>
  <si>
    <t>Course taxi Ouesso - Pokola pour mission d'opération sur pokola</t>
  </si>
  <si>
    <t xml:space="preserve">Paiement frais d'hôtel à Pokola du 04 au 05/07/18 </t>
  </si>
  <si>
    <t>.030/2018</t>
  </si>
  <si>
    <t>Taxi moto à Pokola: gare routière - hôtel / mission d'opération de Pokola</t>
  </si>
  <si>
    <t>Taxi à Ouesso: port- Trans Afrique pour achat du billet Ouesso-BZV</t>
  </si>
  <si>
    <t>Achat du billet Ouesso - BZV mission de pokola</t>
  </si>
  <si>
    <t>Taxi à Ouesso: agence trans afrique - hôtel</t>
  </si>
  <si>
    <t>Paiement frais d' hôtel pour 01 nuitée du 04 au 05/07/18 mission de pokola</t>
  </si>
  <si>
    <t>Taxi à Ouesso: Hôtel - agence Trans Afrique/ mission de Pokola</t>
  </si>
  <si>
    <t>Taxi à BZV: gare routière  - Domicile /retour de mission de Pokola.</t>
  </si>
  <si>
    <t>Food allowance mission de Pokola du 03 au 05/07/2018</t>
  </si>
  <si>
    <t>Taxi à BZV: bureau - aeroport pour achat du billet Canadian BZV-PNR</t>
  </si>
  <si>
    <t>Taxi à BZV: aeroport - bureau</t>
  </si>
  <si>
    <t>Taxi à BZV: domicile - aeroport pour la mission de PNR</t>
  </si>
  <si>
    <t>Taxi à PNR: aeroport Agustino neto  - Residence PALF</t>
  </si>
  <si>
    <t xml:space="preserve">Taxi à PNR: Résidence PALF - Grand marché </t>
  </si>
  <si>
    <t>Taxi à PNR: Grand marché - Residence PALF</t>
  </si>
  <si>
    <t>Taxi à PNR: Residence PALF - Port pour la rencontre d'un informateur</t>
  </si>
  <si>
    <t>Taxi à PNR: Port - agence Charden Farell pour retrait de budget de mission</t>
  </si>
  <si>
    <t>Taxi à PNR: Aeroport - Residence PALF -aeroport - Residence PALF/ pour annulation du billet</t>
  </si>
  <si>
    <t>Taxi à PNR: Residence PALF - aeroport Agustino Neto</t>
  </si>
  <si>
    <t>Achat timbre pour le billet d'avion/ mission de PNR</t>
  </si>
  <si>
    <t>Food allowance mission de PNR du 11 au 13/07/2018</t>
  </si>
  <si>
    <t>Taxi à BZV: Bureau - domicile retour de mission de PNR</t>
  </si>
  <si>
    <t>Taxi à BZV: Bureau - Moungali - Bureau pour achat d'une carte sim</t>
  </si>
  <si>
    <t>Achat d'une carte sim pré-enregistrée</t>
  </si>
  <si>
    <t>Taxi à BZV: Domicile - gare routière Ocean du nord Mikalou pour mission de Djambala</t>
  </si>
  <si>
    <t xml:space="preserve">Taxi moto à Djambala: gare routière ocean du nord - hôtel </t>
  </si>
  <si>
    <t>Paiement frais d'hôtel du 18 au 19/07/2018 mission de Djambala-Lekana</t>
  </si>
  <si>
    <t xml:space="preserve">Taxi moto à Djambala: hôtel - gare routière </t>
  </si>
  <si>
    <t>Achat du billet Djambala - Lekana mission d'investigation</t>
  </si>
  <si>
    <t xml:space="preserve">Taxi moto à Lekana: gare routière - Hôtel </t>
  </si>
  <si>
    <t>Taxi moto à Lekana: Hôtel - Avenue Eudene Mbani pour prospection</t>
  </si>
  <si>
    <t>Taxi Avenue Eudene Mbani - Avenue Albertine - Hôtel pour prospection</t>
  </si>
  <si>
    <t>Achat boison pour la cible lors de la rencontre</t>
  </si>
  <si>
    <t>Taxi moto à Lekana: Hôtel - Marché pour prospection</t>
  </si>
  <si>
    <t xml:space="preserve">Taxi moto à Lekana: Marché - Hôtel </t>
  </si>
  <si>
    <t>Paiement frais d'hôtel mission de Lekana du 19 au 20/07/2018</t>
  </si>
  <si>
    <t xml:space="preserve">Achat billet par taxi moto: Lekana - Djambala </t>
  </si>
  <si>
    <t>Achat du billet ocean du nord Djambala - BZV</t>
  </si>
  <si>
    <t>Taxi moto à Djambala: Gare routière ocean du nord  - Hôtel</t>
  </si>
  <si>
    <t>Paiement frais  d'hôtel mission de Djambala-Lekana du 20 au 21/07/2018</t>
  </si>
  <si>
    <t>Food allowance mission de Djambala-Lekana du 18 au 22/07/2018</t>
  </si>
  <si>
    <t xml:space="preserve">Taxi moto à Djambala: Hôtel - Gare routière - Marché  - Gare routière océan du nord </t>
  </si>
  <si>
    <t>Taxi à BZV: Gare routière ocean du nord Mikalou  - Talangai liberté - Mikalou - Talangai liberté pour recuperer mon sac dans le bus d'Océan du Nord</t>
  </si>
  <si>
    <t>Taxi à BZV: Talangai liberté - domicile /retour de mission de Djambala</t>
  </si>
  <si>
    <t>Taxi à BZV: domicile - quartier Fougère pour confirmation de la disponibilité des studios meublés pour l'opération en vue</t>
  </si>
  <si>
    <t>Taxi à BZV: Quartier Fougère - Mafouta pour confirmation de la disponibilité des appartements meublés pour l'opération en vue</t>
  </si>
  <si>
    <t>Taxi à BZV: quartier Mafouta - Domicile /retour de visite de la maison meublée en vue d'une opération</t>
  </si>
  <si>
    <t>Taxi à BZV: bureau - Moungali - Poto Poto - bureau pour information sur les prix des matelas</t>
  </si>
  <si>
    <t>Taxi à BZV: Bureau - Marché Moungali - océan du nord Moungali - Bureau pour information sur le prix des matelas et achat de billet</t>
  </si>
  <si>
    <t>Achat du billet BZV-PNR pour mission d'investigation</t>
  </si>
  <si>
    <t>260706002018--62</t>
  </si>
  <si>
    <t>Achat du billet BZV-OYO pour mission d'investigation/i55s</t>
  </si>
  <si>
    <t>260706002018--63</t>
  </si>
  <si>
    <t>Taxi à BZV: bureau - ocean du nord talangai - Marché Moungali pour renseignement du prix d'expédition et achat des matelas pour la Résidence de Ouesso</t>
  </si>
  <si>
    <t>Achat de deux matelas Marocain pour l'équipement de la Résidence PALF de Ouesso</t>
  </si>
  <si>
    <t>Taxi à BZV: Marché Moungali - Ocean Talangai Liberté avec les matelas pour expédition</t>
  </si>
  <si>
    <t>Frais d'expédition des matelas pour Ouesso par l'agence d'océan du nord</t>
  </si>
  <si>
    <t>Taxi à BZV: agence ocean Talangai Liberté - Bureau</t>
  </si>
  <si>
    <t>Taxi à BZV: domicile - ocean du nord Moungali pour mission de PNR</t>
  </si>
  <si>
    <t>Taxi à BZV: Océan du nord Fonf tie-tie - Residence PALF/ mission de PNR</t>
  </si>
  <si>
    <t>Taxi à PNR: bureau - Air Gabon pour la rencontre d'une cible</t>
  </si>
  <si>
    <t>Achat boisson lors de la rencontre avec une cible/ mission de PNR</t>
  </si>
  <si>
    <t>Taxi à PNR: Air Gabon - Grand marché pour rencontrer des cibles et poursuivre le prospection mission de PNR</t>
  </si>
  <si>
    <t>Achat boisson et nourriture lors de la rencontre au grand marché de PNR avec une cible</t>
  </si>
  <si>
    <t>Taxi à PNR: Grand marché - marché plateau pour prospection</t>
  </si>
  <si>
    <t xml:space="preserve">Taxi à PNR: marché plateau - agence Charden Farell pour le retrait du reste du budget </t>
  </si>
  <si>
    <t xml:space="preserve">Taxi à PNR: agence Charden Farell - Bureau </t>
  </si>
  <si>
    <t>Taxi à PNR: Tchimbamba vachero - grand marché - Nzassi pour rencontre avec une cible et prospection</t>
  </si>
  <si>
    <t>Achat à manger aux cibles lors du rendez-vous et prospection à Nzassi</t>
  </si>
  <si>
    <t>Taxi à PNR: Nzassi - Tchimbamba</t>
  </si>
  <si>
    <t>Taxi à PNR: Residence PALF - fond tié-tié pour rendez vous avec la cible et prospection</t>
  </si>
  <si>
    <t>Achat boisson a une cible lors d'une rencontre au marché</t>
  </si>
  <si>
    <t>Taxi à PNR: fond tié-tié - marché oui pour prospection</t>
  </si>
  <si>
    <t>Taxi à PNR: Marché Oui - Residence PALF</t>
  </si>
  <si>
    <t>Taxi à PNR: bureau - ocean OCH pour réservation du billet PNR-BZV</t>
  </si>
  <si>
    <t>Achat du billet Océan du Nord PNR-BZV</t>
  </si>
  <si>
    <t>310707002018--35</t>
  </si>
  <si>
    <t>Taxi à PNR: OCH - Marché Tchistère pour investigation</t>
  </si>
  <si>
    <t>Taxi à PNR: Marché Tchistère - Residence PALF</t>
  </si>
  <si>
    <t>Food allowance mission de PNR du 26 au 31/07/2018</t>
  </si>
  <si>
    <t xml:space="preserve">Taxi à PNR: bureau - agence ocean du nord OCH </t>
  </si>
  <si>
    <t>Taxi à BZV: Mikalou - Domicile/ retour de mision de PNR</t>
  </si>
  <si>
    <t xml:space="preserve">Taxi à BZV: Domicile - gare routière, destination Ouesso </t>
  </si>
  <si>
    <t>Herick</t>
  </si>
  <si>
    <t xml:space="preserve">Décharge </t>
  </si>
  <si>
    <t xml:space="preserve">Achat Billet Océan du Nord BZV- Ouesso </t>
  </si>
  <si>
    <t xml:space="preserve">Taxi à Ouesso : Gare routière - hôtel </t>
  </si>
  <si>
    <t xml:space="preserve">Taxi à Ouesso: Hôtel - restaurant - hôtel </t>
  </si>
  <si>
    <t>Food allowance à Ouesso le 03 juillet 2018</t>
  </si>
  <si>
    <t>Paiement frais d'hôtel Nuitée à Ouesso du 03 au 04 juillet 2018</t>
  </si>
  <si>
    <t xml:space="preserve">Taxi à Ouesso : hôtel - beach pour aller à Pokola </t>
  </si>
  <si>
    <t xml:space="preserve">Billet bateau traversée fleuve Sangha pour Pokola </t>
  </si>
  <si>
    <t xml:space="preserve">Taxi à Pokola : gare routière - hôtel </t>
  </si>
  <si>
    <t xml:space="preserve">Taxi à Pokola : hôtel - hôtel de IT87 pour le repérage </t>
  </si>
  <si>
    <t xml:space="preserve">Taxi à Pokola : hôtel de IT87 - gendarmerie pour constituer l'équipe </t>
  </si>
  <si>
    <t>Taxi à Pokola:  Gendarmerie - buvette  pour se positionner avec les gendarmes et attendre le top</t>
  </si>
  <si>
    <t>Jus des gendarmes dans la buvette à Pokola en attendant le top</t>
  </si>
  <si>
    <t xml:space="preserve">Jospin </t>
  </si>
  <si>
    <t xml:space="preserve">Bonus des gendarmes + carburant opération Abdou à Pokola </t>
  </si>
  <si>
    <t xml:space="preserve">Taxi à Pokola: Gendarmerie - restaurant - hôtel après l'opération </t>
  </si>
  <si>
    <t xml:space="preserve">Taxi à Pokola : hôtel - Hôtel de IT87 pour chercher sa balance </t>
  </si>
  <si>
    <t>Taxi à Pokola : hôtel de IT87-  gendarmerie pour le suivi des pv</t>
  </si>
  <si>
    <t>Taxi à Pokola : gendarmerie - restaurant - hôtel après le suivi des pv</t>
  </si>
  <si>
    <t>Taxi à Pokola : hôtel - gendarmerie  pour le suivi des pv et finalisation pv EF</t>
  </si>
  <si>
    <t xml:space="preserve">Taxi à Pokola : gendarmerie - gare routière pour aller à Ouesso suivre le défèrement d'Abdou </t>
  </si>
  <si>
    <t xml:space="preserve">Taxi à Pokola : gare routière - Port </t>
  </si>
  <si>
    <t xml:space="preserve">Taxi à Ouesso : Port - gendarmerie pour vérifier la présence du prévenu Abdou </t>
  </si>
  <si>
    <t>Billet pirogue traversée fleuve Sangha</t>
  </si>
  <si>
    <t xml:space="preserve">Taxi à Ouesso : Gendarmerie - tribunal pour vérifier le dépôt de la procédure Gendarmerie au parquet </t>
  </si>
  <si>
    <t xml:space="preserve">Taxi à Pokola : Brigade EF - restaurant - hôtel, après le défèrement d'Abdou à Ouesso </t>
  </si>
  <si>
    <t>Food allowance à Pokola du 04 au 07 juillet 2018</t>
  </si>
  <si>
    <t>Paiement frais d'hôtel Nuitées à Pokola du 04 au 07 juillet 2018</t>
  </si>
  <si>
    <t>Taxi à Pokola : hôtel gare routière pour aller au port</t>
  </si>
  <si>
    <t xml:space="preserve">Taxi Pokola - port de Ouesso </t>
  </si>
  <si>
    <t xml:space="preserve">Billet Traversée fleuve Sangha </t>
  </si>
  <si>
    <t xml:space="preserve">Taxi à Ouesso : Port - hôtel après Pokola </t>
  </si>
  <si>
    <t xml:space="preserve">Taxi à Ouesso : hôtel - restaurant - hôtel </t>
  </si>
  <si>
    <t>Paiement frais d'hôtel Nuitée à Ouesso du 07 au 08 juillet 2018</t>
  </si>
  <si>
    <t>Food allowance à Ouesso le 08 juillet 2018</t>
  </si>
  <si>
    <t>Achat Billet Ouesso - BZV</t>
  </si>
  <si>
    <t xml:space="preserve">Bley </t>
  </si>
  <si>
    <t>Taxi à Ouesso : Hôtel - gare retour BZV</t>
  </si>
  <si>
    <t>Taxi à BZV: gare routière - domicile /Retour de la mission de OUESSO</t>
  </si>
  <si>
    <t xml:space="preserve">Taxi à BZV: bureau - ministère de la justice - bureau  pour rencontrer le DGAP au sujet des détenus transférés d'Oyo </t>
  </si>
  <si>
    <t xml:space="preserve">Crepin </t>
  </si>
  <si>
    <t xml:space="preserve">Transfert </t>
  </si>
  <si>
    <t>Taxi à BZV: domicile - ministère de la justice - domicile pour assister à l'atelier organisé par wcs</t>
  </si>
  <si>
    <t>Bonus du mois de juin 2018-Gaudet Stone MALANDA</t>
  </si>
  <si>
    <t>Bonus opération pokola du 04 juillet 2018-IT87</t>
  </si>
  <si>
    <t>Bonus opération pokola du 04 juillet 2018-I23c</t>
  </si>
  <si>
    <t>Bonus du mois de juin 2018/Jospin KAYA DAMBA</t>
  </si>
  <si>
    <t>Bonus du mois de Mai 2018/Dieudonné IBOUANGA</t>
  </si>
  <si>
    <t>Bonus opération Pokola du 04 juillet 2018/Hérick TCHICAYA</t>
  </si>
  <si>
    <t>Bonus du mois de Juin 2018/Hérick TCHICAYA</t>
  </si>
  <si>
    <t>Bonus de Responsabilité du mois de Juin 2018/Hérick TCHICAYA</t>
  </si>
  <si>
    <t>Bonus opération Pokola du 04 juillet 2018/Jack Bénisson</t>
  </si>
  <si>
    <t>Bonus pour appui et suivi Jurique à OUESSO/Jack Bénisson</t>
  </si>
  <si>
    <t>Bonus pour le transfèrement des prisonniers OYO-BZV/Crépin IBOUILI</t>
  </si>
  <si>
    <t>Bonus du mois de juin 2018/Mavy MALELA</t>
  </si>
  <si>
    <t>Frais d'établissement de la réquisition aux fins de transfèrement</t>
  </si>
  <si>
    <t>Achat du deuxième lit pour l'équipement de la Résidence palf- OUESSO</t>
  </si>
  <si>
    <t xml:space="preserve">Achat Billet d'avion: Brazzaville-Pointe Noire </t>
  </si>
  <si>
    <t>Achat billet d'avion Canadian PNR-BZV mission de PNR</t>
  </si>
  <si>
    <t>Ration des prévenus à la Léfini (en cours de route pour le transfèrement OYO-BZV)</t>
  </si>
  <si>
    <t>Ration d'un prévenu malade à l'hôpital (Eaux, jus et plat)</t>
  </si>
  <si>
    <t>Maitre Scrutin Mabiking MOUYETI -pour solde du contrat d'engagement d'avaocat du 11 Avril 2018  /CHQ N 03593807</t>
  </si>
  <si>
    <t>Maitre Audrey MALONGA MBOKO- contrat d'engagement d'avaocat du 18 juillet 2018  /CHQ N 03593808</t>
  </si>
  <si>
    <t>Frais de mission IMPFONDO cas d'abattage des gorilles/Me Severin BIYOUDI</t>
  </si>
  <si>
    <t>Achat Cartouche RICOH SP311-NOIR-SP311DNW/SFNW-2000P</t>
  </si>
  <si>
    <t>Impression actes judiciaires aux fins de transfèrement</t>
  </si>
  <si>
    <t>Photocopie de la réquisition et ordonnance aux fins de transfèrement</t>
  </si>
  <si>
    <t>Achat sac en plastique pour la pesée des scellés</t>
  </si>
  <si>
    <t>Achat 02 carnets de reçu pour le bureau PALF</t>
  </si>
  <si>
    <t>Achat timbre aeroportuaire pour le billet d'avion BZV-PNR</t>
  </si>
  <si>
    <t>Achat timbre pour les deux billets d'avion BZV-PNR</t>
  </si>
  <si>
    <t>Achat boisson (rencontre avec une cible )</t>
  </si>
  <si>
    <t>Achat boisson et repas (rencontre avec la cible)</t>
  </si>
  <si>
    <t>Achat boisson et transport (rencontre avec la cible)</t>
  </si>
  <si>
    <t xml:space="preserve">Achat Boisson pour la cible </t>
  </si>
  <si>
    <t xml:space="preserve">Achat Repas et boisson pour la cible </t>
  </si>
  <si>
    <t>Vidange du véhicule des Gendarmes pour le transfèrement des prisonniers à Oyo</t>
  </si>
  <si>
    <t>Carburant permettant le transfèrement des prisonniers OYO-BZV</t>
  </si>
  <si>
    <t>Carburant pour le véhicule de la brigade des eaux et forêts de pokola soit 20 litres/deferrement du prévenu à la Maison d'arrêt de Ouesso</t>
  </si>
  <si>
    <t>it87</t>
  </si>
  <si>
    <t xml:space="preserve">Herick </t>
  </si>
  <si>
    <t>Jack Benisson</t>
  </si>
  <si>
    <t>Jack benisson</t>
  </si>
  <si>
    <t>Achat billet d'avion BZV-PNR -Me MALONGA MBOKO Audrey</t>
  </si>
  <si>
    <t>Achat billet d'avion BZV-PNR -Mésange CIGNAS</t>
  </si>
  <si>
    <t>Achat billet d'avion BZV-PNR -Gaudet Stone MALANDA</t>
  </si>
  <si>
    <t>Achat billet d'avion BZV-PNR - Me KIANGUILA Cloud</t>
  </si>
  <si>
    <t>Achat Billet BZV-OWANDO/Crépin IBOUILI</t>
  </si>
  <si>
    <t>Achat Billet BZV-OWANDO/Dalia Palyga</t>
  </si>
  <si>
    <t>Achat Billet BZV-DOLISIE/Crépin</t>
  </si>
  <si>
    <t>Achat Billet BZV-DOLISIE/Me Séverin BIYOUDI</t>
  </si>
  <si>
    <t>Frais de transfert à Bley/OUESSO</t>
  </si>
  <si>
    <t>Achat Billet Owando-Ouesso</t>
  </si>
  <si>
    <t xml:space="preserve">Paiement frais d'hôtel à Owando du 10 au 12 juillet 2018 soit 2 nuitées </t>
  </si>
  <si>
    <t>107/GCF</t>
  </si>
  <si>
    <t>040707002018--63</t>
  </si>
  <si>
    <t>040707002018--62</t>
  </si>
  <si>
    <t>079222_077314_21</t>
  </si>
  <si>
    <t>Achat billet canot rapide (formalités de départ pour Kinshasa)</t>
  </si>
  <si>
    <t>Bonus pour le transfèrement des prisonniers d'OYO-BZV/Gendarmerie</t>
  </si>
  <si>
    <t xml:space="preserve">Bonuspour le transfèrement des prisonniers d'OYO-BZV/ Agent Eaux et Forêts </t>
  </si>
  <si>
    <t xml:space="preserve">Bonus pour le transfèrement des prisonniers d'OYO-BZV/Agent maison d'arrêt </t>
  </si>
  <si>
    <t>Achat balance Electronique pour mensurations des scellés</t>
  </si>
  <si>
    <t>Facture pour confection meubles -équipement de la Résidence Palf OUESSO</t>
  </si>
  <si>
    <t>Frais de mission OWANDO du 10 au 12 Juillet 2018/Me Scrutin Mabiking MOUYETI</t>
  </si>
  <si>
    <t>Achat Billet BZV-OWANDO/Me Scrutin Mabiking MOUYETI</t>
  </si>
  <si>
    <t>Achat billet Océan du Nord BZV-IMPFONDO/Me Severin BIYOUDI MIAKASSISSA</t>
  </si>
  <si>
    <t>Frais de mission Budget IMPFONDO envoyé par Charden Farell/Me Séverin BIYOUDI MIAKASSISSA</t>
  </si>
  <si>
    <t>Frais de transfert à Jospin/OUESSO</t>
  </si>
  <si>
    <t>Spent in $</t>
  </si>
  <si>
    <t>Exchange rate $</t>
  </si>
  <si>
    <t>Monnaie de tenue de compte: XAF</t>
  </si>
  <si>
    <r>
      <t xml:space="preserve">Monnaie de tenue de compte: </t>
    </r>
    <r>
      <rPr>
        <b/>
        <sz val="11"/>
        <color theme="5"/>
        <rFont val="Arial Narrow"/>
        <family val="2"/>
      </rPr>
      <t>XAF</t>
    </r>
  </si>
  <si>
    <t>Mois</t>
  </si>
  <si>
    <t>Noms &amp; prénoms</t>
  </si>
  <si>
    <t>USFWS</t>
  </si>
  <si>
    <t>MONTANT RECU DE</t>
  </si>
  <si>
    <t>Transféré</t>
  </si>
  <si>
    <t>Dépensé</t>
  </si>
  <si>
    <t>Rapprochements soldes</t>
  </si>
  <si>
    <t>Fichiers individuels</t>
  </si>
  <si>
    <t>Ecart</t>
  </si>
  <si>
    <t>Observations</t>
  </si>
  <si>
    <t>Caisses</t>
  </si>
  <si>
    <t>OK</t>
  </si>
  <si>
    <t>E8</t>
  </si>
  <si>
    <t>Evariste LELOUSSI</t>
  </si>
  <si>
    <t>E4</t>
  </si>
  <si>
    <t>Hérick TCHICAYA</t>
  </si>
  <si>
    <t>HI92</t>
  </si>
  <si>
    <t>Mavy MALELA</t>
  </si>
  <si>
    <t>Mésange CIGNAS*</t>
  </si>
  <si>
    <t>Perrine ODIER</t>
  </si>
  <si>
    <t>Sven</t>
  </si>
  <si>
    <t>Banque</t>
  </si>
  <si>
    <t>BCI-PALF</t>
  </si>
  <si>
    <t>TOTAUX</t>
  </si>
  <si>
    <t>Juillet</t>
  </si>
  <si>
    <t>Balance au          01 Juillet 2018</t>
  </si>
  <si>
    <t>BALANCE CAISSES ET BANQUE AU 31 JUILLET 2018</t>
  </si>
  <si>
    <t>Balance au 31 Juillet 2018</t>
  </si>
  <si>
    <t>Balance au 1er Juillet + montant reçu en Juillet- dépenses faites en Juillet- transferts extérieurs = Balance au 31 Juillet 2018</t>
  </si>
  <si>
    <t>Étiquettes de lignes</t>
  </si>
  <si>
    <t>Total général</t>
  </si>
  <si>
    <t xml:space="preserve">Somme de Spent in national currency </t>
  </si>
  <si>
    <t>Frais d'acte et d'expédition de pourvoi à PNR</t>
  </si>
  <si>
    <t>Paiement frais d'hôtel à IMPFONDO/ Me Severin BIYOUDI MIAKASSISSA</t>
  </si>
  <si>
    <t>Paiement frais d'hôtel à Makoua/Me MOUYETI Scrutin</t>
  </si>
  <si>
    <t>Achat Billet BZV-OUESSO/Hérick TCHICAYA</t>
  </si>
  <si>
    <t>Paiement frais d'hôtel mission pour 12 Nuitées à OYO</t>
  </si>
  <si>
    <t>Achat paxe liquide pour le Bureau PALF</t>
  </si>
  <si>
    <t xml:space="preserve">Paiement frais d'hôtel 02 nuitées à Owando </t>
  </si>
  <si>
    <t>Paiement frais d'hôtel 01 nuitée à Oyo</t>
  </si>
  <si>
    <t>Paiement frais d,hôtel du 23 au 26 juin 2018 à Conkouati</t>
  </si>
  <si>
    <t>Food allowance mission  pour jours à OYO et OWANDO</t>
  </si>
  <si>
    <t>Visite medicale à l'ONEMO pour trois activites et achat de trois carte de travail</t>
  </si>
  <si>
    <t>Food allowance mission Pokola et Ouesso en Juillet 2018</t>
  </si>
  <si>
    <t>Paiement Frais d'hôtel mission Pokola et Ouesso Juillet 2018/ 07 nuitées</t>
  </si>
  <si>
    <t>Food allowance mission à OUESSO du 01 au 10 Août 2018</t>
  </si>
  <si>
    <t>Somme de Spent in $</t>
  </si>
  <si>
    <t>Sommaire Grant-Dépenses  Caisses &amp; banque PALF-JUILLET 2018</t>
  </si>
  <si>
    <t>(vide)</t>
  </si>
  <si>
    <t>Somme de Received</t>
  </si>
  <si>
    <t>Étiquettes de colonnes</t>
  </si>
  <si>
    <t>RAPPORT FINANCIER PALF-JUILLET 2018</t>
  </si>
  <si>
    <t>Dépenses par département PALF-JUILLET 2018</t>
  </si>
  <si>
    <t>TRANSFERTS INERNES PALF- Juillet 2018</t>
  </si>
  <si>
    <t xml:space="preserve">Monnaie de tenue de compte: XAF </t>
  </si>
  <si>
    <t>Achat Billet par bus Océan du Nord: Impfondo-Brazzaville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</si>
</sst>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[$$-409]* #,##0.00_ ;_-[$$-409]* \-#,##0.00\ ;_-[$$-409]* &quot;-&quot;??_ ;_-@_ "/>
    <numFmt numFmtId="166" formatCode="#,##0.00\ [$FCFA-2C0C]"/>
    <numFmt numFmtId="167" formatCode="[$-409]d\-mmm\-yy;@"/>
    <numFmt numFmtId="168" formatCode="_-* #,##0\ _€_-;\-* #,##0\ _€_-;_-* &quot;-&quot;??\ _€_-;_-@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Arial Narrow"/>
      <family val="2"/>
    </font>
    <font>
      <b/>
      <sz val="2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0"/>
      <color rgb="FF0070C0"/>
      <name val="Arial Narrow"/>
      <family val="2"/>
    </font>
    <font>
      <sz val="10"/>
      <color rgb="FF00B0F0"/>
      <name val="Arial Narrow"/>
      <family val="2"/>
    </font>
    <font>
      <sz val="11"/>
      <color indexed="8"/>
      <name val="Calibri"/>
      <family val="2"/>
    </font>
    <font>
      <sz val="10"/>
      <color rgb="FF00B050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sz val="10"/>
      <color rgb="FF00B05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0"/>
      <color theme="1" tint="0.34998626667073579"/>
      <name val="Arial Narrow"/>
      <family val="2"/>
    </font>
    <font>
      <sz val="9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rgb="FF00B050"/>
      <name val="Calibri"/>
      <family val="2"/>
    </font>
    <font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5"/>
      <name val="Arial Narrow"/>
      <family val="2"/>
    </font>
    <font>
      <sz val="11"/>
      <color theme="5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sz val="12"/>
      <name val="Arial Narrow"/>
      <family val="2"/>
    </font>
    <font>
      <b/>
      <sz val="11"/>
      <color rgb="FF00B050"/>
      <name val="Arial Narrow"/>
      <family val="2"/>
    </font>
    <font>
      <b/>
      <sz val="11"/>
      <color rgb="FF0070C0"/>
      <name val="Arial Narrow"/>
      <family val="2"/>
    </font>
    <font>
      <sz val="11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B0F0"/>
      <name val="Arial"/>
      <family val="2"/>
    </font>
    <font>
      <sz val="11"/>
      <color rgb="FF00B0F0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lightGray">
        <bgColor theme="4" tint="0.39997558519241921"/>
      </patternFill>
    </fill>
    <fill>
      <patternFill patternType="solid">
        <fgColor theme="5" tint="0.79998168889431442"/>
        <bgColor indexed="64"/>
      </patternFill>
    </fill>
    <fill>
      <patternFill patternType="lightGray">
        <bgColor theme="3" tint="0.39994506668294322"/>
      </patternFill>
    </fill>
    <fill>
      <patternFill patternType="lightGray">
        <bgColor theme="5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theme="4" tint="-0.249977111117893"/>
      </top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20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5" fillId="0" borderId="0" xfId="1" applyNumberFormat="1" applyFont="1"/>
    <xf numFmtId="0" fontId="6" fillId="2" borderId="0" xfId="0" applyFont="1" applyFill="1" applyAlignment="1">
      <alignment horizontal="left" indent="35"/>
    </xf>
    <xf numFmtId="0" fontId="7" fillId="3" borderId="0" xfId="0" applyFont="1" applyFill="1" applyBorder="1" applyAlignment="1"/>
    <xf numFmtId="164" fontId="7" fillId="3" borderId="0" xfId="1" applyNumberFormat="1" applyFont="1" applyFill="1" applyBorder="1" applyAlignment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164" fontId="8" fillId="0" borderId="0" xfId="1" applyNumberFormat="1" applyFont="1" applyFill="1" applyBorder="1"/>
    <xf numFmtId="1" fontId="9" fillId="0" borderId="1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left"/>
    </xf>
    <xf numFmtId="1" fontId="9" fillId="4" borderId="1" xfId="0" applyNumberFormat="1" applyFont="1" applyFill="1" applyBorder="1" applyAlignment="1">
      <alignment horizontal="left"/>
    </xf>
    <xf numFmtId="164" fontId="9" fillId="0" borderId="1" xfId="1" applyNumberFormat="1" applyFont="1" applyFill="1" applyBorder="1"/>
    <xf numFmtId="165" fontId="2" fillId="4" borderId="1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/>
    <xf numFmtId="0" fontId="11" fillId="0" borderId="0" xfId="0" applyFont="1" applyFill="1" applyBorder="1"/>
    <xf numFmtId="164" fontId="0" fillId="0" borderId="0" xfId="1" applyNumberFormat="1" applyFont="1"/>
    <xf numFmtId="0" fontId="12" fillId="0" borderId="0" xfId="0" applyFont="1" applyFill="1" applyBorder="1"/>
    <xf numFmtId="0" fontId="10" fillId="0" borderId="0" xfId="0" applyFont="1" applyFill="1" applyBorder="1" applyAlignment="1"/>
    <xf numFmtId="0" fontId="0" fillId="0" borderId="1" xfId="0" applyBorder="1"/>
    <xf numFmtId="166" fontId="5" fillId="0" borderId="1" xfId="0" applyNumberFormat="1" applyFont="1" applyBorder="1"/>
    <xf numFmtId="167" fontId="9" fillId="3" borderId="0" xfId="0" applyNumberFormat="1" applyFont="1" applyFill="1" applyBorder="1" applyAlignment="1">
      <alignment horizontal="left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164" fontId="9" fillId="3" borderId="0" xfId="1" applyNumberFormat="1" applyFont="1" applyFill="1" applyBorder="1"/>
    <xf numFmtId="0" fontId="14" fillId="0" borderId="0" xfId="0" applyFont="1" applyFill="1" applyBorder="1"/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164" fontId="10" fillId="0" borderId="0" xfId="1" applyNumberFormat="1" applyFont="1" applyFill="1" applyBorder="1" applyAlignment="1" applyProtection="1"/>
    <xf numFmtId="164" fontId="10" fillId="0" borderId="0" xfId="1" applyNumberFormat="1" applyFont="1" applyFill="1" applyBorder="1"/>
    <xf numFmtId="0" fontId="0" fillId="0" borderId="0" xfId="0" applyFont="1"/>
    <xf numFmtId="0" fontId="21" fillId="0" borderId="0" xfId="0" applyFont="1" applyFill="1"/>
    <xf numFmtId="0" fontId="15" fillId="0" borderId="0" xfId="0" applyFont="1"/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6" fillId="0" borderId="0" xfId="0" applyFont="1" applyAlignment="1"/>
    <xf numFmtId="11" fontId="10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left"/>
    </xf>
    <xf numFmtId="11" fontId="26" fillId="0" borderId="0" xfId="0" applyNumberFormat="1" applyFont="1" applyFill="1" applyBorder="1" applyAlignment="1"/>
    <xf numFmtId="0" fontId="26" fillId="0" borderId="0" xfId="0" applyFont="1" applyFill="1" applyBorder="1" applyAlignment="1">
      <alignment horizontal="left"/>
    </xf>
    <xf numFmtId="164" fontId="26" fillId="0" borderId="0" xfId="1" applyNumberFormat="1" applyFont="1" applyFill="1" applyBorder="1" applyAlignment="1" applyProtection="1"/>
    <xf numFmtId="0" fontId="26" fillId="0" borderId="0" xfId="0" applyFont="1" applyFill="1" applyBorder="1" applyAlignment="1"/>
    <xf numFmtId="164" fontId="10" fillId="0" borderId="0" xfId="1" applyNumberFormat="1" applyFont="1" applyFill="1" applyBorder="1" applyAlignment="1">
      <alignment horizontal="left"/>
    </xf>
    <xf numFmtId="15" fontId="10" fillId="0" borderId="0" xfId="0" applyNumberFormat="1" applyFont="1" applyFill="1" applyBorder="1"/>
    <xf numFmtId="164" fontId="23" fillId="0" borderId="0" xfId="1" applyNumberFormat="1" applyFont="1" applyFill="1" applyBorder="1"/>
    <xf numFmtId="0" fontId="14" fillId="0" borderId="0" xfId="0" applyFont="1" applyFill="1" applyBorder="1" applyAlignment="1">
      <alignment horizontal="left"/>
    </xf>
    <xf numFmtId="0" fontId="10" fillId="0" borderId="0" xfId="2" applyFont="1" applyFill="1" applyBorder="1"/>
    <xf numFmtId="0" fontId="18" fillId="0" borderId="0" xfId="0" applyFont="1" applyFill="1" applyBorder="1"/>
    <xf numFmtId="164" fontId="18" fillId="0" borderId="0" xfId="0" applyNumberFormat="1" applyFont="1" applyFill="1" applyBorder="1"/>
    <xf numFmtId="0" fontId="25" fillId="0" borderId="0" xfId="0" applyFont="1" applyFill="1" applyBorder="1" applyAlignment="1"/>
    <xf numFmtId="164" fontId="25" fillId="0" borderId="0" xfId="0" applyNumberFormat="1" applyFont="1" applyFill="1" applyBorder="1" applyAlignment="1"/>
    <xf numFmtId="164" fontId="14" fillId="0" borderId="0" xfId="1" applyNumberFormat="1" applyFont="1" applyFill="1" applyBorder="1"/>
    <xf numFmtId="0" fontId="18" fillId="0" borderId="0" xfId="0" applyFont="1" applyFill="1" applyBorder="1" applyAlignment="1">
      <alignment vertical="center"/>
    </xf>
    <xf numFmtId="164" fontId="25" fillId="0" borderId="0" xfId="1" applyNumberFormat="1" applyFont="1" applyFill="1" applyBorder="1" applyAlignment="1" applyProtection="1"/>
    <xf numFmtId="0" fontId="10" fillId="0" borderId="0" xfId="0" applyFont="1" applyFill="1" applyBorder="1" applyAlignment="1">
      <alignment vertical="center"/>
    </xf>
    <xf numFmtId="17" fontId="10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4" fontId="18" fillId="0" borderId="0" xfId="1" applyNumberFormat="1" applyFont="1" applyFill="1" applyBorder="1"/>
    <xf numFmtId="164" fontId="10" fillId="0" borderId="0" xfId="1" applyNumberFormat="1" applyFont="1" applyFill="1" applyBorder="1" applyAlignment="1"/>
    <xf numFmtId="0" fontId="27" fillId="0" borderId="0" xfId="0" applyFont="1" applyFill="1" applyBorder="1"/>
    <xf numFmtId="0" fontId="26" fillId="0" borderId="0" xfId="0" applyFont="1" applyFill="1" applyBorder="1"/>
    <xf numFmtId="164" fontId="26" fillId="0" borderId="0" xfId="1" applyNumberFormat="1" applyFont="1" applyFill="1" applyBorder="1"/>
    <xf numFmtId="3" fontId="18" fillId="0" borderId="0" xfId="0" applyNumberFormat="1" applyFont="1" applyFill="1" applyBorder="1"/>
    <xf numFmtId="3" fontId="26" fillId="0" borderId="0" xfId="0" applyNumberFormat="1" applyFont="1" applyFill="1" applyBorder="1"/>
    <xf numFmtId="3" fontId="10" fillId="0" borderId="0" xfId="0" applyNumberFormat="1" applyFont="1" applyFill="1" applyBorder="1"/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/>
    <xf numFmtId="168" fontId="25" fillId="0" borderId="0" xfId="0" applyNumberFormat="1" applyFont="1" applyFill="1" applyBorder="1"/>
    <xf numFmtId="168" fontId="10" fillId="0" borderId="0" xfId="0" applyNumberFormat="1" applyFont="1" applyFill="1" applyBorder="1"/>
    <xf numFmtId="164" fontId="26" fillId="0" borderId="0" xfId="1" applyNumberFormat="1" applyFont="1" applyFill="1" applyBorder="1" applyAlignment="1">
      <alignment horizontal="left"/>
    </xf>
    <xf numFmtId="0" fontId="17" fillId="0" borderId="0" xfId="0" applyFont="1" applyAlignment="1"/>
    <xf numFmtId="0" fontId="28" fillId="0" borderId="0" xfId="0" applyFont="1"/>
    <xf numFmtId="15" fontId="14" fillId="0" borderId="0" xfId="0" applyNumberFormat="1" applyFont="1" applyFill="1" applyBorder="1"/>
    <xf numFmtId="0" fontId="14" fillId="0" borderId="0" xfId="0" applyFont="1" applyFill="1" applyBorder="1" applyAlignment="1"/>
    <xf numFmtId="0" fontId="29" fillId="0" borderId="0" xfId="0" applyFont="1"/>
    <xf numFmtId="164" fontId="14" fillId="0" borderId="0" xfId="1" applyNumberFormat="1" applyFont="1" applyFill="1" applyBorder="1" applyAlignment="1">
      <alignment horizontal="left"/>
    </xf>
    <xf numFmtId="0" fontId="30" fillId="0" borderId="0" xfId="0" applyFont="1"/>
    <xf numFmtId="11" fontId="14" fillId="0" borderId="0" xfId="0" applyNumberFormat="1" applyFont="1" applyFill="1" applyBorder="1" applyAlignment="1"/>
    <xf numFmtId="0" fontId="14" fillId="0" borderId="0" xfId="0" applyFont="1" applyFill="1" applyBorder="1" applyAlignment="1">
      <alignment vertical="center"/>
    </xf>
    <xf numFmtId="164" fontId="14" fillId="0" borderId="0" xfId="1" applyNumberFormat="1" applyFont="1" applyFill="1" applyBorder="1" applyAlignment="1" applyProtection="1"/>
    <xf numFmtId="0" fontId="29" fillId="0" borderId="0" xfId="0" applyFont="1" applyAlignment="1">
      <alignment vertical="center"/>
    </xf>
    <xf numFmtId="164" fontId="14" fillId="0" borderId="0" xfId="0" applyNumberFormat="1" applyFont="1" applyFill="1" applyBorder="1"/>
    <xf numFmtId="3" fontId="14" fillId="0" borderId="0" xfId="0" applyNumberFormat="1" applyFont="1" applyFill="1" applyBorder="1"/>
    <xf numFmtId="0" fontId="14" fillId="0" borderId="0" xfId="2" applyFont="1" applyFill="1" applyBorder="1"/>
    <xf numFmtId="0" fontId="31" fillId="0" borderId="0" xfId="0" applyFont="1" applyFill="1"/>
    <xf numFmtId="164" fontId="14" fillId="0" borderId="0" xfId="1" applyNumberFormat="1" applyFont="1" applyFill="1" applyBorder="1" applyAlignment="1"/>
    <xf numFmtId="168" fontId="14" fillId="0" borderId="0" xfId="0" applyNumberFormat="1" applyFont="1" applyFill="1" applyBorder="1"/>
    <xf numFmtId="164" fontId="14" fillId="0" borderId="0" xfId="0" applyNumberFormat="1" applyFont="1" applyFill="1" applyBorder="1" applyAlignment="1"/>
    <xf numFmtId="0" fontId="32" fillId="0" borderId="0" xfId="0" applyFont="1" applyAlignment="1"/>
    <xf numFmtId="164" fontId="18" fillId="0" borderId="0" xfId="1" applyNumberFormat="1" applyFont="1" applyFill="1" applyBorder="1" applyAlignment="1">
      <alignment vertical="center"/>
    </xf>
    <xf numFmtId="164" fontId="14" fillId="0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164" fontId="29" fillId="0" borderId="0" xfId="1" applyNumberFormat="1" applyFont="1"/>
    <xf numFmtId="164" fontId="14" fillId="0" borderId="0" xfId="1" applyNumberFormat="1" applyFont="1" applyFill="1" applyBorder="1" applyAlignment="1">
      <alignment horizontal="center"/>
    </xf>
    <xf numFmtId="164" fontId="26" fillId="0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horizontal="center"/>
    </xf>
    <xf numFmtId="164" fontId="24" fillId="0" borderId="0" xfId="1" applyNumberFormat="1" applyFont="1" applyFill="1" applyBorder="1"/>
    <xf numFmtId="0" fontId="5" fillId="0" borderId="0" xfId="0" applyFont="1" applyAlignment="1">
      <alignment vertical="center"/>
    </xf>
    <xf numFmtId="0" fontId="9" fillId="6" borderId="0" xfId="0" applyFont="1" applyFill="1" applyBorder="1"/>
    <xf numFmtId="43" fontId="33" fillId="4" borderId="0" xfId="1" applyNumberFormat="1" applyFont="1" applyFill="1" applyBorder="1" applyAlignment="1">
      <alignment horizontal="left"/>
    </xf>
    <xf numFmtId="43" fontId="33" fillId="4" borderId="0" xfId="1" applyFont="1" applyFill="1" applyBorder="1"/>
    <xf numFmtId="0" fontId="34" fillId="0" borderId="0" xfId="0" applyFont="1"/>
    <xf numFmtId="164" fontId="35" fillId="0" borderId="0" xfId="1" applyNumberFormat="1" applyFont="1"/>
    <xf numFmtId="0" fontId="36" fillId="0" borderId="0" xfId="0" applyFont="1"/>
    <xf numFmtId="0" fontId="8" fillId="0" borderId="0" xfId="0" applyFont="1"/>
    <xf numFmtId="0" fontId="37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164" fontId="8" fillId="0" borderId="0" xfId="1" applyNumberFormat="1" applyFont="1" applyFill="1"/>
    <xf numFmtId="0" fontId="9" fillId="0" borderId="0" xfId="0" applyFont="1" applyFill="1" applyBorder="1" applyAlignment="1">
      <alignment horizontal="center" vertical="center" wrapText="1"/>
    </xf>
    <xf numFmtId="164" fontId="38" fillId="0" borderId="1" xfId="1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164" fontId="8" fillId="10" borderId="7" xfId="1" applyNumberFormat="1" applyFont="1" applyFill="1" applyBorder="1" applyAlignment="1">
      <alignment horizontal="center" vertical="center"/>
    </xf>
    <xf numFmtId="0" fontId="39" fillId="10" borderId="8" xfId="0" applyFont="1" applyFill="1" applyBorder="1"/>
    <xf numFmtId="164" fontId="8" fillId="10" borderId="8" xfId="1" applyNumberFormat="1" applyFont="1" applyFill="1" applyBorder="1"/>
    <xf numFmtId="164" fontId="8" fillId="10" borderId="8" xfId="0" applyNumberFormat="1" applyFont="1" applyFill="1" applyBorder="1"/>
    <xf numFmtId="164" fontId="8" fillId="10" borderId="9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0" xfId="1" applyNumberFormat="1" applyFont="1"/>
    <xf numFmtId="164" fontId="8" fillId="0" borderId="0" xfId="0" applyNumberFormat="1" applyFont="1"/>
    <xf numFmtId="164" fontId="8" fillId="0" borderId="1" xfId="1" applyNumberFormat="1" applyFont="1" applyFill="1" applyBorder="1" applyAlignment="1">
      <alignment horizontal="center" vertical="center"/>
    </xf>
    <xf numFmtId="164" fontId="40" fillId="0" borderId="6" xfId="1" applyNumberFormat="1" applyFont="1" applyFill="1" applyBorder="1" applyAlignment="1">
      <alignment horizontal="left" vertical="center"/>
    </xf>
    <xf numFmtId="164" fontId="8" fillId="0" borderId="6" xfId="1" applyNumberFormat="1" applyFont="1" applyBorder="1"/>
    <xf numFmtId="164" fontId="40" fillId="0" borderId="6" xfId="1" applyNumberFormat="1" applyFont="1" applyFill="1" applyBorder="1" applyAlignment="1">
      <alignment horizontal="center" vertical="center"/>
    </xf>
    <xf numFmtId="164" fontId="40" fillId="0" borderId="10" xfId="1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 wrapText="1"/>
    </xf>
    <xf numFmtId="164" fontId="41" fillId="7" borderId="0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Border="1"/>
    <xf numFmtId="0" fontId="8" fillId="0" borderId="1" xfId="0" applyFont="1" applyFill="1" applyBorder="1"/>
    <xf numFmtId="164" fontId="8" fillId="0" borderId="1" xfId="1" applyNumberFormat="1" applyFont="1" applyFill="1" applyBorder="1"/>
    <xf numFmtId="164" fontId="8" fillId="0" borderId="1" xfId="0" applyNumberFormat="1" applyFont="1" applyBorder="1"/>
    <xf numFmtId="164" fontId="8" fillId="0" borderId="11" xfId="1" applyNumberFormat="1" applyFont="1" applyBorder="1"/>
    <xf numFmtId="164" fontId="34" fillId="0" borderId="0" xfId="1" applyNumberFormat="1" applyFont="1"/>
    <xf numFmtId="0" fontId="8" fillId="0" borderId="5" xfId="0" applyFont="1" applyFill="1" applyBorder="1"/>
    <xf numFmtId="164" fontId="8" fillId="0" borderId="2" xfId="1" applyNumberFormat="1" applyFont="1" applyBorder="1"/>
    <xf numFmtId="164" fontId="8" fillId="0" borderId="2" xfId="1" applyNumberFormat="1" applyFont="1" applyFill="1" applyBorder="1"/>
    <xf numFmtId="164" fontId="8" fillId="0" borderId="3" xfId="0" applyNumberFormat="1" applyFont="1" applyBorder="1"/>
    <xf numFmtId="0" fontId="34" fillId="0" borderId="1" xfId="0" applyFont="1" applyBorder="1"/>
    <xf numFmtId="164" fontId="41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0" fontId="9" fillId="0" borderId="9" xfId="0" applyFont="1" applyFill="1" applyBorder="1"/>
    <xf numFmtId="164" fontId="9" fillId="0" borderId="1" xfId="1" applyNumberFormat="1" applyFont="1" applyBorder="1"/>
    <xf numFmtId="164" fontId="9" fillId="0" borderId="12" xfId="1" applyNumberFormat="1" applyFont="1" applyFill="1" applyBorder="1"/>
    <xf numFmtId="164" fontId="41" fillId="7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/>
    <xf numFmtId="164" fontId="9" fillId="0" borderId="13" xfId="0" applyNumberFormat="1" applyFont="1" applyFill="1" applyBorder="1"/>
    <xf numFmtId="164" fontId="9" fillId="0" borderId="14" xfId="1" applyNumberFormat="1" applyFont="1" applyFill="1" applyBorder="1"/>
    <xf numFmtId="164" fontId="42" fillId="0" borderId="14" xfId="1" applyNumberFormat="1" applyFont="1" applyFill="1" applyBorder="1"/>
    <xf numFmtId="164" fontId="42" fillId="0" borderId="14" xfId="0" applyNumberFormat="1" applyFont="1" applyFill="1" applyBorder="1"/>
    <xf numFmtId="44" fontId="9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Fill="1"/>
    <xf numFmtId="0" fontId="45" fillId="0" borderId="0" xfId="0" applyFont="1"/>
    <xf numFmtId="0" fontId="46" fillId="0" borderId="0" xfId="0" applyFont="1" applyFill="1"/>
    <xf numFmtId="0" fontId="47" fillId="0" borderId="0" xfId="0" applyFont="1" applyAlignment="1">
      <alignment vertical="center"/>
    </xf>
    <xf numFmtId="0" fontId="48" fillId="0" borderId="0" xfId="0" applyFont="1" applyAlignment="1"/>
    <xf numFmtId="0" fontId="43" fillId="5" borderId="0" xfId="0" applyFont="1" applyFill="1"/>
    <xf numFmtId="164" fontId="43" fillId="5" borderId="0" xfId="1" applyNumberFormat="1" applyFont="1" applyFill="1"/>
    <xf numFmtId="164" fontId="49" fillId="11" borderId="15" xfId="1" applyNumberFormat="1" applyFont="1" applyFill="1" applyBorder="1" applyAlignment="1">
      <alignment horizontal="right"/>
    </xf>
    <xf numFmtId="164" fontId="3" fillId="0" borderId="0" xfId="1" applyNumberFormat="1" applyFont="1"/>
    <xf numFmtId="43" fontId="0" fillId="4" borderId="0" xfId="0" applyNumberFormat="1" applyFill="1"/>
    <xf numFmtId="43" fontId="2" fillId="4" borderId="16" xfId="0" applyNumberFormat="1" applyFont="1" applyFill="1" applyBorder="1"/>
    <xf numFmtId="164" fontId="0" fillId="0" borderId="0" xfId="1" pivotButton="1" applyNumberFormat="1" applyFont="1"/>
    <xf numFmtId="164" fontId="0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 indent="1"/>
    </xf>
    <xf numFmtId="164" fontId="4" fillId="0" borderId="0" xfId="1" applyNumberFormat="1" applyFont="1"/>
    <xf numFmtId="164" fontId="51" fillId="13" borderId="0" xfId="1" applyNumberFormat="1" applyFont="1" applyFill="1" applyAlignment="1">
      <alignment horizontal="center"/>
    </xf>
    <xf numFmtId="164" fontId="50" fillId="12" borderId="0" xfId="1" applyNumberFormat="1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17" fontId="9" fillId="0" borderId="7" xfId="0" applyNumberFormat="1" applyFont="1" applyFill="1" applyBorder="1" applyAlignment="1">
      <alignment horizontal="center"/>
    </xf>
    <xf numFmtId="17" fontId="9" fillId="0" borderId="9" xfId="0" applyNumberFormat="1" applyFont="1" applyFill="1" applyBorder="1" applyAlignment="1">
      <alignment horizontal="center"/>
    </xf>
    <xf numFmtId="0" fontId="37" fillId="2" borderId="0" xfId="0" applyFont="1" applyFill="1" applyAlignment="1">
      <alignment horizontal="center"/>
    </xf>
    <xf numFmtId="167" fontId="38" fillId="0" borderId="2" xfId="0" applyNumberFormat="1" applyFont="1" applyFill="1" applyBorder="1" applyAlignment="1">
      <alignment horizontal="center" vertical="center"/>
    </xf>
    <xf numFmtId="167" fontId="38" fillId="0" borderId="6" xfId="0" applyNumberFormat="1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164" fontId="38" fillId="0" borderId="2" xfId="1" applyNumberFormat="1" applyFont="1" applyFill="1" applyBorder="1" applyAlignment="1">
      <alignment horizontal="center" vertical="center" wrapText="1"/>
    </xf>
    <xf numFmtId="164" fontId="38" fillId="0" borderId="6" xfId="1" applyNumberFormat="1" applyFont="1" applyFill="1" applyBorder="1" applyAlignment="1">
      <alignment horizontal="center" vertical="center" wrapText="1"/>
    </xf>
    <xf numFmtId="0" fontId="38" fillId="7" borderId="3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8" fillId="8" borderId="2" xfId="0" applyFont="1" applyFill="1" applyBorder="1" applyAlignment="1">
      <alignment horizontal="center" vertical="center"/>
    </xf>
    <xf numFmtId="0" fontId="38" fillId="8" borderId="6" xfId="0" applyFont="1" applyFill="1" applyBorder="1" applyAlignment="1">
      <alignment horizontal="center" vertical="center"/>
    </xf>
    <xf numFmtId="0" fontId="38" fillId="9" borderId="2" xfId="0" applyFont="1" applyFill="1" applyBorder="1" applyAlignment="1">
      <alignment horizontal="center" vertical="center"/>
    </xf>
    <xf numFmtId="0" fontId="38" fillId="9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3">
    <cellStyle name="Excel Built-in Normal" xfId="2"/>
    <cellStyle name="Milliers" xfId="1" builtinId="3"/>
    <cellStyle name="Normal" xfId="0" builtinId="0"/>
  </cellStyles>
  <dxfs count="9">
    <dxf>
      <numFmt numFmtId="35" formatCode="_-* #,##0.00\ _€_-;\-* #,##0.00\ _€_-;_-* &quot;-&quot;??\ _€_-;_-@_-"/>
      <fill>
        <patternFill patternType="solid">
          <fgColor indexed="64"/>
          <bgColor theme="5" tint="0.79998168889431442"/>
        </patternFill>
      </fill>
    </dxf>
    <dxf>
      <numFmt numFmtId="35" formatCode="_-* #,##0.00\ _€_-;\-* #,##0.00\ _€_-;_-* &quot;-&quot;??\ _€_-;_-@_-"/>
      <fill>
        <patternFill patternType="solid">
          <fgColor indexed="64"/>
          <bgColor theme="5" tint="0.79998168889431442"/>
        </patternFill>
      </fill>
    </dxf>
    <dxf>
      <numFmt numFmtId="35" formatCode="_-* #,##0.00\ _€_-;\-* #,##0.00\ _€_-;_-* &quot;-&quot;??\ _€_-;_-@_-"/>
      <fill>
        <patternFill patternType="solid">
          <fgColor indexed="64"/>
          <bgColor theme="5" tint="0.79998168889431442"/>
        </patternFill>
      </fill>
    </dxf>
    <dxf>
      <numFmt numFmtId="35" formatCode="_-* #,##0.00\ _€_-;\-* #,##0.00\ _€_-;_-* &quot;-&quot;??\ _€_-;_-@_-"/>
      <fill>
        <patternFill patternType="solid">
          <fgColor indexed="64"/>
          <bgColor theme="5" tint="0.79998168889431442"/>
        </patternFill>
      </fill>
    </dxf>
    <dxf>
      <numFmt numFmtId="35" formatCode="_-* #,##0.00\ _€_-;\-* #,##0.00\ _€_-;_-* &quot;-&quot;??\ _€_-;_-@_-"/>
      <fill>
        <patternFill patternType="solid">
          <fgColor indexed="64"/>
          <bgColor theme="5" tint="0.79998168889431442"/>
        </patternFill>
      </fill>
    </dxf>
    <dxf>
      <numFmt numFmtId="35" formatCode="_-* #,##0.00\ _€_-;\-* #,##0.00\ _€_-;_-* &quot;-&quot;??\ _€_-;_-@_-"/>
      <fill>
        <patternFill patternType="solid">
          <fgColor indexed="64"/>
          <bgColor theme="5" tint="0.79998168889431442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327.389932754631" createdVersion="4" refreshedVersion="4" minRefreshableVersion="3" recordCount="1348">
  <cacheSource type="worksheet">
    <worksheetSource ref="A12:N1360" sheet="Datas"/>
  </cacheSource>
  <cacheFields count="14">
    <cacheField name="Date" numFmtId="15">
      <sharedItems containsSemiMixedTypes="0" containsNonDate="0" containsDate="1" containsString="0" minDate="2018-07-01T00:00:00" maxDate="2018-08-01T00:00:00"/>
    </cacheField>
    <cacheField name="Details" numFmtId="0">
      <sharedItems/>
    </cacheField>
    <cacheField name="Type de dépenses" numFmtId="0">
      <sharedItems containsBlank="1" count="18">
        <s v="Transport"/>
        <s v="Jail visit"/>
        <s v="Travel subsistence "/>
        <s v="Bank fees"/>
        <s v="Lawyer fees"/>
        <s v="Flight"/>
        <s v="Personnel"/>
        <s v="Court fees"/>
        <s v="Transfer fees"/>
        <s v="Bonus"/>
        <s v="Office materials"/>
        <s v="Travel expenses"/>
        <s v="Equipment"/>
        <s v="Telephone"/>
        <s v="Rent &amp; Utilities"/>
        <s v="Trust Building"/>
        <s v="Services"/>
        <m/>
      </sharedItems>
    </cacheField>
    <cacheField name="Departement" numFmtId="0">
      <sharedItems containsBlank="1" count="8">
        <s v="Legal"/>
        <s v="Office"/>
        <s v="Team Building"/>
        <s v="Management"/>
        <s v="Media"/>
        <s v="Investigations"/>
        <s v="Operations"/>
        <m/>
      </sharedItems>
    </cacheField>
    <cacheField name="Received" numFmtId="164">
      <sharedItems containsBlank="1" containsMixedTypes="1" containsNumber="1" containsInteger="1" minValue="10908260" maxValue="10908260" count="3">
        <m/>
        <s v=" "/>
        <n v="10908260"/>
      </sharedItems>
    </cacheField>
    <cacheField name="Spent in national currency " numFmtId="164">
      <sharedItems containsString="0" containsBlank="1" containsNumber="1" containsInteger="1" minValue="250" maxValue="1685000" count="115">
        <n v="500"/>
        <n v="1000"/>
        <n v="300"/>
        <n v="5000"/>
        <n v="10000"/>
        <n v="4613"/>
        <n v="1500"/>
        <n v="38000"/>
        <n v="8000"/>
        <n v="2000"/>
        <n v="3500"/>
        <n v="45000"/>
        <n v="3401"/>
        <n v="6000"/>
        <n v="4000"/>
        <n v="18600"/>
        <n v="76000"/>
        <n v="114000"/>
        <n v="107000"/>
        <n v="18000"/>
        <n v="28000"/>
        <n v="15000"/>
        <n v="105000"/>
        <n v="700"/>
        <n v="30000"/>
        <n v="12000"/>
        <n v="1200"/>
        <n v="16500"/>
        <n v="95000"/>
        <n v="210000"/>
        <n v="844334"/>
        <n v="72840"/>
        <n v="220038"/>
        <n v="116544"/>
        <n v="100000"/>
        <n v="1600"/>
        <n v="48476"/>
        <n v="15029"/>
        <n v="40000"/>
        <n v="3000"/>
        <n v="800"/>
        <n v="2100"/>
        <n v="90000"/>
        <n v="60000"/>
        <n v="25000"/>
        <n v="35000"/>
        <n v="80000"/>
        <n v="7000"/>
        <n v="120000"/>
        <n v="166755"/>
        <n v="1685000"/>
        <n v="33700"/>
        <n v="2500"/>
        <n v="85000"/>
        <n v="75000"/>
        <n v="70000"/>
        <n v="109500"/>
        <n v="825"/>
        <n v="9000"/>
        <n v="1350"/>
        <n v="9300"/>
        <n v="50000"/>
        <n v="2800"/>
        <n v="2400"/>
        <n v="330000"/>
        <n v="250"/>
        <n v="20000"/>
        <n v="29000"/>
        <n v="275000"/>
        <n v="475"/>
        <n v="135000"/>
        <n v="4500"/>
        <n v="180000"/>
        <n v="160000"/>
        <n v="13000"/>
        <n v="600"/>
        <n v="125000"/>
        <n v="193600"/>
        <n v="7500"/>
        <n v="17000"/>
        <n v="350"/>
        <n v="4250"/>
        <n v="3200"/>
        <n v="3600"/>
        <n v="11000"/>
        <n v="43000"/>
        <n v="150000"/>
        <n v="16700"/>
        <n v="6500"/>
        <n v="48000"/>
        <n v="900"/>
        <n v="6504"/>
        <n v="165000"/>
        <n v="86625"/>
        <n v="425"/>
        <n v="12600"/>
        <n v="2250"/>
        <n v="81000"/>
        <n v="58000"/>
        <n v="82000"/>
        <n v="9280"/>
        <n v="11600"/>
        <n v="5200"/>
        <n v="195000"/>
        <n v="130000"/>
        <n v="10500"/>
        <n v="290000"/>
        <n v="4400"/>
        <m/>
        <n v="250000"/>
        <n v="450000"/>
        <n v="140000"/>
        <n v="230000"/>
        <n v="225000"/>
        <n v="72000"/>
      </sharedItems>
    </cacheField>
    <cacheField name="Spent in $" numFmtId="43">
      <sharedItems containsString="0" containsBlank="1" containsNumber="1" minValue="0" maxValue="3001.9436917315602" count="116">
        <n v="0.89078447825862328"/>
        <n v="1.7815689565172466"/>
        <n v="0.53447068695517397"/>
        <n v="8.907844782586233"/>
        <n v="17.815689565172466"/>
        <n v="8.218377596414058"/>
        <n v="2.6723534347758697"/>
        <n v="67.699620347655369"/>
        <n v="14.252551652137972"/>
        <n v="3.5631379130344931"/>
        <n v="6.2354913478103624"/>
        <n v="80.170603043276088"/>
        <n v="6.0591160211151553"/>
        <n v="10.689413739103479"/>
        <n v="7.1262758260689862"/>
        <n v="33.137182591220785"/>
        <n v="135.39924069531074"/>
        <n v="203.09886104296609"/>
        <n v="190.62787834734539"/>
        <n v="32.068241217310437"/>
        <n v="49.883930782482899"/>
        <n v="26.723534347758697"/>
        <n v="187.06474043431089"/>
        <n v="1.2470982695620725"/>
        <n v="53.447068695517395"/>
        <n v="21.378827478206958"/>
        <n v="2.1378827478206959"/>
        <n v="29.395887782534569"/>
        <n v="169.24905086913842"/>
        <n v="374.12948086862178"/>
        <n v="1504.2392433320329"/>
        <n v="129.76948279271625"/>
        <n v="392.0128700541419"/>
        <n v="207.63117246834597"/>
        <n v="178.15689565172465"/>
        <n v="2.8505103304275945"/>
        <n v="86.363336736130037"/>
        <n v="26.775199847497696"/>
        <n v="71.262758260689864"/>
        <n v="5.3447068695517395"/>
        <n v="1.4252551652137972"/>
        <n v="3.7412948086862174"/>
        <n v="160.34120608655218"/>
        <n v="106.89413739103479"/>
        <n v="44.539223912931163"/>
        <n v="62.354913478103626"/>
        <n v="142.52551652137973"/>
        <n v="12.470982695620725"/>
        <n v="213.78827478206958"/>
        <n v="297.08553134403343"/>
        <n v="3001.9436917315602"/>
        <n v="60.038873834631204"/>
        <n v="4.4539223912931165"/>
        <n v="151.43336130396594"/>
        <n v="133.61767173879349"/>
        <n v="124.70982695620725"/>
        <n v="195.08180073863849"/>
        <n v="1.4697943891267284"/>
        <n v="16.034120608655218"/>
        <n v="2.4051180912982826"/>
        <n v="16.568591295610393"/>
        <n v="89.078447825862327"/>
        <n v="4.9883930782482899"/>
        <n v="4.2757654956413917"/>
        <n v="587.91775565069133"/>
        <n v="0.44539223912931164"/>
        <n v="35.631379130344932"/>
        <n v="51.665499739000147"/>
        <n v="489.9314630422428"/>
        <n v="0.84624525434569209"/>
        <n v="240.51180912982826"/>
        <n v="8.0170603043276092"/>
        <n v="320.68241217310435"/>
        <n v="285.05103304275946"/>
        <n v="23.160396434724206"/>
        <n v="1.0689413739103479"/>
        <n v="222.69611956465582"/>
        <n v="344.91174998173892"/>
        <n v="13.361767173879349"/>
        <n v="30.286672260793189"/>
        <n v="0.62354913478103624"/>
        <n v="7.5716680651982973"/>
        <n v="5.701020660855189"/>
        <n v="6.4136482434620872"/>
        <n v="19.59725852168971"/>
        <n v="76.607465130241593"/>
        <n v="267.23534347758698"/>
        <n v="29.752201573838015"/>
        <n v="11.580198217362103"/>
        <n v="85.515309912827831"/>
        <n v="1.6034120608655218"/>
        <n v="11.587324493188172"/>
        <n v="293.95887782534567"/>
        <n v="154.32841085830648"/>
        <n v="0.7571668065198297"/>
        <n v="22.447768852117306"/>
        <n v="4.0085301521638046"/>
        <n v="144.30708547789698"/>
        <n v="103.33099947800029"/>
        <n v="146.08865443441422"/>
        <n v="16.532959916480049"/>
        <n v="20.666199895600059"/>
        <n v="9.2641585738896826"/>
        <n v="347.40594652086304"/>
        <n v="231.60396434724206"/>
        <n v="18.70647404343109"/>
        <n v="516.65499739000143"/>
        <n v="7.8389034086758844"/>
        <m/>
        <n v="0"/>
        <n v="445.39223912931163"/>
        <n v="801.70603043276094"/>
        <n v="249.4196539124145"/>
        <n v="409.76085999896668"/>
        <n v="400.85301521638047"/>
        <n v="128.27296486924175"/>
      </sharedItems>
    </cacheField>
    <cacheField name="Exchange rate $" numFmtId="43">
      <sharedItems containsString="0" containsBlank="1" containsNumber="1" minValue="561.303" maxValue="561.303"/>
    </cacheField>
    <cacheField name="Balance" numFmtId="164">
      <sharedItems containsBlank="1" containsMixedTypes="1" containsNumber="1" containsInteger="1" minValue="-8122767" maxValue="-500"/>
    </cacheField>
    <cacheField name="Name" numFmtId="0">
      <sharedItems count="17">
        <s v="Bley"/>
        <s v="Dieudonné"/>
        <s v="Jospin"/>
        <s v="BCI"/>
        <s v="Jack-Bénisson"/>
        <s v="Mavy"/>
        <s v="Perrine Odier"/>
        <s v="Evariste"/>
        <s v="i23c"/>
        <s v="i55s"/>
        <s v="Stone"/>
        <s v="i73x"/>
        <s v="IT87"/>
        <s v="Mésange"/>
        <s v="Dalia"/>
        <s v="Herick"/>
        <s v="Crépin"/>
      </sharedItems>
    </cacheField>
    <cacheField name="Receipt" numFmtId="0">
      <sharedItems containsMixedTypes="1" containsNumber="1" containsInteger="1" minValue="1" maxValue="220706002018"/>
    </cacheField>
    <cacheField name="Donor" numFmtId="0">
      <sharedItems count="2">
        <s v="EAGLE-USFWS"/>
        <s v="Wildcat"/>
      </sharedItems>
    </cacheField>
    <cacheField name="Country" numFmtId="0">
      <sharedItems/>
    </cacheField>
    <cacheField name="Contrô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8">
  <r>
    <d v="2018-07-01T00:00:00"/>
    <s v="Taxi moto à impfondo: Hôtel-Agence Océan du Nord pour la reservation "/>
    <x v="0"/>
    <x v="0"/>
    <x v="0"/>
    <x v="0"/>
    <x v="0"/>
    <n v="561.303"/>
    <n v="-500"/>
    <x v="0"/>
    <s v="Décharge"/>
    <x v="0"/>
    <s v="CONGO"/>
    <s v="ɣ"/>
  </r>
  <r>
    <d v="2018-07-01T00:00:00"/>
    <s v="Taxi moto à Impfondo: Agence Océan du Nord-Restaurant-Hôtel "/>
    <x v="0"/>
    <x v="0"/>
    <x v="0"/>
    <x v="1"/>
    <x v="1"/>
    <n v="561.303"/>
    <n v="-1500"/>
    <x v="0"/>
    <s v="Décharge"/>
    <x v="0"/>
    <s v="CONGO"/>
    <s v="ɣ"/>
  </r>
  <r>
    <d v="2018-07-01T00:00:00"/>
    <s v="Taxi moto à Impfondo: Hôtel-Restaurant /aller et Retour "/>
    <x v="0"/>
    <x v="0"/>
    <x v="0"/>
    <x v="1"/>
    <x v="1"/>
    <n v="561.303"/>
    <n v="-2500"/>
    <x v="0"/>
    <s v="Décharge"/>
    <x v="0"/>
    <s v="CONGO"/>
    <s v="ɣ"/>
  </r>
  <r>
    <d v="2018-07-01T00:00:00"/>
    <s v="Taxi moto à Ewo: hôtel-restaurant"/>
    <x v="0"/>
    <x v="0"/>
    <x v="0"/>
    <x v="2"/>
    <x v="2"/>
    <n v="561.303"/>
    <n v="-2800"/>
    <x v="1"/>
    <s v="Decharge"/>
    <x v="0"/>
    <s v="CONGO"/>
    <s v="ɣ"/>
  </r>
  <r>
    <d v="2018-07-01T00:00:00"/>
    <s v="Taxi moto à Ewo: restaurant-hôtel"/>
    <x v="0"/>
    <x v="0"/>
    <x v="0"/>
    <x v="2"/>
    <x v="2"/>
    <n v="561.303"/>
    <n v="-3100"/>
    <x v="1"/>
    <s v="Decharge"/>
    <x v="0"/>
    <s v="CONGO"/>
    <s v="ɣ"/>
  </r>
  <r>
    <d v="2018-07-01T00:00:00"/>
    <s v="Taxi à Ouesso: Hôtel -Maison d'arrêt"/>
    <x v="0"/>
    <x v="0"/>
    <x v="0"/>
    <x v="0"/>
    <x v="0"/>
    <n v="561.303"/>
    <n v="-3600"/>
    <x v="2"/>
    <s v="Décharge"/>
    <x v="0"/>
    <s v="CONGO"/>
    <s v="ɣ"/>
  </r>
  <r>
    <d v="2018-07-01T00:00:00"/>
    <s v="Taxi à Ouesso: maison d'arrêt- Hôtel"/>
    <x v="0"/>
    <x v="0"/>
    <x v="0"/>
    <x v="0"/>
    <x v="0"/>
    <n v="561.303"/>
    <n v="-4100"/>
    <x v="2"/>
    <s v="Décharge"/>
    <x v="0"/>
    <s v="CONGO"/>
    <s v="ɣ"/>
  </r>
  <r>
    <d v="2018-07-01T00:00:00"/>
    <s v="Ration des prévenus à Ouesso"/>
    <x v="1"/>
    <x v="0"/>
    <x v="0"/>
    <x v="3"/>
    <x v="3"/>
    <n v="561.303"/>
    <n v="-9100"/>
    <x v="2"/>
    <s v="Décharge"/>
    <x v="0"/>
    <s v="CONGO"/>
    <s v="ɣ"/>
  </r>
  <r>
    <d v="2018-07-01T00:00:00"/>
    <s v="Food allowance à Ouesso"/>
    <x v="2"/>
    <x v="0"/>
    <x v="0"/>
    <x v="4"/>
    <x v="4"/>
    <n v="561.303"/>
    <n v="-19100"/>
    <x v="2"/>
    <s v="Décharge"/>
    <x v="0"/>
    <s v="CONGO"/>
    <s v="ɣ"/>
  </r>
  <r>
    <d v="2018-07-02T00:00:00"/>
    <s v="AGIOS DU 31/05/18 AU 30/06/18"/>
    <x v="3"/>
    <x v="1"/>
    <x v="0"/>
    <x v="5"/>
    <x v="5"/>
    <n v="561.303"/>
    <n v="-23713"/>
    <x v="3"/>
    <s v="Relevé"/>
    <x v="0"/>
    <s v="CONGO"/>
    <s v="o"/>
  </r>
  <r>
    <d v="2018-07-02T00:00:00"/>
    <s v="Taxi moto à Impfondo :Hôtel-DDEF-Tribunal-Hôtel"/>
    <x v="0"/>
    <x v="0"/>
    <x v="0"/>
    <x v="6"/>
    <x v="6"/>
    <n v="561.303"/>
    <n v="-25213"/>
    <x v="0"/>
    <s v="Décharge"/>
    <x v="0"/>
    <s v="CONGO"/>
    <s v="ɣ"/>
  </r>
  <r>
    <d v="2018-07-02T00:00:00"/>
    <s v="Taxi moto à Impfondo :Hôtel-Restaurant/ aller et Retour "/>
    <x v="0"/>
    <x v="0"/>
    <x v="0"/>
    <x v="1"/>
    <x v="1"/>
    <n v="561.303"/>
    <n v="-26213"/>
    <x v="0"/>
    <s v="Décharge"/>
    <x v="0"/>
    <s v="CONGO"/>
    <s v="ɣ"/>
  </r>
  <r>
    <d v="2018-07-02T00:00:00"/>
    <s v="Taxi à Ouesso: Hôtel-TGI de Ouesso"/>
    <x v="0"/>
    <x v="0"/>
    <x v="0"/>
    <x v="0"/>
    <x v="0"/>
    <n v="561.303"/>
    <n v="-26713"/>
    <x v="4"/>
    <s v="Décharge"/>
    <x v="0"/>
    <s v="CONGO"/>
    <s v="ɣ"/>
  </r>
  <r>
    <d v="2018-07-02T00:00:00"/>
    <s v="Taxi à Ouesso: TGI-Local Ouesso PALF"/>
    <x v="0"/>
    <x v="0"/>
    <x v="0"/>
    <x v="0"/>
    <x v="0"/>
    <n v="561.303"/>
    <n v="-27213"/>
    <x v="4"/>
    <s v="Décharge"/>
    <x v="0"/>
    <s v="CONGO"/>
    <s v="ɣ"/>
  </r>
  <r>
    <d v="2018-07-02T00:00:00"/>
    <s v="Taxi à Ouesso: Local Ouesso PALF-TGI "/>
    <x v="0"/>
    <x v="0"/>
    <x v="0"/>
    <x v="0"/>
    <x v="0"/>
    <n v="561.303"/>
    <n v="-27713"/>
    <x v="4"/>
    <s v="Décharge"/>
    <x v="0"/>
    <s v="CONGO"/>
    <s v="ɣ"/>
  </r>
  <r>
    <d v="2018-07-02T00:00:00"/>
    <s v="Taxi à Ouesso: TGI-Local Ouesso PALF"/>
    <x v="0"/>
    <x v="0"/>
    <x v="0"/>
    <x v="0"/>
    <x v="0"/>
    <n v="561.303"/>
    <n v="-28213"/>
    <x v="4"/>
    <s v="Décharge"/>
    <x v="0"/>
    <s v="CONGO"/>
    <s v="ɣ"/>
  </r>
  <r>
    <d v="2018-07-02T00:00:00"/>
    <s v="Taxi à Ouesso: Local Ouesso PALF-Hôtel"/>
    <x v="0"/>
    <x v="0"/>
    <x v="0"/>
    <x v="0"/>
    <x v="0"/>
    <n v="561.303"/>
    <n v="-28713"/>
    <x v="4"/>
    <s v="Décharge"/>
    <x v="0"/>
    <s v="CONGO"/>
    <s v="ɣ"/>
  </r>
  <r>
    <d v="2018-07-02T00:00:00"/>
    <s v="Achat billet d'avion BZV-PNR - Me KIANGUILA Cloud"/>
    <x v="4"/>
    <x v="0"/>
    <x v="0"/>
    <x v="7"/>
    <x v="7"/>
    <n v="561.303"/>
    <n v="-66713"/>
    <x v="5"/>
    <n v="4"/>
    <x v="0"/>
    <s v="CONGO"/>
    <s v="o"/>
  </r>
  <r>
    <d v="2018-07-02T00:00:00"/>
    <s v="Achat billet d'avion BZV-PNR -Me MALONGA MBOKO Audrey"/>
    <x v="4"/>
    <x v="0"/>
    <x v="0"/>
    <x v="7"/>
    <x v="7"/>
    <n v="561.303"/>
    <n v="-104713"/>
    <x v="5"/>
    <n v="4"/>
    <x v="0"/>
    <s v="CONGO"/>
    <s v="o"/>
  </r>
  <r>
    <d v="2018-07-02T00:00:00"/>
    <s v="Achat billet d'avion BZV-PNR -Mésange CIGNAS"/>
    <x v="5"/>
    <x v="0"/>
    <x v="0"/>
    <x v="7"/>
    <x v="7"/>
    <n v="561.303"/>
    <n v="-142713"/>
    <x v="5"/>
    <n v="4"/>
    <x v="0"/>
    <s v="CONGO"/>
    <s v="o"/>
  </r>
  <r>
    <d v="2018-07-02T00:00:00"/>
    <s v="Achat billet d'avion BZV-PNR -Gaudet Stone MALANDA"/>
    <x v="5"/>
    <x v="0"/>
    <x v="0"/>
    <x v="7"/>
    <x v="7"/>
    <n v="561.303"/>
    <n v="-180713"/>
    <x v="5"/>
    <n v="4"/>
    <x v="0"/>
    <s v="CONGO"/>
    <s v="o"/>
  </r>
  <r>
    <d v="2018-07-02T00:00:00"/>
    <s v="Cours d'anglais sur place-Mésange CIGNAS"/>
    <x v="6"/>
    <x v="2"/>
    <x v="0"/>
    <x v="8"/>
    <x v="8"/>
    <n v="561.303"/>
    <n v="-188713"/>
    <x v="5"/>
    <n v="33"/>
    <x v="0"/>
    <s v="CONGO"/>
    <s v="o"/>
  </r>
  <r>
    <d v="2018-07-02T00:00:00"/>
    <s v="Taxi à BZV: Bureau-Hôtel Saphir (cours de natation)"/>
    <x v="0"/>
    <x v="3"/>
    <x v="0"/>
    <x v="9"/>
    <x v="9"/>
    <n v="561.303"/>
    <n v="-190713"/>
    <x v="5"/>
    <s v="Décharge"/>
    <x v="0"/>
    <s v="CONGO"/>
    <s v="ɣ"/>
  </r>
  <r>
    <d v="2018-07-02T00:00:00"/>
    <s v="Taxi Perrine Office &gt; MEF&gt; Office "/>
    <x v="0"/>
    <x v="3"/>
    <x v="0"/>
    <x v="9"/>
    <x v="9"/>
    <n v="561.303"/>
    <n v="-192713"/>
    <x v="6"/>
    <s v="Décharge"/>
    <x v="0"/>
    <s v="CONGO"/>
    <s v="ɣ"/>
  </r>
  <r>
    <d v="2018-07-02T00:00:00"/>
    <s v="Taxi moto à Ewo: hôtel-TGI pour l'etablisssement de l&quot;acte d'appel"/>
    <x v="0"/>
    <x v="0"/>
    <x v="0"/>
    <x v="2"/>
    <x v="2"/>
    <n v="561.303"/>
    <n v="-193013"/>
    <x v="1"/>
    <s v="Decharge"/>
    <x v="0"/>
    <s v="CONGO"/>
    <s v="ɣ"/>
  </r>
  <r>
    <d v="2018-07-02T00:00:00"/>
    <s v="Frais de l'acte d'appel affaire BABOULI NGANGALA(Celeo) à Ewo"/>
    <x v="7"/>
    <x v="0"/>
    <x v="0"/>
    <x v="4"/>
    <x v="4"/>
    <n v="561.303"/>
    <n v="-203013"/>
    <x v="1"/>
    <n v="39"/>
    <x v="0"/>
    <s v="CONGO"/>
    <s v="o"/>
  </r>
  <r>
    <d v="2018-07-02T00:00:00"/>
    <s v="Taxi moto à Ewo: DDEF pour faire le point au chef faune"/>
    <x v="0"/>
    <x v="0"/>
    <x v="0"/>
    <x v="2"/>
    <x v="2"/>
    <n v="561.303"/>
    <n v="-203313"/>
    <x v="1"/>
    <s v="Decharge"/>
    <x v="0"/>
    <s v="CONGO"/>
    <s v="ɣ"/>
  </r>
  <r>
    <d v="2018-07-02T00:00:00"/>
    <s v="Taxi moto à Ewo: DDEF-TGI"/>
    <x v="0"/>
    <x v="0"/>
    <x v="0"/>
    <x v="2"/>
    <x v="2"/>
    <n v="561.303"/>
    <n v="-203613"/>
    <x v="1"/>
    <s v="Decharge"/>
    <x v="0"/>
    <s v="CONGO"/>
    <s v="ɣ"/>
  </r>
  <r>
    <d v="2018-07-02T00:00:00"/>
    <s v="Taxi moto à Ewo: TGI-Gare routiere pour la reservation du billet destination Owando."/>
    <x v="0"/>
    <x v="0"/>
    <x v="0"/>
    <x v="2"/>
    <x v="2"/>
    <n v="561.303"/>
    <n v="-203913"/>
    <x v="1"/>
    <s v="Decharge"/>
    <x v="0"/>
    <s v="CONGO"/>
    <s v="ɣ"/>
  </r>
  <r>
    <d v="2018-07-02T00:00:00"/>
    <s v="Taxi moto à Ewo: gare routiere-hôtel"/>
    <x v="0"/>
    <x v="0"/>
    <x v="0"/>
    <x v="2"/>
    <x v="2"/>
    <n v="561.303"/>
    <n v="-204213"/>
    <x v="1"/>
    <s v="Decharge"/>
    <x v="0"/>
    <s v="CONGO"/>
    <s v="ɣ"/>
  </r>
  <r>
    <d v="2018-07-02T00:00:00"/>
    <s v="Taxi Bureau PALF-Bureau ASPINAL"/>
    <x v="0"/>
    <x v="4"/>
    <x v="0"/>
    <x v="1"/>
    <x v="1"/>
    <n v="561.303"/>
    <n v="-205213"/>
    <x v="7"/>
    <s v="Décharge"/>
    <x v="0"/>
    <s v="CONGO"/>
    <s v="ɣ"/>
  </r>
  <r>
    <d v="2018-07-02T00:00:00"/>
    <s v="Taxi Bureau ASPINAL-Ministère de l'Economie Forestière"/>
    <x v="0"/>
    <x v="4"/>
    <x v="0"/>
    <x v="1"/>
    <x v="1"/>
    <n v="561.303"/>
    <n v="-206213"/>
    <x v="7"/>
    <s v="Décharge"/>
    <x v="0"/>
    <s v="CONGO"/>
    <s v="ɣ"/>
  </r>
  <r>
    <d v="2018-07-02T00:00:00"/>
    <s v="Taxi Ministère de l'Economie Forestière-Bureau PALF"/>
    <x v="0"/>
    <x v="4"/>
    <x v="0"/>
    <x v="1"/>
    <x v="1"/>
    <n v="561.303"/>
    <n v="-207213"/>
    <x v="7"/>
    <s v="Décharge"/>
    <x v="0"/>
    <s v="CONGO"/>
    <s v="ɣ"/>
  </r>
  <r>
    <d v="2018-07-02T00:00:00"/>
    <s v="Taxi Bureau-Moukondo-Moungali-Bureau (rencontrer les contacts indiqués par Semé)"/>
    <x v="0"/>
    <x v="5"/>
    <x v="0"/>
    <x v="10"/>
    <x v="10"/>
    <n v="561.303"/>
    <n v="-210713"/>
    <x v="8"/>
    <s v="Décharge"/>
    <x v="1"/>
    <s v="CONGO"/>
    <s v="ɣ"/>
  </r>
  <r>
    <d v="2018-07-02T00:00:00"/>
    <s v="Taxi à BZV: Bureau-Aeroport- Bureau"/>
    <x v="0"/>
    <x v="5"/>
    <x v="0"/>
    <x v="9"/>
    <x v="9"/>
    <n v="561.303"/>
    <n v="-212713"/>
    <x v="9"/>
    <s v="Décharge"/>
    <x v="1"/>
    <s v="CONGO"/>
    <s v="ɤ"/>
  </r>
  <r>
    <d v="2018-07-02T00:00:00"/>
    <s v="Achat Billet d'avion: Brazzaville-Pointe Noire "/>
    <x v="5"/>
    <x v="5"/>
    <x v="0"/>
    <x v="7"/>
    <x v="7"/>
    <n v="561.303"/>
    <n v="-250713"/>
    <x v="9"/>
    <n v="11"/>
    <x v="1"/>
    <s v="CONGO"/>
    <s v="o"/>
  </r>
  <r>
    <d v="2018-07-02T00:00:00"/>
    <s v="Taxi à ouesso: Hôtel- Cour d'Appel pour rencontrer le procureur général"/>
    <x v="0"/>
    <x v="0"/>
    <x v="0"/>
    <x v="0"/>
    <x v="0"/>
    <n v="561.303"/>
    <n v="-251213"/>
    <x v="2"/>
    <s v="Décharge"/>
    <x v="0"/>
    <s v="CONGO"/>
    <s v="ɣ"/>
  </r>
  <r>
    <d v="2018-07-02T00:00:00"/>
    <s v="Taxi à Ouesso: Cour d'Appel- Résidence PALF pour l'état des lieux"/>
    <x v="0"/>
    <x v="0"/>
    <x v="0"/>
    <x v="0"/>
    <x v="0"/>
    <n v="561.303"/>
    <n v="-251713"/>
    <x v="2"/>
    <s v="Décharge"/>
    <x v="0"/>
    <s v="CONGO"/>
    <s v="ɣ"/>
  </r>
  <r>
    <d v="2018-07-02T00:00:00"/>
    <s v="Taxi à Ouesso: Residence PALF-TGI pour la rencontre avec le greffier"/>
    <x v="0"/>
    <x v="0"/>
    <x v="0"/>
    <x v="0"/>
    <x v="0"/>
    <n v="561.303"/>
    <n v="-252213"/>
    <x v="2"/>
    <s v="Décharge"/>
    <x v="0"/>
    <s v="CONGO"/>
    <s v="ɣ"/>
  </r>
  <r>
    <d v="2018-07-02T00:00:00"/>
    <s v="Taxi à Ouesso: TGI-Residence PALFpour l'état des lieux avec Corneil de WCS"/>
    <x v="0"/>
    <x v="0"/>
    <x v="0"/>
    <x v="0"/>
    <x v="0"/>
    <n v="561.303"/>
    <n v="-252713"/>
    <x v="2"/>
    <s v="Décharge"/>
    <x v="0"/>
    <s v="CONGO"/>
    <s v="ɣ"/>
  </r>
  <r>
    <d v="2018-07-02T00:00:00"/>
    <s v="Taxi à Ouesso:  Residence PALF-Hôtel"/>
    <x v="0"/>
    <x v="0"/>
    <x v="0"/>
    <x v="0"/>
    <x v="0"/>
    <n v="561.303"/>
    <n v="-253213"/>
    <x v="2"/>
    <s v="Décharge"/>
    <x v="0"/>
    <s v="CONGO"/>
    <s v="ɣ"/>
  </r>
  <r>
    <d v="2018-07-02T00:00:00"/>
    <s v="Food allowance à Ouesso"/>
    <x v="2"/>
    <x v="0"/>
    <x v="0"/>
    <x v="4"/>
    <x v="4"/>
    <n v="561.303"/>
    <n v="-263213"/>
    <x v="2"/>
    <s v="Décharge"/>
    <x v="0"/>
    <s v="CONGO"/>
    <s v="ɣ"/>
  </r>
  <r>
    <d v="2018-07-02T00:00:00"/>
    <s v="Taxi à BZV: domicile-bureau"/>
    <x v="0"/>
    <x v="0"/>
    <x v="0"/>
    <x v="1"/>
    <x v="1"/>
    <n v="561.303"/>
    <n v="-264213"/>
    <x v="10"/>
    <s v="Décharge"/>
    <x v="0"/>
    <s v="CONGO"/>
    <s v="ɣ"/>
  </r>
  <r>
    <d v="2018-07-02T00:00:00"/>
    <s v="Food allowance pendant la pause"/>
    <x v="6"/>
    <x v="0"/>
    <x v="0"/>
    <x v="1"/>
    <x v="1"/>
    <n v="561.303"/>
    <n v="-265213"/>
    <x v="10"/>
    <s v="Décharge"/>
    <x v="0"/>
    <s v="CONGO"/>
    <s v="ɣ"/>
  </r>
  <r>
    <d v="2018-07-02T00:00:00"/>
    <s v="Taxi à BZV: bureau-Aeroport Maya Maya"/>
    <x v="0"/>
    <x v="0"/>
    <x v="0"/>
    <x v="1"/>
    <x v="1"/>
    <n v="561.303"/>
    <n v="-266213"/>
    <x v="10"/>
    <s v="Décharge"/>
    <x v="0"/>
    <s v="CONGO"/>
    <s v="ɣ"/>
  </r>
  <r>
    <d v="2018-07-02T00:00:00"/>
    <s v="Taxi à BZV: Aeroport Maya Maya-bureau"/>
    <x v="0"/>
    <x v="0"/>
    <x v="0"/>
    <x v="1"/>
    <x v="1"/>
    <n v="561.303"/>
    <n v="-267213"/>
    <x v="10"/>
    <s v="Décharge"/>
    <x v="0"/>
    <s v="CONGO"/>
    <s v="ɣ"/>
  </r>
  <r>
    <d v="2018-07-02T00:00:00"/>
    <s v="Taxi à BZV: bureau-Cabinet d'avocat M. MALONGA"/>
    <x v="0"/>
    <x v="0"/>
    <x v="0"/>
    <x v="1"/>
    <x v="1"/>
    <n v="561.303"/>
    <n v="-268213"/>
    <x v="10"/>
    <s v="Décharge"/>
    <x v="0"/>
    <s v="CONGO"/>
    <s v="ɣ"/>
  </r>
  <r>
    <d v="2018-07-02T00:00:00"/>
    <s v="Taxi à BZV: cabinet d'avocat M.MALONGA-bureau"/>
    <x v="0"/>
    <x v="0"/>
    <x v="0"/>
    <x v="1"/>
    <x v="1"/>
    <n v="561.303"/>
    <n v="-269213"/>
    <x v="10"/>
    <s v="Décharge"/>
    <x v="0"/>
    <s v="CONGO"/>
    <s v="ɣ"/>
  </r>
  <r>
    <d v="2018-07-02T00:00:00"/>
    <s v="Taxi à BZV: bureau-domicile"/>
    <x v="0"/>
    <x v="0"/>
    <x v="0"/>
    <x v="1"/>
    <x v="1"/>
    <n v="561.303"/>
    <n v="-270213"/>
    <x v="10"/>
    <s v="Décharge"/>
    <x v="0"/>
    <s v="CONGO"/>
    <s v="ɣ"/>
  </r>
  <r>
    <d v="2018-07-02T00:00:00"/>
    <s v="Paiement frais d,hôtel du 23 au 26 juin 2018 à Conkouati"/>
    <x v="2"/>
    <x v="5"/>
    <x v="0"/>
    <x v="11"/>
    <x v="11"/>
    <n v="561.303"/>
    <n v="-315213"/>
    <x v="11"/>
    <s v="OUI"/>
    <x v="1"/>
    <s v="CONGO"/>
    <s v="o"/>
  </r>
  <r>
    <d v="2018-07-02T00:00:00"/>
    <s v="Taxi à BZV: hôtel - domicile /operation en vue à BZV"/>
    <x v="0"/>
    <x v="5"/>
    <x v="0"/>
    <x v="9"/>
    <x v="9"/>
    <n v="561.303"/>
    <n v="-317213"/>
    <x v="12"/>
    <s v="Décharge"/>
    <x v="1"/>
    <s v="CONGO"/>
    <s v="ɣ"/>
  </r>
  <r>
    <d v="2018-07-03T00:00:00"/>
    <s v="FRAIS RET.DEPLACE Chq n°03593800"/>
    <x v="3"/>
    <x v="1"/>
    <x v="0"/>
    <x v="12"/>
    <x v="12"/>
    <n v="561.303"/>
    <n v="-320614"/>
    <x v="3"/>
    <n v="3593800"/>
    <x v="0"/>
    <s v="CONGO"/>
    <s v="o"/>
  </r>
  <r>
    <d v="2018-07-03T00:00:00"/>
    <s v="Taxi moto à Impfondo :Hôtel-Agence Charden Farell -Restaurant-Hôtel"/>
    <x v="0"/>
    <x v="0"/>
    <x v="0"/>
    <x v="6"/>
    <x v="6"/>
    <n v="561.303"/>
    <n v="-322114"/>
    <x v="0"/>
    <s v="Décharge"/>
    <x v="0"/>
    <s v="CONGO"/>
    <s v="ɣ"/>
  </r>
  <r>
    <d v="2018-07-03T00:00:00"/>
    <s v="Taxi moto à Impfondo: Hôtel-Restaurant /aller et Retour "/>
    <x v="0"/>
    <x v="0"/>
    <x v="0"/>
    <x v="1"/>
    <x v="1"/>
    <n v="561.303"/>
    <n v="-323114"/>
    <x v="0"/>
    <s v="Décharge"/>
    <x v="0"/>
    <s v="CONGO"/>
    <s v="ɣ"/>
  </r>
  <r>
    <d v="2018-07-03T00:00:00"/>
    <s v="Taxi à Ouesso: Hôtel-Marché"/>
    <x v="0"/>
    <x v="0"/>
    <x v="0"/>
    <x v="0"/>
    <x v="0"/>
    <n v="561.303"/>
    <n v="-323614"/>
    <x v="4"/>
    <s v="Décharge"/>
    <x v="0"/>
    <s v="CONGO"/>
    <s v="ɣ"/>
  </r>
  <r>
    <d v="2018-07-03T00:00:00"/>
    <s v="Taxi à Ouesso: Marché-Hôtel"/>
    <x v="0"/>
    <x v="0"/>
    <x v="0"/>
    <x v="0"/>
    <x v="0"/>
    <n v="561.303"/>
    <n v="-324114"/>
    <x v="4"/>
    <s v="Décharge"/>
    <x v="0"/>
    <s v="CONGO"/>
    <s v="ɣ"/>
  </r>
  <r>
    <d v="2018-07-03T00:00:00"/>
    <s v="Taxi à Ouesso: Hôtel-Port de Ouesso"/>
    <x v="0"/>
    <x v="0"/>
    <x v="0"/>
    <x v="0"/>
    <x v="0"/>
    <n v="561.303"/>
    <n v="-324614"/>
    <x v="4"/>
    <s v="Décharge"/>
    <x v="0"/>
    <s v="CONGO"/>
    <s v="ɣ"/>
  </r>
  <r>
    <d v="2018-07-03T00:00:00"/>
    <s v="Pirogue Port de Ouesso-Rive Sangha-Pokola"/>
    <x v="0"/>
    <x v="0"/>
    <x v="0"/>
    <x v="1"/>
    <x v="1"/>
    <n v="561.303"/>
    <n v="-325614"/>
    <x v="4"/>
    <s v="Décharge"/>
    <x v="0"/>
    <s v="CONGO"/>
    <s v="ɣ"/>
  </r>
  <r>
    <d v="2018-07-03T00:00:00"/>
    <s v="Taxi Rive Sangha-Pokola"/>
    <x v="0"/>
    <x v="0"/>
    <x v="0"/>
    <x v="9"/>
    <x v="9"/>
    <n v="561.303"/>
    <n v="-327614"/>
    <x v="4"/>
    <s v="Décharge"/>
    <x v="0"/>
    <s v="CONGO"/>
    <s v="ɣ"/>
  </r>
  <r>
    <d v="2018-07-03T00:00:00"/>
    <s v="Taxi moto à Pokola: Gare routière-Hôtel"/>
    <x v="0"/>
    <x v="0"/>
    <x v="0"/>
    <x v="0"/>
    <x v="0"/>
    <n v="561.303"/>
    <n v="-328114"/>
    <x v="4"/>
    <s v="Décharge"/>
    <x v="0"/>
    <s v="CONGO"/>
    <s v="ɣ"/>
  </r>
  <r>
    <d v="2018-07-03T00:00:00"/>
    <s v="Taxi moto à Pokola: réperage des hôtels en vue d'une opération"/>
    <x v="0"/>
    <x v="0"/>
    <x v="0"/>
    <x v="0"/>
    <x v="0"/>
    <n v="561.303"/>
    <n v="-328614"/>
    <x v="4"/>
    <s v="Décharge"/>
    <x v="0"/>
    <s v="CONGO"/>
    <s v="ɣ"/>
  </r>
  <r>
    <d v="2018-07-03T00:00:00"/>
    <s v="Taxi moto à Pokola: Hôtel -Gendarmerie (première voie, estimation trajet)"/>
    <x v="0"/>
    <x v="0"/>
    <x v="0"/>
    <x v="0"/>
    <x v="0"/>
    <n v="561.303"/>
    <n v="-329114"/>
    <x v="4"/>
    <s v="Décharge"/>
    <x v="0"/>
    <s v="CONGO"/>
    <s v="ɣ"/>
  </r>
  <r>
    <d v="2018-07-03T00:00:00"/>
    <s v="Taxi moto à Pokola: Gendarmerie (deuxième voie, estimation trajet)-Hôtel  "/>
    <x v="0"/>
    <x v="0"/>
    <x v="0"/>
    <x v="0"/>
    <x v="0"/>
    <n v="561.303"/>
    <n v="-329614"/>
    <x v="4"/>
    <s v="Décharge"/>
    <x v="0"/>
    <s v="CONGO"/>
    <s v="ɣ"/>
  </r>
  <r>
    <d v="2018-07-03T00:00:00"/>
    <s v="Taxi moto à Pokola: Hôtels reperage en vue d'une opération"/>
    <x v="0"/>
    <x v="0"/>
    <x v="0"/>
    <x v="0"/>
    <x v="0"/>
    <n v="561.303"/>
    <n v="-330114"/>
    <x v="4"/>
    <s v="Décharge"/>
    <x v="0"/>
    <s v="CONGO"/>
    <s v="ɣ"/>
  </r>
  <r>
    <d v="2018-07-03T00:00:00"/>
    <s v="Frais de transfert à Bley/IMPFONDO"/>
    <x v="8"/>
    <x v="1"/>
    <x v="0"/>
    <x v="13"/>
    <x v="13"/>
    <n v="561.303"/>
    <n v="-336114"/>
    <x v="5"/>
    <s v="98/GCF"/>
    <x v="0"/>
    <s v="CONGO"/>
    <s v="o"/>
  </r>
  <r>
    <d v="2018-07-03T00:00:00"/>
    <s v="Frais de transfert à Dieudonné/OWANDO"/>
    <x v="8"/>
    <x v="1"/>
    <x v="0"/>
    <x v="14"/>
    <x v="14"/>
    <n v="561.303"/>
    <n v="-340114"/>
    <x v="5"/>
    <s v="99/GCF"/>
    <x v="0"/>
    <s v="CONGO"/>
    <s v="o"/>
  </r>
  <r>
    <d v="2018-07-03T00:00:00"/>
    <s v="Taxi à BZV: Bureau-BCI"/>
    <x v="0"/>
    <x v="3"/>
    <x v="0"/>
    <x v="9"/>
    <x v="9"/>
    <n v="561.303"/>
    <n v="-342114"/>
    <x v="5"/>
    <s v="Décharge"/>
    <x v="0"/>
    <s v="CONGO"/>
    <s v="ɣ"/>
  </r>
  <r>
    <d v="2018-07-03T00:00:00"/>
    <s v="Frais de transfert à Jospin/OUESSO"/>
    <x v="8"/>
    <x v="1"/>
    <x v="0"/>
    <x v="15"/>
    <x v="15"/>
    <n v="561.303"/>
    <n v="-360714"/>
    <x v="5"/>
    <s v="100/GCF"/>
    <x v="0"/>
    <s v="CONGO"/>
    <s v="o"/>
  </r>
  <r>
    <d v="2018-07-03T00:00:00"/>
    <s v="Frais de mission Dolisie du 04 au 06 juillet 2018/Me Séverin BIYOUDI"/>
    <x v="4"/>
    <x v="0"/>
    <x v="0"/>
    <x v="16"/>
    <x v="16"/>
    <n v="561.303"/>
    <n v="-436714"/>
    <x v="5"/>
    <n v="38"/>
    <x v="0"/>
    <s v="CONGO"/>
    <s v="o"/>
  </r>
  <r>
    <d v="2018-07-03T00:00:00"/>
    <s v="Frais de mission Dolisie du 04 au 06 juillet 2018/Me KIANGUILA Cloud"/>
    <x v="4"/>
    <x v="0"/>
    <x v="0"/>
    <x v="17"/>
    <x v="17"/>
    <n v="561.303"/>
    <n v="-550714"/>
    <x v="5"/>
    <n v="39"/>
    <x v="0"/>
    <s v="CONGO"/>
    <s v="o"/>
  </r>
  <r>
    <d v="2018-07-03T00:00:00"/>
    <s v="Taxi à BZV: Bureau-BCI"/>
    <x v="0"/>
    <x v="3"/>
    <x v="0"/>
    <x v="9"/>
    <x v="9"/>
    <n v="561.303"/>
    <n v="-552714"/>
    <x v="5"/>
    <s v="Décharge"/>
    <x v="0"/>
    <s v="CONGO"/>
    <s v="ɣ"/>
  </r>
  <r>
    <d v="2018-07-03T00:00:00"/>
    <s v="Frais de mission PNR du 04 au 06 juillet 2018/Me MALONGA Audrey"/>
    <x v="4"/>
    <x v="0"/>
    <x v="0"/>
    <x v="18"/>
    <x v="18"/>
    <n v="561.303"/>
    <n v="-659714"/>
    <x v="5"/>
    <n v="41"/>
    <x v="0"/>
    <s v="CONGO"/>
    <s v="o"/>
  </r>
  <r>
    <d v="2018-07-03T00:00:00"/>
    <s v="Bonus du mois de juin 2018-Mésange CIGNAS"/>
    <x v="9"/>
    <x v="0"/>
    <x v="0"/>
    <x v="19"/>
    <x v="19"/>
    <n v="561.303"/>
    <n v="-677714"/>
    <x v="5"/>
    <n v="42"/>
    <x v="0"/>
    <s v="CONGO"/>
    <s v="o"/>
  </r>
  <r>
    <d v="2018-07-03T00:00:00"/>
    <s v="Bonus de Responsabilité du mois de juin 2018-Mésange CIGNAS"/>
    <x v="9"/>
    <x v="0"/>
    <x v="0"/>
    <x v="20"/>
    <x v="20"/>
    <n v="561.303"/>
    <n v="-705714"/>
    <x v="5"/>
    <n v="43"/>
    <x v="0"/>
    <s v="CONGO"/>
    <s v="o"/>
  </r>
  <r>
    <d v="2018-07-03T00:00:00"/>
    <s v="Bonus du mois de juin 2018-i23c"/>
    <x v="9"/>
    <x v="5"/>
    <x v="0"/>
    <x v="21"/>
    <x v="21"/>
    <n v="561.303"/>
    <n v="-720714"/>
    <x v="5"/>
    <n v="47"/>
    <x v="1"/>
    <s v="CONGO"/>
    <s v="o"/>
  </r>
  <r>
    <d v="2018-07-03T00:00:00"/>
    <s v="Bonus de Responsabilité du mois de juin 2018-i23c"/>
    <x v="9"/>
    <x v="5"/>
    <x v="0"/>
    <x v="4"/>
    <x v="4"/>
    <n v="561.303"/>
    <n v="-730714"/>
    <x v="5"/>
    <n v="48"/>
    <x v="1"/>
    <s v="CONGO"/>
    <s v="o"/>
  </r>
  <r>
    <d v="2018-07-03T00:00:00"/>
    <s v="Bonus du mois de juin 2018-Crépin IBOUILI"/>
    <x v="9"/>
    <x v="0"/>
    <x v="0"/>
    <x v="21"/>
    <x v="21"/>
    <n v="561.303"/>
    <n v="-745714"/>
    <x v="5"/>
    <n v="50"/>
    <x v="0"/>
    <s v="CONGO"/>
    <s v="o"/>
  </r>
  <r>
    <d v="2018-07-03T00:00:00"/>
    <s v="Bonus du mois de juin 2018-Evariste LELOUSSI"/>
    <x v="9"/>
    <x v="4"/>
    <x v="0"/>
    <x v="4"/>
    <x v="4"/>
    <n v="561.303"/>
    <n v="-755714"/>
    <x v="5"/>
    <n v="1"/>
    <x v="0"/>
    <s v="CONGO"/>
    <s v="o"/>
  </r>
  <r>
    <d v="2018-07-03T00:00:00"/>
    <s v="Bonus du mois de mai 2018-Evariste LELOUSSI"/>
    <x v="9"/>
    <x v="4"/>
    <x v="0"/>
    <x v="21"/>
    <x v="21"/>
    <n v="561.303"/>
    <n v="-770714"/>
    <x v="5"/>
    <n v="2"/>
    <x v="0"/>
    <s v="CONGO"/>
    <s v="o"/>
  </r>
  <r>
    <d v="2018-07-03T00:00:00"/>
    <s v="Bonus du mois de juin 2018-Dalia OYONTSIO"/>
    <x v="9"/>
    <x v="0"/>
    <x v="0"/>
    <x v="21"/>
    <x v="21"/>
    <n v="561.303"/>
    <n v="-785714"/>
    <x v="5"/>
    <n v="3"/>
    <x v="0"/>
    <s v="CONGO"/>
    <s v="o"/>
  </r>
  <r>
    <d v="2018-07-03T00:00:00"/>
    <s v="Bonus du mois de juin 2018-Gaudet Stone MALANDA"/>
    <x v="9"/>
    <x v="0"/>
    <x v="0"/>
    <x v="21"/>
    <x v="21"/>
    <n v="561.303"/>
    <n v="-800714"/>
    <x v="5"/>
    <n v="4"/>
    <x v="0"/>
    <s v="CONGO"/>
    <s v="o"/>
  </r>
  <r>
    <d v="2018-07-03T00:00:00"/>
    <s v="Achat 02 carnets de reçu pour le bureau PALF"/>
    <x v="10"/>
    <x v="1"/>
    <x v="0"/>
    <x v="14"/>
    <x v="14"/>
    <n v="561.303"/>
    <n v="-804714"/>
    <x v="5"/>
    <n v="20"/>
    <x v="0"/>
    <s v="CONGO"/>
    <s v="o"/>
  </r>
  <r>
    <d v="2018-07-03T00:00:00"/>
    <s v="Taxi à BZV: Bureau-BCI"/>
    <x v="0"/>
    <x v="3"/>
    <x v="0"/>
    <x v="9"/>
    <x v="9"/>
    <n v="561.303"/>
    <n v="-806714"/>
    <x v="5"/>
    <s v="Décharge"/>
    <x v="0"/>
    <s v="CONGO"/>
    <s v="ɣ"/>
  </r>
  <r>
    <d v="2018-07-03T00:00:00"/>
    <s v="Taxi à BZV: bureau-hôtel saphir(cours de natation)"/>
    <x v="0"/>
    <x v="3"/>
    <x v="0"/>
    <x v="9"/>
    <x v="9"/>
    <n v="561.303"/>
    <n v="-808714"/>
    <x v="5"/>
    <s v="Décharge"/>
    <x v="0"/>
    <s v="CONGO"/>
    <s v="ɣ"/>
  </r>
  <r>
    <d v="2018-07-03T00:00:00"/>
    <s v="Taxi à BZV: Bureau-MEF pour rencontre avec le CAJ/ MEF-Bureau"/>
    <x v="0"/>
    <x v="0"/>
    <x v="0"/>
    <x v="9"/>
    <x v="9"/>
    <n v="561.303"/>
    <n v="-810714"/>
    <x v="13"/>
    <s v="Décharge"/>
    <x v="0"/>
    <s v="CONGO"/>
    <s v="ɣ"/>
  </r>
  <r>
    <d v="2018-07-03T00:00:00"/>
    <s v="Achat Billet Ewo-Owando"/>
    <x v="0"/>
    <x v="0"/>
    <x v="0"/>
    <x v="8"/>
    <x v="8"/>
    <n v="561.303"/>
    <n v="-998714"/>
    <x v="1"/>
    <s v="Decharge"/>
    <x v="0"/>
    <s v="CONGO"/>
    <s v="ɣ"/>
  </r>
  <r>
    <d v="2018-07-03T00:00:00"/>
    <s v="Taxi moto à Owando:  gare routiere-hôtel"/>
    <x v="0"/>
    <x v="0"/>
    <x v="0"/>
    <x v="2"/>
    <x v="2"/>
    <n v="561.303"/>
    <n v="-999014"/>
    <x v="1"/>
    <s v="Decharge"/>
    <x v="0"/>
    <s v="CONGO"/>
    <s v="ɣ"/>
  </r>
  <r>
    <d v="2018-07-03T00:00:00"/>
    <s v="Taxi moto à Owando: hôtel-restaurant"/>
    <x v="0"/>
    <x v="0"/>
    <x v="0"/>
    <x v="2"/>
    <x v="2"/>
    <n v="561.303"/>
    <n v="-999314"/>
    <x v="1"/>
    <s v="Decharge"/>
    <x v="0"/>
    <s v="CONGO"/>
    <s v="ɣ"/>
  </r>
  <r>
    <d v="2018-07-03T00:00:00"/>
    <s v="Taxi moto à Owando: restaurant-hôtel"/>
    <x v="0"/>
    <x v="0"/>
    <x v="0"/>
    <x v="2"/>
    <x v="2"/>
    <n v="561.303"/>
    <n v="-999614"/>
    <x v="1"/>
    <s v="Decharge"/>
    <x v="0"/>
    <s v="CONGO"/>
    <s v="ɣ"/>
  </r>
  <r>
    <d v="2018-07-03T00:00:00"/>
    <s v="Taxi Bureau PALF-Radio Rurale"/>
    <x v="0"/>
    <x v="4"/>
    <x v="0"/>
    <x v="1"/>
    <x v="1"/>
    <n v="561.303"/>
    <n v="-1000614"/>
    <x v="7"/>
    <s v="Décharge"/>
    <x v="0"/>
    <s v="CONGO"/>
    <s v="ɣ"/>
  </r>
  <r>
    <d v="2018-07-03T00:00:00"/>
    <s v="Taxi Radio Rurale-MN TV "/>
    <x v="0"/>
    <x v="4"/>
    <x v="0"/>
    <x v="1"/>
    <x v="1"/>
    <n v="561.303"/>
    <n v="-1001614"/>
    <x v="7"/>
    <s v="Décharge"/>
    <x v="0"/>
    <s v="CONGO"/>
    <s v="ɣ"/>
  </r>
  <r>
    <d v="2018-07-03T00:00:00"/>
    <s v="Taxi MN TV-TOP TV"/>
    <x v="0"/>
    <x v="4"/>
    <x v="0"/>
    <x v="1"/>
    <x v="1"/>
    <n v="561.303"/>
    <n v="-1002614"/>
    <x v="7"/>
    <s v="Décharge"/>
    <x v="0"/>
    <s v="CONGO"/>
    <s v="ɣ"/>
  </r>
  <r>
    <d v="2018-07-03T00:00:00"/>
    <s v="Taxi TOP TV-Bibliothèque Universitaire"/>
    <x v="0"/>
    <x v="4"/>
    <x v="0"/>
    <x v="1"/>
    <x v="1"/>
    <n v="561.303"/>
    <n v="-1003614"/>
    <x v="7"/>
    <s v="Décharge"/>
    <x v="0"/>
    <s v="CONGO"/>
    <s v="ɣ"/>
  </r>
  <r>
    <d v="2018-07-03T00:00:00"/>
    <s v="Taxi Bibliothèque Universitaire-Bureau PALF"/>
    <x v="0"/>
    <x v="4"/>
    <x v="0"/>
    <x v="1"/>
    <x v="1"/>
    <n v="561.303"/>
    <n v="-1004614"/>
    <x v="7"/>
    <s v="Décharge"/>
    <x v="0"/>
    <s v="CONGO"/>
    <s v="ɣ"/>
  </r>
  <r>
    <d v="2018-07-03T00:00:00"/>
    <s v="Taxi à BZV: domicile -Aeroport/ pour la mission de PNR"/>
    <x v="0"/>
    <x v="5"/>
    <x v="0"/>
    <x v="1"/>
    <x v="1"/>
    <n v="561.303"/>
    <n v="-1005614"/>
    <x v="9"/>
    <s v="Décharge"/>
    <x v="1"/>
    <s v="CONGO"/>
    <s v="ɤ"/>
  </r>
  <r>
    <d v="2018-07-03T00:00:00"/>
    <s v="Achat timbre aeroportuaire pour le billet d'avion BZV-PNR"/>
    <x v="11"/>
    <x v="5"/>
    <x v="0"/>
    <x v="1"/>
    <x v="1"/>
    <n v="561.303"/>
    <n v="-1006614"/>
    <x v="9"/>
    <s v="OUI"/>
    <x v="1"/>
    <s v="CONGO"/>
    <s v="o"/>
  </r>
  <r>
    <d v="2018-07-03T00:00:00"/>
    <s v="Taxi à PNR: Aeroport - Residence PALF "/>
    <x v="0"/>
    <x v="5"/>
    <x v="0"/>
    <x v="1"/>
    <x v="1"/>
    <n v="561.303"/>
    <n v="-1007614"/>
    <x v="9"/>
    <s v="Décharge"/>
    <x v="1"/>
    <s v="CONGO"/>
    <s v="ɤ"/>
  </r>
  <r>
    <d v="2018-07-03T00:00:00"/>
    <s v="Taxi à PNR: Residence PALF -Grand marché"/>
    <x v="0"/>
    <x v="5"/>
    <x v="0"/>
    <x v="1"/>
    <x v="1"/>
    <n v="561.303"/>
    <n v="-1008614"/>
    <x v="9"/>
    <s v="Décharge"/>
    <x v="1"/>
    <s v="CONGO"/>
    <s v="ɤ"/>
  </r>
  <r>
    <d v="2018-07-03T00:00:00"/>
    <s v="Taxi grand marche-Mazrche mayaka mvouvou"/>
    <x v="0"/>
    <x v="5"/>
    <x v="0"/>
    <x v="1"/>
    <x v="1"/>
    <n v="561.303"/>
    <n v="-1009614"/>
    <x v="9"/>
    <s v="Décharge"/>
    <x v="1"/>
    <s v="CONGO"/>
    <s v="ɤ"/>
  </r>
  <r>
    <d v="2018-07-03T00:00:00"/>
    <s v="Taxi à PNR: Marche mayaka - Residence PALF "/>
    <x v="0"/>
    <x v="5"/>
    <x v="0"/>
    <x v="1"/>
    <x v="1"/>
    <n v="561.303"/>
    <n v="-1010614"/>
    <x v="9"/>
    <s v="Décharge"/>
    <x v="1"/>
    <s v="CONGO"/>
    <s v="ɤ"/>
  </r>
  <r>
    <d v="2018-07-03T00:00:00"/>
    <s v="Taxi à Ouesso: Hôtel-bureautique pour impression de la liste d'amenagement et d'equipement de la residence PALF"/>
    <x v="0"/>
    <x v="0"/>
    <x v="0"/>
    <x v="0"/>
    <x v="0"/>
    <n v="561.303"/>
    <n v="-1011114"/>
    <x v="2"/>
    <s v="Décharge"/>
    <x v="0"/>
    <s v="CONGO"/>
    <s v="ɣ"/>
  </r>
  <r>
    <d v="2018-07-03T00:00:00"/>
    <s v="Taxi à Ouesso: bureautique-Hôtel"/>
    <x v="0"/>
    <x v="0"/>
    <x v="0"/>
    <x v="0"/>
    <x v="0"/>
    <n v="561.303"/>
    <n v="-1011614"/>
    <x v="2"/>
    <s v="Décharge"/>
    <x v="0"/>
    <s v="CONGO"/>
    <s v="ɣ"/>
  </r>
  <r>
    <d v="2018-07-03T00:00:00"/>
    <s v="Taxi à Ouesso: Hôtel- Agence charden farell pour recupérer l'argent envoyé par Mavy"/>
    <x v="0"/>
    <x v="0"/>
    <x v="0"/>
    <x v="0"/>
    <x v="0"/>
    <n v="561.303"/>
    <n v="-1012114"/>
    <x v="2"/>
    <s v="Décharge"/>
    <x v="0"/>
    <s v="CONGO"/>
    <s v="ɣ"/>
  </r>
  <r>
    <d v="2018-07-03T00:00:00"/>
    <s v="Taxi à Ouesso: Agence charden farell-Hôtel"/>
    <x v="0"/>
    <x v="0"/>
    <x v="0"/>
    <x v="0"/>
    <x v="0"/>
    <n v="561.303"/>
    <n v="-1012614"/>
    <x v="2"/>
    <s v="Décharge"/>
    <x v="0"/>
    <s v="CONGO"/>
    <s v="ɣ"/>
  </r>
  <r>
    <d v="2018-07-03T00:00:00"/>
    <s v="Taxi à Ouesso: Hôtel - Port "/>
    <x v="0"/>
    <x v="0"/>
    <x v="0"/>
    <x v="0"/>
    <x v="0"/>
    <n v="561.303"/>
    <n v="-1013114"/>
    <x v="2"/>
    <s v="Décharge"/>
    <x v="0"/>
    <s v="CONGO"/>
    <s v="ɣ"/>
  </r>
  <r>
    <d v="2018-07-03T00:00:00"/>
    <s v="Traversée pirogue Rive Sangha Ouesso-Rive Sangha pokola"/>
    <x v="0"/>
    <x v="0"/>
    <x v="0"/>
    <x v="1"/>
    <x v="1"/>
    <n v="561.303"/>
    <n v="-1014114"/>
    <x v="2"/>
    <s v="Décharge"/>
    <x v="0"/>
    <s v="CONGO"/>
    <s v="ɣ"/>
  </r>
  <r>
    <d v="2018-07-03T00:00:00"/>
    <s v="Food allowance à Pokola"/>
    <x v="2"/>
    <x v="0"/>
    <x v="0"/>
    <x v="4"/>
    <x v="4"/>
    <n v="561.303"/>
    <n v="-1024114"/>
    <x v="2"/>
    <s v="Décharge"/>
    <x v="0"/>
    <s v="CONGO"/>
    <s v="ɣ"/>
  </r>
  <r>
    <d v="2018-07-03T00:00:00"/>
    <s v="Taxi Ouesso-pokola"/>
    <x v="0"/>
    <x v="0"/>
    <x v="0"/>
    <x v="9"/>
    <x v="9"/>
    <n v="561.303"/>
    <n v="-1026114"/>
    <x v="2"/>
    <s v="Décharge"/>
    <x v="0"/>
    <s v="CONGO"/>
    <s v="ɣ"/>
  </r>
  <r>
    <d v="2018-07-03T00:00:00"/>
    <s v="Taxi moto à Pokola: Gare routière-Hôtel "/>
    <x v="0"/>
    <x v="0"/>
    <x v="0"/>
    <x v="0"/>
    <x v="0"/>
    <n v="561.303"/>
    <n v="-1026614"/>
    <x v="2"/>
    <s v="Décharge"/>
    <x v="0"/>
    <s v="CONGO"/>
    <s v="ɣ"/>
  </r>
  <r>
    <d v="2018-07-03T00:00:00"/>
    <s v="Taxi moto à Pokola: Hôtel de residence -hôtel de l'operation pour répérage "/>
    <x v="0"/>
    <x v="0"/>
    <x v="0"/>
    <x v="0"/>
    <x v="0"/>
    <n v="561.303"/>
    <n v="-1027114"/>
    <x v="2"/>
    <s v="Décharge"/>
    <x v="0"/>
    <s v="CONGO"/>
    <s v="ɣ"/>
  </r>
  <r>
    <d v="2018-07-03T00:00:00"/>
    <s v="Taxi moto à Pokola: Hôtel de l'opération- verirfication de l'itineraire de la gendarmerie"/>
    <x v="0"/>
    <x v="0"/>
    <x v="0"/>
    <x v="0"/>
    <x v="0"/>
    <n v="561.303"/>
    <n v="-1027614"/>
    <x v="2"/>
    <s v="Décharge"/>
    <x v="0"/>
    <s v="CONGO"/>
    <s v="ɣ"/>
  </r>
  <r>
    <d v="2018-07-03T00:00:00"/>
    <s v="Taxi moto à Pokola: Gendarmerie-Hôtel de l'operation"/>
    <x v="0"/>
    <x v="0"/>
    <x v="0"/>
    <x v="0"/>
    <x v="0"/>
    <n v="561.303"/>
    <n v="-1028114"/>
    <x v="2"/>
    <s v="Décharge"/>
    <x v="0"/>
    <s v="CONGO"/>
    <s v="ɣ"/>
  </r>
  <r>
    <d v="2018-07-03T00:00:00"/>
    <s v="Taxi moto à Pokola: Hôtel de l'operation- Hôtel de residence"/>
    <x v="0"/>
    <x v="0"/>
    <x v="0"/>
    <x v="0"/>
    <x v="0"/>
    <n v="561.303"/>
    <n v="-1028614"/>
    <x v="2"/>
    <s v="Décharge"/>
    <x v="0"/>
    <s v="CONGO"/>
    <s v="ɣ"/>
  </r>
  <r>
    <d v="2018-07-03T00:00:00"/>
    <s v="Taxi à BZV: domicile-Bureau"/>
    <x v="0"/>
    <x v="0"/>
    <x v="0"/>
    <x v="1"/>
    <x v="1"/>
    <n v="561.303"/>
    <n v="-1029614"/>
    <x v="10"/>
    <s v="Décharge"/>
    <x v="0"/>
    <s v="CONGO"/>
    <s v="ɣ"/>
  </r>
  <r>
    <d v="2018-07-03T00:00:00"/>
    <s v="Food allowance pendant la pause"/>
    <x v="6"/>
    <x v="0"/>
    <x v="0"/>
    <x v="1"/>
    <x v="1"/>
    <n v="561.303"/>
    <n v="-1030614"/>
    <x v="10"/>
    <s v="Décharge"/>
    <x v="0"/>
    <s v="CONGO"/>
    <s v="ɣ"/>
  </r>
  <r>
    <d v="2018-07-03T00:00:00"/>
    <s v="Taxi à BZV: Bureau-Océan du Nord"/>
    <x v="0"/>
    <x v="0"/>
    <x v="0"/>
    <x v="1"/>
    <x v="1"/>
    <n v="561.303"/>
    <n v="-1031614"/>
    <x v="10"/>
    <s v="Décharge"/>
    <x v="0"/>
    <s v="CONGO"/>
    <s v="ɣ"/>
  </r>
  <r>
    <d v="2018-07-03T00:00:00"/>
    <s v="Taxi à BZV: Océan de Nord-Bureau"/>
    <x v="0"/>
    <x v="0"/>
    <x v="0"/>
    <x v="1"/>
    <x v="1"/>
    <n v="561.303"/>
    <n v="-1032614"/>
    <x v="10"/>
    <s v="Décharge"/>
    <x v="0"/>
    <s v="CONGO"/>
    <s v="ɣ"/>
  </r>
  <r>
    <d v="2018-07-03T00:00:00"/>
    <s v="Taxi à BZV: bureau-domicile"/>
    <x v="0"/>
    <x v="0"/>
    <x v="0"/>
    <x v="1"/>
    <x v="1"/>
    <n v="561.303"/>
    <n v="-1033614"/>
    <x v="10"/>
    <s v="Décharge"/>
    <x v="0"/>
    <s v="CONGO"/>
    <s v="ɣ"/>
  </r>
  <r>
    <d v="2018-07-03T00:00:00"/>
    <s v="Taxi à BZV: domicile-bureau"/>
    <x v="0"/>
    <x v="0"/>
    <x v="0"/>
    <x v="1"/>
    <x v="1"/>
    <n v="561.303"/>
    <n v="-1034614"/>
    <x v="14"/>
    <s v="Décharge"/>
    <x v="0"/>
    <s v="CONGO"/>
    <s v="ɣ"/>
  </r>
  <r>
    <d v="2018-07-03T00:00:00"/>
    <s v="Food allowance pendant la pause"/>
    <x v="6"/>
    <x v="0"/>
    <x v="0"/>
    <x v="1"/>
    <x v="1"/>
    <n v="561.303"/>
    <n v="-1035614"/>
    <x v="14"/>
    <s v="Décharge"/>
    <x v="0"/>
    <s v="CONGO"/>
    <s v="ɣ"/>
  </r>
  <r>
    <d v="2018-07-03T00:00:00"/>
    <s v="Taxi à BZV: bureau-domicile"/>
    <x v="0"/>
    <x v="0"/>
    <x v="0"/>
    <x v="1"/>
    <x v="1"/>
    <n v="561.303"/>
    <n v="-1036614"/>
    <x v="14"/>
    <s v="Décharge"/>
    <x v="0"/>
    <s v="CONGO"/>
    <s v="ɣ"/>
  </r>
  <r>
    <d v="2018-07-03T00:00:00"/>
    <s v="Taxi à BZV: Domicile - gare routière pour mission de Pokola"/>
    <x v="0"/>
    <x v="5"/>
    <x v="0"/>
    <x v="6"/>
    <x v="6"/>
    <n v="561.303"/>
    <n v="-1038114"/>
    <x v="12"/>
    <s v="Décharge"/>
    <x v="1"/>
    <s v="CONGO"/>
    <s v="ɣ"/>
  </r>
  <r>
    <d v="2018-07-03T00:00:00"/>
    <s v="Achat billet BZV - Ouesso pour la mission de Pokola"/>
    <x v="0"/>
    <x v="5"/>
    <x v="0"/>
    <x v="21"/>
    <x v="21"/>
    <n v="561.303"/>
    <n v="-1053114"/>
    <x v="12"/>
    <s v="030707302018--6"/>
    <x v="1"/>
    <s v="CONGO"/>
    <s v="o"/>
  </r>
  <r>
    <d v="2018-07-03T00:00:00"/>
    <s v="Taxi à Ouesso: gare routière - Hôtel "/>
    <x v="0"/>
    <x v="5"/>
    <x v="0"/>
    <x v="0"/>
    <x v="0"/>
    <n v="561.303"/>
    <n v="-1053614"/>
    <x v="12"/>
    <s v="Décharge"/>
    <x v="1"/>
    <s v="CONGO"/>
    <s v="ɣ"/>
  </r>
  <r>
    <d v="2018-07-03T00:00:00"/>
    <s v="Paiement frais d'hôtel pour 01 nuitée du 03 au 04/07/18 mission de pokola"/>
    <x v="2"/>
    <x v="5"/>
    <x v="0"/>
    <x v="21"/>
    <x v="21"/>
    <n v="561.303"/>
    <n v="-1068614"/>
    <x v="12"/>
    <s v="OUI"/>
    <x v="1"/>
    <s v="CONGO"/>
    <s v="o"/>
  </r>
  <r>
    <d v="2018-07-03T00:00:00"/>
    <s v="Taxi à BZV: Domicile - gare routière, destination Ouesso "/>
    <x v="0"/>
    <x v="0"/>
    <x v="0"/>
    <x v="1"/>
    <x v="1"/>
    <n v="561.303"/>
    <n v="-1069614"/>
    <x v="15"/>
    <s v="Décharge "/>
    <x v="0"/>
    <s v="CONGO"/>
    <s v="ɣ"/>
  </r>
  <r>
    <d v="2018-07-03T00:00:00"/>
    <s v="Achat Billet Océan du Nord BZV- Ouesso "/>
    <x v="0"/>
    <x v="0"/>
    <x v="0"/>
    <x v="21"/>
    <x v="21"/>
    <n v="561.303"/>
    <n v="-1084614"/>
    <x v="15"/>
    <s v="OUI"/>
    <x v="0"/>
    <s v="CONGO"/>
    <s v="n"/>
  </r>
  <r>
    <d v="2018-07-03T00:00:00"/>
    <s v="Taxi à Ouesso : Gare routière - hôtel "/>
    <x v="0"/>
    <x v="0"/>
    <x v="0"/>
    <x v="0"/>
    <x v="0"/>
    <n v="561.303"/>
    <n v="-1085114"/>
    <x v="15"/>
    <s v="Décharge "/>
    <x v="0"/>
    <s v="CONGO"/>
    <s v="ɣ"/>
  </r>
  <r>
    <d v="2018-07-03T00:00:00"/>
    <s v="Taxi à Ouesso: Hôtel - restaurant - hôtel "/>
    <x v="0"/>
    <x v="0"/>
    <x v="0"/>
    <x v="1"/>
    <x v="1"/>
    <n v="561.303"/>
    <n v="-1086114"/>
    <x v="15"/>
    <s v="Décharge "/>
    <x v="0"/>
    <s v="CONGO"/>
    <s v="ɣ"/>
  </r>
  <r>
    <d v="2018-07-03T00:00:00"/>
    <s v="Food allowance à Ouesso le 03 juillet 2018"/>
    <x v="2"/>
    <x v="0"/>
    <x v="0"/>
    <x v="4"/>
    <x v="4"/>
    <n v="561.303"/>
    <n v="-1096114"/>
    <x v="15"/>
    <s v="Décharge "/>
    <x v="0"/>
    <s v="CONGO"/>
    <s v="ɣ"/>
  </r>
  <r>
    <d v="2018-07-03T00:00:00"/>
    <s v="Paiement frais d'hôtel à Ouesso pour huit (07) nuitées du 26 juin au 03 juillet 2018"/>
    <x v="2"/>
    <x v="0"/>
    <x v="0"/>
    <x v="22"/>
    <x v="22"/>
    <n v="561.303"/>
    <n v="-1201114"/>
    <x v="2"/>
    <n v="23"/>
    <x v="0"/>
    <s v="CONGO"/>
    <s v="o"/>
  </r>
  <r>
    <d v="2018-07-04T00:00:00"/>
    <s v="Achat Billet BZV-DOLISIE/Crépin"/>
    <x v="0"/>
    <x v="0"/>
    <x v="0"/>
    <x v="4"/>
    <x v="4"/>
    <n v="561.303"/>
    <n v="-1211114"/>
    <x v="10"/>
    <s v="040707002018--63"/>
    <x v="0"/>
    <s v="CONGO"/>
    <s v="o"/>
  </r>
  <r>
    <d v="2018-07-04T00:00:00"/>
    <s v="Achat Billet BZV-DOLISIE/Me Séverin BIYOUDI"/>
    <x v="4"/>
    <x v="0"/>
    <x v="0"/>
    <x v="4"/>
    <x v="4"/>
    <n v="561.303"/>
    <n v="-1221114"/>
    <x v="10"/>
    <s v="040707002018--62"/>
    <x v="0"/>
    <s v="CONGO"/>
    <s v="o"/>
  </r>
  <r>
    <d v="2018-07-04T00:00:00"/>
    <s v="Taxi moto à Impfondo: Hôtel-DDEF-Restaurant-Hôtel"/>
    <x v="0"/>
    <x v="0"/>
    <x v="0"/>
    <x v="6"/>
    <x v="6"/>
    <n v="561.303"/>
    <n v="-1222614"/>
    <x v="0"/>
    <s v="Décharge"/>
    <x v="0"/>
    <s v="CONGO"/>
    <s v="ɣ"/>
  </r>
  <r>
    <d v="2018-07-04T00:00:00"/>
    <s v="Taxi: Domicile-Agence Océan du Nord de l'Angola libre"/>
    <x v="0"/>
    <x v="0"/>
    <x v="0"/>
    <x v="6"/>
    <x v="6"/>
    <n v="561.303"/>
    <n v="-1224114"/>
    <x v="16"/>
    <s v="Décharge"/>
    <x v="0"/>
    <s v="CONGO"/>
    <s v="ɣ"/>
  </r>
  <r>
    <d v="2018-07-04T00:00:00"/>
    <s v="Taxi à dolisie: Hôtel-Restaurant"/>
    <x v="0"/>
    <x v="0"/>
    <x v="0"/>
    <x v="23"/>
    <x v="23"/>
    <n v="561.303"/>
    <n v="-1224814"/>
    <x v="16"/>
    <s v="Décharge"/>
    <x v="0"/>
    <s v="CONGO"/>
    <s v="ɣ"/>
  </r>
  <r>
    <d v="2018-07-04T00:00:00"/>
    <s v="Taxi: Restaurant-Hôtel"/>
    <x v="0"/>
    <x v="0"/>
    <x v="0"/>
    <x v="23"/>
    <x v="23"/>
    <n v="561.303"/>
    <n v="-1225514"/>
    <x v="16"/>
    <s v="Décharge"/>
    <x v="0"/>
    <s v="CONGO"/>
    <s v="ɣ"/>
  </r>
  <r>
    <d v="2018-07-04T00:00:00"/>
    <s v="Taxi moto à Pokola: Hôtels réperage en vue d'une opération"/>
    <x v="0"/>
    <x v="0"/>
    <x v="0"/>
    <x v="0"/>
    <x v="0"/>
    <n v="561.303"/>
    <n v="-1226014"/>
    <x v="4"/>
    <s v="Décharge"/>
    <x v="0"/>
    <s v="CONGO"/>
    <s v="ɣ"/>
  </r>
  <r>
    <d v="2018-07-04T00:00:00"/>
    <s v="Taxi moto à Pokola: Hôtel -Gendarmerie"/>
    <x v="0"/>
    <x v="0"/>
    <x v="0"/>
    <x v="0"/>
    <x v="0"/>
    <n v="561.303"/>
    <n v="-1226514"/>
    <x v="4"/>
    <s v="Décharge"/>
    <x v="0"/>
    <s v="CONGO"/>
    <s v="ɣ"/>
  </r>
  <r>
    <d v="2018-07-04T00:00:00"/>
    <s v="Taxi moto à Pokola: Station d'essence-Sortie de Pokola (Evacuation indique)"/>
    <x v="0"/>
    <x v="0"/>
    <x v="0"/>
    <x v="9"/>
    <x v="9"/>
    <n v="561.303"/>
    <n v="-1228514"/>
    <x v="4"/>
    <s v="Décharge"/>
    <x v="0"/>
    <s v="CONGO"/>
    <s v="ɣ"/>
  </r>
  <r>
    <d v="2018-07-04T00:00:00"/>
    <s v="Taxi moto à Pokola: Station d'essence-Sortie de Pokola-Gendarmerie"/>
    <x v="0"/>
    <x v="0"/>
    <x v="0"/>
    <x v="0"/>
    <x v="0"/>
    <n v="561.303"/>
    <n v="-1229014"/>
    <x v="4"/>
    <s v="Décharge"/>
    <x v="0"/>
    <s v="CONGO"/>
    <s v="ɣ"/>
  </r>
  <r>
    <d v="2018-07-04T00:00:00"/>
    <s v="Taxi moto à Pokola: Gendarmerie-Hôtel"/>
    <x v="0"/>
    <x v="0"/>
    <x v="0"/>
    <x v="0"/>
    <x v="0"/>
    <n v="561.303"/>
    <n v="-1229514"/>
    <x v="4"/>
    <s v="Décharge"/>
    <x v="0"/>
    <s v="CONGO"/>
    <s v="ɣ"/>
  </r>
  <r>
    <d v="2018-07-04T00:00:00"/>
    <s v="Taxi moto à Pokola: Gendarmerie-Agence Charden Farell"/>
    <x v="0"/>
    <x v="0"/>
    <x v="0"/>
    <x v="0"/>
    <x v="0"/>
    <n v="561.303"/>
    <n v="-1230014"/>
    <x v="4"/>
    <s v="Décharge"/>
    <x v="0"/>
    <s v="CONGO"/>
    <s v="ɣ"/>
  </r>
  <r>
    <d v="2018-07-04T00:00:00"/>
    <s v="Taxi moto à Pokola: Agence Charden Farell-Gendarmerie"/>
    <x v="0"/>
    <x v="0"/>
    <x v="0"/>
    <x v="0"/>
    <x v="0"/>
    <n v="561.303"/>
    <n v="-1230514"/>
    <x v="4"/>
    <s v="Décharge"/>
    <x v="0"/>
    <s v="CONGO"/>
    <s v="ɣ"/>
  </r>
  <r>
    <d v="2018-07-04T00:00:00"/>
    <s v="Taxi à Pokola: Gendarmerie-Hôtel"/>
    <x v="0"/>
    <x v="0"/>
    <x v="0"/>
    <x v="0"/>
    <x v="0"/>
    <n v="561.303"/>
    <n v="-1231014"/>
    <x v="4"/>
    <s v="Décharge"/>
    <x v="0"/>
    <s v="CONGO"/>
    <s v="ɣ"/>
  </r>
  <r>
    <d v="2018-07-04T00:00:00"/>
    <s v="Taxi: domicile-Aéroport pour le voyage sur PNR"/>
    <x v="0"/>
    <x v="0"/>
    <x v="0"/>
    <x v="6"/>
    <x v="6"/>
    <n v="561.303"/>
    <n v="-1232514"/>
    <x v="13"/>
    <s v="Décharge"/>
    <x v="0"/>
    <s v="CONGO"/>
    <s v="ɣ"/>
  </r>
  <r>
    <d v="2018-07-04T00:00:00"/>
    <s v="Taxi à PNR: aéroport -Vacherot palf/ Vacherot-DDEF pour rencontrer le DD et discuter des cas/DDEF-cour d'appel verifier le role et faire la mise à jour des dossiers/ Cour d'appel-TGI verifier le cas de la defense du cas oumar"/>
    <x v="0"/>
    <x v="0"/>
    <x v="0"/>
    <x v="14"/>
    <x v="14"/>
    <n v="561.303"/>
    <n v="-1236514"/>
    <x v="13"/>
    <s v="Décharge"/>
    <x v="0"/>
    <s v="CONGO"/>
    <s v="ɣ"/>
  </r>
  <r>
    <d v="2018-07-04T00:00:00"/>
    <s v="Taxi à PNR: TGI-restaurant"/>
    <x v="0"/>
    <x v="0"/>
    <x v="0"/>
    <x v="1"/>
    <x v="1"/>
    <n v="561.303"/>
    <n v="-1237514"/>
    <x v="13"/>
    <s v="Décharge"/>
    <x v="0"/>
    <s v="CONGO"/>
    <s v="ɣ"/>
  </r>
  <r>
    <d v="2018-07-04T00:00:00"/>
    <s v="Taxi à PNR: restaurant-vacherot palf"/>
    <x v="0"/>
    <x v="0"/>
    <x v="0"/>
    <x v="1"/>
    <x v="1"/>
    <n v="561.303"/>
    <n v="-1238514"/>
    <x v="13"/>
    <s v="Décharge"/>
    <x v="0"/>
    <s v="CONGO"/>
    <s v="ɣ"/>
  </r>
  <r>
    <d v="2018-07-04T00:00:00"/>
    <s v="Taxi moto à Owando: hôtel-maison d'arrêt pour effectuer la visite geôle"/>
    <x v="0"/>
    <x v="0"/>
    <x v="0"/>
    <x v="2"/>
    <x v="2"/>
    <n v="561.303"/>
    <n v="-1238814"/>
    <x v="1"/>
    <s v="Decharge"/>
    <x v="0"/>
    <s v="CONGO"/>
    <s v="ɣ"/>
  </r>
  <r>
    <d v="2018-07-04T00:00:00"/>
    <s v="Taxi moto à Owando: maison d'arrêt- charden Farell pour le retrait de l'argent."/>
    <x v="0"/>
    <x v="0"/>
    <x v="0"/>
    <x v="2"/>
    <x v="2"/>
    <n v="561.303"/>
    <n v="-1239114"/>
    <x v="1"/>
    <s v="Decharge"/>
    <x v="0"/>
    <s v="CONGO"/>
    <s v="ɣ"/>
  </r>
  <r>
    <d v="2018-07-04T00:00:00"/>
    <s v="Ration des prévenus à Owando"/>
    <x v="1"/>
    <x v="0"/>
    <x v="0"/>
    <x v="9"/>
    <x v="9"/>
    <n v="561.303"/>
    <n v="-1241114"/>
    <x v="1"/>
    <s v="Decharge"/>
    <x v="0"/>
    <s v="CONGO"/>
    <s v="ɣ"/>
  </r>
  <r>
    <d v="2018-07-04T00:00:00"/>
    <s v="Taxi moto à Owando: agence charden farell-TGI pour rencontrer le procureur au sujet de l'appel de l'affaire Ambetton."/>
    <x v="0"/>
    <x v="0"/>
    <x v="0"/>
    <x v="2"/>
    <x v="2"/>
    <n v="561.303"/>
    <n v="-1241414"/>
    <x v="1"/>
    <s v="Decharge"/>
    <x v="0"/>
    <s v="CONGO"/>
    <s v="ɣ"/>
  </r>
  <r>
    <d v="2018-07-04T00:00:00"/>
    <s v="Taxi moto à Owando: TGI-Restaurant"/>
    <x v="0"/>
    <x v="0"/>
    <x v="0"/>
    <x v="2"/>
    <x v="2"/>
    <n v="561.303"/>
    <n v="-1241714"/>
    <x v="1"/>
    <s v="Decharge"/>
    <x v="0"/>
    <s v="CONGO"/>
    <s v="ɣ"/>
  </r>
  <r>
    <d v="2018-07-04T00:00:00"/>
    <s v="Taxi moto à Owando: restaurant-commissariat pour effectuer la visite geôle(cas Celeo)."/>
    <x v="0"/>
    <x v="0"/>
    <x v="0"/>
    <x v="2"/>
    <x v="2"/>
    <n v="561.303"/>
    <n v="-1242014"/>
    <x v="1"/>
    <s v="Decharge"/>
    <x v="0"/>
    <s v="CONGO"/>
    <s v="ɣ"/>
  </r>
  <r>
    <d v="2018-07-04T00:00:00"/>
    <s v="Taxi moto à Owando: commissariat-hôtel"/>
    <x v="0"/>
    <x v="0"/>
    <x v="0"/>
    <x v="2"/>
    <x v="2"/>
    <n v="561.303"/>
    <n v="-1242314"/>
    <x v="1"/>
    <s v="Decharge"/>
    <x v="0"/>
    <s v="CONGO"/>
    <s v="ɣ"/>
  </r>
  <r>
    <d v="2018-07-04T00:00:00"/>
    <s v="Paiement frais d'hôtel 02 nuitées à Owando "/>
    <x v="2"/>
    <x v="0"/>
    <x v="0"/>
    <x v="24"/>
    <x v="24"/>
    <n v="561.303"/>
    <n v="-1272314"/>
    <x v="1"/>
    <n v="27"/>
    <x v="0"/>
    <s v="CONGO"/>
    <s v="o"/>
  </r>
  <r>
    <d v="2018-07-04T00:00:00"/>
    <s v="Taxi Bureau PALF-Radio Rurale"/>
    <x v="0"/>
    <x v="4"/>
    <x v="0"/>
    <x v="1"/>
    <x v="1"/>
    <n v="561.303"/>
    <n v="-1273314"/>
    <x v="7"/>
    <s v="Décharge"/>
    <x v="0"/>
    <s v="CONGO"/>
    <s v="ɣ"/>
  </r>
  <r>
    <d v="2018-07-04T00:00:00"/>
    <s v="Taxi Radio Rurale-TOP TV"/>
    <x v="0"/>
    <x v="4"/>
    <x v="0"/>
    <x v="1"/>
    <x v="1"/>
    <n v="561.303"/>
    <n v="-1274314"/>
    <x v="7"/>
    <s v="Décharge"/>
    <x v="0"/>
    <s v="CONGO"/>
    <s v="ɣ"/>
  </r>
  <r>
    <d v="2018-07-04T00:00:00"/>
    <s v="Taxi TOP TV-MN TV"/>
    <x v="0"/>
    <x v="4"/>
    <x v="0"/>
    <x v="1"/>
    <x v="1"/>
    <n v="561.303"/>
    <n v="-1275314"/>
    <x v="7"/>
    <s v="Décharge"/>
    <x v="0"/>
    <s v="CONGO"/>
    <s v="ɣ"/>
  </r>
  <r>
    <d v="2018-07-04T00:00:00"/>
    <s v="Taxi MN TV-Bureau PALF"/>
    <x v="0"/>
    <x v="4"/>
    <x v="0"/>
    <x v="1"/>
    <x v="1"/>
    <n v="561.303"/>
    <n v="-1276314"/>
    <x v="7"/>
    <s v="Décharge"/>
    <x v="0"/>
    <s v="CONGO"/>
    <s v="ɣ"/>
  </r>
  <r>
    <d v="2018-07-04T00:00:00"/>
    <s v="Taxi à PNR: Résidence PALF- grand marché "/>
    <x v="0"/>
    <x v="5"/>
    <x v="0"/>
    <x v="1"/>
    <x v="1"/>
    <n v="561.303"/>
    <n v="-1277314"/>
    <x v="9"/>
    <s v="Décharge"/>
    <x v="1"/>
    <s v="CONGO"/>
    <s v="ɤ"/>
  </r>
  <r>
    <d v="2018-07-04T00:00:00"/>
    <s v="Taxi à PNR: grand marché -Gare Dolisie "/>
    <x v="0"/>
    <x v="5"/>
    <x v="0"/>
    <x v="1"/>
    <x v="1"/>
    <n v="561.303"/>
    <n v="-1278314"/>
    <x v="9"/>
    <s v="Décharge"/>
    <x v="1"/>
    <s v="CONGO"/>
    <s v="ɤ"/>
  </r>
  <r>
    <d v="2018-07-04T00:00:00"/>
    <s v="Achat Billet: Pointe Noire - Dolisie "/>
    <x v="0"/>
    <x v="5"/>
    <x v="0"/>
    <x v="3"/>
    <x v="3"/>
    <n v="561.303"/>
    <n v="-1283314"/>
    <x v="9"/>
    <s v="040713302018--15"/>
    <x v="1"/>
    <s v="CONGO"/>
    <s v="o"/>
  </r>
  <r>
    <d v="2018-07-04T00:00:00"/>
    <s v="Taxi à Dolisie: gare routiere - hôtel "/>
    <x v="0"/>
    <x v="5"/>
    <x v="0"/>
    <x v="1"/>
    <x v="1"/>
    <n v="561.303"/>
    <n v="-1284314"/>
    <x v="9"/>
    <s v="Décharge"/>
    <x v="1"/>
    <s v="CONGO"/>
    <s v="ɤ"/>
  </r>
  <r>
    <d v="2018-07-04T00:00:00"/>
    <s v="Paiement frais d'hôtel Nuitées du 04 au 06 juillet 2018 à dolisie "/>
    <x v="2"/>
    <x v="5"/>
    <x v="0"/>
    <x v="24"/>
    <x v="24"/>
    <n v="561.303"/>
    <n v="-1314314"/>
    <x v="9"/>
    <s v="OUI"/>
    <x v="1"/>
    <s v="CONGO"/>
    <s v="o"/>
  </r>
  <r>
    <d v="2018-07-04T00:00:00"/>
    <s v="Food allowance à Pokola"/>
    <x v="2"/>
    <x v="0"/>
    <x v="0"/>
    <x v="4"/>
    <x v="4"/>
    <n v="561.303"/>
    <n v="-1324314"/>
    <x v="2"/>
    <s v="Décharge"/>
    <x v="0"/>
    <s v="CONGO"/>
    <s v="ɣ"/>
  </r>
  <r>
    <d v="2018-07-04T00:00:00"/>
    <s v="Taxi moto à Pokola : Hôtel  de residence- hôtel de l'operation"/>
    <x v="0"/>
    <x v="0"/>
    <x v="0"/>
    <x v="0"/>
    <x v="0"/>
    <n v="561.303"/>
    <n v="-1324814"/>
    <x v="2"/>
    <s v="Décharge"/>
    <x v="0"/>
    <s v="CONGO"/>
    <s v="ɣ"/>
  </r>
  <r>
    <d v="2018-07-04T00:00:00"/>
    <s v="Taxi moto à Pokola: hôtel de l'operation- gendarmerie"/>
    <x v="0"/>
    <x v="0"/>
    <x v="0"/>
    <x v="0"/>
    <x v="0"/>
    <n v="561.303"/>
    <n v="-1325314"/>
    <x v="2"/>
    <s v="Décharge"/>
    <x v="0"/>
    <s v="CONGO"/>
    <s v="ɣ"/>
  </r>
  <r>
    <d v="2018-07-04T00:00:00"/>
    <s v="Taxi moto à Pokola: gendarmerie- hôtel de residence"/>
    <x v="0"/>
    <x v="0"/>
    <x v="0"/>
    <x v="0"/>
    <x v="0"/>
    <n v="561.303"/>
    <n v="-1325814"/>
    <x v="2"/>
    <s v="Décharge"/>
    <x v="0"/>
    <s v="CONGO"/>
    <s v="ɣ"/>
  </r>
  <r>
    <d v="2018-07-04T00:00:00"/>
    <s v="Taxi à BZV: domicile-bureau"/>
    <x v="0"/>
    <x v="0"/>
    <x v="0"/>
    <x v="1"/>
    <x v="1"/>
    <n v="561.303"/>
    <n v="-1326814"/>
    <x v="10"/>
    <s v="Décharge"/>
    <x v="0"/>
    <s v="CONGO"/>
    <s v="ɣ"/>
  </r>
  <r>
    <d v="2018-07-04T00:00:00"/>
    <s v="Food allowance en mission à PNR"/>
    <x v="2"/>
    <x v="0"/>
    <x v="0"/>
    <x v="4"/>
    <x v="4"/>
    <n v="561.303"/>
    <n v="-1336814"/>
    <x v="10"/>
    <s v="Décharge"/>
    <x v="0"/>
    <s v="CONGO"/>
    <s v="ɣ"/>
  </r>
  <r>
    <d v="2018-07-04T00:00:00"/>
    <s v="Taxi à BZV: domicile-bureau"/>
    <x v="0"/>
    <x v="0"/>
    <x v="0"/>
    <x v="1"/>
    <x v="1"/>
    <n v="561.303"/>
    <n v="-1337814"/>
    <x v="14"/>
    <s v="Décharge"/>
    <x v="0"/>
    <s v="CONGO"/>
    <s v="ɣ"/>
  </r>
  <r>
    <d v="2018-07-04T00:00:00"/>
    <s v="Food allowance pendant la pause"/>
    <x v="6"/>
    <x v="0"/>
    <x v="0"/>
    <x v="1"/>
    <x v="1"/>
    <n v="561.303"/>
    <n v="-1338814"/>
    <x v="14"/>
    <s v="Décharge"/>
    <x v="0"/>
    <s v="CONGO"/>
    <s v="ɣ"/>
  </r>
  <r>
    <d v="2018-07-04T00:00:00"/>
    <s v="Taxi à BZV: bureau-domicile"/>
    <x v="0"/>
    <x v="0"/>
    <x v="0"/>
    <x v="1"/>
    <x v="1"/>
    <n v="561.303"/>
    <n v="-1339814"/>
    <x v="14"/>
    <s v="Décharge"/>
    <x v="0"/>
    <s v="CONGO"/>
    <s v="ɣ"/>
  </r>
  <r>
    <d v="2018-07-04T00:00:00"/>
    <s v="Taxi à Ouesso: Hôtel - Port /mision de pokola"/>
    <x v="0"/>
    <x v="5"/>
    <x v="0"/>
    <x v="0"/>
    <x v="0"/>
    <n v="561.303"/>
    <n v="-1340314"/>
    <x v="12"/>
    <s v="Décharge"/>
    <x v="1"/>
    <s v="CONGO"/>
    <s v="ɣ"/>
  </r>
  <r>
    <d v="2018-07-04T00:00:00"/>
    <s v="Traversée du fleuve sangha pour mission de pokola"/>
    <x v="0"/>
    <x v="5"/>
    <x v="0"/>
    <x v="1"/>
    <x v="1"/>
    <n v="561.303"/>
    <n v="-1341314"/>
    <x v="12"/>
    <s v="Décharge"/>
    <x v="1"/>
    <s v="CONGO"/>
    <s v="ɣ"/>
  </r>
  <r>
    <d v="2018-07-04T00:00:00"/>
    <s v="Course taxi Ouesso - Pokola pour mission d'opération sur pokola"/>
    <x v="0"/>
    <x v="5"/>
    <x v="0"/>
    <x v="25"/>
    <x v="25"/>
    <n v="561.303"/>
    <n v="-1353314"/>
    <x v="12"/>
    <s v="Décharge"/>
    <x v="1"/>
    <s v="CONGO"/>
    <s v="ɣ"/>
  </r>
  <r>
    <d v="2018-07-04T00:00:00"/>
    <s v="Paiement frais d'hôtel à Pokola du 04 au 05/07/18 "/>
    <x v="2"/>
    <x v="5"/>
    <x v="0"/>
    <x v="3"/>
    <x v="3"/>
    <n v="561.303"/>
    <n v="-1358314"/>
    <x v="12"/>
    <s v=".030/2018"/>
    <x v="1"/>
    <s v="CONGO"/>
    <s v="o"/>
  </r>
  <r>
    <d v="2018-07-04T00:00:00"/>
    <s v="Taxi moto à Pokola: gare routière - hôtel / mission d'opération de Pokola"/>
    <x v="0"/>
    <x v="5"/>
    <x v="0"/>
    <x v="2"/>
    <x v="2"/>
    <n v="561.303"/>
    <n v="-1358614"/>
    <x v="12"/>
    <s v="Décharge"/>
    <x v="1"/>
    <s v="CONGO"/>
    <s v="ɣ"/>
  </r>
  <r>
    <d v="2018-07-04T00:00:00"/>
    <s v="Taxi à Ouesso: port- Trans Afrique pour achat du billet Ouesso-BZV"/>
    <x v="0"/>
    <x v="5"/>
    <x v="0"/>
    <x v="0"/>
    <x v="0"/>
    <n v="561.303"/>
    <n v="-1359114"/>
    <x v="12"/>
    <s v="Décharge"/>
    <x v="1"/>
    <s v="CONGO"/>
    <s v="ɣ"/>
  </r>
  <r>
    <d v="2018-07-04T00:00:00"/>
    <s v="Achat du billet Ouesso - BZV mission de pokola"/>
    <x v="0"/>
    <x v="5"/>
    <x v="0"/>
    <x v="21"/>
    <x v="21"/>
    <n v="561.303"/>
    <n v="-1374114"/>
    <x v="12"/>
    <n v="8948"/>
    <x v="1"/>
    <s v="CONGO"/>
    <s v="o"/>
  </r>
  <r>
    <d v="2018-07-04T00:00:00"/>
    <s v="Taxi à Ouesso: agence trans afrique - hôtel"/>
    <x v="0"/>
    <x v="5"/>
    <x v="0"/>
    <x v="0"/>
    <x v="0"/>
    <n v="561.303"/>
    <n v="-1374614"/>
    <x v="12"/>
    <s v="Décharge"/>
    <x v="1"/>
    <s v="CONGO"/>
    <s v="ɣ"/>
  </r>
  <r>
    <d v="2018-07-04T00:00:00"/>
    <s v="Paiement frais d'hôtel Nuitée à Ouesso du 03 au 04 juillet 2018"/>
    <x v="2"/>
    <x v="0"/>
    <x v="0"/>
    <x v="21"/>
    <x v="21"/>
    <n v="561.303"/>
    <n v="-1389614"/>
    <x v="15"/>
    <n v="30"/>
    <x v="0"/>
    <s v="CONGO"/>
    <s v="o"/>
  </r>
  <r>
    <d v="2018-07-04T00:00:00"/>
    <s v="Taxi à Ouesso : hôtel - beach pour aller à Pokola "/>
    <x v="0"/>
    <x v="0"/>
    <x v="0"/>
    <x v="0"/>
    <x v="0"/>
    <n v="561.303"/>
    <n v="-1390114"/>
    <x v="15"/>
    <s v="Décharge "/>
    <x v="0"/>
    <s v="CONGO"/>
    <s v="ɣ"/>
  </r>
  <r>
    <d v="2018-07-04T00:00:00"/>
    <s v="Billet bateau traversée fleuve Sangha pour Pokola "/>
    <x v="0"/>
    <x v="0"/>
    <x v="0"/>
    <x v="1"/>
    <x v="1"/>
    <n v="561.303"/>
    <n v="-1391114"/>
    <x v="15"/>
    <s v="Décharge "/>
    <x v="0"/>
    <s v="CONGO"/>
    <s v="ɣ"/>
  </r>
  <r>
    <d v="2018-07-04T00:00:00"/>
    <s v="Taxi à Pokola : gare routière - hôtel "/>
    <x v="0"/>
    <x v="0"/>
    <x v="0"/>
    <x v="0"/>
    <x v="0"/>
    <n v="561.303"/>
    <n v="-1391614"/>
    <x v="15"/>
    <s v="Décharge "/>
    <x v="0"/>
    <s v="CONGO"/>
    <s v="ɣ"/>
  </r>
  <r>
    <d v="2018-07-04T00:00:00"/>
    <s v="Taxi à Pokola : hôtel - hôtel de IT87 pour le repérage "/>
    <x v="0"/>
    <x v="0"/>
    <x v="0"/>
    <x v="0"/>
    <x v="0"/>
    <n v="561.303"/>
    <n v="-1392114"/>
    <x v="15"/>
    <s v="Décharge "/>
    <x v="0"/>
    <s v="CONGO"/>
    <s v="ɣ"/>
  </r>
  <r>
    <d v="2018-07-04T00:00:00"/>
    <s v="Taxi à Pokola : hôtel de IT87 - gendarmerie pour constituer l'équipe "/>
    <x v="0"/>
    <x v="0"/>
    <x v="0"/>
    <x v="0"/>
    <x v="0"/>
    <n v="561.303"/>
    <n v="-1392614"/>
    <x v="15"/>
    <s v="Décharge "/>
    <x v="0"/>
    <s v="CONGO"/>
    <s v="ɣ"/>
  </r>
  <r>
    <d v="2018-07-04T00:00:00"/>
    <s v="Taxi à Pokola:  Gendarmerie - buvette  pour se positionner avec les gendarmes et attendre le top"/>
    <x v="0"/>
    <x v="0"/>
    <x v="0"/>
    <x v="0"/>
    <x v="0"/>
    <n v="561.303"/>
    <n v="-1393114"/>
    <x v="15"/>
    <s v="Décharge "/>
    <x v="0"/>
    <s v="CONGO"/>
    <s v="ɣ"/>
  </r>
  <r>
    <d v="2018-07-04T00:00:00"/>
    <s v="Jus des gendarmes dans la buvette à Pokola en attendant le top"/>
    <x v="6"/>
    <x v="0"/>
    <x v="0"/>
    <x v="26"/>
    <x v="26"/>
    <n v="561.303"/>
    <n v="-1394314"/>
    <x v="15"/>
    <s v="Décharge "/>
    <x v="0"/>
    <s v="CONGO"/>
    <s v="ɣ"/>
  </r>
  <r>
    <d v="2018-07-04T00:00:00"/>
    <s v="Visite medicale à l'ONEMO pour trois activites et achat de trois carte de travail"/>
    <x v="6"/>
    <x v="2"/>
    <x v="0"/>
    <x v="27"/>
    <x v="27"/>
    <n v="561.303"/>
    <n v="-1410814"/>
    <x v="5"/>
    <s v="OUI"/>
    <x v="0"/>
    <s v="CONGO"/>
    <s v="o"/>
  </r>
  <r>
    <d v="2018-07-04T00:00:00"/>
    <s v="Bonus des gendarmes + carburant opération Abdou à Pokola "/>
    <x v="9"/>
    <x v="6"/>
    <x v="0"/>
    <x v="28"/>
    <x v="28"/>
    <n v="561.303"/>
    <n v="-1505814"/>
    <x v="15"/>
    <s v="Oui"/>
    <x v="1"/>
    <s v="CONGO"/>
    <s v="o"/>
  </r>
  <r>
    <d v="2018-07-04T00:00:00"/>
    <s v="Taxi à Pokola: Gendarmerie - restaurant - hôtel après l'opération "/>
    <x v="0"/>
    <x v="0"/>
    <x v="0"/>
    <x v="1"/>
    <x v="1"/>
    <n v="561.303"/>
    <n v="-1506814"/>
    <x v="15"/>
    <s v="Décharge "/>
    <x v="0"/>
    <s v="CONGO"/>
    <s v="ɣ"/>
  </r>
  <r>
    <d v="2018-07-05T00:00:00"/>
    <s v="Reglement facture bonus medias portant sur les audiences du 05 juillet 2018 des présumés trafiquants des produits de la Faune à Dolisie et Pointe Noire/CHQ N3593802"/>
    <x v="9"/>
    <x v="4"/>
    <x v="0"/>
    <x v="29"/>
    <x v="29"/>
    <n v="561.303"/>
    <n v="-1716814"/>
    <x v="3"/>
    <n v="3593802"/>
    <x v="0"/>
    <s v="CONGO"/>
    <s v="o"/>
  </r>
  <r>
    <d v="2018-07-05T00:00:00"/>
    <s v="FRAIS RET.DEPLACE Chq n°03593802"/>
    <x v="3"/>
    <x v="1"/>
    <x v="0"/>
    <x v="12"/>
    <x v="12"/>
    <n v="561.303"/>
    <n v="-1720215"/>
    <x v="3"/>
    <n v="3593802"/>
    <x v="0"/>
    <s v="CONGO"/>
    <s v="o"/>
  </r>
  <r>
    <d v="2018-07-05T00:00:00"/>
    <s v="Règlement CNSS IIeme trimestre 2018-Legal"/>
    <x v="6"/>
    <x v="0"/>
    <x v="0"/>
    <x v="30"/>
    <x v="30"/>
    <n v="561.303"/>
    <n v="-2564549"/>
    <x v="3"/>
    <n v="3593801"/>
    <x v="0"/>
    <s v="CONGO"/>
    <s v="o"/>
  </r>
  <r>
    <d v="2018-07-05T00:00:00"/>
    <s v="Règlement CNSS IIeme trimestre 2018-Media"/>
    <x v="6"/>
    <x v="4"/>
    <x v="0"/>
    <x v="31"/>
    <x v="31"/>
    <n v="561.303"/>
    <n v="-2637389"/>
    <x v="3"/>
    <n v="3593801"/>
    <x v="0"/>
    <s v="CONGO"/>
    <s v="o"/>
  </r>
  <r>
    <d v="2018-07-05T00:00:00"/>
    <s v="Règlement CNSS IIeme trimestre 2018-Management"/>
    <x v="6"/>
    <x v="3"/>
    <x v="0"/>
    <x v="32"/>
    <x v="32"/>
    <n v="561.303"/>
    <n v="-2857427"/>
    <x v="3"/>
    <n v="3593801"/>
    <x v="0"/>
    <s v="CONGO"/>
    <s v="o"/>
  </r>
  <r>
    <d v="2018-07-05T00:00:00"/>
    <s v="Règlement CNSS IIeme trimestre 2018-Investigations"/>
    <x v="6"/>
    <x v="5"/>
    <x v="0"/>
    <x v="33"/>
    <x v="33"/>
    <n v="561.303"/>
    <n v="-2973971"/>
    <x v="3"/>
    <n v="3593801"/>
    <x v="1"/>
    <s v="CONGO"/>
    <s v="o"/>
  </r>
  <r>
    <d v="2018-07-05T00:00:00"/>
    <s v="Taxi moto à Impfondo: Hôtel-TGI- Hôtel  pour assister à l'audience "/>
    <x v="0"/>
    <x v="0"/>
    <x v="0"/>
    <x v="1"/>
    <x v="1"/>
    <n v="561.303"/>
    <n v="-2974971"/>
    <x v="0"/>
    <s v="Décharge"/>
    <x v="0"/>
    <s v="CONGO"/>
    <s v="ɣ"/>
  </r>
  <r>
    <d v="2018-07-05T00:00:00"/>
    <s v="Impression de mon ordre de mission prolongé à IMPFONDO"/>
    <x v="10"/>
    <x v="1"/>
    <x v="0"/>
    <x v="0"/>
    <x v="0"/>
    <n v="561.303"/>
    <n v="-2975471"/>
    <x v="0"/>
    <s v="Décharge"/>
    <x v="0"/>
    <s v="CONGO"/>
    <s v="ɣ"/>
  </r>
  <r>
    <d v="2018-07-05T00:00:00"/>
    <s v="Taxi moto à Impfondo: Hôtel-Charden Farell -Restaurant-Hôtel"/>
    <x v="0"/>
    <x v="0"/>
    <x v="0"/>
    <x v="6"/>
    <x v="6"/>
    <n v="561.303"/>
    <n v="-2976971"/>
    <x v="0"/>
    <s v="Décharge"/>
    <x v="0"/>
    <s v="CONGO"/>
    <s v="ɣ"/>
  </r>
  <r>
    <d v="2018-07-05T00:00:00"/>
    <s v="Taxi moto à Impfondo: Hôtel-Restaurant/ aller et Retour "/>
    <x v="0"/>
    <x v="0"/>
    <x v="0"/>
    <x v="1"/>
    <x v="1"/>
    <n v="561.303"/>
    <n v="-2977971"/>
    <x v="0"/>
    <s v="Décharge"/>
    <x v="0"/>
    <s v="CONGO"/>
    <s v="ɣ"/>
  </r>
  <r>
    <d v="2018-07-05T00:00:00"/>
    <s v="Taxi: Hôtel-Restaurant"/>
    <x v="0"/>
    <x v="0"/>
    <x v="0"/>
    <x v="23"/>
    <x v="23"/>
    <n v="561.303"/>
    <n v="-2978671"/>
    <x v="16"/>
    <s v="Décharge"/>
    <x v="0"/>
    <s v="CONGO"/>
    <s v="ɣ"/>
  </r>
  <r>
    <d v="2018-07-05T00:00:00"/>
    <s v="Taxi: Restaurant-Cour d'appel de Dolisie"/>
    <x v="0"/>
    <x v="0"/>
    <x v="0"/>
    <x v="23"/>
    <x v="23"/>
    <n v="561.303"/>
    <n v="-2979371"/>
    <x v="16"/>
    <s v="Décharge"/>
    <x v="0"/>
    <s v="CONGO"/>
    <s v="ɣ"/>
  </r>
  <r>
    <d v="2018-07-05T00:00:00"/>
    <s v="Taxi: Cour d'Appel-Hôtel"/>
    <x v="0"/>
    <x v="0"/>
    <x v="0"/>
    <x v="23"/>
    <x v="23"/>
    <n v="561.303"/>
    <n v="-2980071"/>
    <x v="16"/>
    <s v="Décharge"/>
    <x v="0"/>
    <s v="CONGO"/>
    <s v="ɣ"/>
  </r>
  <r>
    <d v="2018-07-05T00:00:00"/>
    <s v="Taxi: Hôtel-Agence Trans Route"/>
    <x v="0"/>
    <x v="0"/>
    <x v="0"/>
    <x v="23"/>
    <x v="23"/>
    <n v="561.303"/>
    <n v="-2980771"/>
    <x v="16"/>
    <s v="Décharge"/>
    <x v="0"/>
    <s v="CONGO"/>
    <s v="ɣ"/>
  </r>
  <r>
    <d v="2018-07-05T00:00:00"/>
    <s v="Taxi: Agence trans Route-Agence Océan du Nord pour ma reservation"/>
    <x v="0"/>
    <x v="0"/>
    <x v="0"/>
    <x v="23"/>
    <x v="23"/>
    <n v="561.303"/>
    <n v="-2981471"/>
    <x v="16"/>
    <s v="Décharge"/>
    <x v="0"/>
    <s v="CONGO"/>
    <s v="ɣ"/>
  </r>
  <r>
    <d v="2018-07-05T00:00:00"/>
    <s v="Taxi: Gare routière après avoir accompagné maitre sevérin-Hôtel"/>
    <x v="0"/>
    <x v="0"/>
    <x v="0"/>
    <x v="23"/>
    <x v="23"/>
    <n v="561.303"/>
    <n v="-2982171"/>
    <x v="16"/>
    <s v="Décharge"/>
    <x v="0"/>
    <s v="CONGO"/>
    <s v="ɣ"/>
  </r>
  <r>
    <d v="2018-07-05T00:00:00"/>
    <s v="Taxi à Pokola: Hôtel-Gendarmerie"/>
    <x v="0"/>
    <x v="0"/>
    <x v="0"/>
    <x v="0"/>
    <x v="0"/>
    <n v="561.303"/>
    <n v="-2982671"/>
    <x v="4"/>
    <s v="Décharge"/>
    <x v="0"/>
    <s v="CONGO"/>
    <s v="ɣ"/>
  </r>
  <r>
    <d v="2018-07-05T00:00:00"/>
    <s v="Taxi à Pokola: Gendarmerie-Marché"/>
    <x v="0"/>
    <x v="0"/>
    <x v="0"/>
    <x v="0"/>
    <x v="0"/>
    <n v="561.303"/>
    <n v="-2983171"/>
    <x v="4"/>
    <s v="Décharge"/>
    <x v="0"/>
    <s v="CONGO"/>
    <s v="ɣ"/>
  </r>
  <r>
    <d v="2018-07-05T00:00:00"/>
    <s v="Achat balance Electronique pour mensurations des scellés"/>
    <x v="12"/>
    <x v="1"/>
    <x v="0"/>
    <x v="3"/>
    <x v="3"/>
    <n v="561.303"/>
    <n v="-2988171"/>
    <x v="4"/>
    <s v="Décharge"/>
    <x v="0"/>
    <s v="CONGO"/>
    <s v="ɣ"/>
  </r>
  <r>
    <d v="2018-07-05T00:00:00"/>
    <s v="Achat sac en plastique pour la pesée des scellés"/>
    <x v="10"/>
    <x v="1"/>
    <x v="0"/>
    <x v="0"/>
    <x v="0"/>
    <n v="561.303"/>
    <n v="-2988671"/>
    <x v="4"/>
    <s v="Décharge"/>
    <x v="0"/>
    <s v="CONGO"/>
    <s v="ɣ"/>
  </r>
  <r>
    <d v="2018-07-05T00:00:00"/>
    <s v="Taxi à Pokola: Marché-Gendarmerie"/>
    <x v="0"/>
    <x v="0"/>
    <x v="0"/>
    <x v="0"/>
    <x v="0"/>
    <n v="561.303"/>
    <n v="-2989171"/>
    <x v="4"/>
    <s v="Décharge"/>
    <x v="0"/>
    <s v="CONGO"/>
    <s v="ɣ"/>
  </r>
  <r>
    <d v="2018-07-05T00:00:00"/>
    <s v="Taxi à Pokola: Gendarmerie-Hôtel"/>
    <x v="0"/>
    <x v="0"/>
    <x v="0"/>
    <x v="0"/>
    <x v="0"/>
    <n v="561.303"/>
    <n v="-2989671"/>
    <x v="4"/>
    <s v="Décharge"/>
    <x v="0"/>
    <s v="CONGO"/>
    <s v="ɣ"/>
  </r>
  <r>
    <d v="2018-07-05T00:00:00"/>
    <s v="Recharge crédit Téléphonique MTN"/>
    <x v="13"/>
    <x v="1"/>
    <x v="0"/>
    <x v="34"/>
    <x v="34"/>
    <n v="561.303"/>
    <n v="-3089671"/>
    <x v="5"/>
    <s v="OUI"/>
    <x v="0"/>
    <s v="CONGO"/>
    <s v="o"/>
  </r>
  <r>
    <d v="2018-07-05T00:00:00"/>
    <s v="Recharge Crédit Téléphonique AIRTEL"/>
    <x v="13"/>
    <x v="1"/>
    <x v="0"/>
    <x v="34"/>
    <x v="34"/>
    <n v="561.303"/>
    <n v="-3189671"/>
    <x v="5"/>
    <s v="OUI"/>
    <x v="0"/>
    <s v="CONGO"/>
    <s v="o"/>
  </r>
  <r>
    <d v="2018-07-05T00:00:00"/>
    <s v="Frais de transfert à i55s/DOLISIE"/>
    <x v="8"/>
    <x v="1"/>
    <x v="0"/>
    <x v="13"/>
    <x v="13"/>
    <n v="561.303"/>
    <n v="-3195671"/>
    <x v="5"/>
    <s v="56/GCF"/>
    <x v="0"/>
    <s v="CONGO"/>
    <s v="o"/>
  </r>
  <r>
    <d v="2018-07-05T00:00:00"/>
    <s v="Frais de transfert à Jack Bénisson/POKOLA"/>
    <x v="8"/>
    <x v="1"/>
    <x v="0"/>
    <x v="25"/>
    <x v="25"/>
    <n v="561.303"/>
    <n v="-3207671"/>
    <x v="5"/>
    <s v="57/GCF"/>
    <x v="0"/>
    <s v="CONGO"/>
    <s v="o"/>
  </r>
  <r>
    <d v="2018-07-05T00:00:00"/>
    <s v="Frais de transfert à Bley/IMPFONDO"/>
    <x v="8"/>
    <x v="1"/>
    <x v="0"/>
    <x v="9"/>
    <x v="9"/>
    <n v="561.303"/>
    <n v="-3209671"/>
    <x v="5"/>
    <s v="58/GCF"/>
    <x v="0"/>
    <s v="CONGO"/>
    <s v="o"/>
  </r>
  <r>
    <d v="2018-07-05T00:00:00"/>
    <s v="Taxi à BZV: Bureau-CNSS-ONEMO-SNE MOUNGALI-Bureau"/>
    <x v="0"/>
    <x v="3"/>
    <x v="0"/>
    <x v="14"/>
    <x v="14"/>
    <n v="561.303"/>
    <n v="-3213671"/>
    <x v="5"/>
    <s v="Décharge"/>
    <x v="0"/>
    <s v="CONGO"/>
    <s v="ɣ"/>
  </r>
  <r>
    <d v="2018-07-05T00:00:00"/>
    <s v="Frais de transfert à Gaudet/PNR"/>
    <x v="8"/>
    <x v="1"/>
    <x v="0"/>
    <x v="35"/>
    <x v="35"/>
    <n v="561.303"/>
    <n v="-3215271"/>
    <x v="5"/>
    <s v="135/GCF"/>
    <x v="0"/>
    <s v="CONGO"/>
    <s v="o"/>
  </r>
  <r>
    <d v="2018-07-05T00:00:00"/>
    <s v="Paiement facture SNE Bureau PALF BZV/Mai-Juin 2018"/>
    <x v="14"/>
    <x v="1"/>
    <x v="0"/>
    <x v="36"/>
    <x v="36"/>
    <n v="561.303"/>
    <n v="-3263747"/>
    <x v="5"/>
    <s v="OUI"/>
    <x v="0"/>
    <s v="CONGO"/>
    <s v="o"/>
  </r>
  <r>
    <d v="2018-07-05T00:00:00"/>
    <s v="Taxi à PNR: PALF-SNE pour paiement de la facture d'electricité"/>
    <x v="0"/>
    <x v="0"/>
    <x v="0"/>
    <x v="1"/>
    <x v="1"/>
    <n v="561.303"/>
    <n v="-3264747"/>
    <x v="13"/>
    <s v="Décharge"/>
    <x v="0"/>
    <s v="CONGO"/>
    <s v="ɣ"/>
  </r>
  <r>
    <d v="2018-07-05T00:00:00"/>
    <s v="Paiement de la facture d'electicité du bureau Palf PNR/ Mai-juin 2018"/>
    <x v="14"/>
    <x v="1"/>
    <x v="0"/>
    <x v="37"/>
    <x v="37"/>
    <n v="561.303"/>
    <n v="-3279776"/>
    <x v="13"/>
    <s v="201807053967M0017"/>
    <x v="0"/>
    <s v="CONGO"/>
    <s v="o"/>
  </r>
  <r>
    <d v="2018-07-05T00:00:00"/>
    <s v="Taxi à PNR: SNE-Cour d'Appel pour suivi de l'audience"/>
    <x v="0"/>
    <x v="0"/>
    <x v="0"/>
    <x v="1"/>
    <x v="1"/>
    <n v="561.303"/>
    <n v="-3280776"/>
    <x v="13"/>
    <s v="Décharge"/>
    <x v="0"/>
    <s v="CONGO"/>
    <s v="ɣ"/>
  </r>
  <r>
    <d v="2018-07-05T00:00:00"/>
    <s v="Taxi à PNR: Cour d'Appel-DDEF avec l'avocat pour rapport de l'audience"/>
    <x v="0"/>
    <x v="0"/>
    <x v="0"/>
    <x v="1"/>
    <x v="1"/>
    <n v="561.303"/>
    <n v="-3281776"/>
    <x v="13"/>
    <s v="Décharge"/>
    <x v="0"/>
    <s v="CONGO"/>
    <s v="ɣ"/>
  </r>
  <r>
    <d v="2018-07-05T00:00:00"/>
    <s v="Taxi à PNR: DD- courd'appel pour relever appel en cassation"/>
    <x v="0"/>
    <x v="0"/>
    <x v="0"/>
    <x v="1"/>
    <x v="1"/>
    <n v="561.303"/>
    <n v="-3282776"/>
    <x v="13"/>
    <s v="Décharge"/>
    <x v="0"/>
    <s v="CONGO"/>
    <s v="ɣ"/>
  </r>
  <r>
    <d v="2018-07-05T00:00:00"/>
    <s v="Taxi à PNR: Cour d'appel-Restaurant/Restaurant- Bureau PALF"/>
    <x v="0"/>
    <x v="0"/>
    <x v="0"/>
    <x v="9"/>
    <x v="9"/>
    <n v="561.303"/>
    <n v="-3284776"/>
    <x v="13"/>
    <s v="Décharge"/>
    <x v="0"/>
    <s v="CONGO"/>
    <s v="ɣ"/>
  </r>
  <r>
    <d v="2018-07-05T00:00:00"/>
    <s v="Taxi à PNR: Bureau PALF-Aéroport pour achat billet d'avion/ aller-retour"/>
    <x v="0"/>
    <x v="0"/>
    <x v="0"/>
    <x v="9"/>
    <x v="9"/>
    <n v="561.303"/>
    <n v="-3286776"/>
    <x v="13"/>
    <s v="Décharge"/>
    <x v="0"/>
    <s v="CONGO"/>
    <s v="ɣ"/>
  </r>
  <r>
    <d v="2018-07-05T00:00:00"/>
    <s v="Achat billet d'avion PNR-Brazzaville"/>
    <x v="5"/>
    <x v="0"/>
    <x v="0"/>
    <x v="38"/>
    <x v="38"/>
    <n v="561.303"/>
    <n v="-3326776"/>
    <x v="13"/>
    <n v="38855"/>
    <x v="0"/>
    <s v="CONGO"/>
    <s v="o"/>
  </r>
  <r>
    <d v="2018-07-05T00:00:00"/>
    <s v="Bonus du mois de juin 2018/Mavy MALELA"/>
    <x v="9"/>
    <x v="3"/>
    <x v="0"/>
    <x v="21"/>
    <x v="21"/>
    <n v="561.303"/>
    <n v="-3341776"/>
    <x v="6"/>
    <n v="40"/>
    <x v="0"/>
    <s v="CONGO"/>
    <s v="o"/>
  </r>
  <r>
    <d v="2018-07-05T00:00:00"/>
    <s v="Taxi moto à Owando: hôtel-agence océan du nord à destination d'Oyo."/>
    <x v="0"/>
    <x v="0"/>
    <x v="0"/>
    <x v="2"/>
    <x v="2"/>
    <n v="561.303"/>
    <n v="-3342076"/>
    <x v="1"/>
    <s v="Decharge"/>
    <x v="0"/>
    <s v="CONGO"/>
    <s v="ɣ"/>
  </r>
  <r>
    <d v="2018-07-05T00:00:00"/>
    <s v="Achat Billet Owando-OYO"/>
    <x v="0"/>
    <x v="0"/>
    <x v="0"/>
    <x v="39"/>
    <x v="39"/>
    <n v="561.303"/>
    <n v="-3345076"/>
    <x v="1"/>
    <s v="Oui"/>
    <x v="0"/>
    <s v="CONGO"/>
    <s v="o"/>
  </r>
  <r>
    <d v="2018-07-05T00:00:00"/>
    <s v="Taxi moto à OYO: agence ocean du nord -hôtel"/>
    <x v="0"/>
    <x v="0"/>
    <x v="0"/>
    <x v="0"/>
    <x v="0"/>
    <n v="561.303"/>
    <n v="-3345576"/>
    <x v="1"/>
    <s v="Decharge"/>
    <x v="0"/>
    <s v="CONGO"/>
    <s v="ɣ"/>
  </r>
  <r>
    <d v="2018-07-05T00:00:00"/>
    <s v="Taxi moto à Oyo: hôtel-cyber pour impression de l'ordre de mission."/>
    <x v="0"/>
    <x v="0"/>
    <x v="0"/>
    <x v="0"/>
    <x v="0"/>
    <n v="561.303"/>
    <n v="-3346076"/>
    <x v="1"/>
    <s v="Decharge"/>
    <x v="0"/>
    <s v="CONGO"/>
    <s v="ɣ"/>
  </r>
  <r>
    <d v="2018-07-05T00:00:00"/>
    <s v="Taxi à Oyo: Cyber-gendarmerie pour effectuer la visite geôle."/>
    <x v="0"/>
    <x v="0"/>
    <x v="0"/>
    <x v="1"/>
    <x v="1"/>
    <n v="561.303"/>
    <n v="-3347076"/>
    <x v="1"/>
    <s v="Decharge"/>
    <x v="0"/>
    <s v="CONGO"/>
    <s v="ɣ"/>
  </r>
  <r>
    <d v="2018-07-05T00:00:00"/>
    <s v="Taxi à Oyo: gendarmerie-hôtel"/>
    <x v="0"/>
    <x v="0"/>
    <x v="0"/>
    <x v="1"/>
    <x v="1"/>
    <n v="561.303"/>
    <n v="-3348076"/>
    <x v="1"/>
    <s v="Decharge"/>
    <x v="0"/>
    <s v="CONGO"/>
    <s v="ɣ"/>
  </r>
  <r>
    <d v="2018-07-05T00:00:00"/>
    <s v="Taxi moto à Oyo: hôtel-commissariat rencontrer Monsieur Philippe de la maison d'arrêt d'oyo au sujet du transferement."/>
    <x v="0"/>
    <x v="0"/>
    <x v="0"/>
    <x v="0"/>
    <x v="0"/>
    <n v="561.303"/>
    <n v="-3348576"/>
    <x v="1"/>
    <s v="Decharge"/>
    <x v="0"/>
    <s v="CONGO"/>
    <s v="ɣ"/>
  </r>
  <r>
    <d v="2018-07-05T00:00:00"/>
    <s v="Taxi moto à Oyo: commissariat-agence ocean du nord pour une reservation à destination brazzaville"/>
    <x v="0"/>
    <x v="0"/>
    <x v="0"/>
    <x v="0"/>
    <x v="0"/>
    <n v="561.303"/>
    <n v="-3349076"/>
    <x v="1"/>
    <s v="Decharge"/>
    <x v="0"/>
    <s v="CONGO"/>
    <s v="ɣ"/>
  </r>
  <r>
    <d v="2018-07-05T00:00:00"/>
    <s v="Taxi moto à Oyo: agence ocean du nord -hôtel"/>
    <x v="0"/>
    <x v="0"/>
    <x v="0"/>
    <x v="0"/>
    <x v="0"/>
    <n v="561.303"/>
    <n v="-3349576"/>
    <x v="1"/>
    <s v="Decharge"/>
    <x v="0"/>
    <s v="CONGO"/>
    <s v="ɣ"/>
  </r>
  <r>
    <d v="2018-07-05T00:00:00"/>
    <s v="Taxi Bureau PALF-Agence Charden Farell"/>
    <x v="0"/>
    <x v="4"/>
    <x v="0"/>
    <x v="40"/>
    <x v="40"/>
    <n v="561.303"/>
    <n v="-3350376"/>
    <x v="7"/>
    <s v="Décharge"/>
    <x v="0"/>
    <s v="CONGO"/>
    <s v="ɣ"/>
  </r>
  <r>
    <d v="2018-07-05T00:00:00"/>
    <s v="Taxi Ouenze-Bureau-Trans afrique express (récupération budget et départ pour Ouesso)"/>
    <x v="0"/>
    <x v="5"/>
    <x v="0"/>
    <x v="39"/>
    <x v="39"/>
    <n v="561.303"/>
    <n v="-3353376"/>
    <x v="8"/>
    <s v="Décharge"/>
    <x v="1"/>
    <s v="CONGO"/>
    <s v="ɣ"/>
  </r>
  <r>
    <d v="2018-07-05T00:00:00"/>
    <s v="Achat billet Brazzaville-Ouesso (départ pour Ouesso)"/>
    <x v="0"/>
    <x v="5"/>
    <x v="0"/>
    <x v="21"/>
    <x v="21"/>
    <n v="561.303"/>
    <n v="-3368376"/>
    <x v="8"/>
    <s v="079222_077314_21"/>
    <x v="1"/>
    <s v="CONGO"/>
    <s v="o"/>
  </r>
  <r>
    <d v="2018-07-05T00:00:00"/>
    <s v="Taxi trans Afrique-Mikalou-trans Afrique (impression ordre de mission)"/>
    <x v="0"/>
    <x v="5"/>
    <x v="0"/>
    <x v="9"/>
    <x v="9"/>
    <n v="561.303"/>
    <n v="-3370376"/>
    <x v="8"/>
    <s v="Décharge"/>
    <x v="1"/>
    <s v="CONGO"/>
    <s v="ɣ"/>
  </r>
  <r>
    <d v="2018-07-05T00:00:00"/>
    <s v="Impression ordre de mission"/>
    <x v="10"/>
    <x v="1"/>
    <x v="0"/>
    <x v="0"/>
    <x v="0"/>
    <n v="561.303"/>
    <n v="-3370876"/>
    <x v="8"/>
    <s v="Décharge"/>
    <x v="1"/>
    <s v="CONGO"/>
    <s v="ɣ"/>
  </r>
  <r>
    <d v="2018-07-05T00:00:00"/>
    <s v="Taxi gare routière-Hôtel (arrivé à Ouesso et recherche de l'hôtel)"/>
    <x v="0"/>
    <x v="5"/>
    <x v="0"/>
    <x v="6"/>
    <x v="6"/>
    <n v="561.303"/>
    <n v="-3372376"/>
    <x v="8"/>
    <s v="Décharge"/>
    <x v="1"/>
    <s v="CONGO"/>
    <s v="ɣ"/>
  </r>
  <r>
    <d v="2018-07-05T00:00:00"/>
    <s v="Taxi à Dolisie: hôtel- grand marché"/>
    <x v="0"/>
    <x v="5"/>
    <x v="0"/>
    <x v="23"/>
    <x v="23"/>
    <n v="561.303"/>
    <n v="-3373076"/>
    <x v="9"/>
    <s v="Décharge"/>
    <x v="1"/>
    <s v="CONGO"/>
    <s v="ɤ"/>
  </r>
  <r>
    <d v="2018-07-05T00:00:00"/>
    <s v="Taxi à Dolisie: gare routiere -grand Marché"/>
    <x v="0"/>
    <x v="5"/>
    <x v="0"/>
    <x v="23"/>
    <x v="23"/>
    <n v="561.303"/>
    <n v="-3373776"/>
    <x v="9"/>
    <s v="Décharge"/>
    <x v="1"/>
    <s v="CONGO"/>
    <s v="ɤ"/>
  </r>
  <r>
    <d v="2018-07-05T00:00:00"/>
    <s v="Taxi à Dolisie: grand Marché -gare routiere"/>
    <x v="0"/>
    <x v="5"/>
    <x v="0"/>
    <x v="23"/>
    <x v="23"/>
    <n v="561.303"/>
    <n v="-3374476"/>
    <x v="9"/>
    <s v="Décharge"/>
    <x v="1"/>
    <s v="CONGO"/>
    <s v="ɤ"/>
  </r>
  <r>
    <d v="2018-07-05T00:00:00"/>
    <s v="Taxi à Dolisie: gare routiere - Hôtel  "/>
    <x v="0"/>
    <x v="5"/>
    <x v="0"/>
    <x v="23"/>
    <x v="23"/>
    <n v="561.303"/>
    <n v="-3375176"/>
    <x v="9"/>
    <s v="Décharge"/>
    <x v="1"/>
    <s v="CONGO"/>
    <s v="ɤ"/>
  </r>
  <r>
    <d v="2018-07-05T00:00:00"/>
    <s v="Taxi à Dolisie: Hôtel -quartier bacongo "/>
    <x v="0"/>
    <x v="5"/>
    <x v="0"/>
    <x v="23"/>
    <x v="23"/>
    <n v="561.303"/>
    <n v="-3375876"/>
    <x v="9"/>
    <s v="Décharge"/>
    <x v="1"/>
    <s v="CONGO"/>
    <s v="ɤ"/>
  </r>
  <r>
    <d v="2018-07-05T00:00:00"/>
    <s v="Taxi à Dolisie: quartier bacongo - Hôtel "/>
    <x v="0"/>
    <x v="5"/>
    <x v="0"/>
    <x v="23"/>
    <x v="23"/>
    <n v="561.303"/>
    <n v="-3376576"/>
    <x v="9"/>
    <s v="Décharge"/>
    <x v="1"/>
    <s v="CONGO"/>
    <s v="ɤ"/>
  </r>
  <r>
    <d v="2018-07-05T00:00:00"/>
    <s v="Achat boisson et Nourriture  pour les cibles pendant la mission de Dolisie"/>
    <x v="15"/>
    <x v="5"/>
    <x v="0"/>
    <x v="8"/>
    <x v="8"/>
    <n v="561.303"/>
    <n v="-3384576"/>
    <x v="9"/>
    <s v="Décharge"/>
    <x v="1"/>
    <s v="CONGO"/>
    <s v="ɤ"/>
  </r>
  <r>
    <d v="2018-07-05T00:00:00"/>
    <s v="Taxi à Dolisie: grand Marché - Quartier Bacongo - Hôtel pour prospection"/>
    <x v="0"/>
    <x v="5"/>
    <x v="0"/>
    <x v="41"/>
    <x v="41"/>
    <n v="561.303"/>
    <n v="-3386676"/>
    <x v="9"/>
    <s v="Décharge"/>
    <x v="1"/>
    <s v="CONGO"/>
    <s v="ɤ"/>
  </r>
  <r>
    <d v="2018-07-05T00:00:00"/>
    <s v="Taxi moto à Pokola: hôtel de residence-gendarmerie pour la visite geôle"/>
    <x v="0"/>
    <x v="0"/>
    <x v="0"/>
    <x v="0"/>
    <x v="0"/>
    <n v="561.303"/>
    <n v="-3387176"/>
    <x v="2"/>
    <s v="Décharge"/>
    <x v="0"/>
    <s v="CONGO"/>
    <s v="ɣ"/>
  </r>
  <r>
    <d v="2018-07-05T00:00:00"/>
    <s v="Ration du détenu à Pokola"/>
    <x v="1"/>
    <x v="0"/>
    <x v="0"/>
    <x v="1"/>
    <x v="1"/>
    <n v="561.303"/>
    <n v="-3388176"/>
    <x v="2"/>
    <s v="Décharge"/>
    <x v="0"/>
    <s v="CONGO"/>
    <s v="ɣ"/>
  </r>
  <r>
    <d v="2018-07-05T00:00:00"/>
    <s v="Taxi moto à Pokola: gare routière pour réperage d'un nouveau hôtel pour une nouvelle opération- BrIgade des eaux et forêts"/>
    <x v="0"/>
    <x v="0"/>
    <x v="0"/>
    <x v="0"/>
    <x v="0"/>
    <n v="561.303"/>
    <n v="-3388676"/>
    <x v="2"/>
    <s v="Décharge"/>
    <x v="0"/>
    <s v="CONGO"/>
    <s v="ɣ"/>
  </r>
  <r>
    <d v="2018-07-05T00:00:00"/>
    <s v="Taxi moto à Pokola: brigade des eaux et forêt- Hôtel de residence"/>
    <x v="0"/>
    <x v="0"/>
    <x v="0"/>
    <x v="0"/>
    <x v="0"/>
    <n v="561.303"/>
    <n v="-3389176"/>
    <x v="2"/>
    <s v="Décharge"/>
    <x v="0"/>
    <s v="CONGO"/>
    <s v="ɣ"/>
  </r>
  <r>
    <d v="2018-07-05T00:00:00"/>
    <s v="Food allowance à Pokola"/>
    <x v="2"/>
    <x v="0"/>
    <x v="0"/>
    <x v="4"/>
    <x v="4"/>
    <n v="561.303"/>
    <n v="-3399176"/>
    <x v="2"/>
    <s v="Décharge"/>
    <x v="0"/>
    <s v="CONGO"/>
    <s v="ɣ"/>
  </r>
  <r>
    <d v="2018-07-05T00:00:00"/>
    <s v="Food allowance à mission PNR"/>
    <x v="2"/>
    <x v="0"/>
    <x v="0"/>
    <x v="4"/>
    <x v="4"/>
    <n v="561.303"/>
    <n v="-3409176"/>
    <x v="10"/>
    <s v="Décharge"/>
    <x v="0"/>
    <s v="CONGO"/>
    <s v="ɣ"/>
  </r>
  <r>
    <d v="2018-07-05T00:00:00"/>
    <s v="Taxi à PNR: Residence PALF-Cour d'Appel"/>
    <x v="0"/>
    <x v="0"/>
    <x v="0"/>
    <x v="1"/>
    <x v="1"/>
    <n v="561.303"/>
    <n v="-3410176"/>
    <x v="10"/>
    <s v="Décharge"/>
    <x v="0"/>
    <s v="CONGO"/>
    <s v="ɣ"/>
  </r>
  <r>
    <d v="2018-07-05T00:00:00"/>
    <s v="Taxi à PNR: Cour d'Appel-Aeroport"/>
    <x v="0"/>
    <x v="0"/>
    <x v="0"/>
    <x v="1"/>
    <x v="1"/>
    <n v="561.303"/>
    <n v="-3411176"/>
    <x v="10"/>
    <s v="Décharge"/>
    <x v="0"/>
    <s v="CONGO"/>
    <s v="ɣ"/>
  </r>
  <r>
    <d v="2018-07-05T00:00:00"/>
    <s v="Achat Billet d'avion PNR-BZV"/>
    <x v="5"/>
    <x v="0"/>
    <x v="0"/>
    <x v="38"/>
    <x v="38"/>
    <n v="561.303"/>
    <n v="-3451176"/>
    <x v="10"/>
    <n v="150003"/>
    <x v="0"/>
    <s v="CONGO"/>
    <s v="o"/>
  </r>
  <r>
    <d v="2018-07-05T00:00:00"/>
    <s v="Taxi à PNR: Aeroport-Residence PALF"/>
    <x v="0"/>
    <x v="0"/>
    <x v="0"/>
    <x v="1"/>
    <x v="1"/>
    <n v="561.303"/>
    <n v="-3452176"/>
    <x v="10"/>
    <s v="Décharge"/>
    <x v="0"/>
    <s v="CONGO"/>
    <s v="ɣ"/>
  </r>
  <r>
    <d v="2018-07-05T00:00:00"/>
    <s v="Taxi à PNR: Residence PALF-Agence charden Farell"/>
    <x v="0"/>
    <x v="0"/>
    <x v="0"/>
    <x v="1"/>
    <x v="1"/>
    <n v="561.303"/>
    <n v="-3453176"/>
    <x v="10"/>
    <s v="Décharge"/>
    <x v="0"/>
    <s v="CONGO"/>
    <s v="ɣ"/>
  </r>
  <r>
    <d v="2018-07-05T00:00:00"/>
    <s v="Taxi à PNR: Agence Charden Farell-Residence PALF"/>
    <x v="0"/>
    <x v="0"/>
    <x v="0"/>
    <x v="1"/>
    <x v="1"/>
    <n v="561.303"/>
    <n v="-3454176"/>
    <x v="10"/>
    <s v="Décharge"/>
    <x v="0"/>
    <s v="CONGO"/>
    <s v="ɣ"/>
  </r>
  <r>
    <d v="2018-07-05T00:00:00"/>
    <s v="Taxi à PNR: Residence PALF-Hôtel de residence de Maitre Severin"/>
    <x v="0"/>
    <x v="0"/>
    <x v="0"/>
    <x v="6"/>
    <x v="6"/>
    <n v="561.303"/>
    <n v="-3455676"/>
    <x v="10"/>
    <s v="Décharge"/>
    <x v="0"/>
    <s v="CONGO"/>
    <s v="ɣ"/>
  </r>
  <r>
    <d v="2018-07-05T00:00:00"/>
    <s v="Taxi à PNR: Hôtel de residence de Maitre Severin- Residence PALF"/>
    <x v="0"/>
    <x v="0"/>
    <x v="0"/>
    <x v="6"/>
    <x v="6"/>
    <n v="561.303"/>
    <n v="-3457176"/>
    <x v="10"/>
    <s v="Décharge"/>
    <x v="0"/>
    <s v="CONGO"/>
    <s v="ɣ"/>
  </r>
  <r>
    <d v="2018-07-05T00:00:00"/>
    <s v="Achat Billet d'avion retour sur BZV pour Maitre Séverin BIYOUDI"/>
    <x v="4"/>
    <x v="0"/>
    <x v="0"/>
    <x v="38"/>
    <x v="38"/>
    <n v="561.303"/>
    <n v="-3497176"/>
    <x v="10"/>
    <s v="OUI"/>
    <x v="0"/>
    <s v="CONGO"/>
    <s v="o"/>
  </r>
  <r>
    <d v="2018-07-05T00:00:00"/>
    <s v="Taxi à BZV: domicile-bureau"/>
    <x v="0"/>
    <x v="0"/>
    <x v="0"/>
    <x v="1"/>
    <x v="1"/>
    <n v="561.303"/>
    <n v="-3498176"/>
    <x v="14"/>
    <s v="Décharge"/>
    <x v="0"/>
    <s v="CONGO"/>
    <s v="ɣ"/>
  </r>
  <r>
    <d v="2018-07-05T00:00:00"/>
    <s v="Food allowance pendant la pause"/>
    <x v="6"/>
    <x v="0"/>
    <x v="0"/>
    <x v="1"/>
    <x v="1"/>
    <n v="561.303"/>
    <n v="-3499176"/>
    <x v="14"/>
    <s v="Décharge"/>
    <x v="0"/>
    <s v="CONGO"/>
    <s v="ɣ"/>
  </r>
  <r>
    <d v="2018-07-05T00:00:00"/>
    <s v="Taxi à BZV: bureau-domicile"/>
    <x v="0"/>
    <x v="0"/>
    <x v="0"/>
    <x v="1"/>
    <x v="1"/>
    <n v="561.303"/>
    <n v="-3500176"/>
    <x v="14"/>
    <s v="Décharge"/>
    <x v="0"/>
    <s v="CONGO"/>
    <s v="ɣ"/>
  </r>
  <r>
    <d v="2018-07-05T00:00:00"/>
    <s v="Paiement frais d' hôtel pour 01 nuitée du 04 au 05/07/18 mission de pokola"/>
    <x v="2"/>
    <x v="5"/>
    <x v="0"/>
    <x v="21"/>
    <x v="21"/>
    <n v="561.303"/>
    <n v="-3515176"/>
    <x v="12"/>
    <n v="5"/>
    <x v="1"/>
    <s v="CONGO"/>
    <s v="o"/>
  </r>
  <r>
    <d v="2018-07-05T00:00:00"/>
    <s v="Taxi à Ouesso: Hôtel - agence Trans Afrique/ mission de Pokola"/>
    <x v="0"/>
    <x v="5"/>
    <x v="0"/>
    <x v="0"/>
    <x v="0"/>
    <n v="561.303"/>
    <n v="-3515676"/>
    <x v="12"/>
    <s v="Décharge"/>
    <x v="1"/>
    <s v="CONGO"/>
    <s v="ɣ"/>
  </r>
  <r>
    <d v="2018-07-05T00:00:00"/>
    <s v="Taxi à BZV: gare routière  - Domicile /retour de mission de Pokola."/>
    <x v="0"/>
    <x v="5"/>
    <x v="0"/>
    <x v="9"/>
    <x v="9"/>
    <n v="561.303"/>
    <n v="-3517676"/>
    <x v="12"/>
    <s v="Décharge"/>
    <x v="1"/>
    <s v="CONGO"/>
    <s v="ɣ"/>
  </r>
  <r>
    <d v="2018-07-05T00:00:00"/>
    <s v="Food allowance mission de Pokola du 03 au 05/07/2018"/>
    <x v="2"/>
    <x v="5"/>
    <x v="0"/>
    <x v="24"/>
    <x v="24"/>
    <n v="561.303"/>
    <n v="-3547676"/>
    <x v="12"/>
    <s v="Décharge"/>
    <x v="1"/>
    <s v="CONGO"/>
    <s v="ɣ"/>
  </r>
  <r>
    <d v="2018-07-05T00:00:00"/>
    <s v="Taxi à Pokola : hôtel - Hôtel de IT87 pour chercher sa balance "/>
    <x v="0"/>
    <x v="0"/>
    <x v="0"/>
    <x v="0"/>
    <x v="0"/>
    <n v="561.303"/>
    <n v="-3548176"/>
    <x v="15"/>
    <s v="Décharge "/>
    <x v="0"/>
    <s v="CONGO"/>
    <s v="ɣ"/>
  </r>
  <r>
    <d v="2018-07-05T00:00:00"/>
    <s v="Taxi à Pokola : hôtel de IT87-  gendarmerie pour le suivi des pv"/>
    <x v="0"/>
    <x v="0"/>
    <x v="0"/>
    <x v="0"/>
    <x v="0"/>
    <n v="561.303"/>
    <n v="-3548676"/>
    <x v="15"/>
    <s v="Décharge "/>
    <x v="0"/>
    <s v="CONGO"/>
    <s v="ɣ"/>
  </r>
  <r>
    <d v="2018-07-05T00:00:00"/>
    <s v="Taxi à Pokola : gendarmerie - restaurant - hôtel après le suivi des pv"/>
    <x v="0"/>
    <x v="0"/>
    <x v="0"/>
    <x v="1"/>
    <x v="1"/>
    <n v="561.303"/>
    <n v="-3549676"/>
    <x v="15"/>
    <s v="Décharge "/>
    <x v="0"/>
    <s v="CONGO"/>
    <s v="ɣ"/>
  </r>
  <r>
    <d v="2018-07-06T00:00:00"/>
    <s v="Paiement frais d'hôtel à Impfondo du 30 juin au 06 juillet 2018 soit Six (06) nuitées"/>
    <x v="2"/>
    <x v="0"/>
    <x v="0"/>
    <x v="42"/>
    <x v="42"/>
    <n v="561.303"/>
    <n v="-3639676"/>
    <x v="0"/>
    <n v="398"/>
    <x v="0"/>
    <s v="CONGO"/>
    <s v="o"/>
  </r>
  <r>
    <d v="2018-07-06T00:00:00"/>
    <s v="Food allowance à Impfondo du 01 au 06 Juillet 2018 soit 06 jours "/>
    <x v="2"/>
    <x v="0"/>
    <x v="0"/>
    <x v="43"/>
    <x v="43"/>
    <n v="561.303"/>
    <n v="-3699676"/>
    <x v="0"/>
    <s v="Décharge"/>
    <x v="0"/>
    <s v="CONGO"/>
    <s v="ɣ"/>
  </r>
  <r>
    <d v="2018-07-06T00:00:00"/>
    <s v="Taxi moto à Impfondo: Hôtel-Agence Océan du Nord pour le voyage "/>
    <x v="0"/>
    <x v="0"/>
    <x v="0"/>
    <x v="0"/>
    <x v="0"/>
    <n v="561.303"/>
    <n v="-3700176"/>
    <x v="0"/>
    <s v="Décharge"/>
    <x v="0"/>
    <s v="CONGO"/>
    <s v="ɣ"/>
  </r>
  <r>
    <d v="2018-07-06T00:00:00"/>
    <s v="Taxi moto à Inyellé: Agence Océan du Nord-Hôtel  "/>
    <x v="0"/>
    <x v="0"/>
    <x v="0"/>
    <x v="0"/>
    <x v="0"/>
    <n v="561.303"/>
    <n v="-3700676"/>
    <x v="0"/>
    <s v="Décharge"/>
    <x v="0"/>
    <s v="CONGO"/>
    <s v="ɣ"/>
  </r>
  <r>
    <d v="2018-07-06T00:00:00"/>
    <s v="Achat billet IMPFONDO-OUESSO"/>
    <x v="0"/>
    <x v="0"/>
    <x v="0"/>
    <x v="44"/>
    <x v="44"/>
    <n v="561.303"/>
    <n v="-3725676"/>
    <x v="0"/>
    <s v="Oui "/>
    <x v="0"/>
    <s v="CONGO"/>
    <s v="o"/>
  </r>
  <r>
    <d v="2018-07-06T00:00:00"/>
    <s v="Achat Billet Océan du Nord: Impfondo-Brazzaville"/>
    <x v="0"/>
    <x v="0"/>
    <x v="0"/>
    <x v="45"/>
    <x v="45"/>
    <n v="561.303"/>
    <n v="-3760676"/>
    <x v="0"/>
    <s v="Oui "/>
    <x v="0"/>
    <s v="CONGO"/>
    <s v="o"/>
  </r>
  <r>
    <d v="2018-07-06T00:00:00"/>
    <s v="Taxi: Hôtel-Parquet"/>
    <x v="0"/>
    <x v="0"/>
    <x v="0"/>
    <x v="23"/>
    <x v="23"/>
    <n v="561.303"/>
    <n v="-3761376"/>
    <x v="16"/>
    <s v="Décharge"/>
    <x v="0"/>
    <s v="CONGO"/>
    <s v="ɣ"/>
  </r>
  <r>
    <d v="2018-07-06T00:00:00"/>
    <s v="Taxi: Parquet-Restaurant"/>
    <x v="0"/>
    <x v="0"/>
    <x v="0"/>
    <x v="23"/>
    <x v="23"/>
    <n v="561.303"/>
    <n v="-3762076"/>
    <x v="16"/>
    <s v="Décharge"/>
    <x v="0"/>
    <s v="CONGO"/>
    <s v="ɣ"/>
  </r>
  <r>
    <d v="2018-07-06T00:00:00"/>
    <s v="Taxi: Restaurant-Hôtel"/>
    <x v="0"/>
    <x v="0"/>
    <x v="0"/>
    <x v="23"/>
    <x v="23"/>
    <n v="561.303"/>
    <n v="-3762776"/>
    <x v="16"/>
    <s v="Décharge"/>
    <x v="0"/>
    <s v="CONGO"/>
    <s v="ɣ"/>
  </r>
  <r>
    <d v="2018-07-06T00:00:00"/>
    <s v="Taxi: Hôtel-Groupe Charden Farell"/>
    <x v="0"/>
    <x v="0"/>
    <x v="0"/>
    <x v="23"/>
    <x v="23"/>
    <n v="561.303"/>
    <n v="-3763476"/>
    <x v="16"/>
    <s v="Décharge"/>
    <x v="0"/>
    <s v="CONGO"/>
    <s v="ɣ"/>
  </r>
  <r>
    <d v="2018-07-06T00:00:00"/>
    <s v="Taxi: Groupe Charden Farell-Hôtel"/>
    <x v="0"/>
    <x v="0"/>
    <x v="0"/>
    <x v="23"/>
    <x v="23"/>
    <n v="561.303"/>
    <n v="-3764176"/>
    <x v="16"/>
    <s v="Décharge"/>
    <x v="0"/>
    <s v="CONGO"/>
    <s v="ɣ"/>
  </r>
  <r>
    <d v="2018-07-06T00:00:00"/>
    <s v="Food Allowance du 04 au 07/07/2018 à Dolisie"/>
    <x v="2"/>
    <x v="0"/>
    <x v="0"/>
    <x v="38"/>
    <x v="38"/>
    <n v="561.303"/>
    <n v="-3804176"/>
    <x v="16"/>
    <s v="Décharge"/>
    <x v="0"/>
    <s v="CONGO"/>
    <s v="ɣ"/>
  </r>
  <r>
    <d v="2018-07-06T00:00:00"/>
    <s v="Taxi à Pokola: Hôtel-Gendarmerie"/>
    <x v="0"/>
    <x v="0"/>
    <x v="0"/>
    <x v="0"/>
    <x v="0"/>
    <n v="561.303"/>
    <n v="-3804676"/>
    <x v="4"/>
    <s v="Décharge"/>
    <x v="0"/>
    <s v="CONGO"/>
    <s v="ɣ"/>
  </r>
  <r>
    <d v="2018-07-06T00:00:00"/>
    <s v="Impression couleur de la planche photographique (2x2)"/>
    <x v="10"/>
    <x v="1"/>
    <x v="0"/>
    <x v="26"/>
    <x v="26"/>
    <n v="561.303"/>
    <n v="-3805876"/>
    <x v="4"/>
    <s v="Décharge"/>
    <x v="0"/>
    <s v="CONGO"/>
    <s v="ɣ"/>
  </r>
  <r>
    <d v="2018-07-06T00:00:00"/>
    <s v="Taxi à Ouesso: Bureatique-DDEF-SANGHA"/>
    <x v="0"/>
    <x v="0"/>
    <x v="0"/>
    <x v="0"/>
    <x v="0"/>
    <n v="561.303"/>
    <n v="-3806376"/>
    <x v="4"/>
    <s v="Décharge"/>
    <x v="0"/>
    <s v="CONGO"/>
    <s v="ɣ"/>
  </r>
  <r>
    <d v="2018-07-06T00:00:00"/>
    <s v="Taxi moto à Pokola: Brigade EF-Hôtel"/>
    <x v="0"/>
    <x v="0"/>
    <x v="0"/>
    <x v="0"/>
    <x v="0"/>
    <n v="561.303"/>
    <n v="-3806876"/>
    <x v="4"/>
    <s v="Décharge"/>
    <x v="0"/>
    <s v="CONGO"/>
    <s v="ɣ"/>
  </r>
  <r>
    <d v="2018-07-06T00:00:00"/>
    <s v="Frais de transfert à Jospin/POKOLA"/>
    <x v="8"/>
    <x v="1"/>
    <x v="0"/>
    <x v="8"/>
    <x v="8"/>
    <n v="561.303"/>
    <n v="-3814876"/>
    <x v="5"/>
    <s v="80/GCF"/>
    <x v="0"/>
    <s v="CONGO"/>
    <s v="o"/>
  </r>
  <r>
    <d v="2018-07-06T00:00:00"/>
    <s v="Frais de transfert à Crépin/DOLISIE"/>
    <x v="8"/>
    <x v="1"/>
    <x v="0"/>
    <x v="35"/>
    <x v="35"/>
    <n v="561.303"/>
    <n v="-3816476"/>
    <x v="5"/>
    <s v="101/GCF"/>
    <x v="0"/>
    <s v="CONGO"/>
    <s v="o"/>
  </r>
  <r>
    <d v="2018-07-06T00:00:00"/>
    <s v="Bonus du mois de juin 2018-IT87"/>
    <x v="9"/>
    <x v="5"/>
    <x v="0"/>
    <x v="4"/>
    <x v="4"/>
    <n v="561.303"/>
    <n v="-3826476"/>
    <x v="5"/>
    <n v="10"/>
    <x v="1"/>
    <s v="CONGO"/>
    <s v="o"/>
  </r>
  <r>
    <d v="2018-07-06T00:00:00"/>
    <s v="Bonus opération pokola du 04 juillet 2018-IT87"/>
    <x v="9"/>
    <x v="6"/>
    <x v="0"/>
    <x v="46"/>
    <x v="46"/>
    <n v="561.303"/>
    <n v="-3906476"/>
    <x v="5"/>
    <n v="11"/>
    <x v="1"/>
    <s v="CONGO"/>
    <s v="o"/>
  </r>
  <r>
    <d v="2018-07-06T00:00:00"/>
    <s v="Taxi à PNR: Bureau PALF- Aéroport pour le retour sur BZV"/>
    <x v="0"/>
    <x v="0"/>
    <x v="0"/>
    <x v="1"/>
    <x v="1"/>
    <n v="561.303"/>
    <n v="-3907476"/>
    <x v="13"/>
    <s v="Décharge"/>
    <x v="0"/>
    <s v="CONGO"/>
    <s v="ɣ"/>
  </r>
  <r>
    <d v="2018-07-06T00:00:00"/>
    <s v="Taxi à BZV: Aéroport-domicile"/>
    <x v="0"/>
    <x v="0"/>
    <x v="0"/>
    <x v="6"/>
    <x v="6"/>
    <n v="561.303"/>
    <n v="-3908976"/>
    <x v="13"/>
    <s v="Décharge"/>
    <x v="0"/>
    <s v="CONGO"/>
    <s v="ɣ"/>
  </r>
  <r>
    <d v="2018-07-06T00:00:00"/>
    <s v="Food Allowance Mission Pointe-Noire du 04 au 06 juillet 2018"/>
    <x v="2"/>
    <x v="0"/>
    <x v="0"/>
    <x v="24"/>
    <x v="24"/>
    <n v="561.303"/>
    <n v="-3938976"/>
    <x v="13"/>
    <s v="Décharge"/>
    <x v="0"/>
    <s v="CONGO"/>
    <s v="ɣ"/>
  </r>
  <r>
    <d v="2018-07-06T00:00:00"/>
    <s v="Paiement frais d'hôtel 01 nuitée à Oyo"/>
    <x v="2"/>
    <x v="0"/>
    <x v="0"/>
    <x v="21"/>
    <x v="21"/>
    <n v="561.303"/>
    <n v="-3953976"/>
    <x v="1"/>
    <n v="25"/>
    <x v="0"/>
    <s v="CONGO"/>
    <s v="o"/>
  </r>
  <r>
    <d v="2018-07-06T00:00:00"/>
    <s v="Taxi moto à Oyo: Hôtel-Agence Océan du Nord"/>
    <x v="0"/>
    <x v="0"/>
    <x v="0"/>
    <x v="0"/>
    <x v="0"/>
    <n v="561.303"/>
    <n v="-500"/>
    <x v="1"/>
    <s v="Decharge"/>
    <x v="0"/>
    <s v="CONGO"/>
    <s v="ɣ"/>
  </r>
  <r>
    <d v="2018-07-06T00:00:00"/>
    <s v="Achat Billet Oyo-Brazzaville"/>
    <x v="0"/>
    <x v="0"/>
    <x v="0"/>
    <x v="47"/>
    <x v="47"/>
    <n v="561.303"/>
    <n v="-7500"/>
    <x v="1"/>
    <s v="Oui"/>
    <x v="0"/>
    <s v="CONGO"/>
    <s v="o"/>
  </r>
  <r>
    <d v="2018-07-06T00:00:00"/>
    <s v="Taxi Agence océan du nord Brazzaville-domicile/Retour de la mission d'OYO"/>
    <x v="0"/>
    <x v="0"/>
    <x v="0"/>
    <x v="9"/>
    <x v="9"/>
    <n v="561.303"/>
    <n v="-9500"/>
    <x v="1"/>
    <s v="Decharge"/>
    <x v="0"/>
    <s v="CONGO"/>
    <s v="ɣ"/>
  </r>
  <r>
    <d v="2018-07-06T00:00:00"/>
    <s v="Taxi Bureau PALF-Banque BCI"/>
    <x v="0"/>
    <x v="4"/>
    <x v="0"/>
    <x v="1"/>
    <x v="1"/>
    <n v="561.303"/>
    <n v="-10500"/>
    <x v="7"/>
    <s v="Décharge"/>
    <x v="0"/>
    <s v="CONGO"/>
    <s v="ɣ"/>
  </r>
  <r>
    <d v="2018-07-06T00:00:00"/>
    <s v="Taxi Banque BCI-MN TV"/>
    <x v="0"/>
    <x v="4"/>
    <x v="0"/>
    <x v="1"/>
    <x v="1"/>
    <n v="561.303"/>
    <n v="-11500"/>
    <x v="7"/>
    <s v="Décharge"/>
    <x v="0"/>
    <s v="CONGO"/>
    <s v="ɣ"/>
  </r>
  <r>
    <d v="2018-07-06T00:00:00"/>
    <s v="Taxi MN TV-TOP TV"/>
    <x v="0"/>
    <x v="4"/>
    <x v="0"/>
    <x v="1"/>
    <x v="1"/>
    <n v="561.303"/>
    <n v="-12500"/>
    <x v="7"/>
    <s v="Décharge"/>
    <x v="0"/>
    <s v="CONGO"/>
    <s v="ɣ"/>
  </r>
  <r>
    <d v="2018-07-06T00:00:00"/>
    <s v="Taxi TOP TV-Radio Liberté"/>
    <x v="0"/>
    <x v="4"/>
    <x v="0"/>
    <x v="1"/>
    <x v="1"/>
    <n v="561.303"/>
    <n v="-13500"/>
    <x v="7"/>
    <s v="Décharge"/>
    <x v="0"/>
    <s v="CONGO"/>
    <s v="ɣ"/>
  </r>
  <r>
    <d v="2018-07-06T00:00:00"/>
    <s v="Taxi Radio Liberté-Vox.cg"/>
    <x v="0"/>
    <x v="4"/>
    <x v="0"/>
    <x v="1"/>
    <x v="1"/>
    <n v="561.303"/>
    <n v="-14500"/>
    <x v="7"/>
    <s v="Décharge"/>
    <x v="0"/>
    <s v="CONGO"/>
    <s v="ɣ"/>
  </r>
  <r>
    <d v="2018-07-06T00:00:00"/>
    <s v="Taxi Vox.cg-congomedias.com"/>
    <x v="0"/>
    <x v="4"/>
    <x v="0"/>
    <x v="1"/>
    <x v="1"/>
    <n v="561.303"/>
    <n v="-15500"/>
    <x v="7"/>
    <s v="Décharge"/>
    <x v="0"/>
    <s v="CONGO"/>
    <s v="ɣ"/>
  </r>
  <r>
    <d v="2018-07-06T00:00:00"/>
    <s v="Taxi congomedias.com-Infos-concept"/>
    <x v="0"/>
    <x v="4"/>
    <x v="0"/>
    <x v="1"/>
    <x v="1"/>
    <n v="561.303"/>
    <n v="-16500"/>
    <x v="7"/>
    <s v="Décharge"/>
    <x v="0"/>
    <s v="CONGO"/>
    <s v="ɣ"/>
  </r>
  <r>
    <d v="2018-07-06T00:00:00"/>
    <s v="Taxi Infos-concept-Radio Rurale"/>
    <x v="0"/>
    <x v="4"/>
    <x v="0"/>
    <x v="1"/>
    <x v="1"/>
    <n v="561.303"/>
    <n v="-17500"/>
    <x v="7"/>
    <s v="Décharge"/>
    <x v="0"/>
    <s v="CONGO"/>
    <s v="ɣ"/>
  </r>
  <r>
    <d v="2018-07-06T00:00:00"/>
    <s v="Taxi Radio Rurale-Bureau  PALF"/>
    <x v="0"/>
    <x v="4"/>
    <x v="0"/>
    <x v="1"/>
    <x v="1"/>
    <n v="561.303"/>
    <n v="-18500"/>
    <x v="7"/>
    <s v="Décharge"/>
    <x v="0"/>
    <s v="CONGO"/>
    <s v="ɣ"/>
  </r>
  <r>
    <d v="2018-07-06T00:00:00"/>
    <s v="Taxi à Ouesso: recherche de l'hôtel stratégique en vue de l'opération"/>
    <x v="0"/>
    <x v="5"/>
    <x v="0"/>
    <x v="9"/>
    <x v="9"/>
    <n v="561.303"/>
    <n v="-20500"/>
    <x v="8"/>
    <s v="Décharge"/>
    <x v="1"/>
    <s v="CONGO"/>
    <s v="ɣ"/>
  </r>
  <r>
    <d v="2018-07-06T00:00:00"/>
    <s v="Taxi Cassimi-vers le port-Hôtel (recherche de l'hôtel stratégique)"/>
    <x v="0"/>
    <x v="5"/>
    <x v="0"/>
    <x v="6"/>
    <x v="6"/>
    <n v="561.303"/>
    <n v="-22000"/>
    <x v="8"/>
    <s v="Décharge"/>
    <x v="1"/>
    <s v="CONGO"/>
    <s v="ɣ"/>
  </r>
  <r>
    <d v="2018-07-06T00:00:00"/>
    <s v="Taxi hôtel-marché-derrière l'église-hôtel (voir certaines cibles)"/>
    <x v="0"/>
    <x v="5"/>
    <x v="0"/>
    <x v="6"/>
    <x v="6"/>
    <n v="561.303"/>
    <n v="-23500"/>
    <x v="8"/>
    <s v="Décharge"/>
    <x v="1"/>
    <s v="CONGO"/>
    <s v="ɣ"/>
  </r>
  <r>
    <d v="2018-07-06T00:00:00"/>
    <s v="Taxi à Dolisie: Hôtel- grand  marché pour prospection"/>
    <x v="0"/>
    <x v="5"/>
    <x v="0"/>
    <x v="23"/>
    <x v="23"/>
    <n v="561.303"/>
    <n v="-24200"/>
    <x v="9"/>
    <s v="Décharge"/>
    <x v="1"/>
    <s v="CONGO"/>
    <s v="ɤ"/>
  </r>
  <r>
    <d v="2018-07-06T00:00:00"/>
    <s v="Taxi à Dolisie: Grand marché - quartier niger pour prospection"/>
    <x v="0"/>
    <x v="5"/>
    <x v="0"/>
    <x v="23"/>
    <x v="23"/>
    <n v="561.303"/>
    <n v="-24900"/>
    <x v="9"/>
    <s v="Décharge"/>
    <x v="1"/>
    <s v="CONGO"/>
    <s v="ɤ"/>
  </r>
  <r>
    <d v="2018-07-06T00:00:00"/>
    <s v="Paiement frais d'hôtel Nuitée du 06 au 07 juillet 2018 à Dolisie"/>
    <x v="2"/>
    <x v="5"/>
    <x v="0"/>
    <x v="21"/>
    <x v="21"/>
    <n v="561.303"/>
    <n v="-39900"/>
    <x v="9"/>
    <s v="OUI"/>
    <x v="1"/>
    <s v="CONGO"/>
    <s v="o"/>
  </r>
  <r>
    <d v="2018-07-06T00:00:00"/>
    <s v="Taxi moto à pokola: hôtel-gendarmerie pour la visite geôle"/>
    <x v="0"/>
    <x v="0"/>
    <x v="0"/>
    <x v="0"/>
    <x v="0"/>
    <n v="561.303"/>
    <n v="-40400"/>
    <x v="2"/>
    <s v="Décharge"/>
    <x v="0"/>
    <s v="CONGO"/>
    <s v="ɣ"/>
  </r>
  <r>
    <d v="2018-07-06T00:00:00"/>
    <s v="Ration du prévenu à Pokola"/>
    <x v="1"/>
    <x v="0"/>
    <x v="0"/>
    <x v="1"/>
    <x v="1"/>
    <n v="561.303"/>
    <n v="-41400"/>
    <x v="2"/>
    <s v="Décharge"/>
    <x v="0"/>
    <s v="CONGO"/>
    <s v="ɣ"/>
  </r>
  <r>
    <d v="2018-07-06T00:00:00"/>
    <s v="Carburant pour le véhicule de la brigade des eaux et forêts de pokola soit 20 litres/deferrement du prévenu à la Maison d'arrêt de Ouesso"/>
    <x v="0"/>
    <x v="0"/>
    <x v="0"/>
    <x v="4"/>
    <x v="4"/>
    <n v="561.303"/>
    <n v="-51400"/>
    <x v="2"/>
    <n v="9"/>
    <x v="0"/>
    <s v="CONGO"/>
    <s v="o"/>
  </r>
  <r>
    <d v="2018-07-06T00:00:00"/>
    <s v="Taxi à Ouesso: DDEF-Maison d'arrêt pour la visite geôle"/>
    <x v="0"/>
    <x v="0"/>
    <x v="0"/>
    <x v="0"/>
    <x v="0"/>
    <n v="561.303"/>
    <n v="-51900"/>
    <x v="2"/>
    <s v="Décharge"/>
    <x v="0"/>
    <s v="CONGO"/>
    <s v="ɣ"/>
  </r>
  <r>
    <d v="2018-07-06T00:00:00"/>
    <s v="Ration des detenus à Ouesso"/>
    <x v="1"/>
    <x v="0"/>
    <x v="0"/>
    <x v="13"/>
    <x v="13"/>
    <n v="561.303"/>
    <n v="-57900"/>
    <x v="2"/>
    <s v="Décharge"/>
    <x v="0"/>
    <s v="CONGO"/>
    <s v="ɣ"/>
  </r>
  <r>
    <d v="2018-07-06T00:00:00"/>
    <s v="Food allowance à ouesso"/>
    <x v="2"/>
    <x v="0"/>
    <x v="0"/>
    <x v="4"/>
    <x v="4"/>
    <n v="561.303"/>
    <n v="-67900"/>
    <x v="2"/>
    <s v="Décharge"/>
    <x v="0"/>
    <s v="CONGO"/>
    <s v="ɣ"/>
  </r>
  <r>
    <d v="2018-07-06T00:00:00"/>
    <s v="Taxi à PNR: Residence PALF-Aeroport"/>
    <x v="0"/>
    <x v="0"/>
    <x v="0"/>
    <x v="1"/>
    <x v="1"/>
    <n v="561.303"/>
    <n v="-68900"/>
    <x v="10"/>
    <s v="Décharge"/>
    <x v="0"/>
    <s v="CONGO"/>
    <s v="ɣ"/>
  </r>
  <r>
    <d v="2018-07-06T00:00:00"/>
    <s v="Achat timbre pour les deux billets d'avion BZV-PNR"/>
    <x v="11"/>
    <x v="0"/>
    <x v="0"/>
    <x v="9"/>
    <x v="9"/>
    <n v="561.303"/>
    <n v="-70900"/>
    <x v="10"/>
    <s v="Décharge"/>
    <x v="0"/>
    <s v="CONGO"/>
    <s v="o"/>
  </r>
  <r>
    <d v="2018-07-06T00:00:00"/>
    <s v="Food allowance à mission PNR"/>
    <x v="2"/>
    <x v="0"/>
    <x v="0"/>
    <x v="4"/>
    <x v="4"/>
    <n v="561.303"/>
    <n v="-80900"/>
    <x v="10"/>
    <s v="Décharge"/>
    <x v="0"/>
    <s v="CONGO"/>
    <s v="ɣ"/>
  </r>
  <r>
    <d v="2018-07-06T00:00:00"/>
    <s v="Taxi à BZV: aeroport maya maya-bureau"/>
    <x v="0"/>
    <x v="0"/>
    <x v="0"/>
    <x v="1"/>
    <x v="1"/>
    <n v="561.303"/>
    <n v="-81900"/>
    <x v="10"/>
    <s v="Décharge"/>
    <x v="0"/>
    <s v="CONGO"/>
    <s v="ɣ"/>
  </r>
  <r>
    <d v="2018-07-06T00:00:00"/>
    <s v="Taxi à BZV: bureau-domicile"/>
    <x v="0"/>
    <x v="0"/>
    <x v="0"/>
    <x v="1"/>
    <x v="1"/>
    <n v="561.303"/>
    <n v="-82900"/>
    <x v="10"/>
    <s v="Décharge"/>
    <x v="0"/>
    <s v="CONGO"/>
    <s v="ɣ"/>
  </r>
  <r>
    <d v="2018-07-06T00:00:00"/>
    <s v="Taxi à BZV: domicile-bureau"/>
    <x v="0"/>
    <x v="0"/>
    <x v="0"/>
    <x v="1"/>
    <x v="1"/>
    <n v="561.303"/>
    <n v="-83900"/>
    <x v="14"/>
    <s v="Décharge"/>
    <x v="0"/>
    <s v="CONGO"/>
    <s v="ɣ"/>
  </r>
  <r>
    <d v="2018-07-06T00:00:00"/>
    <s v="Food allowance pendant la pause"/>
    <x v="6"/>
    <x v="0"/>
    <x v="0"/>
    <x v="1"/>
    <x v="1"/>
    <n v="561.303"/>
    <n v="-84900"/>
    <x v="14"/>
    <s v="Décharge"/>
    <x v="0"/>
    <s v="CONGO"/>
    <s v="ɣ"/>
  </r>
  <r>
    <d v="2018-07-06T00:00:00"/>
    <s v="Taxi à BZV: bureau-domicile"/>
    <x v="0"/>
    <x v="0"/>
    <x v="0"/>
    <x v="1"/>
    <x v="1"/>
    <n v="561.303"/>
    <n v="-85900"/>
    <x v="14"/>
    <s v="Décharge"/>
    <x v="0"/>
    <s v="CONGO"/>
    <s v="ɣ"/>
  </r>
  <r>
    <d v="2018-07-06T00:00:00"/>
    <s v="Taxi à Pokola : hôtel - gendarmerie  pour le suivi des pv et finalisation pv EF"/>
    <x v="0"/>
    <x v="0"/>
    <x v="0"/>
    <x v="0"/>
    <x v="0"/>
    <n v="561.303"/>
    <n v="-86400"/>
    <x v="15"/>
    <s v="Décharge "/>
    <x v="0"/>
    <s v="CONGO"/>
    <s v="ɣ"/>
  </r>
  <r>
    <d v="2018-07-06T00:00:00"/>
    <s v="Taxi à Pokola : gendarmerie - gare routière pour aller à Ouesso suivre le défèrement d'Abdou "/>
    <x v="0"/>
    <x v="0"/>
    <x v="0"/>
    <x v="9"/>
    <x v="9"/>
    <n v="561.303"/>
    <n v="-88400"/>
    <x v="15"/>
    <s v="Décharge "/>
    <x v="0"/>
    <s v="CONGO"/>
    <s v="ɣ"/>
  </r>
  <r>
    <d v="2018-07-06T00:00:00"/>
    <s v="Taxi à Pokola : gare routière - Port "/>
    <x v="0"/>
    <x v="0"/>
    <x v="0"/>
    <x v="0"/>
    <x v="0"/>
    <n v="561.303"/>
    <n v="-88900"/>
    <x v="15"/>
    <s v="Décharge "/>
    <x v="0"/>
    <s v="CONGO"/>
    <s v="ɣ"/>
  </r>
  <r>
    <d v="2018-07-06T00:00:00"/>
    <s v="Taxi à Ouesso : Port - gendarmerie pour vérifier la présence du prévenu Abdou "/>
    <x v="0"/>
    <x v="0"/>
    <x v="0"/>
    <x v="0"/>
    <x v="0"/>
    <n v="561.303"/>
    <n v="-89400"/>
    <x v="15"/>
    <s v="Décharge "/>
    <x v="0"/>
    <s v="CONGO"/>
    <s v="ɣ"/>
  </r>
  <r>
    <d v="2018-07-06T00:00:00"/>
    <s v="Billet pirogue traversée fleuve Sangha"/>
    <x v="0"/>
    <x v="0"/>
    <x v="0"/>
    <x v="1"/>
    <x v="1"/>
    <n v="561.303"/>
    <n v="-90400"/>
    <x v="15"/>
    <s v="Décharge "/>
    <x v="0"/>
    <s v="CONGO"/>
    <s v="ɣ"/>
  </r>
  <r>
    <d v="2018-07-06T00:00:00"/>
    <s v="Taxi à Ouesso : Gendarmerie - tribunal pour vérifier le dépôt de la procédure Gendarmerie au parquet "/>
    <x v="0"/>
    <x v="0"/>
    <x v="0"/>
    <x v="0"/>
    <x v="0"/>
    <n v="561.303"/>
    <n v="-90900"/>
    <x v="15"/>
    <s v="Décharge "/>
    <x v="0"/>
    <s v="CONGO"/>
    <s v="ɣ"/>
  </r>
  <r>
    <d v="2018-07-06T00:00:00"/>
    <s v="Taxi à Pokola : Brigade EF - restaurant - hôtel, après le défèrement d'Abdou à Ouesso "/>
    <x v="0"/>
    <x v="0"/>
    <x v="0"/>
    <x v="1"/>
    <x v="1"/>
    <n v="561.303"/>
    <n v="-91900"/>
    <x v="15"/>
    <s v="Décharge "/>
    <x v="0"/>
    <s v="CONGO"/>
    <s v="ɣ"/>
  </r>
  <r>
    <d v="2018-07-06T00:00:00"/>
    <s v="Food allowance à Pokola du 04 au 07 juillet 2018"/>
    <x v="2"/>
    <x v="0"/>
    <x v="0"/>
    <x v="38"/>
    <x v="38"/>
    <n v="561.303"/>
    <n v="-131900"/>
    <x v="15"/>
    <s v="Décharge "/>
    <x v="0"/>
    <s v="CONGO"/>
    <s v="ɣ"/>
  </r>
  <r>
    <d v="2018-07-07T00:00:00"/>
    <s v="Paiement frais d'hôtel Nuitées à Pokola du 04 au 07 juillet 2018"/>
    <x v="2"/>
    <x v="0"/>
    <x v="0"/>
    <x v="11"/>
    <x v="11"/>
    <n v="561.303"/>
    <n v="-176900"/>
    <x v="15"/>
    <n v="20"/>
    <x v="0"/>
    <s v="CONGO"/>
    <s v="o"/>
  </r>
  <r>
    <d v="2018-07-07T00:00:00"/>
    <s v="Paiement frais d'hôtel à Inyellé du  06 au 07 juillet 2018 "/>
    <x v="2"/>
    <x v="0"/>
    <x v="0"/>
    <x v="3"/>
    <x v="3"/>
    <n v="561.303"/>
    <n v="-181900"/>
    <x v="0"/>
    <s v="Oui "/>
    <x v="0"/>
    <s v="CONGO"/>
    <s v="o"/>
  </r>
  <r>
    <d v="2018-07-07T00:00:00"/>
    <s v="Food allowance à Inyelle le 07 Juillet 2018"/>
    <x v="2"/>
    <x v="0"/>
    <x v="0"/>
    <x v="4"/>
    <x v="4"/>
    <n v="561.303"/>
    <n v="-191900"/>
    <x v="0"/>
    <s v="Décharge"/>
    <x v="0"/>
    <s v="CONGO"/>
    <s v="ɣ"/>
  </r>
  <r>
    <d v="2018-07-07T00:00:00"/>
    <s v="Taxi moto à Inyellé : Hôtel-Agence océan du nord pour le voyage "/>
    <x v="0"/>
    <x v="0"/>
    <x v="0"/>
    <x v="0"/>
    <x v="0"/>
    <n v="561.303"/>
    <n v="-192400"/>
    <x v="0"/>
    <s v="Décharge"/>
    <x v="0"/>
    <s v="CONGO"/>
    <s v="ɣ"/>
  </r>
  <r>
    <d v="2018-07-07T00:00:00"/>
    <s v="Taxi à Ouesso : Agence Océan du nord-Hôtel "/>
    <x v="0"/>
    <x v="0"/>
    <x v="0"/>
    <x v="0"/>
    <x v="0"/>
    <n v="561.303"/>
    <n v="-192900"/>
    <x v="0"/>
    <s v="Décharge"/>
    <x v="0"/>
    <s v="CONGO"/>
    <s v="ɣ"/>
  </r>
  <r>
    <d v="2018-07-07T00:00:00"/>
    <s v="Taxi à Ouesso: Hôtel-Restaurant/ aller et retour"/>
    <x v="0"/>
    <x v="0"/>
    <x v="0"/>
    <x v="1"/>
    <x v="1"/>
    <n v="561.303"/>
    <n v="-193900"/>
    <x v="0"/>
    <s v="Décharge"/>
    <x v="0"/>
    <s v="CONGO"/>
    <s v="ɣ"/>
  </r>
  <r>
    <d v="2018-07-07T00:00:00"/>
    <s v="Achat billet Dolisie-Brazzaville"/>
    <x v="0"/>
    <x v="0"/>
    <x v="0"/>
    <x v="4"/>
    <x v="4"/>
    <n v="561.303"/>
    <n v="-203900"/>
    <x v="16"/>
    <n v="33"/>
    <x v="0"/>
    <s v="CONGO"/>
    <s v="o"/>
  </r>
  <r>
    <d v="2018-07-07T00:00:00"/>
    <s v="Paiement Frais d'hôtel du 04 au 07/07/2018 à Dolisie"/>
    <x v="2"/>
    <x v="0"/>
    <x v="0"/>
    <x v="11"/>
    <x v="11"/>
    <n v="561.303"/>
    <n v="-248900"/>
    <x v="16"/>
    <n v="52"/>
    <x v="0"/>
    <s v="CONGO"/>
    <s v="o"/>
  </r>
  <r>
    <d v="2018-07-07T00:00:00"/>
    <s v="Taxi: Agence Océan du Nord Angola libre-Domicile"/>
    <x v="0"/>
    <x v="0"/>
    <x v="0"/>
    <x v="6"/>
    <x v="6"/>
    <n v="561.303"/>
    <n v="-250400"/>
    <x v="16"/>
    <s v="Décharge"/>
    <x v="0"/>
    <s v="CONGO"/>
    <s v="ɣ"/>
  </r>
  <r>
    <d v="2018-07-07T00:00:00"/>
    <s v="Taxi moto à Pokola: Hôtel-Gare routière"/>
    <x v="0"/>
    <x v="0"/>
    <x v="0"/>
    <x v="0"/>
    <x v="0"/>
    <n v="561.303"/>
    <n v="-250900"/>
    <x v="4"/>
    <s v="Décharge"/>
    <x v="0"/>
    <s v="CONGO"/>
    <s v="ɣ"/>
  </r>
  <r>
    <d v="2018-07-07T00:00:00"/>
    <s v="Taxi à pokola: Rive Sangha-Pokola"/>
    <x v="0"/>
    <x v="0"/>
    <x v="0"/>
    <x v="9"/>
    <x v="9"/>
    <n v="561.303"/>
    <n v="-252900"/>
    <x v="4"/>
    <s v="Décharge"/>
    <x v="0"/>
    <s v="CONGO"/>
    <s v="ɣ"/>
  </r>
  <r>
    <d v="2018-07-07T00:00:00"/>
    <s v="Pirogue Port de Ouesso-Rive Sangha-Pokola"/>
    <x v="0"/>
    <x v="0"/>
    <x v="0"/>
    <x v="1"/>
    <x v="1"/>
    <n v="561.303"/>
    <n v="-253900"/>
    <x v="4"/>
    <s v="Décharge"/>
    <x v="0"/>
    <s v="CONGO"/>
    <s v="ɣ"/>
  </r>
  <r>
    <d v="2018-07-07T00:00:00"/>
    <s v="Paiement Frais d'hôtel mission 04 nuitées à Pokola 03 au 07 Juillet 2018"/>
    <x v="2"/>
    <x v="0"/>
    <x v="0"/>
    <x v="43"/>
    <x v="43"/>
    <n v="561.303"/>
    <n v="-313900"/>
    <x v="4"/>
    <s v="OUI"/>
    <x v="0"/>
    <s v="CONGO"/>
    <s v="n"/>
  </r>
  <r>
    <d v="2018-07-07T00:00:00"/>
    <s v="Food allowance mission Pokola et Ouesso en Juillet 2018"/>
    <x v="2"/>
    <x v="0"/>
    <x v="0"/>
    <x v="48"/>
    <x v="48"/>
    <n v="561.303"/>
    <n v="-433900"/>
    <x v="4"/>
    <s v="Décharge"/>
    <x v="0"/>
    <s v="CONGO"/>
    <s v="ɣ"/>
  </r>
  <r>
    <d v="2018-07-07T00:00:00"/>
    <s v="Paiement Frais d'hôtel mission Pokola et Ouesso Juillet 2018/ 07 nuitées"/>
    <x v="2"/>
    <x v="0"/>
    <x v="0"/>
    <x v="22"/>
    <x v="22"/>
    <n v="561.303"/>
    <n v="-429614"/>
    <x v="4"/>
    <s v="OUI"/>
    <x v="0"/>
    <s v="CONGO"/>
    <s v="n"/>
  </r>
  <r>
    <d v="2018-07-07T00:00:00"/>
    <s v="Taxi à Ouesso: Port de Ouesso-Hôtel"/>
    <x v="0"/>
    <x v="0"/>
    <x v="0"/>
    <x v="0"/>
    <x v="0"/>
    <n v="561.303"/>
    <n v="-434400"/>
    <x v="4"/>
    <s v="Décharge"/>
    <x v="0"/>
    <s v="CONGO"/>
    <s v="ɣ"/>
  </r>
  <r>
    <d v="2018-07-07T00:00:00"/>
    <s v="Taxi hôtel-aéroport-hôtel (faire le repérage de l'hôtel choisi)"/>
    <x v="0"/>
    <x v="5"/>
    <x v="0"/>
    <x v="1"/>
    <x v="1"/>
    <n v="561.303"/>
    <n v="-435400"/>
    <x v="8"/>
    <s v="Décharge"/>
    <x v="1"/>
    <s v="CONGO"/>
    <s v="ɣ"/>
  </r>
  <r>
    <d v="2018-07-07T00:00:00"/>
    <s v="Taxi hôtel-océan du nord-trans afrique-hôtel (achat billet Ouesso-Brazzaville)"/>
    <x v="0"/>
    <x v="5"/>
    <x v="0"/>
    <x v="6"/>
    <x v="6"/>
    <n v="561.303"/>
    <n v="-436900"/>
    <x v="8"/>
    <s v="Décharge"/>
    <x v="1"/>
    <s v="CONGO"/>
    <s v="ɣ"/>
  </r>
  <r>
    <d v="2018-07-07T00:00:00"/>
    <s v="Achat billet Ouesso-Brazzaville (départ pour Brazzaville)"/>
    <x v="0"/>
    <x v="5"/>
    <x v="0"/>
    <x v="21"/>
    <x v="21"/>
    <n v="561.303"/>
    <n v="-451900"/>
    <x v="8"/>
    <n v="14128"/>
    <x v="1"/>
    <s v="CONGO"/>
    <s v="o"/>
  </r>
  <r>
    <d v="2018-07-07T00:00:00"/>
    <s v="Taxi à Dolisie: Hôtel - Gare Océan du Nord pour le Bus de PNR"/>
    <x v="0"/>
    <x v="5"/>
    <x v="0"/>
    <x v="23"/>
    <x v="23"/>
    <n v="561.303"/>
    <n v="-452600"/>
    <x v="9"/>
    <s v="Décharge"/>
    <x v="1"/>
    <s v="CONGO"/>
    <s v="ɤ"/>
  </r>
  <r>
    <d v="2018-07-07T00:00:00"/>
    <s v="Taxi à Dolisie: gare océan du nord- Carrefour  "/>
    <x v="0"/>
    <x v="5"/>
    <x v="0"/>
    <x v="1"/>
    <x v="1"/>
    <n v="561.303"/>
    <n v="-453600"/>
    <x v="9"/>
    <s v="Décharge"/>
    <x v="1"/>
    <s v="CONGO"/>
    <s v="ɤ"/>
  </r>
  <r>
    <d v="2018-07-07T00:00:00"/>
    <s v="Achat Billet Dolisie -Pointe Noire "/>
    <x v="0"/>
    <x v="5"/>
    <x v="0"/>
    <x v="3"/>
    <x v="3"/>
    <n v="561.303"/>
    <n v="-458600"/>
    <x v="9"/>
    <s v="Décharge"/>
    <x v="1"/>
    <s v="CONGO"/>
    <s v="ɤ"/>
  </r>
  <r>
    <d v="2018-07-07T00:00:00"/>
    <s v="Taxi à PNR: gare routiere - Residence PALF"/>
    <x v="0"/>
    <x v="5"/>
    <x v="0"/>
    <x v="6"/>
    <x v="6"/>
    <n v="561.303"/>
    <n v="-460100"/>
    <x v="9"/>
    <s v="Décharge"/>
    <x v="1"/>
    <s v="CONGO"/>
    <s v="ɤ"/>
  </r>
  <r>
    <d v="2018-07-07T00:00:00"/>
    <s v="Taxi à PNR: Résidence PALF-grand marché  pour la prospection "/>
    <x v="0"/>
    <x v="5"/>
    <x v="0"/>
    <x v="1"/>
    <x v="1"/>
    <n v="561.303"/>
    <n v="-461100"/>
    <x v="9"/>
    <s v="Décharge"/>
    <x v="1"/>
    <s v="CONGO"/>
    <s v="ɤ"/>
  </r>
  <r>
    <d v="2018-07-07T00:00:00"/>
    <s v="Taxi à PNR: grand marché - galerie des arts pour la prospection "/>
    <x v="0"/>
    <x v="5"/>
    <x v="0"/>
    <x v="1"/>
    <x v="1"/>
    <n v="561.303"/>
    <n v="-462100"/>
    <x v="9"/>
    <s v="Décharge"/>
    <x v="1"/>
    <s v="CONGO"/>
    <s v="ɤ"/>
  </r>
  <r>
    <d v="2018-07-07T00:00:00"/>
    <s v="Taxi à PNR: galerie des arts- Residence PALF "/>
    <x v="0"/>
    <x v="5"/>
    <x v="0"/>
    <x v="1"/>
    <x v="1"/>
    <n v="561.303"/>
    <n v="-463100"/>
    <x v="9"/>
    <s v="Décharge"/>
    <x v="1"/>
    <s v="CONGO"/>
    <s v="ɤ"/>
  </r>
  <r>
    <d v="2018-07-07T00:00:00"/>
    <s v="Taxi moto à Pokola: hôtel-agence charden farell pour recuperer l'argent envoyé par Mavy"/>
    <x v="0"/>
    <x v="0"/>
    <x v="0"/>
    <x v="0"/>
    <x v="0"/>
    <n v="561.303"/>
    <n v="-463600"/>
    <x v="2"/>
    <s v="Décharge"/>
    <x v="0"/>
    <s v="CONGO"/>
    <s v="ɣ"/>
  </r>
  <r>
    <d v="2018-07-07T00:00:00"/>
    <s v="Taxi moto à Pokola: gendarmerie -hôtel"/>
    <x v="0"/>
    <x v="0"/>
    <x v="0"/>
    <x v="0"/>
    <x v="0"/>
    <n v="561.303"/>
    <n v="-464100"/>
    <x v="2"/>
    <s v="Décharge"/>
    <x v="0"/>
    <s v="CONGO"/>
    <s v="ɣ"/>
  </r>
  <r>
    <d v="2018-07-07T00:00:00"/>
    <s v="Taxi moto à Pokola: hôtel-gare routière "/>
    <x v="0"/>
    <x v="0"/>
    <x v="0"/>
    <x v="0"/>
    <x v="0"/>
    <n v="561.303"/>
    <n v="-464600"/>
    <x v="2"/>
    <s v="Décharge"/>
    <x v="0"/>
    <s v="CONGO"/>
    <s v="ɣ"/>
  </r>
  <r>
    <d v="2018-07-07T00:00:00"/>
    <s v="Paiement frais d'hôtel à Owando du 03 au 07 juillet soit 4 nuitées "/>
    <x v="2"/>
    <x v="0"/>
    <x v="0"/>
    <x v="43"/>
    <x v="43"/>
    <n v="561.303"/>
    <n v="-524600"/>
    <x v="2"/>
    <n v="18"/>
    <x v="0"/>
    <s v="CONGO"/>
    <s v="o"/>
  </r>
  <r>
    <d v="2018-07-07T00:00:00"/>
    <s v="Taxi Pokola-Ouesso"/>
    <x v="0"/>
    <x v="0"/>
    <x v="0"/>
    <x v="9"/>
    <x v="9"/>
    <n v="561.303"/>
    <n v="-526600"/>
    <x v="2"/>
    <s v="Décharge"/>
    <x v="0"/>
    <s v="CONGO"/>
    <s v="ɣ"/>
  </r>
  <r>
    <d v="2018-07-07T00:00:00"/>
    <s v="Traversée pirogue Rive Sangha Ouesso-Rive Sangha pokola"/>
    <x v="0"/>
    <x v="0"/>
    <x v="0"/>
    <x v="1"/>
    <x v="1"/>
    <n v="561.303"/>
    <n v="-527600"/>
    <x v="2"/>
    <s v="Décharge"/>
    <x v="0"/>
    <s v="CONGO"/>
    <s v="ɣ"/>
  </r>
  <r>
    <d v="2018-07-07T00:00:00"/>
    <s v="Taxi à Ouesso: Port - hôtel"/>
    <x v="0"/>
    <x v="0"/>
    <x v="0"/>
    <x v="0"/>
    <x v="0"/>
    <n v="561.303"/>
    <n v="-528100"/>
    <x v="2"/>
    <s v="Décharge"/>
    <x v="0"/>
    <s v="CONGO"/>
    <s v="ɣ"/>
  </r>
  <r>
    <d v="2018-07-07T00:00:00"/>
    <s v="Taxi à Ouesso: hôtel-ocean du nord"/>
    <x v="0"/>
    <x v="0"/>
    <x v="0"/>
    <x v="0"/>
    <x v="0"/>
    <n v="561.303"/>
    <n v="-528600"/>
    <x v="2"/>
    <s v="Décharge"/>
    <x v="0"/>
    <s v="CONGO"/>
    <s v="ɣ"/>
  </r>
  <r>
    <d v="2018-07-07T00:00:00"/>
    <s v="Taxi à Ouesso: Océan du nord-Maison d'arrêt"/>
    <x v="0"/>
    <x v="0"/>
    <x v="0"/>
    <x v="0"/>
    <x v="0"/>
    <n v="561.303"/>
    <n v="-529100"/>
    <x v="2"/>
    <s v="Décharge"/>
    <x v="0"/>
    <s v="CONGO"/>
    <s v="ɣ"/>
  </r>
  <r>
    <d v="2018-07-07T00:00:00"/>
    <s v="Ration des detenus à Ouesso"/>
    <x v="1"/>
    <x v="0"/>
    <x v="0"/>
    <x v="13"/>
    <x v="13"/>
    <n v="561.303"/>
    <n v="-535100"/>
    <x v="2"/>
    <s v="Décharge"/>
    <x v="0"/>
    <s v="CONGO"/>
    <s v="ɣ"/>
  </r>
  <r>
    <d v="2018-07-07T00:00:00"/>
    <s v="Taxi à Ouesso: maison d'arrêt- Hôtel"/>
    <x v="0"/>
    <x v="0"/>
    <x v="0"/>
    <x v="0"/>
    <x v="0"/>
    <n v="561.303"/>
    <n v="-535600"/>
    <x v="2"/>
    <s v="Décharge"/>
    <x v="0"/>
    <s v="CONGO"/>
    <s v="ɣ"/>
  </r>
  <r>
    <d v="2018-07-07T00:00:00"/>
    <s v="Food allowance à Ouesso"/>
    <x v="2"/>
    <x v="0"/>
    <x v="0"/>
    <x v="4"/>
    <x v="4"/>
    <n v="561.303"/>
    <n v="-545600"/>
    <x v="2"/>
    <s v="Décharge"/>
    <x v="0"/>
    <s v="CONGO"/>
    <s v="ɣ"/>
  </r>
  <r>
    <d v="2018-07-07T00:00:00"/>
    <s v="Taxi à Pokola : hôtel gare routière pour aller au port"/>
    <x v="0"/>
    <x v="0"/>
    <x v="0"/>
    <x v="0"/>
    <x v="0"/>
    <n v="561.303"/>
    <n v="-546100"/>
    <x v="15"/>
    <s v="Décharge "/>
    <x v="0"/>
    <s v="CONGO"/>
    <s v="ɣ"/>
  </r>
  <r>
    <d v="2018-07-07T00:00:00"/>
    <s v="Taxi Pokola - port de Ouesso "/>
    <x v="0"/>
    <x v="0"/>
    <x v="0"/>
    <x v="9"/>
    <x v="9"/>
    <n v="561.303"/>
    <n v="-548100"/>
    <x v="15"/>
    <s v="Décharge "/>
    <x v="0"/>
    <s v="CONGO"/>
    <s v="ɣ"/>
  </r>
  <r>
    <d v="2018-07-07T00:00:00"/>
    <s v="Billet Traversée fleuve Sangha "/>
    <x v="0"/>
    <x v="0"/>
    <x v="0"/>
    <x v="1"/>
    <x v="1"/>
    <n v="561.303"/>
    <n v="-549100"/>
    <x v="15"/>
    <s v="Décharge "/>
    <x v="0"/>
    <s v="CONGO"/>
    <s v="ɣ"/>
  </r>
  <r>
    <d v="2018-07-07T00:00:00"/>
    <s v="Taxi à Ouesso : Port - hôtel après Pokola "/>
    <x v="0"/>
    <x v="0"/>
    <x v="0"/>
    <x v="0"/>
    <x v="0"/>
    <n v="561.303"/>
    <n v="-549600"/>
    <x v="15"/>
    <s v="Décharge "/>
    <x v="0"/>
    <s v="CONGO"/>
    <s v="ɣ"/>
  </r>
  <r>
    <d v="2018-07-07T00:00:00"/>
    <s v="Taxi à Ouesso : hôtel - restaurant - hôtel "/>
    <x v="0"/>
    <x v="0"/>
    <x v="0"/>
    <x v="1"/>
    <x v="1"/>
    <n v="561.303"/>
    <n v="-550600"/>
    <x v="15"/>
    <s v="Décharge "/>
    <x v="0"/>
    <s v="CONGO"/>
    <s v="ɣ"/>
  </r>
  <r>
    <d v="2018-07-07T00:00:00"/>
    <s v="Food allowance à Ouesso le 08 juillet 2018"/>
    <x v="2"/>
    <x v="0"/>
    <x v="0"/>
    <x v="4"/>
    <x v="4"/>
    <n v="561.303"/>
    <n v="-560600"/>
    <x v="15"/>
    <s v="Décharge "/>
    <x v="0"/>
    <s v="CONGO"/>
    <s v="ɣ"/>
  </r>
  <r>
    <d v="2018-07-08T00:00:00"/>
    <s v="Paiement frais d'hôtel 03 nuitées du 05 au 08 juillet 2018 à Ouesso"/>
    <x v="2"/>
    <x v="5"/>
    <x v="0"/>
    <x v="11"/>
    <x v="11"/>
    <n v="561.303"/>
    <n v="-605600"/>
    <x v="8"/>
    <n v="9"/>
    <x v="1"/>
    <s v="CONGO"/>
    <s v="o"/>
  </r>
  <r>
    <d v="2018-07-08T00:00:00"/>
    <s v="Paiement frais d'hôtel Nuitée à Ouesso du 07 au 08 juillet 2018"/>
    <x v="2"/>
    <x v="0"/>
    <x v="0"/>
    <x v="21"/>
    <x v="21"/>
    <n v="561.303"/>
    <n v="-620600"/>
    <x v="15"/>
    <n v="36"/>
    <x v="0"/>
    <s v="CONGO"/>
    <s v="o"/>
  </r>
  <r>
    <d v="2018-07-08T00:00:00"/>
    <s v="Achat Billet Ouesso - BZV"/>
    <x v="0"/>
    <x v="0"/>
    <x v="0"/>
    <x v="21"/>
    <x v="21"/>
    <n v="561.303"/>
    <n v="-635600"/>
    <x v="15"/>
    <n v="42"/>
    <x v="0"/>
    <s v="CONGO"/>
    <s v="o"/>
  </r>
  <r>
    <d v="2018-07-08T00:00:00"/>
    <s v="Taxi hôtel-gare routière (départ pour Brazzaville)"/>
    <x v="0"/>
    <x v="5"/>
    <x v="0"/>
    <x v="1"/>
    <x v="1"/>
    <n v="561.303"/>
    <n v="-636600"/>
    <x v="8"/>
    <s v="Décharge"/>
    <x v="1"/>
    <s v="CONGO"/>
    <s v="ɣ"/>
  </r>
  <r>
    <d v="2018-07-08T00:00:00"/>
    <s v="Taxi Gare Brazzaville-Ouenzé (arrivé à Brazzaville)"/>
    <x v="0"/>
    <x v="5"/>
    <x v="0"/>
    <x v="6"/>
    <x v="6"/>
    <n v="561.303"/>
    <n v="-638100"/>
    <x v="8"/>
    <s v="Décharge"/>
    <x v="1"/>
    <s v="CONGO"/>
    <s v="ɣ"/>
  </r>
  <r>
    <d v="2018-07-08T00:00:00"/>
    <s v="Food allowance mission Ouesso du 5 au 8 juillet 2018"/>
    <x v="2"/>
    <x v="5"/>
    <x v="0"/>
    <x v="38"/>
    <x v="38"/>
    <n v="561.303"/>
    <n v="-678100"/>
    <x v="8"/>
    <s v="Décharge"/>
    <x v="1"/>
    <s v="CONGO"/>
    <s v="ɣ"/>
  </r>
  <r>
    <d v="2018-07-08T00:00:00"/>
    <s v="Taxi à PNR: Residence PALF-Centre Ville pour prospection"/>
    <x v="0"/>
    <x v="5"/>
    <x v="0"/>
    <x v="1"/>
    <x v="1"/>
    <n v="561.303"/>
    <n v="-679100"/>
    <x v="9"/>
    <s v="Décharge"/>
    <x v="1"/>
    <s v="CONGO"/>
    <s v="ɤ"/>
  </r>
  <r>
    <d v="2018-07-08T00:00:00"/>
    <s v="Achat boisson et nourriture pour la cible "/>
    <x v="15"/>
    <x v="5"/>
    <x v="0"/>
    <x v="3"/>
    <x v="3"/>
    <n v="561.303"/>
    <n v="-684100"/>
    <x v="9"/>
    <s v="Décharge"/>
    <x v="1"/>
    <s v="CONGO"/>
    <s v="ɤ"/>
  </r>
  <r>
    <d v="2018-07-08T00:00:00"/>
    <s v="Taxi à PNR: Centre ville- marché OCH pour prospection"/>
    <x v="0"/>
    <x v="5"/>
    <x v="0"/>
    <x v="1"/>
    <x v="1"/>
    <n v="561.303"/>
    <n v="-685100"/>
    <x v="9"/>
    <s v="Décharge"/>
    <x v="1"/>
    <s v="CONGO"/>
    <s v="ɤ"/>
  </r>
  <r>
    <d v="2018-07-08T00:00:00"/>
    <s v="Taxi à PNR: marché OCH - Résidence PALF"/>
    <x v="0"/>
    <x v="5"/>
    <x v="0"/>
    <x v="1"/>
    <x v="1"/>
    <n v="561.303"/>
    <n v="-686100"/>
    <x v="9"/>
    <s v="Décharge"/>
    <x v="1"/>
    <s v="CONGO"/>
    <s v="ɤ"/>
  </r>
  <r>
    <d v="2018-07-08T00:00:00"/>
    <s v="Achat billet Ouesso-brazzaville"/>
    <x v="0"/>
    <x v="0"/>
    <x v="0"/>
    <x v="21"/>
    <x v="21"/>
    <n v="561.303"/>
    <n v="-701100"/>
    <x v="2"/>
    <n v="41"/>
    <x v="0"/>
    <s v="CONGO"/>
    <s v="o"/>
  </r>
  <r>
    <d v="2018-07-08T00:00:00"/>
    <s v="Paiement frais d'hôtel à Ouesso du 07 au 08 juillet 2018"/>
    <x v="2"/>
    <x v="0"/>
    <x v="0"/>
    <x v="21"/>
    <x v="21"/>
    <n v="561.303"/>
    <n v="-716100"/>
    <x v="2"/>
    <n v="35"/>
    <x v="0"/>
    <s v="CONGO"/>
    <s v="o"/>
  </r>
  <r>
    <d v="2018-07-08T00:00:00"/>
    <s v="Taxi à BZV: Agence Ocean du nord-domicile/retour de la mission Pokola-Ouesso"/>
    <x v="0"/>
    <x v="0"/>
    <x v="0"/>
    <x v="9"/>
    <x v="9"/>
    <n v="561.303"/>
    <n v="-718100"/>
    <x v="2"/>
    <s v="Décharge"/>
    <x v="0"/>
    <s v="CONGO"/>
    <s v="ɣ"/>
  </r>
  <r>
    <d v="2018-07-08T00:00:00"/>
    <s v="Taxi à Ouesso : Hôtel - gare retour BZV"/>
    <x v="0"/>
    <x v="0"/>
    <x v="0"/>
    <x v="0"/>
    <x v="0"/>
    <n v="561.303"/>
    <n v="-718600"/>
    <x v="15"/>
    <s v="Décharge "/>
    <x v="0"/>
    <s v="CONGO"/>
    <s v="ɣ"/>
  </r>
  <r>
    <d v="2018-07-08T00:00:00"/>
    <s v="Taxi à BZV: gare routière - domicile /Retour de la mission de OUESSO"/>
    <x v="0"/>
    <x v="0"/>
    <x v="0"/>
    <x v="1"/>
    <x v="1"/>
    <n v="561.303"/>
    <n v="-719600"/>
    <x v="15"/>
    <s v="Décharge "/>
    <x v="0"/>
    <s v="CONGO"/>
    <s v="ɣ"/>
  </r>
  <r>
    <d v="2018-07-09T00:00:00"/>
    <s v="Salaire du mois de juin 2018-Dieudonné IBOUANGA/CHQ N 03593792"/>
    <x v="6"/>
    <x v="0"/>
    <x v="0"/>
    <x v="49"/>
    <x v="49"/>
    <n v="561.303"/>
    <n v="-886355"/>
    <x v="3"/>
    <n v="3593792"/>
    <x v="0"/>
    <s v="CONGO"/>
    <s v="o"/>
  </r>
  <r>
    <d v="2018-07-09T00:00:00"/>
    <s v="FRAIS RET.DEPLACE Chq n°03593792"/>
    <x v="3"/>
    <x v="1"/>
    <x v="0"/>
    <x v="12"/>
    <x v="12"/>
    <n v="561.303"/>
    <n v="-889756"/>
    <x v="3"/>
    <n v="3593792"/>
    <x v="0"/>
    <s v="CONGO"/>
    <s v="o"/>
  </r>
  <r>
    <d v="2018-07-09T00:00:00"/>
    <s v="Paiement Loyer bureau de BZV pour le 2eme trimestre de l'année 2018/CHQ N 03593743"/>
    <x v="14"/>
    <x v="1"/>
    <x v="0"/>
    <x v="50"/>
    <x v="50"/>
    <n v="561.303"/>
    <n v="-2574756"/>
    <x v="3"/>
    <n v="3593803"/>
    <x v="0"/>
    <s v="CONGO"/>
    <s v="o"/>
  </r>
  <r>
    <d v="2018-07-09T00:00:00"/>
    <s v="FRAIS RET.DEPLACE Chq n°03593803"/>
    <x v="3"/>
    <x v="1"/>
    <x v="0"/>
    <x v="12"/>
    <x v="12"/>
    <n v="561.303"/>
    <n v="-2578157"/>
    <x v="3"/>
    <n v="3593803"/>
    <x v="0"/>
    <s v="CONGO"/>
    <s v="o"/>
  </r>
  <r>
    <d v="2018-07-09T00:00:00"/>
    <s v="Taxi à Ouesso : Hôtel-DDEF, Jack Bénisson et Moi "/>
    <x v="0"/>
    <x v="0"/>
    <x v="0"/>
    <x v="1"/>
    <x v="1"/>
    <n v="561.303"/>
    <n v="-2579157"/>
    <x v="0"/>
    <s v="Décharge"/>
    <x v="0"/>
    <s v="CONGO"/>
    <s v="ɣ"/>
  </r>
  <r>
    <d v="2018-07-09T00:00:00"/>
    <s v="Taxi à Ouesso: DDEF-Secrétariat pour la photocopie de la procédure (Jack Bénisson, Adjudant Marcel et moi)"/>
    <x v="0"/>
    <x v="0"/>
    <x v="0"/>
    <x v="6"/>
    <x v="6"/>
    <n v="561.303"/>
    <n v="-2580657"/>
    <x v="0"/>
    <s v="Décharge"/>
    <x v="0"/>
    <s v="CONGO"/>
    <s v="ɣ"/>
  </r>
  <r>
    <d v="2018-07-09T00:00:00"/>
    <s v="Taxi à Ouesso: Bureautique-Parquet ( Jack Bénisson, Adjudant Marcel et moi)"/>
    <x v="0"/>
    <x v="0"/>
    <x v="0"/>
    <x v="6"/>
    <x v="6"/>
    <n v="561.303"/>
    <n v="-2582157"/>
    <x v="0"/>
    <s v="Décharge"/>
    <x v="0"/>
    <s v="CONGO"/>
    <s v="ɣ"/>
  </r>
  <r>
    <d v="2018-07-09T00:00:00"/>
    <s v="Taxi à Ouesso: Parquet-Commissariat (Jack Bénisson, Adjudant Marcel et moi)"/>
    <x v="0"/>
    <x v="0"/>
    <x v="0"/>
    <x v="6"/>
    <x v="6"/>
    <n v="561.303"/>
    <n v="-2583657"/>
    <x v="0"/>
    <s v="Décharge"/>
    <x v="0"/>
    <s v="CONGO"/>
    <s v="ɣ"/>
  </r>
  <r>
    <d v="2018-07-09T00:00:00"/>
    <s v="Taxi à Ouesso: Commissariat-Agence Trans-Afrique (Jack Bénisson, Adjudant Marcel, Commissaire et moi)"/>
    <x v="0"/>
    <x v="0"/>
    <x v="0"/>
    <x v="9"/>
    <x v="9"/>
    <n v="561.303"/>
    <n v="-2585657"/>
    <x v="0"/>
    <s v="Décharge"/>
    <x v="0"/>
    <s v="CONGO"/>
    <s v="ɣ"/>
  </r>
  <r>
    <d v="2018-07-09T00:00:00"/>
    <s v="Taxi à Ouesso: Agence Trans Afrique-Société Congolaise des Aliments pour retirer la procedure aupres de Mr Eric (Jack Bénisson et Moi )"/>
    <x v="0"/>
    <x v="0"/>
    <x v="0"/>
    <x v="1"/>
    <x v="1"/>
    <n v="561.303"/>
    <n v="-2586657"/>
    <x v="0"/>
    <s v="Décharge"/>
    <x v="0"/>
    <s v="CONGO"/>
    <s v="ɣ"/>
  </r>
  <r>
    <d v="2018-07-09T00:00:00"/>
    <s v="Taxi à Ouesso:Société Congolaise des Aliments SCA-Hôtel "/>
    <x v="0"/>
    <x v="0"/>
    <x v="0"/>
    <x v="0"/>
    <x v="0"/>
    <n v="561.303"/>
    <n v="-2587157"/>
    <x v="0"/>
    <s v="Décharge"/>
    <x v="0"/>
    <s v="CONGO"/>
    <s v="ɣ"/>
  </r>
  <r>
    <d v="2018-07-09T00:00:00"/>
    <s v="Taxi à Ouesso: Maison d'Arrêt-Hôtel pour prendre le budget de mission"/>
    <x v="0"/>
    <x v="0"/>
    <x v="0"/>
    <x v="0"/>
    <x v="0"/>
    <n v="561.303"/>
    <n v="-2587657"/>
    <x v="0"/>
    <s v="Décharge"/>
    <x v="0"/>
    <s v="CONGO"/>
    <s v="ɣ"/>
  </r>
  <r>
    <d v="2018-07-09T00:00:00"/>
    <s v="Taxi à Ouesso: Maison d'arrêt-Hôpital pour conduire le prévenu Papy"/>
    <x v="0"/>
    <x v="0"/>
    <x v="0"/>
    <x v="6"/>
    <x v="6"/>
    <n v="561.303"/>
    <n v="-2589157"/>
    <x v="0"/>
    <s v="Décharge"/>
    <x v="0"/>
    <s v="CONGO"/>
    <s v="ɣ"/>
  </r>
  <r>
    <d v="2018-07-09T00:00:00"/>
    <s v="Frais d'examens medicaux et achat produit pharmaceutique du prévenu Papy "/>
    <x v="1"/>
    <x v="0"/>
    <x v="0"/>
    <x v="51"/>
    <x v="51"/>
    <n v="561.303"/>
    <n v="-2622857"/>
    <x v="0"/>
    <n v="56"/>
    <x v="0"/>
    <s v="CONGO"/>
    <s v="o"/>
  </r>
  <r>
    <d v="2018-07-09T00:00:00"/>
    <s v="Taxi à Ouesso: Hôtel-DDEF-SANGHA"/>
    <x v="0"/>
    <x v="0"/>
    <x v="0"/>
    <x v="0"/>
    <x v="0"/>
    <n v="561.303"/>
    <n v="-2623357"/>
    <x v="4"/>
    <s v="Décharge"/>
    <x v="0"/>
    <s v="CONGO"/>
    <s v="ɣ"/>
  </r>
  <r>
    <d v="2018-07-09T00:00:00"/>
    <s v="Taxi à Ouesso: DDEF-SANGHA-TGI "/>
    <x v="0"/>
    <x v="0"/>
    <x v="0"/>
    <x v="0"/>
    <x v="0"/>
    <n v="561.303"/>
    <n v="-2623857"/>
    <x v="4"/>
    <s v="Décharge"/>
    <x v="0"/>
    <s v="CONGO"/>
    <s v="ɣ"/>
  </r>
  <r>
    <d v="2018-07-09T00:00:00"/>
    <s v="Taxi à Ouesso: TGI-Commissariat de Nzalangoye"/>
    <x v="0"/>
    <x v="0"/>
    <x v="0"/>
    <x v="0"/>
    <x v="0"/>
    <n v="561.303"/>
    <n v="-2624357"/>
    <x v="4"/>
    <s v="Décharge"/>
    <x v="0"/>
    <s v="CONGO"/>
    <s v="ɣ"/>
  </r>
  <r>
    <d v="2018-07-09T00:00:00"/>
    <s v="Taxi à Ouesso: Commissariat de Nzalangoye-Agence Trans Afrique (et un agent EF)"/>
    <x v="0"/>
    <x v="0"/>
    <x v="0"/>
    <x v="1"/>
    <x v="1"/>
    <n v="561.303"/>
    <n v="-2625357"/>
    <x v="4"/>
    <s v="Décharge"/>
    <x v="0"/>
    <s v="CONGO"/>
    <s v="ɣ"/>
  </r>
  <r>
    <d v="2018-07-09T00:00:00"/>
    <s v="Taxi à Ouesso: Agence Trans Afrique-Hôtel"/>
    <x v="0"/>
    <x v="0"/>
    <x v="0"/>
    <x v="0"/>
    <x v="0"/>
    <n v="561.303"/>
    <n v="-2625857"/>
    <x v="4"/>
    <s v="Décharge"/>
    <x v="0"/>
    <s v="CONGO"/>
    <s v="ɣ"/>
  </r>
  <r>
    <d v="2018-07-09T00:00:00"/>
    <s v="Taxi à Ouesso: Hôtel-Maison d'arrêt"/>
    <x v="0"/>
    <x v="0"/>
    <x v="0"/>
    <x v="0"/>
    <x v="0"/>
    <n v="561.303"/>
    <n v="-2626357"/>
    <x v="4"/>
    <s v="Décharge"/>
    <x v="0"/>
    <s v="CONGO"/>
    <s v="ɣ"/>
  </r>
  <r>
    <d v="2018-07-09T00:00:00"/>
    <s v="Taxi à Ouesso: Hôpital de Base -Marché"/>
    <x v="0"/>
    <x v="0"/>
    <x v="0"/>
    <x v="0"/>
    <x v="0"/>
    <n v="561.303"/>
    <n v="-2626857"/>
    <x v="4"/>
    <s v="Décharge"/>
    <x v="0"/>
    <s v="CONGO"/>
    <s v="ɣ"/>
  </r>
  <r>
    <d v="2018-07-09T00:00:00"/>
    <s v="Ration d'un prévenu malade à l'hôpital (Eaux, jus et plat)"/>
    <x v="1"/>
    <x v="0"/>
    <x v="0"/>
    <x v="3"/>
    <x v="3"/>
    <n v="561.303"/>
    <n v="-2631857"/>
    <x v="4"/>
    <s v="Décharge"/>
    <x v="0"/>
    <s v="CONGO"/>
    <s v="ɣ"/>
  </r>
  <r>
    <d v="2018-07-09T00:00:00"/>
    <s v="Taxi à Ouesso: Marché-Hôpital de Base "/>
    <x v="0"/>
    <x v="0"/>
    <x v="0"/>
    <x v="0"/>
    <x v="0"/>
    <n v="561.303"/>
    <n v="-2632357"/>
    <x v="4"/>
    <s v="Décharge"/>
    <x v="0"/>
    <s v="CONGO"/>
    <s v="ɣ"/>
  </r>
  <r>
    <d v="2018-07-09T00:00:00"/>
    <s v="Taxi à Ouesso: Hôpital de Base-Maison d'arrêt (5 personnes)"/>
    <x v="0"/>
    <x v="0"/>
    <x v="0"/>
    <x v="52"/>
    <x v="52"/>
    <n v="561.303"/>
    <n v="-2634857"/>
    <x v="4"/>
    <s v="Décharge"/>
    <x v="0"/>
    <s v="CONGO"/>
    <s v="ɣ"/>
  </r>
  <r>
    <d v="2018-07-09T00:00:00"/>
    <s v="Taxi à Ouesso: Maison d'arrêt-Hôtel"/>
    <x v="0"/>
    <x v="0"/>
    <x v="0"/>
    <x v="0"/>
    <x v="0"/>
    <n v="561.303"/>
    <n v="-2635357"/>
    <x v="4"/>
    <s v="Décharge"/>
    <x v="0"/>
    <s v="CONGO"/>
    <s v="ɣ"/>
  </r>
  <r>
    <d v="2018-07-09T00:00:00"/>
    <s v="Bonus opération pokola du 04 juillet 2018-I23c"/>
    <x v="9"/>
    <x v="6"/>
    <x v="0"/>
    <x v="24"/>
    <x v="24"/>
    <n v="561.303"/>
    <n v="-2665357"/>
    <x v="5"/>
    <n v="14"/>
    <x v="1"/>
    <s v="CONGO"/>
    <s v="o"/>
  </r>
  <r>
    <d v="2018-07-09T00:00:00"/>
    <s v="Pour solde frais de mission Budget Dolisie du 04 au 06 juillet/Me Séverin BIYOUDI MIAKASSISSA"/>
    <x v="4"/>
    <x v="0"/>
    <x v="0"/>
    <x v="53"/>
    <x v="53"/>
    <n v="561.303"/>
    <n v="-2750357"/>
    <x v="5"/>
    <n v="18"/>
    <x v="0"/>
    <s v="CONGO"/>
    <s v="o"/>
  </r>
  <r>
    <d v="2018-07-09T00:00:00"/>
    <s v="Frais de mission OWANDO du 10 au 12 Juillet 2018/Me Scrutin Mabiking MOUYETI"/>
    <x v="4"/>
    <x v="0"/>
    <x v="0"/>
    <x v="54"/>
    <x v="54"/>
    <n v="561.303"/>
    <n v="-2825357"/>
    <x v="5"/>
    <n v="19"/>
    <x v="0"/>
    <s v="CONGO"/>
    <s v="o"/>
  </r>
  <r>
    <d v="2018-07-09T00:00:00"/>
    <s v="Taxi à BZV: Bureau-BCI"/>
    <x v="0"/>
    <x v="3"/>
    <x v="0"/>
    <x v="9"/>
    <x v="9"/>
    <n v="561.303"/>
    <n v="-2827357"/>
    <x v="5"/>
    <s v="Décharge"/>
    <x v="0"/>
    <s v="CONGO"/>
    <s v="ɣ"/>
  </r>
  <r>
    <d v="2018-07-09T00:00:00"/>
    <s v="Taxi Bureau PALF-Radio Rurale"/>
    <x v="0"/>
    <x v="4"/>
    <x v="0"/>
    <x v="1"/>
    <x v="1"/>
    <n v="561.303"/>
    <n v="-2828357"/>
    <x v="7"/>
    <s v="Décharge"/>
    <x v="0"/>
    <s v="CONGO"/>
    <s v="ɣ"/>
  </r>
  <r>
    <d v="2018-07-09T00:00:00"/>
    <s v="Taxi Radio Rurale-TOP TV"/>
    <x v="0"/>
    <x v="4"/>
    <x v="0"/>
    <x v="1"/>
    <x v="1"/>
    <n v="561.303"/>
    <n v="-2829357"/>
    <x v="7"/>
    <s v="Décharge"/>
    <x v="0"/>
    <s v="CONGO"/>
    <s v="ɣ"/>
  </r>
  <r>
    <d v="2018-07-09T00:00:00"/>
    <s v="Taxi TOP TV-MN TV"/>
    <x v="0"/>
    <x v="4"/>
    <x v="0"/>
    <x v="1"/>
    <x v="1"/>
    <n v="561.303"/>
    <n v="-2830357"/>
    <x v="7"/>
    <s v="Décharge"/>
    <x v="0"/>
    <s v="CONGO"/>
    <s v="ɣ"/>
  </r>
  <r>
    <d v="2018-07-09T00:00:00"/>
    <s v="Taxi MN TV-Radio Liberté"/>
    <x v="0"/>
    <x v="4"/>
    <x v="0"/>
    <x v="1"/>
    <x v="1"/>
    <n v="561.303"/>
    <n v="-2831357"/>
    <x v="7"/>
    <s v="Décharge"/>
    <x v="0"/>
    <s v="CONGO"/>
    <s v="ɣ"/>
  </r>
  <r>
    <d v="2018-07-09T00:00:00"/>
    <s v="Taxi Radio Liberté-Bureau PALF"/>
    <x v="0"/>
    <x v="4"/>
    <x v="0"/>
    <x v="1"/>
    <x v="1"/>
    <n v="561.303"/>
    <n v="-2832357"/>
    <x v="7"/>
    <s v="Décharge"/>
    <x v="0"/>
    <s v="CONGO"/>
    <s v="ɣ"/>
  </r>
  <r>
    <d v="2018-07-09T00:00:00"/>
    <s v="Taxi bureau-Moukondo-Bureau (rencontre avec l'indic de Semé)"/>
    <x v="0"/>
    <x v="5"/>
    <x v="0"/>
    <x v="9"/>
    <x v="9"/>
    <n v="561.303"/>
    <n v="-2834357"/>
    <x v="8"/>
    <s v="Décharge"/>
    <x v="1"/>
    <s v="CONGO"/>
    <s v="ɣ"/>
  </r>
  <r>
    <d v="2018-07-09T00:00:00"/>
    <s v="Taxi à PNR: Résidence PALF- Aeroport "/>
    <x v="0"/>
    <x v="5"/>
    <x v="0"/>
    <x v="1"/>
    <x v="1"/>
    <n v="561.303"/>
    <n v="-2835357"/>
    <x v="9"/>
    <s v="Décharge"/>
    <x v="1"/>
    <s v="CONGO"/>
    <s v="ɤ"/>
  </r>
  <r>
    <d v="2018-07-09T00:00:00"/>
    <s v="Taxi à PNR: Aeroport- gare océan du nord "/>
    <x v="0"/>
    <x v="5"/>
    <x v="0"/>
    <x v="1"/>
    <x v="1"/>
    <n v="561.303"/>
    <n v="-2836357"/>
    <x v="9"/>
    <s v="Décharge"/>
    <x v="1"/>
    <s v="CONGO"/>
    <s v="ɤ"/>
  </r>
  <r>
    <d v="2018-07-09T00:00:00"/>
    <s v="Achat Billet Pointe Noire- Brazzaville "/>
    <x v="0"/>
    <x v="5"/>
    <x v="0"/>
    <x v="25"/>
    <x v="25"/>
    <n v="561.303"/>
    <n v="-2848357"/>
    <x v="9"/>
    <s v="090706302018--8"/>
    <x v="1"/>
    <s v="CONGO"/>
    <s v="o"/>
  </r>
  <r>
    <d v="2018-07-09T00:00:00"/>
    <s v="Taxi à BZV: gare ocean du nord - Domicile/retour de la mission de PNR "/>
    <x v="0"/>
    <x v="5"/>
    <x v="0"/>
    <x v="6"/>
    <x v="6"/>
    <n v="561.303"/>
    <n v="-2849857"/>
    <x v="9"/>
    <s v="Décharge"/>
    <x v="1"/>
    <s v="CONGO"/>
    <s v="ɤ"/>
  </r>
  <r>
    <d v="2018-07-09T00:00:00"/>
    <s v="Food allowance mission PNR du 03 au 09 juillet 2018"/>
    <x v="2"/>
    <x v="5"/>
    <x v="0"/>
    <x v="55"/>
    <x v="55"/>
    <n v="561.303"/>
    <n v="-2919857"/>
    <x v="9"/>
    <s v="Décharge"/>
    <x v="1"/>
    <s v="CONGO"/>
    <s v="ɤ"/>
  </r>
  <r>
    <d v="2018-07-09T00:00:00"/>
    <s v="Taxi à BZV: domicile-Bureau"/>
    <x v="0"/>
    <x v="0"/>
    <x v="0"/>
    <x v="1"/>
    <x v="1"/>
    <n v="561.303"/>
    <n v="-2920857"/>
    <x v="10"/>
    <s v="Décharge"/>
    <x v="0"/>
    <s v="CONGO"/>
    <s v="ɣ"/>
  </r>
  <r>
    <d v="2018-07-09T00:00:00"/>
    <s v="Food allowance pendant la pause"/>
    <x v="6"/>
    <x v="0"/>
    <x v="0"/>
    <x v="1"/>
    <x v="1"/>
    <n v="561.303"/>
    <n v="-2921857"/>
    <x v="10"/>
    <s v="Décharge"/>
    <x v="0"/>
    <s v="CONGO"/>
    <s v="ɣ"/>
  </r>
  <r>
    <d v="2018-07-09T00:00:00"/>
    <s v="Taxi à BZV: bureau-Angola libre"/>
    <x v="0"/>
    <x v="0"/>
    <x v="0"/>
    <x v="1"/>
    <x v="1"/>
    <n v="561.303"/>
    <n v="-2922857"/>
    <x v="10"/>
    <s v="Décharge"/>
    <x v="0"/>
    <s v="CONGO"/>
    <s v="ɣ"/>
  </r>
  <r>
    <d v="2018-07-09T00:00:00"/>
    <s v="Taxi à BZV: Angola libre-Bifouiti"/>
    <x v="0"/>
    <x v="0"/>
    <x v="0"/>
    <x v="1"/>
    <x v="1"/>
    <n v="561.303"/>
    <n v="-2923857"/>
    <x v="10"/>
    <s v="Décharge"/>
    <x v="0"/>
    <s v="CONGO"/>
    <s v="ɣ"/>
  </r>
  <r>
    <d v="2018-07-09T00:00:00"/>
    <s v="Taxi à BZV: Bifouiti-bureau"/>
    <x v="0"/>
    <x v="0"/>
    <x v="0"/>
    <x v="1"/>
    <x v="1"/>
    <n v="561.303"/>
    <n v="-2924857"/>
    <x v="10"/>
    <s v="Décharge"/>
    <x v="0"/>
    <s v="CONGO"/>
    <s v="ɣ"/>
  </r>
  <r>
    <d v="2018-07-09T00:00:00"/>
    <s v="Achat Billet BZV-OWANDO/Crépin IBOUILI"/>
    <x v="0"/>
    <x v="0"/>
    <x v="0"/>
    <x v="4"/>
    <x v="4"/>
    <n v="561.303"/>
    <n v="-2934857"/>
    <x v="10"/>
    <s v="OUI"/>
    <x v="0"/>
    <s v="CONGO"/>
    <s v="o"/>
  </r>
  <r>
    <d v="2018-07-09T00:00:00"/>
    <s v="Achat Billet BZV-OWANDO/Dalia Palyga"/>
    <x v="0"/>
    <x v="0"/>
    <x v="0"/>
    <x v="4"/>
    <x v="4"/>
    <n v="561.303"/>
    <n v="-2944857"/>
    <x v="10"/>
    <s v="OUI"/>
    <x v="0"/>
    <s v="CONGO"/>
    <s v="o"/>
  </r>
  <r>
    <d v="2018-07-09T00:00:00"/>
    <s v="Achat Billet BZV-OWANDO/Me Scrutin Mabiking MOUYETI"/>
    <x v="4"/>
    <x v="0"/>
    <x v="0"/>
    <x v="4"/>
    <x v="4"/>
    <n v="561.303"/>
    <n v="-2954857"/>
    <x v="10"/>
    <s v="OUI"/>
    <x v="0"/>
    <s v="CONGO"/>
    <s v="o"/>
  </r>
  <r>
    <d v="2018-07-09T00:00:00"/>
    <s v="Taxi à BZV: bureau-domicile"/>
    <x v="0"/>
    <x v="0"/>
    <x v="0"/>
    <x v="1"/>
    <x v="1"/>
    <n v="561.303"/>
    <n v="-2955857"/>
    <x v="10"/>
    <s v="Décharge"/>
    <x v="0"/>
    <s v="CONGO"/>
    <s v="ɣ"/>
  </r>
  <r>
    <d v="2018-07-09T00:00:00"/>
    <s v="Taxi à BZV: domicile-bureau"/>
    <x v="0"/>
    <x v="0"/>
    <x v="0"/>
    <x v="1"/>
    <x v="1"/>
    <n v="561.303"/>
    <n v="-2956857"/>
    <x v="14"/>
    <s v="Décharge"/>
    <x v="0"/>
    <s v="CONGO"/>
    <s v="ɣ"/>
  </r>
  <r>
    <d v="2018-07-09T00:00:00"/>
    <s v="Food allowance pendant la pause"/>
    <x v="6"/>
    <x v="0"/>
    <x v="0"/>
    <x v="1"/>
    <x v="1"/>
    <n v="561.303"/>
    <n v="-2957857"/>
    <x v="14"/>
    <s v="Décharge"/>
    <x v="0"/>
    <s v="CONGO"/>
    <s v="ɣ"/>
  </r>
  <r>
    <d v="2018-07-09T00:00:00"/>
    <s v="Taxi à BZV: bureau-domicile"/>
    <x v="0"/>
    <x v="0"/>
    <x v="0"/>
    <x v="1"/>
    <x v="1"/>
    <n v="561.303"/>
    <n v="-2958857"/>
    <x v="14"/>
    <s v="Décharge"/>
    <x v="0"/>
    <s v="CONGO"/>
    <s v="ɣ"/>
  </r>
  <r>
    <d v="2018-07-10T00:00:00"/>
    <s v="Achat Cartouche RICOH SP311-NOIR-SP311DNW/SFNW-2000P"/>
    <x v="10"/>
    <x v="1"/>
    <x v="0"/>
    <x v="56"/>
    <x v="56"/>
    <n v="561.303"/>
    <n v="-3068357"/>
    <x v="3"/>
    <n v="3593805"/>
    <x v="0"/>
    <s v="CONGO"/>
    <s v="o"/>
  </r>
  <r>
    <d v="2018-07-10T00:00:00"/>
    <s v="FRAIS RET.DEPLACE Chq n°03593804"/>
    <x v="3"/>
    <x v="1"/>
    <x v="0"/>
    <x v="12"/>
    <x v="12"/>
    <n v="561.303"/>
    <n v="-3071758"/>
    <x v="3"/>
    <n v="3593804"/>
    <x v="0"/>
    <s v="CONGO"/>
    <s v="o"/>
  </r>
  <r>
    <d v="2018-07-10T00:00:00"/>
    <s v="Photocopies de la procédure  et achat des chemises cartonnées à OUESSO"/>
    <x v="10"/>
    <x v="1"/>
    <x v="0"/>
    <x v="57"/>
    <x v="57"/>
    <n v="561.303"/>
    <n v="-3072583"/>
    <x v="0"/>
    <n v="9"/>
    <x v="0"/>
    <s v="CONGO"/>
    <s v="o"/>
  </r>
  <r>
    <d v="2018-07-10T00:00:00"/>
    <s v="Taxi à Ouesso: Maison d'arrêt-Restaurant "/>
    <x v="0"/>
    <x v="0"/>
    <x v="0"/>
    <x v="1"/>
    <x v="1"/>
    <n v="561.303"/>
    <n v="-3073583"/>
    <x v="0"/>
    <s v="Décharge"/>
    <x v="0"/>
    <s v="CONGO"/>
    <s v="ɣ"/>
  </r>
  <r>
    <d v="2018-07-10T00:00:00"/>
    <s v="Ration de 09 prévenus à OUESSO"/>
    <x v="1"/>
    <x v="0"/>
    <x v="0"/>
    <x v="58"/>
    <x v="58"/>
    <n v="561.303"/>
    <n v="-3082583"/>
    <x v="0"/>
    <s v="Décharge"/>
    <x v="0"/>
    <s v="CONGO"/>
    <s v="ɣ"/>
  </r>
  <r>
    <d v="2018-07-10T00:00:00"/>
    <s v="Photocopies de la procédure  et achat des chemises cartonnées à OUESSO"/>
    <x v="10"/>
    <x v="1"/>
    <x v="0"/>
    <x v="59"/>
    <x v="59"/>
    <n v="561.303"/>
    <n v="-3083933"/>
    <x v="0"/>
    <s v=".11/18"/>
    <x v="0"/>
    <s v="CONGO"/>
    <s v="o"/>
  </r>
  <r>
    <d v="2018-07-10T00:00:00"/>
    <s v="Taxi: Domicile-Agence Trans Afrique Mouhoumi"/>
    <x v="0"/>
    <x v="0"/>
    <x v="0"/>
    <x v="1"/>
    <x v="1"/>
    <n v="561.303"/>
    <n v="-3084933"/>
    <x v="16"/>
    <s v="Décharge"/>
    <x v="0"/>
    <s v="CONGO"/>
    <s v="ɣ"/>
  </r>
  <r>
    <d v="2018-07-10T00:00:00"/>
    <s v="Taxi: AgenceTrans Afrique Mouhoumi-Agence trans afrique Talangai"/>
    <x v="0"/>
    <x v="0"/>
    <x v="0"/>
    <x v="6"/>
    <x v="6"/>
    <n v="561.303"/>
    <n v="-3086433"/>
    <x v="16"/>
    <s v="Décharge"/>
    <x v="0"/>
    <s v="CONGO"/>
    <s v="ɣ"/>
  </r>
  <r>
    <d v="2018-07-10T00:00:00"/>
    <s v="Taxi moto: Pont Owando-Hôtel"/>
    <x v="0"/>
    <x v="0"/>
    <x v="0"/>
    <x v="2"/>
    <x v="2"/>
    <n v="561.303"/>
    <n v="-3086733"/>
    <x v="16"/>
    <s v="Décharge"/>
    <x v="0"/>
    <s v="CONGO"/>
    <s v="ɣ"/>
  </r>
  <r>
    <d v="2018-07-10T00:00:00"/>
    <s v="Taxi moto: Hôtel-Maison d'arrêt"/>
    <x v="0"/>
    <x v="0"/>
    <x v="0"/>
    <x v="2"/>
    <x v="2"/>
    <n v="561.303"/>
    <n v="-3087033"/>
    <x v="16"/>
    <s v="Décharge"/>
    <x v="0"/>
    <s v="CONGO"/>
    <s v="ɣ"/>
  </r>
  <r>
    <d v="2018-07-10T00:00:00"/>
    <s v="Taxi moto: Maison d'arrêt-Commissariat"/>
    <x v="0"/>
    <x v="0"/>
    <x v="0"/>
    <x v="2"/>
    <x v="2"/>
    <n v="561.303"/>
    <n v="-3087333"/>
    <x v="16"/>
    <s v="Décharge"/>
    <x v="0"/>
    <s v="CONGO"/>
    <s v="ɣ"/>
  </r>
  <r>
    <d v="2018-07-10T00:00:00"/>
    <s v="Taxi moto: commissariat-hôtel"/>
    <x v="0"/>
    <x v="0"/>
    <x v="0"/>
    <x v="2"/>
    <x v="2"/>
    <n v="561.303"/>
    <n v="-3087633"/>
    <x v="16"/>
    <s v="Décharge"/>
    <x v="0"/>
    <s v="CONGO"/>
    <s v="ɣ"/>
  </r>
  <r>
    <d v="2018-07-10T00:00:00"/>
    <s v="Taxi moto: Hôtel-Restaurant"/>
    <x v="0"/>
    <x v="0"/>
    <x v="0"/>
    <x v="2"/>
    <x v="2"/>
    <n v="561.303"/>
    <n v="-3087933"/>
    <x v="16"/>
    <s v="Décharge"/>
    <x v="0"/>
    <s v="CONGO"/>
    <s v="ɣ"/>
  </r>
  <r>
    <d v="2018-07-10T00:00:00"/>
    <s v="Taxi moto: Restaurant-Hôtel"/>
    <x v="0"/>
    <x v="0"/>
    <x v="0"/>
    <x v="2"/>
    <x v="2"/>
    <n v="561.303"/>
    <n v="-3088233"/>
    <x v="16"/>
    <s v="Décharge"/>
    <x v="0"/>
    <s v="CONGO"/>
    <s v="ɣ"/>
  </r>
  <r>
    <d v="2018-07-10T00:00:00"/>
    <s v="Taxi à Ouesso: Hôtel-Maison d'arrêt"/>
    <x v="0"/>
    <x v="0"/>
    <x v="0"/>
    <x v="0"/>
    <x v="0"/>
    <n v="561.303"/>
    <n v="-3088733"/>
    <x v="4"/>
    <s v="Décharge"/>
    <x v="0"/>
    <s v="CONGO"/>
    <s v="ɣ"/>
  </r>
  <r>
    <d v="2018-07-10T00:00:00"/>
    <s v="Taxi à Ouesso: Maison d'arrêt-Hôtel"/>
    <x v="0"/>
    <x v="0"/>
    <x v="0"/>
    <x v="0"/>
    <x v="0"/>
    <n v="561.303"/>
    <n v="-3089233"/>
    <x v="4"/>
    <s v="Décharge"/>
    <x v="0"/>
    <s v="CONGO"/>
    <s v="ɣ"/>
  </r>
  <r>
    <d v="2018-07-10T00:00:00"/>
    <s v="Taxi à Ouesso: Hôtel-Hôtel Maitre MALONGA"/>
    <x v="0"/>
    <x v="0"/>
    <x v="0"/>
    <x v="0"/>
    <x v="0"/>
    <n v="561.303"/>
    <n v="-3089733"/>
    <x v="4"/>
    <s v="Décharge"/>
    <x v="0"/>
    <s v="CONGO"/>
    <s v="ɣ"/>
  </r>
  <r>
    <d v="2018-07-10T00:00:00"/>
    <s v="Taxi à Ouesso: Hôtel Maitre MALONGA-Hôtel"/>
    <x v="0"/>
    <x v="0"/>
    <x v="0"/>
    <x v="0"/>
    <x v="0"/>
    <n v="561.303"/>
    <n v="-3090233"/>
    <x v="4"/>
    <s v="Décharge"/>
    <x v="0"/>
    <s v="CONGO"/>
    <s v="ɣ"/>
  </r>
  <r>
    <d v="2018-07-10T00:00:00"/>
    <s v="Taxi à Ouesso: Hôtel-Hôtel Maitre MALONGA"/>
    <x v="0"/>
    <x v="0"/>
    <x v="0"/>
    <x v="0"/>
    <x v="0"/>
    <n v="561.303"/>
    <n v="-3090733"/>
    <x v="4"/>
    <s v="Décharge"/>
    <x v="0"/>
    <s v="CONGO"/>
    <s v="ɣ"/>
  </r>
  <r>
    <d v="2018-07-10T00:00:00"/>
    <s v="Taxi à Ouesso:  Hôtel Maitre MALONGA-Hôtel"/>
    <x v="0"/>
    <x v="0"/>
    <x v="0"/>
    <x v="0"/>
    <x v="0"/>
    <n v="561.303"/>
    <n v="-3091233"/>
    <x v="4"/>
    <s v="Décharge"/>
    <x v="0"/>
    <s v="CONGO"/>
    <s v="ɣ"/>
  </r>
  <r>
    <d v="2018-07-10T00:00:00"/>
    <s v="Bonus du mois de Juin 2018/i55s"/>
    <x v="9"/>
    <x v="5"/>
    <x v="0"/>
    <x v="3"/>
    <x v="3"/>
    <n v="561.303"/>
    <n v="-3096233"/>
    <x v="5"/>
    <n v="22"/>
    <x v="1"/>
    <s v="CONGO"/>
    <s v="o"/>
  </r>
  <r>
    <d v="2018-07-10T00:00:00"/>
    <s v="Achat billet d'avion BZV-PNR/IT87"/>
    <x v="5"/>
    <x v="5"/>
    <x v="0"/>
    <x v="38"/>
    <x v="38"/>
    <n v="561.303"/>
    <n v="-3136233"/>
    <x v="5"/>
    <n v="39"/>
    <x v="1"/>
    <s v="CONGO"/>
    <s v="o"/>
  </r>
  <r>
    <d v="2018-07-10T00:00:00"/>
    <s v="Achat billet d'avion BZV-PNR/i23c"/>
    <x v="5"/>
    <x v="5"/>
    <x v="0"/>
    <x v="38"/>
    <x v="38"/>
    <n v="561.303"/>
    <n v="-3176233"/>
    <x v="5"/>
    <n v="40"/>
    <x v="1"/>
    <s v="CONGO"/>
    <s v="o"/>
  </r>
  <r>
    <d v="2018-07-10T00:00:00"/>
    <s v="Taxi à BZV: Bureau-banque pour retrait compte PALF/ aller-retour"/>
    <x v="0"/>
    <x v="0"/>
    <x v="0"/>
    <x v="9"/>
    <x v="9"/>
    <n v="561.303"/>
    <n v="-3178233"/>
    <x v="13"/>
    <s v="Décharge"/>
    <x v="0"/>
    <s v="CONGO"/>
    <s v="ɣ"/>
  </r>
  <r>
    <d v="2018-07-10T00:00:00"/>
    <s v="Taxi à BZV: bureau-Burotop pour le dépôt du cheque relatif à l'achat de la cartouche d'encre RICOH et obtention de l'accusé de reception."/>
    <x v="0"/>
    <x v="0"/>
    <x v="0"/>
    <x v="1"/>
    <x v="1"/>
    <n v="561.303"/>
    <n v="-3179233"/>
    <x v="1"/>
    <s v="Decharge"/>
    <x v="0"/>
    <s v="CONGO"/>
    <s v="ɣ"/>
  </r>
  <r>
    <d v="2018-07-10T00:00:00"/>
    <s v="Taxi à BZV: Burotop-bureau"/>
    <x v="0"/>
    <x v="0"/>
    <x v="0"/>
    <x v="1"/>
    <x v="1"/>
    <n v="561.303"/>
    <n v="-3180233"/>
    <x v="1"/>
    <s v="Decharge"/>
    <x v="0"/>
    <s v="CONGO"/>
    <s v="ɣ"/>
  </r>
  <r>
    <d v="2018-07-10T00:00:00"/>
    <s v="Taxi Bureau-Moungali-Bureau (rencontre avec la cible Abdou)"/>
    <x v="0"/>
    <x v="5"/>
    <x v="0"/>
    <x v="9"/>
    <x v="9"/>
    <n v="561.303"/>
    <n v="-3182233"/>
    <x v="8"/>
    <s v="Décharge"/>
    <x v="1"/>
    <s v="CONGO"/>
    <s v="ɣ"/>
  </r>
  <r>
    <d v="2018-07-10T00:00:00"/>
    <s v="Achat boisson (rencontre avec une cible )"/>
    <x v="15"/>
    <x v="5"/>
    <x v="0"/>
    <x v="9"/>
    <x v="9"/>
    <n v="561.303"/>
    <n v="-3184233"/>
    <x v="8"/>
    <s v="Décharge"/>
    <x v="1"/>
    <s v="CONGO"/>
    <s v="ɣ"/>
  </r>
  <r>
    <d v="2018-07-10T00:00:00"/>
    <s v="Taxi à BZV: domicile-bureau"/>
    <x v="0"/>
    <x v="0"/>
    <x v="0"/>
    <x v="1"/>
    <x v="1"/>
    <n v="561.303"/>
    <n v="-3185233"/>
    <x v="2"/>
    <s v="Décharge"/>
    <x v="0"/>
    <s v="CONGO"/>
    <s v="ɣ"/>
  </r>
  <r>
    <d v="2018-07-10T00:00:00"/>
    <s v="Food allowance pendant la pause"/>
    <x v="6"/>
    <x v="0"/>
    <x v="0"/>
    <x v="1"/>
    <x v="1"/>
    <n v="561.303"/>
    <n v="-3186233"/>
    <x v="2"/>
    <s v="Décharge"/>
    <x v="0"/>
    <s v="CONGO"/>
    <s v="ɣ"/>
  </r>
  <r>
    <d v="2018-07-10T00:00:00"/>
    <s v="Taxi à BZV: bureau-domicile"/>
    <x v="0"/>
    <x v="0"/>
    <x v="0"/>
    <x v="1"/>
    <x v="1"/>
    <n v="561.303"/>
    <n v="-3187233"/>
    <x v="2"/>
    <s v="Décharge"/>
    <x v="0"/>
    <s v="CONGO"/>
    <s v="ɣ"/>
  </r>
  <r>
    <d v="2018-07-10T00:00:00"/>
    <s v="Taxi à BZV: domicile-Bureau"/>
    <x v="0"/>
    <x v="0"/>
    <x v="0"/>
    <x v="1"/>
    <x v="1"/>
    <n v="561.303"/>
    <n v="-3188233"/>
    <x v="10"/>
    <s v="Décharge"/>
    <x v="0"/>
    <s v="CONGO"/>
    <s v="ɣ"/>
  </r>
  <r>
    <d v="2018-07-10T00:00:00"/>
    <s v="Food allowance pendant la pause"/>
    <x v="6"/>
    <x v="0"/>
    <x v="0"/>
    <x v="1"/>
    <x v="1"/>
    <n v="561.303"/>
    <n v="-3189233"/>
    <x v="10"/>
    <s v="Décharge"/>
    <x v="0"/>
    <s v="CONGO"/>
    <s v="ɣ"/>
  </r>
  <r>
    <d v="2018-07-10T00:00:00"/>
    <s v="Taxi à BZV: bureau-domicile"/>
    <x v="0"/>
    <x v="0"/>
    <x v="0"/>
    <x v="1"/>
    <x v="1"/>
    <n v="561.303"/>
    <n v="-3190233"/>
    <x v="10"/>
    <s v="Décharge"/>
    <x v="0"/>
    <s v="CONGO"/>
    <s v="ɣ"/>
  </r>
  <r>
    <d v="2018-07-10T00:00:00"/>
    <s v="Taxi à BZV: domicile-agence Trans afrique bifouiti"/>
    <x v="0"/>
    <x v="0"/>
    <x v="0"/>
    <x v="2"/>
    <x v="2"/>
    <n v="561.303"/>
    <n v="-3190533"/>
    <x v="14"/>
    <s v="Décharge"/>
    <x v="0"/>
    <s v="CONGO"/>
    <s v="ɣ"/>
  </r>
  <r>
    <d v="2018-07-10T00:00:00"/>
    <s v="Taxi Moto à Owando: pont -hôtel "/>
    <x v="0"/>
    <x v="0"/>
    <x v="0"/>
    <x v="2"/>
    <x v="2"/>
    <n v="561.303"/>
    <n v="-3190833"/>
    <x v="14"/>
    <s v="Décharge"/>
    <x v="0"/>
    <s v="CONGO"/>
    <s v="ɣ"/>
  </r>
  <r>
    <d v="2018-07-10T00:00:00"/>
    <s v="Taxi Moto à Owando: hôtel-maison d'arrêt "/>
    <x v="0"/>
    <x v="0"/>
    <x v="0"/>
    <x v="2"/>
    <x v="2"/>
    <n v="561.303"/>
    <n v="-3191133"/>
    <x v="14"/>
    <s v="Décharge"/>
    <x v="0"/>
    <s v="CONGO"/>
    <s v="ɣ"/>
  </r>
  <r>
    <d v="2018-07-10T00:00:00"/>
    <s v="Taxi Moto à Owando: maison d'arrêt-commissariat"/>
    <x v="0"/>
    <x v="0"/>
    <x v="0"/>
    <x v="2"/>
    <x v="2"/>
    <n v="561.303"/>
    <n v="-3191433"/>
    <x v="14"/>
    <s v="Décharge"/>
    <x v="0"/>
    <s v="CONGO"/>
    <s v="ɣ"/>
  </r>
  <r>
    <d v="2018-07-10T00:00:00"/>
    <s v="Taxi Moto à Owando: commissariat-hôtel "/>
    <x v="0"/>
    <x v="0"/>
    <x v="0"/>
    <x v="2"/>
    <x v="2"/>
    <n v="561.303"/>
    <n v="-3191733"/>
    <x v="14"/>
    <s v="Décharge"/>
    <x v="0"/>
    <s v="CONGO"/>
    <s v="ɣ"/>
  </r>
  <r>
    <d v="2018-07-10T00:00:00"/>
    <s v="Taxi Moto à Owando: hôtel-restaurant "/>
    <x v="0"/>
    <x v="0"/>
    <x v="0"/>
    <x v="2"/>
    <x v="2"/>
    <n v="561.303"/>
    <n v="-3192033"/>
    <x v="14"/>
    <s v="Décharge"/>
    <x v="0"/>
    <s v="CONGO"/>
    <s v="ɣ"/>
  </r>
  <r>
    <d v="2018-07-10T00:00:00"/>
    <s v="Taxi Moto à Owando: restaurant-hôtel "/>
    <x v="0"/>
    <x v="0"/>
    <x v="0"/>
    <x v="2"/>
    <x v="2"/>
    <n v="561.303"/>
    <n v="-3192333"/>
    <x v="14"/>
    <s v="Décharge"/>
    <x v="0"/>
    <s v="CONGO"/>
    <s v="ɣ"/>
  </r>
  <r>
    <d v="2018-07-10T00:00:00"/>
    <s v="Ration des Prévenus à la maison d'arrêt et au commissariat d'Owando"/>
    <x v="1"/>
    <x v="0"/>
    <x v="0"/>
    <x v="39"/>
    <x v="39"/>
    <n v="561.303"/>
    <n v="-3195333"/>
    <x v="14"/>
    <s v="Décharge"/>
    <x v="0"/>
    <s v="CONGO"/>
    <s v="ɣ"/>
  </r>
  <r>
    <d v="2018-07-10T00:00:00"/>
    <s v="Taxi à BZV: bureau - aeroport pour achat du billet Canadian BZV-PNR"/>
    <x v="0"/>
    <x v="5"/>
    <x v="0"/>
    <x v="1"/>
    <x v="1"/>
    <n v="561.303"/>
    <n v="-3196333"/>
    <x v="12"/>
    <s v="Décharge"/>
    <x v="1"/>
    <s v="CONGO"/>
    <s v="ɣ"/>
  </r>
  <r>
    <d v="2018-07-10T00:00:00"/>
    <s v="Taxi à BZV: aeroport - bureau"/>
    <x v="0"/>
    <x v="5"/>
    <x v="0"/>
    <x v="1"/>
    <x v="1"/>
    <n v="561.303"/>
    <n v="-3197333"/>
    <x v="12"/>
    <s v="Décharge"/>
    <x v="1"/>
    <s v="CONGO"/>
    <s v="ɣ"/>
  </r>
  <r>
    <d v="2018-07-11T00:00:00"/>
    <s v="Taxi à Ouesso: Hôtel-Maison d'arrêt pour la visite geôle"/>
    <x v="0"/>
    <x v="0"/>
    <x v="0"/>
    <x v="0"/>
    <x v="0"/>
    <n v="561.303"/>
    <n v="-3197833"/>
    <x v="0"/>
    <s v="Décharge"/>
    <x v="0"/>
    <s v="CONGO"/>
    <s v="ɣ"/>
  </r>
  <r>
    <d v="2018-07-11T00:00:00"/>
    <s v="Ration de 09 prévenus à OUESSO"/>
    <x v="1"/>
    <x v="0"/>
    <x v="0"/>
    <x v="58"/>
    <x v="58"/>
    <n v="561.303"/>
    <n v="-3206833"/>
    <x v="0"/>
    <s v="Décharge"/>
    <x v="0"/>
    <s v="CONGO"/>
    <s v="ɣ"/>
  </r>
  <r>
    <d v="2018-07-11T00:00:00"/>
    <s v="Taxi à Ouesso: Maison d'arrêt-Bureautique pour la photocopie de la procédure "/>
    <x v="0"/>
    <x v="0"/>
    <x v="0"/>
    <x v="0"/>
    <x v="0"/>
    <n v="561.303"/>
    <n v="-3207333"/>
    <x v="0"/>
    <s v="Décharge"/>
    <x v="0"/>
    <s v="CONGO"/>
    <s v="ɣ"/>
  </r>
  <r>
    <d v="2018-07-11T00:00:00"/>
    <s v="Taxi à Ouesso: Bureautique-TGI pour rejoindre  Jack Bénissonet l'Adjudant Marcel "/>
    <x v="0"/>
    <x v="0"/>
    <x v="0"/>
    <x v="0"/>
    <x v="0"/>
    <n v="561.303"/>
    <n v="-3207833"/>
    <x v="0"/>
    <s v="Décharge"/>
    <x v="0"/>
    <s v="CONGO"/>
    <s v="ɣ"/>
  </r>
  <r>
    <d v="2018-07-11T00:00:00"/>
    <s v="Taxi à Ouesso: TGI-Agence Océan du Nord pour reserver ma place pour Impfondo "/>
    <x v="0"/>
    <x v="0"/>
    <x v="0"/>
    <x v="0"/>
    <x v="0"/>
    <n v="561.303"/>
    <n v="-3208333"/>
    <x v="0"/>
    <s v="Décharge"/>
    <x v="0"/>
    <s v="CONGO"/>
    <s v="ɣ"/>
  </r>
  <r>
    <d v="2018-07-11T00:00:00"/>
    <s v="Taxi à Ouesso: Agence Océan du Nord-TGI"/>
    <x v="0"/>
    <x v="0"/>
    <x v="0"/>
    <x v="0"/>
    <x v="0"/>
    <n v="561.303"/>
    <n v="-3208833"/>
    <x v="0"/>
    <s v="Décharge"/>
    <x v="0"/>
    <s v="CONGO"/>
    <s v="ɣ"/>
  </r>
  <r>
    <d v="2018-07-11T00:00:00"/>
    <s v="Taxi à Ouesso: TGI-DDEF avec l'adjudant Marcel pour retirer la procédure/ aller et retour "/>
    <x v="0"/>
    <x v="0"/>
    <x v="0"/>
    <x v="9"/>
    <x v="9"/>
    <n v="561.303"/>
    <n v="-3210833"/>
    <x v="0"/>
    <s v="Décharge"/>
    <x v="0"/>
    <s v="CONGO"/>
    <s v="ɣ"/>
  </r>
  <r>
    <d v="2018-07-11T00:00:00"/>
    <s v="Taxi à Ouesso: TGI-Hôtel, Jack Bénisson et moi "/>
    <x v="0"/>
    <x v="0"/>
    <x v="0"/>
    <x v="1"/>
    <x v="1"/>
    <n v="561.303"/>
    <n v="-3211833"/>
    <x v="0"/>
    <s v="Décharge"/>
    <x v="0"/>
    <s v="CONGO"/>
    <s v="ɣ"/>
  </r>
  <r>
    <d v="2018-07-11T00:00:00"/>
    <s v="Taxi à Ouesso: Hôtel-rencontre avec Me Malonga, Jack Bénisson et Moi/ aller et retour "/>
    <x v="0"/>
    <x v="0"/>
    <x v="0"/>
    <x v="9"/>
    <x v="9"/>
    <n v="561.303"/>
    <n v="-3213833"/>
    <x v="0"/>
    <s v="Décharge"/>
    <x v="0"/>
    <s v="CONGO"/>
    <s v="ɣ"/>
  </r>
  <r>
    <d v="2018-07-11T00:00:00"/>
    <s v="Taxi moto: Hôtel-Cour d'appel"/>
    <x v="0"/>
    <x v="0"/>
    <x v="0"/>
    <x v="2"/>
    <x v="2"/>
    <n v="561.303"/>
    <n v="-3214133"/>
    <x v="16"/>
    <s v="Décharge"/>
    <x v="0"/>
    <s v="CONGO"/>
    <s v="ɣ"/>
  </r>
  <r>
    <d v="2018-07-11T00:00:00"/>
    <s v="Taxi moto: Cour d'Appel-Océan du Nord"/>
    <x v="0"/>
    <x v="0"/>
    <x v="0"/>
    <x v="2"/>
    <x v="2"/>
    <n v="561.303"/>
    <n v="-3214433"/>
    <x v="16"/>
    <s v="Décharge"/>
    <x v="0"/>
    <s v="CONGO"/>
    <s v="ɣ"/>
  </r>
  <r>
    <d v="2018-07-11T00:00:00"/>
    <s v="Taxi moto: Agence Océan du Nord-Hôtel"/>
    <x v="0"/>
    <x v="0"/>
    <x v="0"/>
    <x v="2"/>
    <x v="2"/>
    <n v="561.303"/>
    <n v="-3214733"/>
    <x v="16"/>
    <s v="Décharge"/>
    <x v="0"/>
    <s v="CONGO"/>
    <s v="ɣ"/>
  </r>
  <r>
    <d v="2018-07-11T00:00:00"/>
    <s v="Taxi moto: Hôtel-Restaurant"/>
    <x v="0"/>
    <x v="0"/>
    <x v="0"/>
    <x v="2"/>
    <x v="2"/>
    <n v="561.303"/>
    <n v="-3215033"/>
    <x v="16"/>
    <s v="Décharge"/>
    <x v="0"/>
    <s v="CONGO"/>
    <s v="ɣ"/>
  </r>
  <r>
    <d v="2018-07-11T00:00:00"/>
    <s v="Taxi moto: Restaurant-Hôtel"/>
    <x v="0"/>
    <x v="0"/>
    <x v="0"/>
    <x v="2"/>
    <x v="2"/>
    <n v="561.303"/>
    <n v="-3215333"/>
    <x v="16"/>
    <s v="Décharge"/>
    <x v="0"/>
    <s v="CONGO"/>
    <s v="ɣ"/>
  </r>
  <r>
    <d v="2018-07-11T00:00:00"/>
    <s v="Taxi à Ouesso: Hôtel-Cour d'Appel"/>
    <x v="0"/>
    <x v="0"/>
    <x v="0"/>
    <x v="0"/>
    <x v="0"/>
    <n v="561.303"/>
    <n v="-3215833"/>
    <x v="4"/>
    <s v="Décharge"/>
    <x v="0"/>
    <s v="CONGO"/>
    <s v="ɣ"/>
  </r>
  <r>
    <d v="2018-07-11T00:00:00"/>
    <s v="Taxi à Ouesso: Cour d'Appel-Hôtel"/>
    <x v="0"/>
    <x v="0"/>
    <x v="0"/>
    <x v="0"/>
    <x v="0"/>
    <n v="561.303"/>
    <n v="-3216333"/>
    <x v="4"/>
    <s v="Décharge"/>
    <x v="0"/>
    <s v="CONGO"/>
    <s v="ɣ"/>
  </r>
  <r>
    <d v="2018-07-11T00:00:00"/>
    <s v="Bonus du mois de juin 2018/Jospin KAYA DAMBA"/>
    <x v="9"/>
    <x v="0"/>
    <x v="0"/>
    <x v="21"/>
    <x v="21"/>
    <n v="561.303"/>
    <n v="-3231333"/>
    <x v="5"/>
    <n v="28"/>
    <x v="0"/>
    <s v="CONGO"/>
    <s v="o"/>
  </r>
  <r>
    <d v="2018-07-11T00:00:00"/>
    <s v="Bonus du mois de Mai 2018/Dieudonné IBOUANGA"/>
    <x v="9"/>
    <x v="0"/>
    <x v="0"/>
    <x v="3"/>
    <x v="3"/>
    <n v="561.303"/>
    <n v="-3236333"/>
    <x v="5"/>
    <n v="29"/>
    <x v="0"/>
    <s v="CONGO"/>
    <s v="o"/>
  </r>
  <r>
    <d v="2018-07-11T00:00:00"/>
    <s v="Bonus opération Pokola du 04 juillet 2018/Hérick TCHICAYA"/>
    <x v="9"/>
    <x v="6"/>
    <x v="0"/>
    <x v="24"/>
    <x v="24"/>
    <n v="561.303"/>
    <n v="-3266333"/>
    <x v="5"/>
    <n v="31"/>
    <x v="1"/>
    <s v="CONGO"/>
    <s v="o"/>
  </r>
  <r>
    <d v="2018-07-11T00:00:00"/>
    <s v="Bonus du mois de Juin 2018/Hérick TCHICAYA"/>
    <x v="9"/>
    <x v="0"/>
    <x v="0"/>
    <x v="21"/>
    <x v="21"/>
    <n v="561.303"/>
    <n v="-3281333"/>
    <x v="5"/>
    <n v="32"/>
    <x v="0"/>
    <s v="CONGO"/>
    <s v="o"/>
  </r>
  <r>
    <d v="2018-07-11T00:00:00"/>
    <s v="Bonus de Responsabilité du mois de Juin 2018/Hérick TCHICAYA"/>
    <x v="9"/>
    <x v="0"/>
    <x v="0"/>
    <x v="44"/>
    <x v="44"/>
    <n v="561.303"/>
    <n v="-3306333"/>
    <x v="5"/>
    <n v="33"/>
    <x v="0"/>
    <s v="CONGO"/>
    <s v="o"/>
  </r>
  <r>
    <d v="2018-07-11T00:00:00"/>
    <s v="Impresssion, photocopie et reliure des rapports d'activités PALF du 2ème trimestre dans une bureautique"/>
    <x v="10"/>
    <x v="1"/>
    <x v="0"/>
    <x v="60"/>
    <x v="60"/>
    <n v="561.303"/>
    <n v="-3315633"/>
    <x v="7"/>
    <n v="3"/>
    <x v="0"/>
    <s v="CONGO"/>
    <s v="o"/>
  </r>
  <r>
    <d v="2018-07-11T00:00:00"/>
    <s v="Taxi Bureau PALF-Ministère de l'Economie Forestière"/>
    <x v="0"/>
    <x v="4"/>
    <x v="0"/>
    <x v="1"/>
    <x v="1"/>
    <n v="561.303"/>
    <n v="-3316633"/>
    <x v="7"/>
    <s v="Décharge"/>
    <x v="0"/>
    <s v="CONGO"/>
    <s v="ɣ"/>
  </r>
  <r>
    <d v="2018-07-11T00:00:00"/>
    <s v="Taxi DGFAP-ACFAP"/>
    <x v="0"/>
    <x v="4"/>
    <x v="0"/>
    <x v="1"/>
    <x v="1"/>
    <n v="561.303"/>
    <n v="-3317633"/>
    <x v="7"/>
    <s v="Décharge"/>
    <x v="0"/>
    <s v="CONGO"/>
    <s v="ɣ"/>
  </r>
  <r>
    <d v="2018-07-11T00:00:00"/>
    <s v="Taxi ACFAP-Bureau PALF"/>
    <x v="0"/>
    <x v="4"/>
    <x v="0"/>
    <x v="1"/>
    <x v="1"/>
    <n v="561.303"/>
    <n v="-3318633"/>
    <x v="7"/>
    <s v="Décharge"/>
    <x v="0"/>
    <s v="CONGO"/>
    <s v="ɣ"/>
  </r>
  <r>
    <d v="2018-07-11T00:00:00"/>
    <s v="Taxi Talangai-Aéroport (départ pour PNR)"/>
    <x v="0"/>
    <x v="5"/>
    <x v="0"/>
    <x v="6"/>
    <x v="6"/>
    <n v="561.303"/>
    <n v="-3320133"/>
    <x v="8"/>
    <s v="Décharge"/>
    <x v="1"/>
    <s v="CONGO"/>
    <s v="ɣ"/>
  </r>
  <r>
    <d v="2018-07-11T00:00:00"/>
    <s v="Achat timbre pour le billet d'avion BZV-PNR"/>
    <x v="11"/>
    <x v="5"/>
    <x v="0"/>
    <x v="1"/>
    <x v="1"/>
    <n v="561.303"/>
    <n v="-3321133"/>
    <x v="8"/>
    <s v="oui"/>
    <x v="1"/>
    <s v="CONGO"/>
    <s v="o"/>
  </r>
  <r>
    <d v="2018-07-11T00:00:00"/>
    <s v="Taxi Aéroport-Bureau (arrivé à PNR)"/>
    <x v="0"/>
    <x v="5"/>
    <x v="0"/>
    <x v="1"/>
    <x v="1"/>
    <n v="561.303"/>
    <n v="-3322133"/>
    <x v="8"/>
    <s v="Décharge"/>
    <x v="1"/>
    <s v="CONGO"/>
    <s v="ɣ"/>
  </r>
  <r>
    <d v="2018-07-11T00:00:00"/>
    <s v="Taxi bureau-Grand marché (rencontre avec Mahamat)"/>
    <x v="0"/>
    <x v="5"/>
    <x v="0"/>
    <x v="9"/>
    <x v="9"/>
    <n v="561.303"/>
    <n v="-3324133"/>
    <x v="8"/>
    <s v="Décharge"/>
    <x v="1"/>
    <s v="CONGO"/>
    <s v="ɣ"/>
  </r>
  <r>
    <d v="2018-07-11T00:00:00"/>
    <s v="Achat boisson et repas (rencontre avec la cible)"/>
    <x v="15"/>
    <x v="5"/>
    <x v="0"/>
    <x v="39"/>
    <x v="39"/>
    <n v="561.303"/>
    <n v="-3327133"/>
    <x v="8"/>
    <s v="Décharge"/>
    <x v="1"/>
    <s v="CONGO"/>
    <s v="ɣ"/>
  </r>
  <r>
    <d v="2018-07-11T00:00:00"/>
    <s v="Taxi Denicia-Pharmacie Nuptia (investigation ensemble avec Mahamat)"/>
    <x v="0"/>
    <x v="5"/>
    <x v="0"/>
    <x v="1"/>
    <x v="1"/>
    <n v="561.303"/>
    <n v="-3328133"/>
    <x v="8"/>
    <s v="Décharge"/>
    <x v="1"/>
    <s v="CONGO"/>
    <s v="ɣ"/>
  </r>
  <r>
    <d v="2018-07-11T00:00:00"/>
    <s v="Taxi Pharmacie Nuptia-Bureau (retour au bureau)"/>
    <x v="0"/>
    <x v="5"/>
    <x v="0"/>
    <x v="1"/>
    <x v="1"/>
    <n v="561.303"/>
    <n v="-3329133"/>
    <x v="8"/>
    <s v="Décharge"/>
    <x v="1"/>
    <s v="CONGO"/>
    <s v="ɣ"/>
  </r>
  <r>
    <d v="2018-07-11T00:00:00"/>
    <s v="Taxi à BZV: domicile-bureau"/>
    <x v="0"/>
    <x v="0"/>
    <x v="0"/>
    <x v="1"/>
    <x v="1"/>
    <n v="561.303"/>
    <n v="-3330133"/>
    <x v="2"/>
    <s v="Décharge"/>
    <x v="0"/>
    <s v="CONGO"/>
    <s v="ɣ"/>
  </r>
  <r>
    <d v="2018-07-11T00:00:00"/>
    <s v="Food allowance pendant la pause"/>
    <x v="6"/>
    <x v="0"/>
    <x v="0"/>
    <x v="1"/>
    <x v="1"/>
    <n v="561.303"/>
    <n v="-3331133"/>
    <x v="2"/>
    <s v="Décharge"/>
    <x v="0"/>
    <s v="CONGO"/>
    <s v="ɣ"/>
  </r>
  <r>
    <d v="2018-07-11T00:00:00"/>
    <s v="Taxi à BZV: bureau-domicile"/>
    <x v="0"/>
    <x v="0"/>
    <x v="0"/>
    <x v="1"/>
    <x v="1"/>
    <n v="561.303"/>
    <n v="-3332133"/>
    <x v="2"/>
    <s v="Décharge"/>
    <x v="0"/>
    <s v="CONGO"/>
    <s v="ɣ"/>
  </r>
  <r>
    <d v="2018-07-11T00:00:00"/>
    <s v="Taxi à BZV: domicile-Bureau"/>
    <x v="0"/>
    <x v="0"/>
    <x v="0"/>
    <x v="1"/>
    <x v="1"/>
    <n v="561.303"/>
    <n v="-3333133"/>
    <x v="10"/>
    <s v="Décharge"/>
    <x v="0"/>
    <s v="CONGO"/>
    <s v="ɣ"/>
  </r>
  <r>
    <d v="2018-07-11T00:00:00"/>
    <s v="Food allowance pendant la pause"/>
    <x v="6"/>
    <x v="0"/>
    <x v="0"/>
    <x v="1"/>
    <x v="1"/>
    <n v="561.303"/>
    <n v="-3334133"/>
    <x v="10"/>
    <s v="Décharge"/>
    <x v="0"/>
    <s v="CONGO"/>
    <s v="ɣ"/>
  </r>
  <r>
    <d v="2018-07-11T00:00:00"/>
    <s v="Taxi à BZV: bureau-domicile"/>
    <x v="0"/>
    <x v="0"/>
    <x v="0"/>
    <x v="1"/>
    <x v="1"/>
    <n v="561.303"/>
    <n v="-3335133"/>
    <x v="10"/>
    <s v="Décharge"/>
    <x v="0"/>
    <s v="CONGO"/>
    <s v="ɣ"/>
  </r>
  <r>
    <d v="2018-07-11T00:00:00"/>
    <s v="Taxi Moto à Owando: hôtel-cour d'appel "/>
    <x v="0"/>
    <x v="0"/>
    <x v="0"/>
    <x v="2"/>
    <x v="2"/>
    <n v="561.303"/>
    <n v="-3335433"/>
    <x v="14"/>
    <s v="Décharge"/>
    <x v="0"/>
    <s v="CONGO"/>
    <s v="ɣ"/>
  </r>
  <r>
    <d v="2018-07-11T00:00:00"/>
    <s v="Taxi Moto à Owando: Cour d'appel-agence océan du nord "/>
    <x v="0"/>
    <x v="0"/>
    <x v="0"/>
    <x v="2"/>
    <x v="2"/>
    <n v="561.303"/>
    <n v="-3335733"/>
    <x v="14"/>
    <s v="Décharge"/>
    <x v="0"/>
    <s v="CONGO"/>
    <s v="ɣ"/>
  </r>
  <r>
    <d v="2018-07-11T00:00:00"/>
    <s v="Taxi Moto à Owando: agence océan du nord-hôtel"/>
    <x v="0"/>
    <x v="0"/>
    <x v="0"/>
    <x v="2"/>
    <x v="2"/>
    <n v="561.303"/>
    <n v="-3336033"/>
    <x v="14"/>
    <s v="Décharge"/>
    <x v="0"/>
    <s v="CONGO"/>
    <s v="ɣ"/>
  </r>
  <r>
    <d v="2018-07-11T00:00:00"/>
    <s v="Taxi Moto à Owando: hôtel-restaurant "/>
    <x v="0"/>
    <x v="0"/>
    <x v="0"/>
    <x v="2"/>
    <x v="2"/>
    <n v="561.303"/>
    <n v="-3336333"/>
    <x v="14"/>
    <s v="Décharge"/>
    <x v="0"/>
    <s v="CONGO"/>
    <s v="ɣ"/>
  </r>
  <r>
    <d v="2018-07-11T00:00:00"/>
    <s v="Taxi Moto à Owando: restaurant-hôtel "/>
    <x v="0"/>
    <x v="0"/>
    <x v="0"/>
    <x v="2"/>
    <x v="2"/>
    <n v="561.303"/>
    <n v="-3336633"/>
    <x v="14"/>
    <s v="Décharge"/>
    <x v="0"/>
    <s v="CONGO"/>
    <s v="ɣ"/>
  </r>
  <r>
    <d v="2018-07-11T00:00:00"/>
    <s v="Ration des prévenus à owando"/>
    <x v="1"/>
    <x v="0"/>
    <x v="0"/>
    <x v="39"/>
    <x v="39"/>
    <n v="561.303"/>
    <n v="-3339633"/>
    <x v="14"/>
    <s v="Décharge"/>
    <x v="0"/>
    <s v="CONGO"/>
    <s v="ɣ"/>
  </r>
  <r>
    <d v="2018-07-11T00:00:00"/>
    <s v="Taxi Moto à Owando: hôtel-maison d'arrêt"/>
    <x v="0"/>
    <x v="0"/>
    <x v="0"/>
    <x v="2"/>
    <x v="2"/>
    <n v="561.303"/>
    <n v="-3339933"/>
    <x v="14"/>
    <s v="Décharge"/>
    <x v="0"/>
    <s v="CONGO"/>
    <s v="ɣ"/>
  </r>
  <r>
    <d v="2018-07-11T00:00:00"/>
    <s v="Taxi Moto à Owando: maison d'arrêt-commissariat "/>
    <x v="0"/>
    <x v="0"/>
    <x v="0"/>
    <x v="2"/>
    <x v="2"/>
    <n v="561.303"/>
    <n v="-3340233"/>
    <x v="14"/>
    <s v="Décharge"/>
    <x v="0"/>
    <s v="CONGO"/>
    <s v="ɣ"/>
  </r>
  <r>
    <d v="2018-07-11T00:00:00"/>
    <s v="Taxi Moto à Owando: commissariat-hôtel "/>
    <x v="0"/>
    <x v="0"/>
    <x v="0"/>
    <x v="2"/>
    <x v="2"/>
    <n v="561.303"/>
    <n v="-3340533"/>
    <x v="14"/>
    <s v="Décharge"/>
    <x v="0"/>
    <s v="CONGO"/>
    <s v="ɣ"/>
  </r>
  <r>
    <d v="2018-07-11T00:00:00"/>
    <s v="Taxi à BZV: domicile - aeroport pour la mission de PNR"/>
    <x v="0"/>
    <x v="5"/>
    <x v="0"/>
    <x v="52"/>
    <x v="52"/>
    <n v="561.303"/>
    <n v="-3343033"/>
    <x v="12"/>
    <s v="Décharge"/>
    <x v="1"/>
    <s v="CONGO"/>
    <s v="ɣ"/>
  </r>
  <r>
    <d v="2018-07-11T00:00:00"/>
    <s v="Achat timbre pour le billet d'avion BZV-PNR"/>
    <x v="11"/>
    <x v="5"/>
    <x v="0"/>
    <x v="1"/>
    <x v="1"/>
    <n v="561.303"/>
    <n v="-3344033"/>
    <x v="12"/>
    <s v="OUI"/>
    <x v="1"/>
    <s v="CONGO"/>
    <s v="o"/>
  </r>
  <r>
    <d v="2018-07-11T00:00:00"/>
    <s v="Taxi à PNR: aeroport Agustino neto  - Residence PALF"/>
    <x v="0"/>
    <x v="5"/>
    <x v="0"/>
    <x v="1"/>
    <x v="1"/>
    <n v="561.303"/>
    <n v="-3345033"/>
    <x v="12"/>
    <s v="Décharge"/>
    <x v="1"/>
    <s v="CONGO"/>
    <s v="ɣ"/>
  </r>
  <r>
    <d v="2018-07-11T00:00:00"/>
    <s v="Taxi à PNR: Résidence PALF - Grand marché "/>
    <x v="0"/>
    <x v="5"/>
    <x v="0"/>
    <x v="1"/>
    <x v="1"/>
    <n v="561.303"/>
    <n v="-3346033"/>
    <x v="12"/>
    <s v="Décharge"/>
    <x v="1"/>
    <s v="CONGO"/>
    <s v="ɣ"/>
  </r>
  <r>
    <d v="2018-07-11T00:00:00"/>
    <s v="Taxi à PNR: Grand marché - Residence PALF"/>
    <x v="0"/>
    <x v="5"/>
    <x v="0"/>
    <x v="1"/>
    <x v="1"/>
    <n v="561.303"/>
    <n v="-3347033"/>
    <x v="12"/>
    <s v="Décharge"/>
    <x v="1"/>
    <s v="CONGO"/>
    <s v="ɣ"/>
  </r>
  <r>
    <d v="2018-07-11T00:00:00"/>
    <s v="Paiement frais d'hôtel à Makoua/Me MOUYETI Scrutin"/>
    <x v="4"/>
    <x v="0"/>
    <x v="0"/>
    <x v="24"/>
    <x v="24"/>
    <n v="561.303"/>
    <n v="-3377033"/>
    <x v="5"/>
    <n v="52"/>
    <x v="0"/>
    <s v="CONGO"/>
    <s v="o"/>
  </r>
  <r>
    <d v="2018-07-12T00:00:00"/>
    <s v="Taxi à Ouesso: Hôtel-Maison d'arrêt pour la visite geôle"/>
    <x v="0"/>
    <x v="0"/>
    <x v="0"/>
    <x v="0"/>
    <x v="0"/>
    <n v="561.303"/>
    <n v="-3347533"/>
    <x v="0"/>
    <s v="Décharge"/>
    <x v="0"/>
    <s v="CONGO"/>
    <s v="ɣ"/>
  </r>
  <r>
    <d v="2018-07-12T00:00:00"/>
    <s v="Taxi à Ouesso: TGI-Charden Farell/ aller et retour "/>
    <x v="0"/>
    <x v="0"/>
    <x v="0"/>
    <x v="1"/>
    <x v="1"/>
    <n v="561.303"/>
    <n v="-3348533"/>
    <x v="0"/>
    <s v="Décharge"/>
    <x v="0"/>
    <s v="CONGO"/>
    <s v="ɣ"/>
  </r>
  <r>
    <d v="2018-07-12T00:00:00"/>
    <s v="Taxi à Ouesso: TGI-DDEF avec l'adjudant Marcel pour déposer les scellés"/>
    <x v="0"/>
    <x v="0"/>
    <x v="0"/>
    <x v="1"/>
    <x v="1"/>
    <n v="561.303"/>
    <n v="-3349533"/>
    <x v="0"/>
    <s v="Décharge"/>
    <x v="0"/>
    <s v="CONGO"/>
    <s v="ɣ"/>
  </r>
  <r>
    <d v="2018-07-12T00:00:00"/>
    <s v="Taxi à Ouesso: DDEF-Commissariat II pour écouter le policier "/>
    <x v="0"/>
    <x v="0"/>
    <x v="0"/>
    <x v="0"/>
    <x v="0"/>
    <n v="561.303"/>
    <n v="-3350033"/>
    <x v="0"/>
    <s v="Décharge"/>
    <x v="0"/>
    <s v="CONGO"/>
    <s v="ɣ"/>
  </r>
  <r>
    <d v="2018-07-12T00:00:00"/>
    <s v="Taxi à Ouesso: Commissariat-Agence Océan du nord "/>
    <x v="0"/>
    <x v="0"/>
    <x v="0"/>
    <x v="0"/>
    <x v="0"/>
    <n v="561.303"/>
    <n v="-3350533"/>
    <x v="0"/>
    <s v="Décharge"/>
    <x v="0"/>
    <s v="CONGO"/>
    <s v="ɣ"/>
  </r>
  <r>
    <d v="2018-07-12T00:00:00"/>
    <s v="Taxi à Ouesso: Hôtel-Agence océan du Nord pour prendre Dalia et retour avec celle-ci à l'Hôtel"/>
    <x v="0"/>
    <x v="0"/>
    <x v="0"/>
    <x v="6"/>
    <x v="6"/>
    <n v="561.303"/>
    <n v="-3352033"/>
    <x v="0"/>
    <s v="Décharge"/>
    <x v="0"/>
    <s v="CONGO"/>
    <s v="ɣ"/>
  </r>
  <r>
    <d v="2018-07-12T00:00:00"/>
    <s v="Food allowance à Ouesso du 08 au 12 juillet 2018 soit 05 jours"/>
    <x v="2"/>
    <x v="0"/>
    <x v="0"/>
    <x v="61"/>
    <x v="61"/>
    <n v="561.303"/>
    <n v="-3402033"/>
    <x v="0"/>
    <s v="Décharge"/>
    <x v="0"/>
    <s v="CONGO"/>
    <s v="ɣ"/>
  </r>
  <r>
    <d v="2018-07-12T00:00:00"/>
    <s v="Taxi moto: Hôtel-Parquet"/>
    <x v="0"/>
    <x v="0"/>
    <x v="0"/>
    <x v="2"/>
    <x v="2"/>
    <n v="561.303"/>
    <n v="-3402333"/>
    <x v="16"/>
    <s v="Décharge"/>
    <x v="0"/>
    <s v="CONGO"/>
    <s v="ɣ"/>
  </r>
  <r>
    <d v="2018-07-12T00:00:00"/>
    <s v="Taxi moto: parquet-DDEF"/>
    <x v="0"/>
    <x v="0"/>
    <x v="0"/>
    <x v="2"/>
    <x v="2"/>
    <n v="561.303"/>
    <n v="-3402633"/>
    <x v="16"/>
    <s v="Décharge"/>
    <x v="0"/>
    <s v="CONGO"/>
    <s v="ɣ"/>
  </r>
  <r>
    <d v="2018-07-12T00:00:00"/>
    <s v="Taxi moto: DDEF-Groupe Charden Farell"/>
    <x v="0"/>
    <x v="0"/>
    <x v="0"/>
    <x v="2"/>
    <x v="2"/>
    <n v="561.303"/>
    <n v="-3402933"/>
    <x v="16"/>
    <s v="Décharge"/>
    <x v="0"/>
    <s v="CONGO"/>
    <s v="ɣ"/>
  </r>
  <r>
    <d v="2018-07-12T00:00:00"/>
    <s v="Taxi moto: Groupe Charden Farell-Restaurant"/>
    <x v="0"/>
    <x v="0"/>
    <x v="0"/>
    <x v="2"/>
    <x v="2"/>
    <n v="561.303"/>
    <n v="-3403233"/>
    <x v="16"/>
    <s v="Décharge"/>
    <x v="0"/>
    <s v="CONGO"/>
    <s v="ɣ"/>
  </r>
  <r>
    <d v="2018-07-12T00:00:00"/>
    <s v="Taxi moto:Restaurant-Hôtel"/>
    <x v="0"/>
    <x v="0"/>
    <x v="0"/>
    <x v="2"/>
    <x v="2"/>
    <n v="561.303"/>
    <n v="-3403533"/>
    <x v="16"/>
    <s v="Décharge"/>
    <x v="0"/>
    <s v="CONGO"/>
    <s v="ɣ"/>
  </r>
  <r>
    <d v="2018-07-12T00:00:00"/>
    <s v="Taxi à Ouesso: Hôtel-TGI "/>
    <x v="0"/>
    <x v="0"/>
    <x v="0"/>
    <x v="0"/>
    <x v="0"/>
    <n v="561.303"/>
    <n v="-3404033"/>
    <x v="4"/>
    <s v="Décharge"/>
    <x v="0"/>
    <s v="CONGO"/>
    <s v="ɣ"/>
  </r>
  <r>
    <d v="2018-07-12T00:00:00"/>
    <s v="Taxi à Ouesso: TGI-DDEF-SANGHA"/>
    <x v="0"/>
    <x v="0"/>
    <x v="0"/>
    <x v="0"/>
    <x v="0"/>
    <n v="561.303"/>
    <n v="-3404533"/>
    <x v="4"/>
    <s v="Décharge"/>
    <x v="0"/>
    <s v="CONGO"/>
    <s v="ɣ"/>
  </r>
  <r>
    <d v="2018-07-12T00:00:00"/>
    <s v="Taxi à Ouesso: DDEF-SANGHA-Commissariat de Bindjo"/>
    <x v="0"/>
    <x v="0"/>
    <x v="0"/>
    <x v="0"/>
    <x v="0"/>
    <n v="561.303"/>
    <n v="-3405033"/>
    <x v="4"/>
    <s v="Décharge"/>
    <x v="0"/>
    <s v="CONGO"/>
    <s v="ɣ"/>
  </r>
  <r>
    <d v="2018-07-12T00:00:00"/>
    <s v="Taxi à Ouesso: Commissariat de Bindjo-Hôtel"/>
    <x v="0"/>
    <x v="0"/>
    <x v="0"/>
    <x v="0"/>
    <x v="0"/>
    <n v="561.303"/>
    <n v="-3405533"/>
    <x v="4"/>
    <s v="Décharge"/>
    <x v="0"/>
    <s v="CONGO"/>
    <s v="ɣ"/>
  </r>
  <r>
    <d v="2018-07-12T00:00:00"/>
    <s v="Frais de transfert à Dalia/OWANDO"/>
    <x v="8"/>
    <x v="1"/>
    <x v="0"/>
    <x v="62"/>
    <x v="62"/>
    <n v="561.303"/>
    <n v="-3408333"/>
    <x v="5"/>
    <s v="122/GCF"/>
    <x v="0"/>
    <s v="CONGO"/>
    <s v="o"/>
  </r>
  <r>
    <d v="2018-07-12T00:00:00"/>
    <s v="Frais de transfert à Bley/OUESSO"/>
    <x v="8"/>
    <x v="1"/>
    <x v="0"/>
    <x v="8"/>
    <x v="8"/>
    <n v="561.303"/>
    <n v="-3416333"/>
    <x v="5"/>
    <s v="123/GCF"/>
    <x v="0"/>
    <s v="CONGO"/>
    <s v="o"/>
  </r>
  <r>
    <d v="2018-07-12T00:00:00"/>
    <s v="Frais de transfer à IT87/PNR"/>
    <x v="8"/>
    <x v="1"/>
    <x v="0"/>
    <x v="63"/>
    <x v="63"/>
    <n v="561.303"/>
    <n v="-3418733"/>
    <x v="5"/>
    <s v="124/GCF"/>
    <x v="0"/>
    <s v="CONGO"/>
    <s v="o"/>
  </r>
  <r>
    <d v="2018-07-12T00:00:00"/>
    <s v="Frais de transfert à Crépin/OWANDO"/>
    <x v="8"/>
    <x v="1"/>
    <x v="0"/>
    <x v="62"/>
    <x v="62"/>
    <n v="561.303"/>
    <n v="-3421533"/>
    <x v="5"/>
    <s v="125/GCF"/>
    <x v="0"/>
    <s v="CONGO"/>
    <s v="o"/>
  </r>
  <r>
    <d v="2018-07-12T00:00:00"/>
    <s v="Taxi à BZV: Ministère de la justice-bureau après la rencontre avec le conseiller juridique et le directeur de cabinet du ministre de la justice"/>
    <x v="0"/>
    <x v="0"/>
    <x v="0"/>
    <x v="1"/>
    <x v="1"/>
    <n v="561.303"/>
    <n v="-3422533"/>
    <x v="13"/>
    <s v="Décharge"/>
    <x v="0"/>
    <s v="CONGO"/>
    <s v="ɣ"/>
  </r>
  <r>
    <d v="2018-07-12T00:00:00"/>
    <s v="Taxi Bureau &gt; Min Justice "/>
    <x v="0"/>
    <x v="3"/>
    <x v="0"/>
    <x v="1"/>
    <x v="1"/>
    <n v="561.303"/>
    <n v="-3423533"/>
    <x v="6"/>
    <s v="Décharge"/>
    <x v="0"/>
    <s v="CONGO"/>
    <s v="ɣ"/>
  </r>
  <r>
    <d v="2018-07-12T00:00:00"/>
    <s v="Taxi bureau-Vers le port-Marien Ngouabi (rencontre avec l'indic Ange)"/>
    <x v="0"/>
    <x v="5"/>
    <x v="0"/>
    <x v="9"/>
    <x v="9"/>
    <n v="561.303"/>
    <n v="-3425533"/>
    <x v="8"/>
    <s v="Décharge"/>
    <x v="1"/>
    <s v="CONGO"/>
    <s v="ɣ"/>
  </r>
  <r>
    <d v="2018-07-12T00:00:00"/>
    <s v="Achat boisson et transport (rencontre avec la cible)"/>
    <x v="15"/>
    <x v="5"/>
    <x v="0"/>
    <x v="3"/>
    <x v="3"/>
    <n v="561.303"/>
    <n v="-3430533"/>
    <x v="8"/>
    <s v="Décharge"/>
    <x v="1"/>
    <s v="CONGO"/>
    <s v="ɣ"/>
  </r>
  <r>
    <d v="2018-07-12T00:00:00"/>
    <s v="Taxi Marien Ngouabi-Bureau (retour au bureau)"/>
    <x v="0"/>
    <x v="5"/>
    <x v="0"/>
    <x v="1"/>
    <x v="1"/>
    <n v="561.303"/>
    <n v="-3431533"/>
    <x v="8"/>
    <s v="Décharge"/>
    <x v="1"/>
    <s v="CONGO"/>
    <s v="ɣ"/>
  </r>
  <r>
    <d v="2018-07-12T00:00:00"/>
    <s v="Taxi bureau-Aéroport-Bureau (rejoindre it87 pour son problème de billet)"/>
    <x v="0"/>
    <x v="5"/>
    <x v="0"/>
    <x v="9"/>
    <x v="9"/>
    <n v="561.303"/>
    <n v="-3433533"/>
    <x v="8"/>
    <s v="Décharge"/>
    <x v="1"/>
    <s v="CONGO"/>
    <s v="ɣ"/>
  </r>
  <r>
    <d v="2018-07-12T00:00:00"/>
    <s v="Achat billet d'avion PNR-Brazzaville (retour à Brazzaville)"/>
    <x v="5"/>
    <x v="5"/>
    <x v="0"/>
    <x v="38"/>
    <x v="38"/>
    <n v="561.303"/>
    <n v="-3473533"/>
    <x v="8"/>
    <n v="150476"/>
    <x v="1"/>
    <s v="CONGO"/>
    <s v="o"/>
  </r>
  <r>
    <d v="2018-07-12T00:00:00"/>
    <s v="Taxi Bureau-Mawata-Denicia(rencontre avec Ange)"/>
    <x v="0"/>
    <x v="5"/>
    <x v="0"/>
    <x v="9"/>
    <x v="9"/>
    <n v="561.303"/>
    <n v="-3475533"/>
    <x v="8"/>
    <s v="Décharge"/>
    <x v="1"/>
    <s v="CONGO"/>
    <s v="ɣ"/>
  </r>
  <r>
    <d v="2018-07-12T00:00:00"/>
    <s v="Taxi à BZV: bureau domicile"/>
    <x v="0"/>
    <x v="0"/>
    <x v="0"/>
    <x v="1"/>
    <x v="1"/>
    <n v="561.303"/>
    <n v="-3476533"/>
    <x v="2"/>
    <s v="Décharge"/>
    <x v="0"/>
    <s v="CONGO"/>
    <s v="ɣ"/>
  </r>
  <r>
    <d v="2018-07-12T00:00:00"/>
    <s v="Food allowance pendant la pause"/>
    <x v="6"/>
    <x v="0"/>
    <x v="0"/>
    <x v="1"/>
    <x v="1"/>
    <n v="561.303"/>
    <n v="-3477533"/>
    <x v="2"/>
    <s v="Décharge"/>
    <x v="0"/>
    <s v="CONGO"/>
    <s v="ɣ"/>
  </r>
  <r>
    <d v="2018-07-12T00:00:00"/>
    <s v="Taxi à BZV: bureau-domicile"/>
    <x v="0"/>
    <x v="0"/>
    <x v="0"/>
    <x v="1"/>
    <x v="1"/>
    <n v="561.303"/>
    <n v="-3478533"/>
    <x v="2"/>
    <s v="Décharge"/>
    <x v="0"/>
    <s v="CONGO"/>
    <s v="ɣ"/>
  </r>
  <r>
    <d v="2018-07-12T00:00:00"/>
    <s v="Taxi à BZV: domicile-Bureau"/>
    <x v="0"/>
    <x v="0"/>
    <x v="0"/>
    <x v="1"/>
    <x v="1"/>
    <n v="561.303"/>
    <n v="-3479533"/>
    <x v="10"/>
    <s v="Décharge"/>
    <x v="0"/>
    <s v="CONGO"/>
    <s v="ɣ"/>
  </r>
  <r>
    <d v="2018-07-12T00:00:00"/>
    <s v="Food allowance pendant la pause"/>
    <x v="6"/>
    <x v="0"/>
    <x v="0"/>
    <x v="1"/>
    <x v="1"/>
    <n v="561.303"/>
    <n v="-3480533"/>
    <x v="10"/>
    <s v="Décharge"/>
    <x v="0"/>
    <s v="CONGO"/>
    <s v="ɣ"/>
  </r>
  <r>
    <d v="2018-07-12T00:00:00"/>
    <s v="Taxi à BZV: bureau-domicile"/>
    <x v="0"/>
    <x v="0"/>
    <x v="0"/>
    <x v="1"/>
    <x v="1"/>
    <n v="561.303"/>
    <n v="-3481533"/>
    <x v="10"/>
    <s v="Décharge"/>
    <x v="0"/>
    <s v="CONGO"/>
    <s v="ɣ"/>
  </r>
  <r>
    <d v="2018-07-12T00:00:00"/>
    <s v="Taxi Moto à Owando: hôtel-TGI "/>
    <x v="0"/>
    <x v="0"/>
    <x v="0"/>
    <x v="2"/>
    <x v="2"/>
    <n v="561.303"/>
    <n v="-3481833"/>
    <x v="14"/>
    <s v="Décharge"/>
    <x v="0"/>
    <s v="CONGO"/>
    <s v="ɣ"/>
  </r>
  <r>
    <d v="2018-07-12T00:00:00"/>
    <s v="Taxi Moto à Owando: TGI-DDEF "/>
    <x v="0"/>
    <x v="0"/>
    <x v="0"/>
    <x v="2"/>
    <x v="2"/>
    <n v="561.303"/>
    <n v="-3482133"/>
    <x v="14"/>
    <s v="Décharge"/>
    <x v="0"/>
    <s v="CONGO"/>
    <s v="ɣ"/>
  </r>
  <r>
    <d v="2018-07-12T00:00:00"/>
    <s v="Taxi Moto à Owando: DDEF- agence charden farell "/>
    <x v="0"/>
    <x v="0"/>
    <x v="0"/>
    <x v="2"/>
    <x v="2"/>
    <n v="561.303"/>
    <n v="-3482433"/>
    <x v="14"/>
    <s v="Décharge"/>
    <x v="0"/>
    <s v="CONGO"/>
    <s v="ɣ"/>
  </r>
  <r>
    <d v="2018-07-12T00:00:00"/>
    <s v="Taxi Moto à Owando:  agence charden farell-hôtel "/>
    <x v="0"/>
    <x v="0"/>
    <x v="0"/>
    <x v="2"/>
    <x v="2"/>
    <n v="561.303"/>
    <n v="-3482733"/>
    <x v="14"/>
    <s v="Décharge"/>
    <x v="0"/>
    <s v="CONGO"/>
    <s v="ɣ"/>
  </r>
  <r>
    <d v="2018-07-12T00:00:00"/>
    <s v="Taxi Moto à Owando: hôtel-agence océan du nord "/>
    <x v="0"/>
    <x v="0"/>
    <x v="0"/>
    <x v="2"/>
    <x v="2"/>
    <n v="561.303"/>
    <n v="-3483033"/>
    <x v="14"/>
    <s v="Décharge"/>
    <x v="0"/>
    <s v="CONGO"/>
    <s v="ɣ"/>
  </r>
  <r>
    <d v="2018-07-12T00:00:00"/>
    <s v="Taxi Moto à Owando: agence océan du nord-restaurant "/>
    <x v="0"/>
    <x v="0"/>
    <x v="0"/>
    <x v="2"/>
    <x v="2"/>
    <n v="561.303"/>
    <n v="-3483333"/>
    <x v="14"/>
    <s v="Décharge"/>
    <x v="0"/>
    <s v="CONGO"/>
    <s v="ɣ"/>
  </r>
  <r>
    <d v="2018-07-12T00:00:00"/>
    <s v="Taxi Moto à Owando: restaurant-agence océan du nord "/>
    <x v="0"/>
    <x v="0"/>
    <x v="0"/>
    <x v="2"/>
    <x v="2"/>
    <n v="561.303"/>
    <n v="-3483633"/>
    <x v="14"/>
    <s v="Décharge"/>
    <x v="0"/>
    <s v="CONGO"/>
    <s v="ɣ"/>
  </r>
  <r>
    <d v="2018-07-12T00:00:00"/>
    <s v="Achat Billet Owando-Ouesso"/>
    <x v="0"/>
    <x v="0"/>
    <x v="0"/>
    <x v="4"/>
    <x v="4"/>
    <n v="561.303"/>
    <n v="-3493633"/>
    <x v="14"/>
    <s v="OUI"/>
    <x v="0"/>
    <s v="CONGO"/>
    <s v="o"/>
  </r>
  <r>
    <d v="2018-07-12T00:00:00"/>
    <s v="Food allowance du 10 au 12 juillet soit 3 jours à Owando"/>
    <x v="2"/>
    <x v="0"/>
    <x v="0"/>
    <x v="24"/>
    <x v="24"/>
    <n v="561.303"/>
    <n v="-3523633"/>
    <x v="14"/>
    <s v="Décharge"/>
    <x v="0"/>
    <s v="CONGO"/>
    <s v="ɣ"/>
  </r>
  <r>
    <d v="2018-07-12T00:00:00"/>
    <s v="Paiement frais d'hôtel à Owando du 10 au 12 juillet 2018 soit 2 nuitées "/>
    <x v="2"/>
    <x v="0"/>
    <x v="0"/>
    <x v="24"/>
    <x v="24"/>
    <n v="561.303"/>
    <n v="-3553633"/>
    <x v="14"/>
    <n v="51"/>
    <x v="0"/>
    <s v="CONGO"/>
    <s v="o"/>
  </r>
  <r>
    <d v="2018-07-12T00:00:00"/>
    <s v="Taxi à PNR: Residence PALF - Port pour la rencontre d'un informateur"/>
    <x v="0"/>
    <x v="5"/>
    <x v="0"/>
    <x v="1"/>
    <x v="1"/>
    <n v="561.303"/>
    <n v="-3554633"/>
    <x v="12"/>
    <s v="Décharge"/>
    <x v="1"/>
    <s v="CONGO"/>
    <s v="ɣ"/>
  </r>
  <r>
    <d v="2018-07-12T00:00:00"/>
    <s v="Taxi à PNR: Port - agence Charden Farell pour retrait de budget de mission"/>
    <x v="0"/>
    <x v="5"/>
    <x v="0"/>
    <x v="1"/>
    <x v="1"/>
    <n v="561.303"/>
    <n v="-3555633"/>
    <x v="12"/>
    <s v="Décharge"/>
    <x v="1"/>
    <s v="CONGO"/>
    <s v="ɣ"/>
  </r>
  <r>
    <d v="2018-07-12T00:00:00"/>
    <s v="Achat billet d'avion Canadian PNR-BZV mission de PNR"/>
    <x v="5"/>
    <x v="5"/>
    <x v="0"/>
    <x v="38"/>
    <x v="38"/>
    <n v="561.303"/>
    <n v="-3595633"/>
    <x v="12"/>
    <n v="35"/>
    <x v="1"/>
    <s v="CONGO"/>
    <s v="o"/>
  </r>
  <r>
    <d v="2018-07-12T00:00:00"/>
    <s v="Taxi à PNR: Aeroport - Residence PALF -aeroport - Residence PALF/ pour annulation du billet"/>
    <x v="0"/>
    <x v="5"/>
    <x v="0"/>
    <x v="39"/>
    <x v="39"/>
    <n v="561.303"/>
    <n v="-3598633"/>
    <x v="12"/>
    <s v="Décharge"/>
    <x v="1"/>
    <s v="CONGO"/>
    <s v="ɣ"/>
  </r>
  <r>
    <d v="2018-07-13T00:00:00"/>
    <s v="Reglement facture bonus medias portant sur l'arrestation d'un trafiquant d'ivoire, le 04 juillet 2018 à Pokola dans le département de la Sangha/CHQ 3593806"/>
    <x v="9"/>
    <x v="4"/>
    <x v="0"/>
    <x v="64"/>
    <x v="64"/>
    <n v="561.303"/>
    <n v="-3928633"/>
    <x v="3"/>
    <n v="3593806"/>
    <x v="0"/>
    <s v="CONGO"/>
    <s v="o"/>
  </r>
  <r>
    <d v="2018-07-13T00:00:00"/>
    <s v="FRAIS RET.DEPLACE Chq n°03593806"/>
    <x v="3"/>
    <x v="1"/>
    <x v="0"/>
    <x v="12"/>
    <x v="12"/>
    <n v="561.303"/>
    <n v="-3932034"/>
    <x v="3"/>
    <n v="3593806"/>
    <x v="0"/>
    <s v="CONGO"/>
    <s v="o"/>
  </r>
  <r>
    <d v="2018-07-13T00:00:00"/>
    <s v="Achat Billet Ouesso-Impfondo"/>
    <x v="0"/>
    <x v="0"/>
    <x v="0"/>
    <x v="44"/>
    <x v="44"/>
    <n v="561.303"/>
    <n v="-3957034"/>
    <x v="0"/>
    <s v="Oui "/>
    <x v="0"/>
    <s v="CONGO"/>
    <s v="o"/>
  </r>
  <r>
    <d v="2018-07-13T00:00:00"/>
    <s v="Paiement frais d'hôtel à Ouesso du 07 au 13 juillet 2018 soit 06 nuitées "/>
    <x v="2"/>
    <x v="0"/>
    <x v="0"/>
    <x v="42"/>
    <x v="42"/>
    <n v="561.303"/>
    <n v="-4047034"/>
    <x v="0"/>
    <n v="51"/>
    <x v="0"/>
    <s v="CONGO"/>
    <s v="o"/>
  </r>
  <r>
    <d v="2018-07-13T00:00:00"/>
    <s v="Taxi à Ouesso: Hôtel-Océan du Nord pour le voyage"/>
    <x v="0"/>
    <x v="0"/>
    <x v="0"/>
    <x v="0"/>
    <x v="0"/>
    <n v="561.303"/>
    <n v="-4047534"/>
    <x v="0"/>
    <s v="Décharge"/>
    <x v="0"/>
    <s v="CONGO"/>
    <s v="ɣ"/>
  </r>
  <r>
    <d v="2018-07-13T00:00:00"/>
    <s v="Taxi moto à Enyellé: Gare routière-Hôtel"/>
    <x v="0"/>
    <x v="0"/>
    <x v="0"/>
    <x v="0"/>
    <x v="0"/>
    <n v="561.303"/>
    <n v="-4048034"/>
    <x v="0"/>
    <s v="Décharge"/>
    <x v="0"/>
    <s v="CONGO"/>
    <s v="ɣ"/>
  </r>
  <r>
    <d v="2018-07-13T00:00:00"/>
    <s v="Taxi moto: Hôtel-Parquet"/>
    <x v="0"/>
    <x v="0"/>
    <x v="0"/>
    <x v="2"/>
    <x v="2"/>
    <n v="561.303"/>
    <n v="-4048334"/>
    <x v="16"/>
    <s v="Décharge"/>
    <x v="0"/>
    <s v="CONGO"/>
    <s v="ɣ"/>
  </r>
  <r>
    <d v="2018-07-13T00:00:00"/>
    <s v="Taxi moto: parquet-Hôtel"/>
    <x v="0"/>
    <x v="0"/>
    <x v="0"/>
    <x v="2"/>
    <x v="2"/>
    <n v="561.303"/>
    <n v="-4048634"/>
    <x v="16"/>
    <s v="Décharge"/>
    <x v="0"/>
    <s v="CONGO"/>
    <s v="ɣ"/>
  </r>
  <r>
    <d v="2018-07-13T00:00:00"/>
    <s v="Taxi moto: Hôtel-Maison d'arrêt"/>
    <x v="0"/>
    <x v="0"/>
    <x v="0"/>
    <x v="2"/>
    <x v="2"/>
    <n v="561.303"/>
    <n v="-4048934"/>
    <x v="16"/>
    <s v="Décharge"/>
    <x v="0"/>
    <s v="CONGO"/>
    <s v="ɣ"/>
  </r>
  <r>
    <d v="2018-07-13T00:00:00"/>
    <s v="Taxi moto: Maison d'arrêt-Commissariat"/>
    <x v="0"/>
    <x v="0"/>
    <x v="0"/>
    <x v="2"/>
    <x v="2"/>
    <n v="561.303"/>
    <n v="-4049234"/>
    <x v="16"/>
    <s v="Décharge"/>
    <x v="0"/>
    <s v="CONGO"/>
    <s v="ɣ"/>
  </r>
  <r>
    <d v="2018-07-13T00:00:00"/>
    <s v="Ration des prévenus à Owando"/>
    <x v="1"/>
    <x v="0"/>
    <x v="0"/>
    <x v="39"/>
    <x v="39"/>
    <n v="561.303"/>
    <n v="-4052234"/>
    <x v="16"/>
    <s v="Décharge"/>
    <x v="0"/>
    <s v="CONGO"/>
    <s v="ɣ"/>
  </r>
  <r>
    <d v="2018-07-13T00:00:00"/>
    <s v="Taxi moto: Commissariat-Restaurant"/>
    <x v="0"/>
    <x v="0"/>
    <x v="0"/>
    <x v="2"/>
    <x v="2"/>
    <n v="561.303"/>
    <n v="-4052534"/>
    <x v="16"/>
    <s v="Décharge"/>
    <x v="0"/>
    <s v="CONGO"/>
    <s v="ɣ"/>
  </r>
  <r>
    <d v="2018-07-13T00:00:00"/>
    <s v="Taxi moto: Restaurant-Hôtel"/>
    <x v="0"/>
    <x v="0"/>
    <x v="0"/>
    <x v="2"/>
    <x v="2"/>
    <n v="561.303"/>
    <n v="-4052834"/>
    <x v="16"/>
    <s v="Décharge"/>
    <x v="0"/>
    <s v="CONGO"/>
    <s v="ɣ"/>
  </r>
  <r>
    <d v="2018-07-13T00:00:00"/>
    <s v="Taxi à Ouesso: Hôtel-TGI "/>
    <x v="0"/>
    <x v="0"/>
    <x v="0"/>
    <x v="0"/>
    <x v="0"/>
    <n v="561.303"/>
    <n v="-4053334"/>
    <x v="4"/>
    <s v="Décharge"/>
    <x v="0"/>
    <s v="CONGO"/>
    <s v="ɣ"/>
  </r>
  <r>
    <d v="2018-07-13T00:00:00"/>
    <s v="Taxi à Ouesso : Maison d'arrêt-Commissariat de Bindjo"/>
    <x v="0"/>
    <x v="0"/>
    <x v="0"/>
    <x v="0"/>
    <x v="0"/>
    <n v="561.303"/>
    <n v="-4053834"/>
    <x v="4"/>
    <s v="Décharge"/>
    <x v="0"/>
    <s v="CONGO"/>
    <s v="ɣ"/>
  </r>
  <r>
    <d v="2018-07-13T00:00:00"/>
    <s v="Taxi à Ouesso: Commissariat de Bindjo-Local PALF Ouesso"/>
    <x v="0"/>
    <x v="0"/>
    <x v="0"/>
    <x v="0"/>
    <x v="0"/>
    <n v="561.303"/>
    <n v="-4054334"/>
    <x v="4"/>
    <s v="Décharge"/>
    <x v="0"/>
    <s v="CONGO"/>
    <s v="ɣ"/>
  </r>
  <r>
    <d v="2018-07-13T00:00:00"/>
    <s v="Taxi à Ouesso: Local PALF Ouesso-Hôtel"/>
    <x v="0"/>
    <x v="0"/>
    <x v="0"/>
    <x v="0"/>
    <x v="0"/>
    <n v="561.303"/>
    <n v="-4054834"/>
    <x v="4"/>
    <s v="Décharge"/>
    <x v="0"/>
    <s v="CONGO"/>
    <s v="ɣ"/>
  </r>
  <r>
    <d v="2018-07-13T00:00:00"/>
    <s v="Recharge crédit Téléphonique MTN"/>
    <x v="13"/>
    <x v="1"/>
    <x v="0"/>
    <x v="34"/>
    <x v="34"/>
    <n v="561.303"/>
    <n v="-4154834"/>
    <x v="5"/>
    <s v="OUI"/>
    <x v="0"/>
    <s v="CONGO"/>
    <s v="o"/>
  </r>
  <r>
    <d v="2018-07-13T00:00:00"/>
    <s v="Recharge Crédit Téléphonique AIRTEL"/>
    <x v="13"/>
    <x v="1"/>
    <x v="0"/>
    <x v="34"/>
    <x v="34"/>
    <n v="561.303"/>
    <n v="-4254834"/>
    <x v="5"/>
    <s v="OUI"/>
    <x v="0"/>
    <s v="CONGO"/>
    <s v="o"/>
  </r>
  <r>
    <d v="2018-07-13T00:00:00"/>
    <s v="Cours d'anglais sur place-Mésange CIGNAS"/>
    <x v="6"/>
    <x v="2"/>
    <x v="0"/>
    <x v="8"/>
    <x v="8"/>
    <n v="561.303"/>
    <n v="-4262834"/>
    <x v="5"/>
    <n v="34"/>
    <x v="0"/>
    <s v="CONGO"/>
    <s v="o"/>
  </r>
  <r>
    <d v="2018-07-13T00:00:00"/>
    <s v="Réparation Ordinateur VISION A6 pour le comptable"/>
    <x v="16"/>
    <x v="1"/>
    <x v="0"/>
    <x v="61"/>
    <x v="61"/>
    <n v="561.303"/>
    <n v="-4312834"/>
    <x v="5"/>
    <n v="30"/>
    <x v="0"/>
    <s v="CONGO"/>
    <s v="o"/>
  </r>
  <r>
    <d v="2018-07-13T00:00:00"/>
    <s v="Taxi à BZV: Bureau-parquet général/parquet-bureau"/>
    <x v="0"/>
    <x v="0"/>
    <x v="0"/>
    <x v="9"/>
    <x v="9"/>
    <n v="561.303"/>
    <n v="-4314834"/>
    <x v="13"/>
    <s v="Décharge"/>
    <x v="0"/>
    <s v="CONGO"/>
    <s v="ɣ"/>
  </r>
  <r>
    <d v="2018-07-13T00:00:00"/>
    <s v="Taxi Bureau PALF-Banque BCI"/>
    <x v="0"/>
    <x v="4"/>
    <x v="0"/>
    <x v="1"/>
    <x v="1"/>
    <n v="561.303"/>
    <n v="-4315834"/>
    <x v="7"/>
    <s v="Décharge"/>
    <x v="0"/>
    <s v="CONGO"/>
    <s v="ɣ"/>
  </r>
  <r>
    <d v="2018-07-13T00:00:00"/>
    <s v="Taxi Banque BCI-Radio Rurale"/>
    <x v="0"/>
    <x v="4"/>
    <x v="0"/>
    <x v="1"/>
    <x v="1"/>
    <n v="561.303"/>
    <n v="-4316834"/>
    <x v="7"/>
    <s v="Décharge"/>
    <x v="0"/>
    <s v="CONGO"/>
    <s v="ɣ"/>
  </r>
  <r>
    <d v="2018-07-13T00:00:00"/>
    <s v="Taxi Radio Rurale-La Semaine Africaine"/>
    <x v="0"/>
    <x v="4"/>
    <x v="0"/>
    <x v="1"/>
    <x v="1"/>
    <n v="561.303"/>
    <n v="-4317834"/>
    <x v="7"/>
    <s v="Décharge"/>
    <x v="0"/>
    <s v="CONGO"/>
    <s v="ɣ"/>
  </r>
  <r>
    <d v="2018-07-13T00:00:00"/>
    <s v="Taxi La Semaine Africaine-MN TV"/>
    <x v="0"/>
    <x v="4"/>
    <x v="0"/>
    <x v="1"/>
    <x v="1"/>
    <n v="561.303"/>
    <n v="-4318834"/>
    <x v="7"/>
    <s v="Décharge"/>
    <x v="0"/>
    <s v="CONGO"/>
    <s v="ɣ"/>
  </r>
  <r>
    <d v="2018-07-13T00:00:00"/>
    <s v="Taxi MN TV-TOP TV"/>
    <x v="0"/>
    <x v="4"/>
    <x v="0"/>
    <x v="1"/>
    <x v="1"/>
    <n v="561.303"/>
    <n v="-4319834"/>
    <x v="7"/>
    <s v="Décharge"/>
    <x v="0"/>
    <s v="CONGO"/>
    <s v="ɣ"/>
  </r>
  <r>
    <d v="2018-07-13T00:00:00"/>
    <s v="Taxi TOP TV-Vox.cg"/>
    <x v="0"/>
    <x v="4"/>
    <x v="0"/>
    <x v="1"/>
    <x v="1"/>
    <n v="561.303"/>
    <n v="-4320834"/>
    <x v="7"/>
    <s v="Décharge"/>
    <x v="0"/>
    <s v="CONGO"/>
    <s v="ɣ"/>
  </r>
  <r>
    <d v="2018-07-13T00:00:00"/>
    <s v="Taxi Vox.cg-Radio Liberté"/>
    <x v="0"/>
    <x v="4"/>
    <x v="0"/>
    <x v="1"/>
    <x v="1"/>
    <n v="561.303"/>
    <n v="-4321834"/>
    <x v="7"/>
    <s v="Décharge"/>
    <x v="0"/>
    <s v="CONGO"/>
    <s v="ɣ"/>
  </r>
  <r>
    <d v="2018-07-13T00:00:00"/>
    <s v="Taxi Radio liberté-Groupecongomédias"/>
    <x v="0"/>
    <x v="4"/>
    <x v="0"/>
    <x v="1"/>
    <x v="1"/>
    <n v="561.303"/>
    <n v="-4322834"/>
    <x v="7"/>
    <s v="Décharge"/>
    <x v="0"/>
    <s v="CONGO"/>
    <s v="ɣ"/>
  </r>
  <r>
    <d v="2018-07-13T00:00:00"/>
    <s v="Taxi Groupecongomedias-Infos-concept.over-blog.com"/>
    <x v="0"/>
    <x v="4"/>
    <x v="0"/>
    <x v="1"/>
    <x v="1"/>
    <n v="561.303"/>
    <n v="-4323834"/>
    <x v="7"/>
    <s v="Décharge"/>
    <x v="0"/>
    <s v="CONGO"/>
    <s v="ɣ"/>
  </r>
  <r>
    <d v="2018-07-13T00:00:00"/>
    <s v="Taxi infos-concept.over-blog.com-Bureau PALF"/>
    <x v="0"/>
    <x v="4"/>
    <x v="0"/>
    <x v="1"/>
    <x v="1"/>
    <n v="561.303"/>
    <n v="-4324834"/>
    <x v="7"/>
    <s v="Décharge"/>
    <x v="0"/>
    <s v="CONGO"/>
    <s v="ɣ"/>
  </r>
  <r>
    <d v="2018-07-13T00:00:00"/>
    <s v="Taxi Denicia-Nvounvou-Bureau (rencontrer Mohamed)"/>
    <x v="0"/>
    <x v="5"/>
    <x v="0"/>
    <x v="9"/>
    <x v="9"/>
    <n v="561.303"/>
    <n v="-4326834"/>
    <x v="8"/>
    <s v="Décharge"/>
    <x v="1"/>
    <s v="CONGO"/>
    <s v="ɣ"/>
  </r>
  <r>
    <d v="2018-07-13T00:00:00"/>
    <s v="Achat timbre pour le billet d'avion PNR-BZV (Formalités retour à Brazzaville)"/>
    <x v="11"/>
    <x v="5"/>
    <x v="0"/>
    <x v="1"/>
    <x v="1"/>
    <n v="561.303"/>
    <n v="-4327834"/>
    <x v="8"/>
    <s v="Décharge"/>
    <x v="1"/>
    <s v="CONGO"/>
    <s v="n"/>
  </r>
  <r>
    <d v="2018-07-13T00:00:00"/>
    <s v="Taxi aéroport-Bureau (retour à Brazzaville)"/>
    <x v="0"/>
    <x v="5"/>
    <x v="0"/>
    <x v="1"/>
    <x v="1"/>
    <n v="561.303"/>
    <n v="-4328834"/>
    <x v="8"/>
    <s v="Décharge"/>
    <x v="1"/>
    <s v="CONGO"/>
    <s v="ɣ"/>
  </r>
  <r>
    <d v="2018-07-13T00:00:00"/>
    <s v="Taxi Bureau-Talangaï (arrivé à Brazzaville)"/>
    <x v="0"/>
    <x v="5"/>
    <x v="0"/>
    <x v="6"/>
    <x v="6"/>
    <n v="561.303"/>
    <n v="-4330334"/>
    <x v="8"/>
    <s v="Décharge"/>
    <x v="1"/>
    <s v="CONGO"/>
    <s v="ɣ"/>
  </r>
  <r>
    <d v="2018-07-13T00:00:00"/>
    <s v="Food allowance mission PNR du 11 au 13 juillet 2018"/>
    <x v="2"/>
    <x v="5"/>
    <x v="0"/>
    <x v="24"/>
    <x v="24"/>
    <n v="561.303"/>
    <n v="-4360334"/>
    <x v="8"/>
    <s v="Décharge"/>
    <x v="1"/>
    <s v="CONGO"/>
    <s v="ɣ"/>
  </r>
  <r>
    <d v="2018-07-13T00:00:00"/>
    <s v="Taxi à BZV: domicile-bureau"/>
    <x v="0"/>
    <x v="0"/>
    <x v="0"/>
    <x v="1"/>
    <x v="1"/>
    <n v="561.303"/>
    <n v="-4361334"/>
    <x v="2"/>
    <s v="Décharge"/>
    <x v="0"/>
    <s v="CONGO"/>
    <s v="ɣ"/>
  </r>
  <r>
    <d v="2018-07-13T00:00:00"/>
    <s v="Food allowance pendant la pause"/>
    <x v="6"/>
    <x v="0"/>
    <x v="0"/>
    <x v="1"/>
    <x v="1"/>
    <n v="561.303"/>
    <n v="-4362334"/>
    <x v="2"/>
    <s v="Décharge"/>
    <x v="0"/>
    <s v="CONGO"/>
    <s v="ɣ"/>
  </r>
  <r>
    <d v="2018-07-13T00:00:00"/>
    <s v="Taxi à BZV: bureau-domicile"/>
    <x v="0"/>
    <x v="0"/>
    <x v="0"/>
    <x v="1"/>
    <x v="1"/>
    <n v="561.303"/>
    <n v="-4363334"/>
    <x v="2"/>
    <s v="Décharge"/>
    <x v="0"/>
    <s v="CONGO"/>
    <s v="ɣ"/>
  </r>
  <r>
    <d v="2018-07-13T00:00:00"/>
    <s v="Taxi à BZV: domicile-Bureau"/>
    <x v="0"/>
    <x v="0"/>
    <x v="0"/>
    <x v="1"/>
    <x v="1"/>
    <n v="561.303"/>
    <n v="-4364334"/>
    <x v="10"/>
    <s v="Décharge"/>
    <x v="0"/>
    <s v="CONGO"/>
    <s v="ɣ"/>
  </r>
  <r>
    <d v="2018-07-13T00:00:00"/>
    <s v="Food allowance pendant la pause"/>
    <x v="6"/>
    <x v="0"/>
    <x v="0"/>
    <x v="1"/>
    <x v="1"/>
    <n v="561.303"/>
    <n v="-4365334"/>
    <x v="10"/>
    <s v="Décharge"/>
    <x v="0"/>
    <s v="CONGO"/>
    <s v="ɣ"/>
  </r>
  <r>
    <d v="2018-07-13T00:00:00"/>
    <s v="Taxi à BZV: bureau-domicile"/>
    <x v="0"/>
    <x v="0"/>
    <x v="0"/>
    <x v="1"/>
    <x v="1"/>
    <n v="561.303"/>
    <n v="-4366334"/>
    <x v="10"/>
    <s v="Décharge"/>
    <x v="0"/>
    <s v="CONGO"/>
    <s v="ɣ"/>
  </r>
  <r>
    <d v="2018-07-13T00:00:00"/>
    <s v="Taxi à Ouesso: hôtel-TGI "/>
    <x v="0"/>
    <x v="0"/>
    <x v="0"/>
    <x v="0"/>
    <x v="0"/>
    <n v="561.303"/>
    <n v="-4366834"/>
    <x v="14"/>
    <s v="Décharge"/>
    <x v="0"/>
    <s v="CONGO"/>
    <s v="ɣ"/>
  </r>
  <r>
    <d v="2018-07-13T00:00:00"/>
    <s v="Taxi à Ouesso: TGI-secrétariat informatique "/>
    <x v="0"/>
    <x v="0"/>
    <x v="0"/>
    <x v="65"/>
    <x v="65"/>
    <n v="561.303"/>
    <n v="-4367084"/>
    <x v="14"/>
    <s v="Décharge"/>
    <x v="0"/>
    <s v="CONGO"/>
    <s v="ɣ"/>
  </r>
  <r>
    <d v="2018-07-13T00:00:00"/>
    <s v="Taxi à Ouesso: secrétariat informatique-TGI "/>
    <x v="0"/>
    <x v="0"/>
    <x v="0"/>
    <x v="65"/>
    <x v="65"/>
    <n v="561.303"/>
    <n v="-4367334"/>
    <x v="14"/>
    <s v="Décharge"/>
    <x v="0"/>
    <s v="CONGO"/>
    <s v="ɣ"/>
  </r>
  <r>
    <d v="2018-07-13T00:00:00"/>
    <s v="Taxi à Ouesso: TGI-maison d'arrêt"/>
    <x v="0"/>
    <x v="0"/>
    <x v="0"/>
    <x v="0"/>
    <x v="0"/>
    <n v="561.303"/>
    <n v="-4367834"/>
    <x v="14"/>
    <s v="Décharge"/>
    <x v="0"/>
    <s v="CONGO"/>
    <s v="ɣ"/>
  </r>
  <r>
    <d v="2018-07-13T00:00:00"/>
    <s v="Taxi à Ouesso: maison d'arrêt-commissariat "/>
    <x v="0"/>
    <x v="0"/>
    <x v="0"/>
    <x v="0"/>
    <x v="0"/>
    <n v="561.303"/>
    <n v="-4368334"/>
    <x v="14"/>
    <s v="Décharge"/>
    <x v="0"/>
    <s v="CONGO"/>
    <s v="ɣ"/>
  </r>
  <r>
    <d v="2018-07-13T00:00:00"/>
    <s v="Taxi à Ouesso: commissariat-restaurant "/>
    <x v="0"/>
    <x v="0"/>
    <x v="0"/>
    <x v="0"/>
    <x v="0"/>
    <n v="561.303"/>
    <n v="-4368834"/>
    <x v="14"/>
    <s v="Décharge"/>
    <x v="0"/>
    <s v="CONGO"/>
    <s v="ɣ"/>
  </r>
  <r>
    <d v="2018-07-13T00:00:00"/>
    <s v="Taxi à Ouesso: restaurant-résidence Palf"/>
    <x v="0"/>
    <x v="0"/>
    <x v="0"/>
    <x v="0"/>
    <x v="0"/>
    <n v="561.303"/>
    <n v="-4369334"/>
    <x v="14"/>
    <s v="Décharge"/>
    <x v="0"/>
    <s v="CONGO"/>
    <s v="ɣ"/>
  </r>
  <r>
    <d v="2018-07-13T00:00:00"/>
    <s v="Taxi à Ouesso: résidence Palf-hôtel "/>
    <x v="0"/>
    <x v="0"/>
    <x v="0"/>
    <x v="0"/>
    <x v="0"/>
    <n v="561.303"/>
    <n v="-4369834"/>
    <x v="14"/>
    <s v="Décharge"/>
    <x v="0"/>
    <s v="CONGO"/>
    <s v="ɣ"/>
  </r>
  <r>
    <d v="2018-07-13T00:00:00"/>
    <s v="Taxi à Ouesso: hôtel-résidence Palf"/>
    <x v="0"/>
    <x v="0"/>
    <x v="0"/>
    <x v="0"/>
    <x v="0"/>
    <n v="561.303"/>
    <n v="-4370334"/>
    <x v="14"/>
    <s v="Décharge"/>
    <x v="0"/>
    <s v="CONGO"/>
    <s v="ɣ"/>
  </r>
  <r>
    <d v="2018-07-13T00:00:00"/>
    <s v="Taxi à Ouesso: résidence Palf-hôtel "/>
    <x v="0"/>
    <x v="0"/>
    <x v="0"/>
    <x v="0"/>
    <x v="0"/>
    <n v="561.303"/>
    <n v="-4370834"/>
    <x v="14"/>
    <s v="Décharge"/>
    <x v="0"/>
    <s v="CONGO"/>
    <s v="ɣ"/>
  </r>
  <r>
    <d v="2018-07-13T00:00:00"/>
    <s v="Taxi à Ouesso: hôtel-restaurant "/>
    <x v="0"/>
    <x v="0"/>
    <x v="0"/>
    <x v="0"/>
    <x v="0"/>
    <n v="561.303"/>
    <n v="-4371334"/>
    <x v="14"/>
    <s v="Décharge"/>
    <x v="0"/>
    <s v="CONGO"/>
    <s v="ɣ"/>
  </r>
  <r>
    <d v="2018-07-13T00:00:00"/>
    <s v="Taxi à Ouesso: restaurant-hôtel "/>
    <x v="0"/>
    <x v="0"/>
    <x v="0"/>
    <x v="0"/>
    <x v="0"/>
    <n v="561.303"/>
    <n v="-4371834"/>
    <x v="14"/>
    <s v="Décharge"/>
    <x v="0"/>
    <s v="CONGO"/>
    <s v="ɣ"/>
  </r>
  <r>
    <d v="2018-07-13T00:00:00"/>
    <s v="Food allowance du 13 juillet à Ouesso"/>
    <x v="2"/>
    <x v="0"/>
    <x v="0"/>
    <x v="4"/>
    <x v="4"/>
    <n v="561.303"/>
    <n v="-4381834"/>
    <x v="14"/>
    <s v="Décharge"/>
    <x v="0"/>
    <s v="CONGO"/>
    <s v="ɣ"/>
  </r>
  <r>
    <d v="2018-07-13T00:00:00"/>
    <s v="Taxi à PNR: Residence PALF - aeroport Agustino Neto"/>
    <x v="0"/>
    <x v="5"/>
    <x v="0"/>
    <x v="1"/>
    <x v="1"/>
    <n v="561.303"/>
    <n v="-4382834"/>
    <x v="12"/>
    <s v="Décharge"/>
    <x v="1"/>
    <s v="CONGO"/>
    <s v="ɣ"/>
  </r>
  <r>
    <d v="2018-07-13T00:00:00"/>
    <s v="Achat timbre pour le billet d'avion/ mission de PNR"/>
    <x v="11"/>
    <x v="5"/>
    <x v="0"/>
    <x v="1"/>
    <x v="1"/>
    <n v="561.303"/>
    <n v="-4383834"/>
    <x v="12"/>
    <s v="OUI"/>
    <x v="1"/>
    <s v="CONGO"/>
    <s v="o"/>
  </r>
  <r>
    <d v="2018-07-13T00:00:00"/>
    <s v="Food allowance mission de PNR du 11 au 13/07/2018"/>
    <x v="2"/>
    <x v="5"/>
    <x v="0"/>
    <x v="24"/>
    <x v="24"/>
    <n v="561.303"/>
    <n v="-4413834"/>
    <x v="12"/>
    <s v="Décharge"/>
    <x v="1"/>
    <s v="CONGO"/>
    <s v="ɣ"/>
  </r>
  <r>
    <d v="2018-07-13T00:00:00"/>
    <s v="Taxi à BZV: Bureau - domicile retour de mission de PNR"/>
    <x v="0"/>
    <x v="5"/>
    <x v="0"/>
    <x v="9"/>
    <x v="9"/>
    <n v="561.303"/>
    <n v="-4415834"/>
    <x v="12"/>
    <s v="Décharge"/>
    <x v="1"/>
    <s v="CONGO"/>
    <s v="ɣ"/>
  </r>
  <r>
    <d v="2018-07-13T00:00:00"/>
    <s v="Achat paxe liquide pour le Bureau PALF"/>
    <x v="10"/>
    <x v="1"/>
    <x v="0"/>
    <x v="9"/>
    <x v="9"/>
    <n v="561.303"/>
    <n v="-4417834"/>
    <x v="5"/>
    <s v="Décharge"/>
    <x v="0"/>
    <s v="CONGO"/>
    <s v="ɣ"/>
  </r>
  <r>
    <d v="2018-07-14T00:00:00"/>
    <s v="Paiement frais d'hôtel à Enyellé du 13 au 14 juillet 2018 "/>
    <x v="2"/>
    <x v="0"/>
    <x v="0"/>
    <x v="3"/>
    <x v="3"/>
    <n v="561.303"/>
    <n v="-4422834"/>
    <x v="0"/>
    <s v="Oui "/>
    <x v="0"/>
    <s v="CONGO"/>
    <s v="n"/>
  </r>
  <r>
    <d v="2018-07-14T00:00:00"/>
    <s v="Food Allowance à Enyellé du 13 au 14 juillet 2018 soit deux jours "/>
    <x v="2"/>
    <x v="0"/>
    <x v="0"/>
    <x v="66"/>
    <x v="66"/>
    <n v="561.303"/>
    <n v="-4442834"/>
    <x v="0"/>
    <s v="Décharge"/>
    <x v="0"/>
    <s v="CONGO"/>
    <s v="ɣ"/>
  </r>
  <r>
    <d v="2018-07-14T00:00:00"/>
    <s v="Taxi moto à Enyellé: Hôtel-Gare routière pour le voyage "/>
    <x v="0"/>
    <x v="0"/>
    <x v="0"/>
    <x v="0"/>
    <x v="0"/>
    <n v="561.303"/>
    <n v="-4443334"/>
    <x v="0"/>
    <s v="Décharge"/>
    <x v="0"/>
    <s v="CONGO"/>
    <s v="ɣ"/>
  </r>
  <r>
    <d v="2018-07-14T00:00:00"/>
    <s v="Taxi moto à Impfondo: Gare routière-Hôtel "/>
    <x v="0"/>
    <x v="0"/>
    <x v="0"/>
    <x v="0"/>
    <x v="0"/>
    <n v="561.303"/>
    <n v="-4443834"/>
    <x v="0"/>
    <s v="Décharge"/>
    <x v="0"/>
    <s v="CONGO"/>
    <s v="ɣ"/>
  </r>
  <r>
    <d v="2018-07-14T00:00:00"/>
    <s v="Taxi moto à Impfondo: Hôtel-restaurant/ aller et retour "/>
    <x v="0"/>
    <x v="0"/>
    <x v="0"/>
    <x v="1"/>
    <x v="1"/>
    <n v="561.303"/>
    <n v="-4444834"/>
    <x v="0"/>
    <s v="Décharge"/>
    <x v="0"/>
    <s v="CONGO"/>
    <s v="ɣ"/>
  </r>
  <r>
    <d v="2018-07-14T00:00:00"/>
    <s v="Taxi moto: Hôtel-commissariat"/>
    <x v="0"/>
    <x v="0"/>
    <x v="0"/>
    <x v="2"/>
    <x v="2"/>
    <n v="561.303"/>
    <n v="-4445134"/>
    <x v="16"/>
    <s v="Décharge"/>
    <x v="0"/>
    <s v="CONGO"/>
    <s v="ɣ"/>
  </r>
  <r>
    <d v="2018-07-14T00:00:00"/>
    <s v="Taxi moto: commissariat-Maison d'arrêt"/>
    <x v="0"/>
    <x v="0"/>
    <x v="0"/>
    <x v="2"/>
    <x v="2"/>
    <n v="561.303"/>
    <n v="-4445434"/>
    <x v="16"/>
    <s v="Décharge"/>
    <x v="0"/>
    <s v="CONGO"/>
    <s v="ɣ"/>
  </r>
  <r>
    <d v="2018-07-14T00:00:00"/>
    <s v="Taxi moto: Maison d'arrêt-Restaurant"/>
    <x v="0"/>
    <x v="0"/>
    <x v="0"/>
    <x v="2"/>
    <x v="2"/>
    <n v="561.303"/>
    <n v="-4445734"/>
    <x v="16"/>
    <s v="Décharge"/>
    <x v="0"/>
    <s v="CONGO"/>
    <s v="ɣ"/>
  </r>
  <r>
    <d v="2018-07-14T00:00:00"/>
    <s v="Ration des prévenus à Owando"/>
    <x v="1"/>
    <x v="0"/>
    <x v="0"/>
    <x v="39"/>
    <x v="39"/>
    <n v="561.303"/>
    <n v="-4448734"/>
    <x v="16"/>
    <s v="Décharge"/>
    <x v="0"/>
    <s v="CONGO"/>
    <s v="ɣ"/>
  </r>
  <r>
    <d v="2018-07-14T00:00:00"/>
    <s v="Taxi moto: Restaurant-Hôtel"/>
    <x v="0"/>
    <x v="0"/>
    <x v="0"/>
    <x v="2"/>
    <x v="2"/>
    <n v="561.303"/>
    <n v="-4449034"/>
    <x v="16"/>
    <s v="Décharge"/>
    <x v="0"/>
    <s v="CONGO"/>
    <s v="ɣ"/>
  </r>
  <r>
    <d v="2018-07-14T00:00:00"/>
    <s v="Taxi à Ouesso: Hôtel-Marché (avec Dalia)"/>
    <x v="0"/>
    <x v="0"/>
    <x v="0"/>
    <x v="1"/>
    <x v="1"/>
    <n v="561.303"/>
    <n v="-4450034"/>
    <x v="4"/>
    <s v="Décharge"/>
    <x v="0"/>
    <s v="CONGO"/>
    <s v="ɣ"/>
  </r>
  <r>
    <d v="2018-07-14T00:00:00"/>
    <s v="Frais de transfert à Dalia/OUESSO"/>
    <x v="8"/>
    <x v="1"/>
    <x v="0"/>
    <x v="4"/>
    <x v="4"/>
    <n v="561.303"/>
    <n v="-4460034"/>
    <x v="5"/>
    <s v="102/GCF"/>
    <x v="0"/>
    <s v="CONGO"/>
    <s v="o"/>
  </r>
  <r>
    <d v="2018-07-14T00:00:00"/>
    <s v="Taxi à Ouesso: marché-boutique1 (avec Jack Bénisson) "/>
    <x v="0"/>
    <x v="0"/>
    <x v="0"/>
    <x v="1"/>
    <x v="1"/>
    <n v="561.303"/>
    <n v="-4461034"/>
    <x v="14"/>
    <s v="Décharge"/>
    <x v="0"/>
    <s v="CONGO"/>
    <s v="ɣ"/>
  </r>
  <r>
    <d v="2018-07-14T00:00:00"/>
    <s v="Taxi à Ouesso:  boutique1-boutique2 (avec Jack Bénisson) "/>
    <x v="0"/>
    <x v="0"/>
    <x v="0"/>
    <x v="1"/>
    <x v="1"/>
    <n v="561.303"/>
    <n v="-4462034"/>
    <x v="14"/>
    <s v="Décharge"/>
    <x v="0"/>
    <s v="CONGO"/>
    <s v="ɣ"/>
  </r>
  <r>
    <d v="2018-07-14T00:00:00"/>
    <s v="Taxi à Ouesso: boutique2-agence charden farell "/>
    <x v="0"/>
    <x v="0"/>
    <x v="0"/>
    <x v="0"/>
    <x v="0"/>
    <n v="561.303"/>
    <n v="-4462534"/>
    <x v="14"/>
    <s v="Décharge"/>
    <x v="0"/>
    <s v="CONGO"/>
    <s v="ɣ"/>
  </r>
  <r>
    <d v="2018-07-14T00:00:00"/>
    <s v="Taxi à Ouesso: agence charden farell-boutique2 "/>
    <x v="0"/>
    <x v="0"/>
    <x v="0"/>
    <x v="0"/>
    <x v="0"/>
    <n v="561.303"/>
    <n v="-4463034"/>
    <x v="14"/>
    <s v="Décharge"/>
    <x v="0"/>
    <s v="CONGO"/>
    <s v="ɣ"/>
  </r>
  <r>
    <d v="2018-07-14T00:00:00"/>
    <s v="Taxi à Ouesso: boutique 2-atelier de menuiserie 1(avec Jack Bénisson) "/>
    <x v="0"/>
    <x v="0"/>
    <x v="0"/>
    <x v="1"/>
    <x v="1"/>
    <n v="561.303"/>
    <n v="-4464034"/>
    <x v="14"/>
    <s v="Décharge"/>
    <x v="0"/>
    <s v="CONGO"/>
    <s v="ɣ"/>
  </r>
  <r>
    <d v="2018-07-14T00:00:00"/>
    <s v="Taxi à Ouesso: atelier de menuiserie1- atelier de menuiserie2(avec Jack Bénisson) "/>
    <x v="0"/>
    <x v="0"/>
    <x v="0"/>
    <x v="1"/>
    <x v="1"/>
    <n v="561.303"/>
    <n v="-4465034"/>
    <x v="14"/>
    <s v="Décharge"/>
    <x v="0"/>
    <s v="CONGO"/>
    <s v="ɣ"/>
  </r>
  <r>
    <d v="2018-07-14T00:00:00"/>
    <s v="Taxi à Ouesso: atelier de menuiserie2- atelier de menuiserie3 (avec Jack Bénisson) "/>
    <x v="0"/>
    <x v="0"/>
    <x v="0"/>
    <x v="1"/>
    <x v="1"/>
    <n v="561.303"/>
    <n v="-4466034"/>
    <x v="14"/>
    <s v="Décharge"/>
    <x v="0"/>
    <s v="CONGO"/>
    <s v="ɣ"/>
  </r>
  <r>
    <d v="2018-07-14T00:00:00"/>
    <s v="Taxi à Ouesso: atelier de menuiserie3-résidence palf (avec Jack Bénisson)"/>
    <x v="0"/>
    <x v="0"/>
    <x v="0"/>
    <x v="52"/>
    <x v="52"/>
    <n v="561.303"/>
    <n v="-4468534"/>
    <x v="14"/>
    <s v="Décharge"/>
    <x v="0"/>
    <s v="CONGO"/>
    <s v="ɣ"/>
  </r>
  <r>
    <d v="2018-07-14T00:00:00"/>
    <s v="Achat du premier lit pour l'equipement de la résidence Palf -OUESSO"/>
    <x v="12"/>
    <x v="1"/>
    <x v="0"/>
    <x v="24"/>
    <x v="24"/>
    <n v="561.303"/>
    <n v="-4498534"/>
    <x v="14"/>
    <s v="OUI"/>
    <x v="0"/>
    <s v="CONGO"/>
    <s v="o"/>
  </r>
  <r>
    <d v="2018-07-14T00:00:00"/>
    <s v="Taxi à Ouesso: résidence palf-marché(avec Jack Bénisson) "/>
    <x v="0"/>
    <x v="0"/>
    <x v="0"/>
    <x v="1"/>
    <x v="1"/>
    <n v="561.303"/>
    <n v="-4499534"/>
    <x v="14"/>
    <s v="Décharge"/>
    <x v="0"/>
    <s v="CONGO"/>
    <s v="ɣ"/>
  </r>
  <r>
    <d v="2018-07-14T00:00:00"/>
    <s v="Taxi à Ouesso: marché-boutique (avec Jack Bénisson)"/>
    <x v="0"/>
    <x v="0"/>
    <x v="0"/>
    <x v="1"/>
    <x v="1"/>
    <n v="561.303"/>
    <n v="-4500534"/>
    <x v="14"/>
    <s v="Décharge"/>
    <x v="0"/>
    <s v="CONGO"/>
    <s v="ɣ"/>
  </r>
  <r>
    <d v="2018-07-14T00:00:00"/>
    <s v="Achat des articles pour l'equipement de la résidence palf Ouesso (Brosse et pelette, brosse à toilette,Rallonge, ampoule rechargeable, sceau et cintre)"/>
    <x v="10"/>
    <x v="1"/>
    <x v="0"/>
    <x v="67"/>
    <x v="67"/>
    <n v="561.303"/>
    <n v="-4529534"/>
    <x v="14"/>
    <n v="13007"/>
    <x v="0"/>
    <s v="CONGO"/>
    <s v="o"/>
  </r>
  <r>
    <d v="2018-07-14T00:00:00"/>
    <s v="Taxi à Ouesso: boutique-résidence palf (avec Jack Bénisson) "/>
    <x v="0"/>
    <x v="0"/>
    <x v="0"/>
    <x v="1"/>
    <x v="1"/>
    <n v="561.303"/>
    <n v="-4530534"/>
    <x v="14"/>
    <s v="Décharge"/>
    <x v="0"/>
    <s v="CONGO"/>
    <s v="ɣ"/>
  </r>
  <r>
    <d v="2018-07-14T00:00:00"/>
    <s v="Taxi à Ouesso: résidence palf-hotel (avec Jack Bénisson) "/>
    <x v="0"/>
    <x v="0"/>
    <x v="0"/>
    <x v="1"/>
    <x v="1"/>
    <n v="561.303"/>
    <n v="-4531534"/>
    <x v="14"/>
    <s v="Décharge"/>
    <x v="0"/>
    <s v="CONGO"/>
    <s v="ɣ"/>
  </r>
  <r>
    <d v="2018-07-15T00:00:00"/>
    <s v="Taxi moto à Impfondo: Hôtel-restaurant /aller et retour "/>
    <x v="0"/>
    <x v="0"/>
    <x v="0"/>
    <x v="1"/>
    <x v="1"/>
    <n v="561.303"/>
    <n v="-4532534"/>
    <x v="0"/>
    <s v="Décharge"/>
    <x v="0"/>
    <s v="CONGO"/>
    <s v="ɣ"/>
  </r>
  <r>
    <d v="2018-07-15T00:00:00"/>
    <s v="Taxi moto: Hôtel-Restaurant"/>
    <x v="0"/>
    <x v="0"/>
    <x v="0"/>
    <x v="2"/>
    <x v="2"/>
    <n v="561.303"/>
    <n v="-4532834"/>
    <x v="16"/>
    <s v="Décharge"/>
    <x v="0"/>
    <s v="CONGO"/>
    <s v="ɣ"/>
  </r>
  <r>
    <d v="2018-07-15T00:00:00"/>
    <s v="Taxi moto: Restaurant-Hôtel"/>
    <x v="0"/>
    <x v="0"/>
    <x v="0"/>
    <x v="2"/>
    <x v="2"/>
    <n v="561.303"/>
    <n v="-4533134"/>
    <x v="16"/>
    <s v="Décharge"/>
    <x v="0"/>
    <s v="CONGO"/>
    <s v="ɣ"/>
  </r>
  <r>
    <d v="2018-07-15T00:00:00"/>
    <s v="Taxi à Ouesso: Hôtel-Marché (avec Dalia)"/>
    <x v="0"/>
    <x v="0"/>
    <x v="0"/>
    <x v="1"/>
    <x v="1"/>
    <n v="561.303"/>
    <n v="-4534134"/>
    <x v="4"/>
    <s v="Décharge"/>
    <x v="0"/>
    <s v="CONGO"/>
    <s v="ɣ"/>
  </r>
  <r>
    <d v="2018-07-15T00:00:00"/>
    <s v="Taxi à Ouesso: hôtel-marché "/>
    <x v="0"/>
    <x v="0"/>
    <x v="0"/>
    <x v="0"/>
    <x v="0"/>
    <n v="561.303"/>
    <n v="-4534634"/>
    <x v="14"/>
    <s v="Décharge"/>
    <x v="0"/>
    <s v="CONGO"/>
    <s v="ɣ"/>
  </r>
  <r>
    <d v="2018-07-15T00:00:00"/>
    <s v="Taxi à Ouesso: marché-hôtel "/>
    <x v="0"/>
    <x v="0"/>
    <x v="0"/>
    <x v="0"/>
    <x v="0"/>
    <n v="561.303"/>
    <n v="-4535134"/>
    <x v="14"/>
    <s v="Décharge"/>
    <x v="0"/>
    <s v="CONGO"/>
    <s v="ɣ"/>
  </r>
  <r>
    <d v="2018-07-15T00:00:00"/>
    <s v="Taxi à Ouesso: hôtel-restaurant "/>
    <x v="0"/>
    <x v="0"/>
    <x v="0"/>
    <x v="0"/>
    <x v="0"/>
    <n v="561.303"/>
    <n v="-4535634"/>
    <x v="14"/>
    <s v="Décharge"/>
    <x v="0"/>
    <s v="CONGO"/>
    <s v="ɣ"/>
  </r>
  <r>
    <d v="2018-07-15T00:00:00"/>
    <s v="Taxi à Ouesso: restaurant-hôtel "/>
    <x v="0"/>
    <x v="0"/>
    <x v="0"/>
    <x v="0"/>
    <x v="0"/>
    <n v="561.303"/>
    <n v="-4536134"/>
    <x v="14"/>
    <s v="Décharge"/>
    <x v="0"/>
    <s v="CONGO"/>
    <s v="ɣ"/>
  </r>
  <r>
    <d v="2018-07-16T00:00:00"/>
    <s v="Maitre Scrutin Mabiking MOUYETI -pour solde du contrat d'engagement d'avaocat du 11 Avril 2018  /CHQ N 03593807"/>
    <x v="4"/>
    <x v="0"/>
    <x v="0"/>
    <x v="68"/>
    <x v="68"/>
    <n v="561.303"/>
    <n v="-4811134"/>
    <x v="3"/>
    <n v="3593807"/>
    <x v="0"/>
    <s v="CONGO"/>
    <s v="o"/>
  </r>
  <r>
    <d v="2018-07-16T00:00:00"/>
    <s v="FRAIS RET.DEPLACE Chq n°03593797"/>
    <x v="3"/>
    <x v="1"/>
    <x v="0"/>
    <x v="12"/>
    <x v="12"/>
    <n v="561.303"/>
    <n v="-4814535"/>
    <x v="3"/>
    <n v="3593807"/>
    <x v="0"/>
    <s v="CONGO"/>
    <s v="o"/>
  </r>
  <r>
    <d v="2018-07-16T00:00:00"/>
    <s v="Taxi moto à Impfondo: Hôtel-DDEF"/>
    <x v="0"/>
    <x v="0"/>
    <x v="0"/>
    <x v="0"/>
    <x v="0"/>
    <n v="561.303"/>
    <n v="-4815035"/>
    <x v="0"/>
    <s v="Décharge"/>
    <x v="0"/>
    <s v="CONGO"/>
    <s v="ɣ"/>
  </r>
  <r>
    <d v="2018-07-16T00:00:00"/>
    <s v="Taxi moto à Impfondo: Bureautique-DDEF"/>
    <x v="0"/>
    <x v="0"/>
    <x v="0"/>
    <x v="0"/>
    <x v="0"/>
    <n v="561.303"/>
    <n v="-4815535"/>
    <x v="0"/>
    <s v="Décharge"/>
    <x v="0"/>
    <s v="CONGO"/>
    <s v="ɣ"/>
  </r>
  <r>
    <d v="2018-07-16T00:00:00"/>
    <s v="Taxi moto à Impfondo: DDEF-Bureautique"/>
    <x v="0"/>
    <x v="0"/>
    <x v="0"/>
    <x v="39"/>
    <x v="39"/>
    <n v="561.303"/>
    <n v="-4818535"/>
    <x v="0"/>
    <s v="Décharge"/>
    <x v="0"/>
    <s v="CONGO"/>
    <s v="ɣ"/>
  </r>
  <r>
    <d v="2018-07-16T00:00:00"/>
    <s v="Impression et photocopie à IMPFONDO"/>
    <x v="10"/>
    <x v="1"/>
    <x v="0"/>
    <x v="39"/>
    <x v="39"/>
    <n v="561.303"/>
    <n v="-4821535"/>
    <x v="0"/>
    <s v="Oui "/>
    <x v="0"/>
    <s v="CONGO"/>
    <s v="o"/>
  </r>
  <r>
    <d v="2018-07-16T00:00:00"/>
    <s v="Taxi moto: Hôtel-TGI"/>
    <x v="0"/>
    <x v="0"/>
    <x v="0"/>
    <x v="2"/>
    <x v="2"/>
    <n v="561.303"/>
    <n v="-4821835"/>
    <x v="16"/>
    <s v="Décharge"/>
    <x v="0"/>
    <s v="CONGO"/>
    <s v="ɣ"/>
  </r>
  <r>
    <d v="2018-07-16T00:00:00"/>
    <s v="Taxi moto: TGI-Secrétariat"/>
    <x v="0"/>
    <x v="0"/>
    <x v="0"/>
    <x v="2"/>
    <x v="2"/>
    <n v="561.303"/>
    <n v="-4822135"/>
    <x v="16"/>
    <s v="Décharge"/>
    <x v="0"/>
    <s v="CONGO"/>
    <s v="ɣ"/>
  </r>
  <r>
    <d v="2018-07-16T00:00:00"/>
    <s v="Taxi moto: Secrétariat-Hôtel"/>
    <x v="0"/>
    <x v="0"/>
    <x v="0"/>
    <x v="2"/>
    <x v="2"/>
    <n v="561.303"/>
    <n v="-4822435"/>
    <x v="16"/>
    <s v="Décharge"/>
    <x v="0"/>
    <s v="CONGO"/>
    <s v="ɣ"/>
  </r>
  <r>
    <d v="2018-07-16T00:00:00"/>
    <s v="Photocopie des réquisitions aux fins des relevés téléphoniques"/>
    <x v="10"/>
    <x v="1"/>
    <x v="0"/>
    <x v="69"/>
    <x v="69"/>
    <n v="561.303"/>
    <n v="-4822910"/>
    <x v="16"/>
    <s v="Décharge"/>
    <x v="0"/>
    <s v="CONGO"/>
    <s v="ɣ"/>
  </r>
  <r>
    <d v="2018-07-16T00:00:00"/>
    <s v="Taxi moto: Hôtel-Groupe Charden Farell"/>
    <x v="0"/>
    <x v="0"/>
    <x v="0"/>
    <x v="2"/>
    <x v="2"/>
    <n v="561.303"/>
    <n v="-4823210"/>
    <x v="16"/>
    <s v="Décharge"/>
    <x v="0"/>
    <s v="CONGO"/>
    <s v="ɣ"/>
  </r>
  <r>
    <d v="2018-07-16T00:00:00"/>
    <s v="Taxi moto: Groupe Charden Farell-Commissariat"/>
    <x v="0"/>
    <x v="0"/>
    <x v="0"/>
    <x v="2"/>
    <x v="2"/>
    <n v="561.303"/>
    <n v="-4823510"/>
    <x v="16"/>
    <s v="Décharge"/>
    <x v="0"/>
    <s v="CONGO"/>
    <s v="ɣ"/>
  </r>
  <r>
    <d v="2018-07-16T00:00:00"/>
    <s v="Taxi moto: Commissariat-Maison d'arrêt"/>
    <x v="0"/>
    <x v="0"/>
    <x v="0"/>
    <x v="2"/>
    <x v="2"/>
    <n v="561.303"/>
    <n v="-4823810"/>
    <x v="16"/>
    <s v="Décharge"/>
    <x v="0"/>
    <s v="CONGO"/>
    <s v="ɣ"/>
  </r>
  <r>
    <d v="2018-07-16T00:00:00"/>
    <s v="Taxi moto: Maison d'arrêt-Restaurant"/>
    <x v="0"/>
    <x v="0"/>
    <x v="0"/>
    <x v="2"/>
    <x v="2"/>
    <n v="561.303"/>
    <n v="-4824110"/>
    <x v="16"/>
    <s v="Décharge"/>
    <x v="0"/>
    <s v="CONGO"/>
    <s v="ɣ"/>
  </r>
  <r>
    <d v="2018-07-16T00:00:00"/>
    <s v="Taxi moto: Restaurant-Hôtel"/>
    <x v="0"/>
    <x v="0"/>
    <x v="0"/>
    <x v="2"/>
    <x v="2"/>
    <n v="561.303"/>
    <n v="-4824410"/>
    <x v="16"/>
    <s v="Décharge"/>
    <x v="0"/>
    <s v="CONGO"/>
    <s v="ɣ"/>
  </r>
  <r>
    <d v="2018-07-16T00:00:00"/>
    <s v="Ration des prévenus à Owando"/>
    <x v="1"/>
    <x v="0"/>
    <x v="0"/>
    <x v="39"/>
    <x v="39"/>
    <n v="561.303"/>
    <n v="-4827410"/>
    <x v="16"/>
    <s v="Décharge"/>
    <x v="0"/>
    <s v="CONGO"/>
    <s v="ɣ"/>
  </r>
  <r>
    <d v="2018-07-16T00:00:00"/>
    <s v="Taxi à Ouesso: Hôtel-Agence Océan du Nord"/>
    <x v="0"/>
    <x v="0"/>
    <x v="0"/>
    <x v="0"/>
    <x v="0"/>
    <n v="561.303"/>
    <n v="-4827910"/>
    <x v="4"/>
    <s v="Décharge"/>
    <x v="0"/>
    <s v="CONGO"/>
    <s v="ɣ"/>
  </r>
  <r>
    <d v="2018-07-16T00:00:00"/>
    <s v="Achat billet Ouesso-Brazzaville"/>
    <x v="0"/>
    <x v="0"/>
    <x v="0"/>
    <x v="21"/>
    <x v="21"/>
    <n v="561.303"/>
    <n v="-4842910"/>
    <x v="4"/>
    <s v="OUI"/>
    <x v="0"/>
    <s v="CONGO"/>
    <s v="n"/>
  </r>
  <r>
    <d v="2018-07-16T00:00:00"/>
    <s v="Taxi à Ouesso: Agence Océan du nord-Hôtel"/>
    <x v="0"/>
    <x v="0"/>
    <x v="0"/>
    <x v="0"/>
    <x v="0"/>
    <n v="561.303"/>
    <n v="-4843410"/>
    <x v="4"/>
    <s v="Décharge"/>
    <x v="0"/>
    <s v="CONGO"/>
    <s v="ɣ"/>
  </r>
  <r>
    <d v="2018-07-16T00:00:00"/>
    <s v="Taxi à Ouesso: Hôtel-Agence Océan du Nord"/>
    <x v="0"/>
    <x v="0"/>
    <x v="0"/>
    <x v="0"/>
    <x v="0"/>
    <n v="561.303"/>
    <n v="-4843910"/>
    <x v="4"/>
    <s v="Décharge"/>
    <x v="0"/>
    <s v="CONGO"/>
    <s v="ɣ"/>
  </r>
  <r>
    <d v="2018-07-16T00:00:00"/>
    <s v="Paiement Frais d'hôtel mission 09 nuitées à Ouesso du 07 au 16 Juillet 2018"/>
    <x v="2"/>
    <x v="0"/>
    <x v="0"/>
    <x v="70"/>
    <x v="70"/>
    <n v="561.303"/>
    <n v="-4978910"/>
    <x v="4"/>
    <s v="OUI"/>
    <x v="0"/>
    <s v="CONGO"/>
    <s v="n"/>
  </r>
  <r>
    <d v="2018-07-16T00:00:00"/>
    <s v="Food allowance à Ouesso du 08 au 16 Juillet 2018"/>
    <x v="2"/>
    <x v="0"/>
    <x v="0"/>
    <x v="42"/>
    <x v="42"/>
    <n v="561.303"/>
    <n v="-5068910"/>
    <x v="4"/>
    <s v="Décharge"/>
    <x v="0"/>
    <s v="CONGO"/>
    <s v="ɣ"/>
  </r>
  <r>
    <d v="2018-07-16T00:00:00"/>
    <s v="Taxi à BZV:Agence Océan du Nord-Domicile (arrivé à l'agence à 2h du matin)"/>
    <x v="0"/>
    <x v="0"/>
    <x v="0"/>
    <x v="9"/>
    <x v="9"/>
    <n v="561.303"/>
    <n v="-5070910"/>
    <x v="4"/>
    <s v="Décharge"/>
    <x v="0"/>
    <s v="CONGO"/>
    <s v="ɣ"/>
  </r>
  <r>
    <d v="2018-07-16T00:00:00"/>
    <s v="Frais de transfert à Bley/IMPFONDO"/>
    <x v="8"/>
    <x v="1"/>
    <x v="0"/>
    <x v="14"/>
    <x v="14"/>
    <n v="561.303"/>
    <n v="-5074910"/>
    <x v="5"/>
    <s v="139/GCF"/>
    <x v="0"/>
    <s v="CONGO"/>
    <s v="o"/>
  </r>
  <r>
    <d v="2018-07-16T00:00:00"/>
    <s v="Frais de transfert à Dalia/OUESSO"/>
    <x v="8"/>
    <x v="1"/>
    <x v="0"/>
    <x v="9"/>
    <x v="9"/>
    <n v="561.303"/>
    <n v="-5076910"/>
    <x v="5"/>
    <s v="140/GCF"/>
    <x v="0"/>
    <s v="CONGO"/>
    <s v="o"/>
  </r>
  <r>
    <d v="2018-07-16T00:00:00"/>
    <s v="Frais de transfert à Crépin/OWANDO"/>
    <x v="8"/>
    <x v="0"/>
    <x v="0"/>
    <x v="63"/>
    <x v="63"/>
    <n v="561.303"/>
    <n v="-5079310"/>
    <x v="5"/>
    <s v="161/GCF"/>
    <x v="0"/>
    <s v="CONGO"/>
    <s v="o"/>
  </r>
  <r>
    <d v="2018-07-16T00:00:00"/>
    <s v="Achat papier hygienique pour bureau PALF"/>
    <x v="10"/>
    <x v="1"/>
    <x v="0"/>
    <x v="14"/>
    <x v="14"/>
    <n v="561.303"/>
    <n v="-5083310"/>
    <x v="5"/>
    <s v="Décharge"/>
    <x v="0"/>
    <s v="CONGO"/>
    <s v="ɣ"/>
  </r>
  <r>
    <d v="2018-07-16T00:00:00"/>
    <s v="Taxi à BZV: Bureau -aeroport -Talangai Liberte ocean -Mikalou gare ocean - Bureau pour achat des billets "/>
    <x v="0"/>
    <x v="5"/>
    <x v="0"/>
    <x v="71"/>
    <x v="71"/>
    <n v="561.303"/>
    <n v="-5087810"/>
    <x v="9"/>
    <s v="Décharge"/>
    <x v="1"/>
    <s v="CONGO"/>
    <s v="ɤ"/>
  </r>
  <r>
    <d v="2018-07-16T00:00:00"/>
    <s v="Achat Billet d’avion  Brazzaville- Pointe Noire/Gaudet Stone MALANDA"/>
    <x v="5"/>
    <x v="5"/>
    <x v="0"/>
    <x v="38"/>
    <x v="38"/>
    <n v="561.303"/>
    <n v="-5127810"/>
    <x v="9"/>
    <n v="4"/>
    <x v="1"/>
    <s v="CONGO"/>
    <s v="o"/>
  </r>
  <r>
    <d v="2018-07-16T00:00:00"/>
    <s v="Taxi à BZV: domicile-bureau"/>
    <x v="0"/>
    <x v="0"/>
    <x v="0"/>
    <x v="1"/>
    <x v="1"/>
    <n v="561.303"/>
    <n v="-5128810"/>
    <x v="2"/>
    <s v="Décharge"/>
    <x v="0"/>
    <s v="CONGO"/>
    <s v="ɣ"/>
  </r>
  <r>
    <d v="2018-07-16T00:00:00"/>
    <s v="Food allowance pendant la pause"/>
    <x v="6"/>
    <x v="0"/>
    <x v="0"/>
    <x v="1"/>
    <x v="1"/>
    <n v="561.303"/>
    <n v="-5129810"/>
    <x v="2"/>
    <s v="Décharge"/>
    <x v="0"/>
    <s v="CONGO"/>
    <s v="ɣ"/>
  </r>
  <r>
    <d v="2018-07-16T00:00:00"/>
    <s v="Taxi à BZV: bureau-domicile"/>
    <x v="0"/>
    <x v="0"/>
    <x v="0"/>
    <x v="1"/>
    <x v="1"/>
    <n v="561.303"/>
    <n v="-5130810"/>
    <x v="2"/>
    <s v="Décharge"/>
    <x v="0"/>
    <s v="CONGO"/>
    <s v="ɣ"/>
  </r>
  <r>
    <d v="2018-07-16T00:00:00"/>
    <s v="Taxi à BZV: domicile-Bureau"/>
    <x v="0"/>
    <x v="0"/>
    <x v="0"/>
    <x v="1"/>
    <x v="1"/>
    <n v="561.303"/>
    <n v="-5131810"/>
    <x v="10"/>
    <s v="Décharge"/>
    <x v="0"/>
    <s v="CONGO"/>
    <s v="ɣ"/>
  </r>
  <r>
    <d v="2018-07-16T00:00:00"/>
    <s v="Food allowance pendant la pause"/>
    <x v="6"/>
    <x v="0"/>
    <x v="0"/>
    <x v="1"/>
    <x v="1"/>
    <n v="561.303"/>
    <n v="-5132810"/>
    <x v="10"/>
    <s v="Décharge"/>
    <x v="0"/>
    <s v="CONGO"/>
    <s v="ɣ"/>
  </r>
  <r>
    <d v="2018-07-16T00:00:00"/>
    <s v="Taxi à BZV: bureau-domicile"/>
    <x v="0"/>
    <x v="0"/>
    <x v="0"/>
    <x v="1"/>
    <x v="1"/>
    <n v="561.303"/>
    <n v="-5133810"/>
    <x v="10"/>
    <s v="Décharge"/>
    <x v="0"/>
    <s v="CONGO"/>
    <s v="ɣ"/>
  </r>
  <r>
    <d v="2018-07-16T00:00:00"/>
    <s v="Taxi à Ouesso: hôtel-DDEF "/>
    <x v="0"/>
    <x v="0"/>
    <x v="0"/>
    <x v="0"/>
    <x v="0"/>
    <n v="561.303"/>
    <n v="-5134310"/>
    <x v="14"/>
    <s v="Décharge"/>
    <x v="0"/>
    <s v="CONGO"/>
    <s v="ɣ"/>
  </r>
  <r>
    <d v="2018-07-16T00:00:00"/>
    <s v="Taxi à Ouesso: DDEF-TGI "/>
    <x v="0"/>
    <x v="0"/>
    <x v="0"/>
    <x v="0"/>
    <x v="0"/>
    <n v="561.303"/>
    <n v="-5134810"/>
    <x v="14"/>
    <s v="Décharge"/>
    <x v="0"/>
    <s v="CONGO"/>
    <s v="ɣ"/>
  </r>
  <r>
    <d v="2018-07-16T00:00:00"/>
    <s v="Taxi à Ouesso: TGI-maison d'arrêt"/>
    <x v="0"/>
    <x v="0"/>
    <x v="0"/>
    <x v="0"/>
    <x v="0"/>
    <n v="561.303"/>
    <n v="-5135310"/>
    <x v="14"/>
    <s v="Décharge"/>
    <x v="0"/>
    <s v="CONGO"/>
    <s v="ɣ"/>
  </r>
  <r>
    <d v="2018-07-16T00:00:00"/>
    <s v="Taxi à Ouesso: maison d'arrêt-marché"/>
    <x v="0"/>
    <x v="0"/>
    <x v="0"/>
    <x v="0"/>
    <x v="0"/>
    <n v="561.303"/>
    <n v="-5135810"/>
    <x v="14"/>
    <s v="Décharge"/>
    <x v="0"/>
    <s v="CONGO"/>
    <s v="ɣ"/>
  </r>
  <r>
    <d v="2018-07-16T00:00:00"/>
    <s v="Taxi à Ouesso: marché-hôtel "/>
    <x v="0"/>
    <x v="0"/>
    <x v="0"/>
    <x v="0"/>
    <x v="0"/>
    <n v="561.303"/>
    <n v="-5136310"/>
    <x v="14"/>
    <s v="Décharge"/>
    <x v="0"/>
    <s v="CONGO"/>
    <s v="ɣ"/>
  </r>
  <r>
    <d v="2018-07-16T00:00:00"/>
    <s v="Taxi à Ouesso: hôtel-restaurant "/>
    <x v="0"/>
    <x v="0"/>
    <x v="0"/>
    <x v="0"/>
    <x v="0"/>
    <n v="561.303"/>
    <n v="-5136810"/>
    <x v="14"/>
    <s v="Décharge"/>
    <x v="0"/>
    <s v="CONGO"/>
    <s v="ɣ"/>
  </r>
  <r>
    <d v="2018-07-16T00:00:00"/>
    <s v="Taxi à Ouesso: restaurant-hôtel "/>
    <x v="0"/>
    <x v="0"/>
    <x v="0"/>
    <x v="0"/>
    <x v="0"/>
    <n v="561.303"/>
    <n v="-5137310"/>
    <x v="14"/>
    <s v="Décharge"/>
    <x v="0"/>
    <s v="CONGO"/>
    <s v="ɣ"/>
  </r>
  <r>
    <d v="2018-07-16T00:00:00"/>
    <s v="Ration des prévenus à la maison d'arrêt de Ouesso"/>
    <x v="1"/>
    <x v="0"/>
    <x v="0"/>
    <x v="3"/>
    <x v="3"/>
    <n v="561.303"/>
    <n v="-5142310"/>
    <x v="14"/>
    <s v="Décharge"/>
    <x v="0"/>
    <s v="CONGO"/>
    <s v="ɣ"/>
  </r>
  <r>
    <d v="2018-07-16T00:00:00"/>
    <s v="Paiement frais d'hôtel mission pour 12 Nuitées à OYO"/>
    <x v="2"/>
    <x v="0"/>
    <x v="0"/>
    <x v="72"/>
    <x v="72"/>
    <n v="561.303"/>
    <n v="-990714"/>
    <x v="1"/>
    <s v="OUI"/>
    <x v="0"/>
    <s v="CONGO"/>
    <s v="o"/>
  </r>
  <r>
    <d v="2018-07-16T00:00:00"/>
    <s v="Food allowance mission  pour jours à OYO et OWANDO"/>
    <x v="2"/>
    <x v="0"/>
    <x v="0"/>
    <x v="73"/>
    <x v="73"/>
    <n v="561.303"/>
    <n v="-1158714"/>
    <x v="1"/>
    <s v="OUI"/>
    <x v="0"/>
    <s v="CONGO"/>
    <s v="ɣ"/>
  </r>
  <r>
    <d v="2018-07-17T00:00:00"/>
    <s v="Taxi moto à Impfondo: Hôtel-DDEF"/>
    <x v="0"/>
    <x v="0"/>
    <x v="0"/>
    <x v="0"/>
    <x v="0"/>
    <n v="561.303"/>
    <n v="-5142810"/>
    <x v="0"/>
    <s v="Décharge"/>
    <x v="0"/>
    <s v="CONGO"/>
    <s v="ɣ"/>
  </r>
  <r>
    <d v="2018-07-17T00:00:00"/>
    <s v="Taxi moto à Impfondo: DDEF-TGI pour completer le dossier "/>
    <x v="0"/>
    <x v="0"/>
    <x v="0"/>
    <x v="0"/>
    <x v="0"/>
    <n v="561.303"/>
    <n v="-5143310"/>
    <x v="0"/>
    <s v="Décharge"/>
    <x v="0"/>
    <s v="CONGO"/>
    <s v="ɣ"/>
  </r>
  <r>
    <d v="2018-07-17T00:00:00"/>
    <s v="Taxi moto à Impfondo: TGI-Charden Farell pour retirer l'argent "/>
    <x v="0"/>
    <x v="0"/>
    <x v="0"/>
    <x v="0"/>
    <x v="0"/>
    <n v="561.303"/>
    <n v="-5143810"/>
    <x v="0"/>
    <s v="Décharge"/>
    <x v="0"/>
    <s v="CONGO"/>
    <s v="ɣ"/>
  </r>
  <r>
    <d v="2018-07-17T00:00:00"/>
    <s v="Taxi moto à Impfondo: Charden Farell-Restaurant-Hôtel"/>
    <x v="0"/>
    <x v="0"/>
    <x v="0"/>
    <x v="1"/>
    <x v="1"/>
    <n v="561.303"/>
    <n v="-5144810"/>
    <x v="0"/>
    <s v="Décharge"/>
    <x v="0"/>
    <s v="CONGO"/>
    <s v="ɣ"/>
  </r>
  <r>
    <d v="2018-07-17T00:00:00"/>
    <s v="Taxi moto: Hôtel-DDEF"/>
    <x v="0"/>
    <x v="0"/>
    <x v="0"/>
    <x v="2"/>
    <x v="2"/>
    <n v="561.303"/>
    <n v="-5145110"/>
    <x v="16"/>
    <s v="Décharge"/>
    <x v="0"/>
    <s v="CONGO"/>
    <s v="ɣ"/>
  </r>
  <r>
    <d v="2018-07-17T00:00:00"/>
    <s v="Taxi moto: DDEF-Cour d'appel"/>
    <x v="0"/>
    <x v="0"/>
    <x v="0"/>
    <x v="2"/>
    <x v="2"/>
    <n v="561.303"/>
    <n v="-5145410"/>
    <x v="16"/>
    <s v="Décharge"/>
    <x v="0"/>
    <s v="CONGO"/>
    <s v="ɣ"/>
  </r>
  <r>
    <d v="2018-07-17T00:00:00"/>
    <s v="Taxi moto: Cour d'Appel-Hôtel"/>
    <x v="0"/>
    <x v="0"/>
    <x v="0"/>
    <x v="2"/>
    <x v="2"/>
    <n v="561.303"/>
    <n v="-5145710"/>
    <x v="16"/>
    <s v="Décharge"/>
    <x v="0"/>
    <s v="CONGO"/>
    <s v="ɣ"/>
  </r>
  <r>
    <d v="2018-07-17T00:00:00"/>
    <s v="Taxi moto: Hôtel-Gare routière d'owando pour Oyo"/>
    <x v="0"/>
    <x v="0"/>
    <x v="0"/>
    <x v="2"/>
    <x v="2"/>
    <n v="561.303"/>
    <n v="-5146010"/>
    <x v="16"/>
    <s v="Décharge"/>
    <x v="0"/>
    <s v="CONGO"/>
    <s v="ɣ"/>
  </r>
  <r>
    <d v="2018-07-17T00:00:00"/>
    <s v="Achat Billet Owando-Oyo"/>
    <x v="0"/>
    <x v="0"/>
    <x v="0"/>
    <x v="14"/>
    <x v="14"/>
    <n v="561.303"/>
    <n v="-5150010"/>
    <x v="16"/>
    <s v="Décharge"/>
    <x v="0"/>
    <s v="CONGO"/>
    <s v="ɣ"/>
  </r>
  <r>
    <d v="2018-07-17T00:00:00"/>
    <s v="Paiement frais d'hôtel 07 Nuitées à Owando du 10 au 17/07/2018"/>
    <x v="2"/>
    <x v="0"/>
    <x v="0"/>
    <x v="22"/>
    <x v="22"/>
    <n v="561.303"/>
    <n v="-5255010"/>
    <x v="16"/>
    <n v="97"/>
    <x v="0"/>
    <s v="CONGO"/>
    <s v="o"/>
  </r>
  <r>
    <d v="2018-07-17T00:00:00"/>
    <s v="Food Allowance à Owando du 10 au 16/07/2018"/>
    <x v="2"/>
    <x v="0"/>
    <x v="0"/>
    <x v="55"/>
    <x v="55"/>
    <n v="561.303"/>
    <n v="-5325010"/>
    <x v="16"/>
    <s v="Décharge"/>
    <x v="0"/>
    <s v="CONGO"/>
    <s v="ɣ"/>
  </r>
  <r>
    <d v="2018-07-17T00:00:00"/>
    <s v="Taxi moto: Gare routière Oyo-Hôtel"/>
    <x v="0"/>
    <x v="0"/>
    <x v="0"/>
    <x v="0"/>
    <x v="0"/>
    <n v="561.303"/>
    <n v="-5325510"/>
    <x v="16"/>
    <s v="Décharge"/>
    <x v="0"/>
    <s v="CONGO"/>
    <s v="ɣ"/>
  </r>
  <r>
    <d v="2018-07-17T00:00:00"/>
    <s v="Taxi moto: Hôtel-Agence MTN"/>
    <x v="0"/>
    <x v="0"/>
    <x v="0"/>
    <x v="0"/>
    <x v="0"/>
    <n v="561.303"/>
    <n v="-5326010"/>
    <x v="16"/>
    <s v="Décharge"/>
    <x v="0"/>
    <s v="CONGO"/>
    <s v="ɣ"/>
  </r>
  <r>
    <d v="2018-07-17T00:00:00"/>
    <s v="Taxi moto: Agence MTN-Agence AIRTEL"/>
    <x v="0"/>
    <x v="0"/>
    <x v="0"/>
    <x v="0"/>
    <x v="0"/>
    <n v="561.303"/>
    <n v="-5326510"/>
    <x v="16"/>
    <s v="Décharge"/>
    <x v="0"/>
    <s v="CONGO"/>
    <s v="ɣ"/>
  </r>
  <r>
    <d v="2018-07-17T00:00:00"/>
    <s v="Taxi moto: Agence AIRTEL-Hôtel"/>
    <x v="0"/>
    <x v="0"/>
    <x v="0"/>
    <x v="0"/>
    <x v="0"/>
    <n v="561.303"/>
    <n v="-5327010"/>
    <x v="16"/>
    <s v="Décharge"/>
    <x v="0"/>
    <s v="CONGO"/>
    <s v="ɣ"/>
  </r>
  <r>
    <d v="2018-07-17T00:00:00"/>
    <s v="Taxi moto: Hôtel-Restaurant"/>
    <x v="0"/>
    <x v="0"/>
    <x v="0"/>
    <x v="0"/>
    <x v="0"/>
    <n v="561.303"/>
    <n v="-5327510"/>
    <x v="16"/>
    <s v="Décharge"/>
    <x v="0"/>
    <s v="CONGO"/>
    <s v="ɣ"/>
  </r>
  <r>
    <d v="2018-07-17T00:00:00"/>
    <s v="Taxi moto: Restaurant-Hôtel"/>
    <x v="0"/>
    <x v="0"/>
    <x v="0"/>
    <x v="0"/>
    <x v="0"/>
    <n v="561.303"/>
    <n v="-5328010"/>
    <x v="16"/>
    <s v="Décharge"/>
    <x v="0"/>
    <s v="CONGO"/>
    <s v="ɣ"/>
  </r>
  <r>
    <d v="2018-07-17T00:00:00"/>
    <s v="Taxi à BZV: Bureau-Ministère EF pour reunion avec le Dircab/ Ministère-bureau"/>
    <x v="0"/>
    <x v="0"/>
    <x v="0"/>
    <x v="9"/>
    <x v="9"/>
    <n v="561.303"/>
    <n v="-5330010"/>
    <x v="13"/>
    <s v="Décharge"/>
    <x v="0"/>
    <s v="CONGO"/>
    <s v="ɣ"/>
  </r>
  <r>
    <d v="2018-07-17T00:00:00"/>
    <s v="Achat Billet Brazzaville - Etoumbi "/>
    <x v="0"/>
    <x v="5"/>
    <x v="0"/>
    <x v="74"/>
    <x v="74"/>
    <n v="561.303"/>
    <n v="-5343010"/>
    <x v="9"/>
    <s v="170708002018--35"/>
    <x v="1"/>
    <s v="CONGO"/>
    <s v="o"/>
  </r>
  <r>
    <d v="2018-07-17T00:00:00"/>
    <s v="Taxi à BZV: Domicile-Gare ocean pour la mission d' Etoumbi"/>
    <x v="0"/>
    <x v="5"/>
    <x v="0"/>
    <x v="9"/>
    <x v="9"/>
    <n v="561.303"/>
    <n v="-5345010"/>
    <x v="9"/>
    <s v="Décharge"/>
    <x v="1"/>
    <s v="CONGO"/>
    <s v="ɤ"/>
  </r>
  <r>
    <d v="2018-07-17T00:00:00"/>
    <s v="Taxi à BZV:domicile-bureau"/>
    <x v="0"/>
    <x v="0"/>
    <x v="0"/>
    <x v="1"/>
    <x v="1"/>
    <n v="561.303"/>
    <n v="-5346010"/>
    <x v="2"/>
    <s v="Décharge"/>
    <x v="0"/>
    <s v="CONGO"/>
    <s v="ɣ"/>
  </r>
  <r>
    <d v="2018-07-17T00:00:00"/>
    <s v="Food allowance pendant la pause"/>
    <x v="6"/>
    <x v="0"/>
    <x v="0"/>
    <x v="1"/>
    <x v="1"/>
    <n v="561.303"/>
    <n v="-5347010"/>
    <x v="2"/>
    <s v="Décharge"/>
    <x v="0"/>
    <s v="CONGO"/>
    <s v="ɣ"/>
  </r>
  <r>
    <d v="2018-07-17T00:00:00"/>
    <s v="Taxi à BZV: bureau-domicile"/>
    <x v="0"/>
    <x v="0"/>
    <x v="0"/>
    <x v="1"/>
    <x v="1"/>
    <n v="561.303"/>
    <n v="-5348010"/>
    <x v="2"/>
    <s v="Décharge"/>
    <x v="0"/>
    <s v="CONGO"/>
    <s v="ɣ"/>
  </r>
  <r>
    <d v="2018-07-17T00:00:00"/>
    <s v="Taxi à BZV: domicile-Aeroport maya maya"/>
    <x v="0"/>
    <x v="0"/>
    <x v="0"/>
    <x v="1"/>
    <x v="1"/>
    <n v="561.303"/>
    <n v="-5349010"/>
    <x v="10"/>
    <s v="Décharge"/>
    <x v="0"/>
    <s v="CONGO"/>
    <s v="ɣ"/>
  </r>
  <r>
    <d v="2018-07-17T00:00:00"/>
    <s v="Achat timbre à l'aeroport de Brazzaville"/>
    <x v="11"/>
    <x v="0"/>
    <x v="0"/>
    <x v="1"/>
    <x v="1"/>
    <n v="561.303"/>
    <n v="-5350010"/>
    <x v="10"/>
    <s v="Décharge"/>
    <x v="0"/>
    <s v="CONGO"/>
    <s v="o"/>
  </r>
  <r>
    <d v="2018-07-17T00:00:00"/>
    <s v="Taxi à PNR: Aeroport -Residence PALF"/>
    <x v="0"/>
    <x v="0"/>
    <x v="0"/>
    <x v="1"/>
    <x v="1"/>
    <n v="561.303"/>
    <n v="-5351010"/>
    <x v="10"/>
    <s v="Décharge"/>
    <x v="0"/>
    <s v="CONGO"/>
    <s v="ɣ"/>
  </r>
  <r>
    <d v="2018-07-17T00:00:00"/>
    <s v="Taxi à PNR: Residence -Ministère de l'économie forestière"/>
    <x v="0"/>
    <x v="0"/>
    <x v="0"/>
    <x v="1"/>
    <x v="1"/>
    <n v="561.303"/>
    <n v="-5352010"/>
    <x v="10"/>
    <s v="Décharge"/>
    <x v="0"/>
    <s v="CONGO"/>
    <s v="ɣ"/>
  </r>
  <r>
    <d v="2018-07-17T00:00:00"/>
    <s v="Taxi à PNR: Ministère de l'économie forestière-Cour d'Appel"/>
    <x v="0"/>
    <x v="0"/>
    <x v="0"/>
    <x v="1"/>
    <x v="1"/>
    <n v="561.303"/>
    <n v="-5353010"/>
    <x v="10"/>
    <s v="Décharge"/>
    <x v="0"/>
    <s v="CONGO"/>
    <s v="ɣ"/>
  </r>
  <r>
    <d v="2018-07-17T00:00:00"/>
    <s v="Taxi à PNR: Cour d'Appel-Résidence PALF"/>
    <x v="0"/>
    <x v="0"/>
    <x v="0"/>
    <x v="1"/>
    <x v="1"/>
    <n v="561.303"/>
    <n v="-5354010"/>
    <x v="10"/>
    <s v="Décharge"/>
    <x v="0"/>
    <s v="CONGO"/>
    <s v="ɣ"/>
  </r>
  <r>
    <d v="2018-07-17T00:00:00"/>
    <s v="Taxi à Ouesso: hôtel-DDEF "/>
    <x v="0"/>
    <x v="0"/>
    <x v="0"/>
    <x v="0"/>
    <x v="0"/>
    <n v="561.303"/>
    <n v="-5354510"/>
    <x v="14"/>
    <s v="Décharge"/>
    <x v="0"/>
    <s v="CONGO"/>
    <s v="ɣ"/>
  </r>
  <r>
    <d v="2018-07-17T00:00:00"/>
    <s v="Taxi à Ouesso: DDEF-TGI "/>
    <x v="0"/>
    <x v="0"/>
    <x v="0"/>
    <x v="0"/>
    <x v="0"/>
    <n v="561.303"/>
    <n v="-5355010"/>
    <x v="14"/>
    <s v="Décharge"/>
    <x v="0"/>
    <s v="CONGO"/>
    <s v="ɣ"/>
  </r>
  <r>
    <d v="2018-07-17T00:00:00"/>
    <s v="Taxi à Ouesso: TGI-hôtel "/>
    <x v="0"/>
    <x v="0"/>
    <x v="0"/>
    <x v="0"/>
    <x v="0"/>
    <n v="561.303"/>
    <n v="-5355510"/>
    <x v="14"/>
    <s v="Décharge"/>
    <x v="0"/>
    <s v="CONGO"/>
    <s v="ɣ"/>
  </r>
  <r>
    <d v="2018-07-17T00:00:00"/>
    <s v="Taxi à Ouesso: hôtel-TGI "/>
    <x v="0"/>
    <x v="0"/>
    <x v="0"/>
    <x v="0"/>
    <x v="0"/>
    <n v="561.303"/>
    <n v="-5356010"/>
    <x v="14"/>
    <s v="Décharge"/>
    <x v="0"/>
    <s v="CONGO"/>
    <s v="ɣ"/>
  </r>
  <r>
    <d v="2018-07-17T00:00:00"/>
    <s v="Taxi à Ouesso: TGI-secrétariat informatique "/>
    <x v="0"/>
    <x v="0"/>
    <x v="0"/>
    <x v="0"/>
    <x v="0"/>
    <n v="561.303"/>
    <n v="-5356510"/>
    <x v="14"/>
    <s v="Décharge"/>
    <x v="0"/>
    <s v="CONGO"/>
    <s v="ɣ"/>
  </r>
  <r>
    <d v="2018-07-17T00:00:00"/>
    <s v="Taxi à Ouesso: secretariat informatique-maison d'arrêt "/>
    <x v="0"/>
    <x v="0"/>
    <x v="0"/>
    <x v="0"/>
    <x v="0"/>
    <n v="561.303"/>
    <n v="-5357010"/>
    <x v="14"/>
    <s v="Décharge"/>
    <x v="0"/>
    <s v="CONGO"/>
    <s v="ɣ"/>
  </r>
  <r>
    <d v="2018-07-17T00:00:00"/>
    <s v="Taxi à Ouesso: maison d'arrêt-secretariat informatique"/>
    <x v="0"/>
    <x v="0"/>
    <x v="0"/>
    <x v="0"/>
    <x v="0"/>
    <n v="561.303"/>
    <n v="-5357510"/>
    <x v="14"/>
    <s v="Décharge"/>
    <x v="0"/>
    <s v="CONGO"/>
    <s v="ɣ"/>
  </r>
  <r>
    <d v="2018-07-17T00:00:00"/>
    <s v="Taxi à Ouesso: secretariat informatique-maison d'arrêt "/>
    <x v="0"/>
    <x v="0"/>
    <x v="0"/>
    <x v="0"/>
    <x v="0"/>
    <n v="561.303"/>
    <n v="-5358010"/>
    <x v="14"/>
    <s v="Décharge"/>
    <x v="0"/>
    <s v="CONGO"/>
    <s v="ɣ"/>
  </r>
  <r>
    <d v="2018-07-17T00:00:00"/>
    <s v="Taxi à Ouesso: maison d'arrêt-marché"/>
    <x v="0"/>
    <x v="0"/>
    <x v="0"/>
    <x v="0"/>
    <x v="0"/>
    <n v="561.303"/>
    <n v="-5358510"/>
    <x v="14"/>
    <s v="Décharge"/>
    <x v="0"/>
    <s v="CONGO"/>
    <s v="ɣ"/>
  </r>
  <r>
    <d v="2018-07-17T00:00:00"/>
    <s v="Taxi à Ouesso: marché-atelier de menuiserie "/>
    <x v="0"/>
    <x v="0"/>
    <x v="0"/>
    <x v="0"/>
    <x v="0"/>
    <n v="561.303"/>
    <n v="-5359010"/>
    <x v="14"/>
    <s v="Décharge"/>
    <x v="0"/>
    <s v="CONGO"/>
    <s v="ɣ"/>
  </r>
  <r>
    <d v="2018-07-17T00:00:00"/>
    <s v="Taxi à Ouesso: atelier de menuiserie-restaurant "/>
    <x v="0"/>
    <x v="0"/>
    <x v="0"/>
    <x v="0"/>
    <x v="0"/>
    <n v="561.303"/>
    <n v="-5359510"/>
    <x v="14"/>
    <s v="Décharge"/>
    <x v="0"/>
    <s v="CONGO"/>
    <s v="ɣ"/>
  </r>
  <r>
    <d v="2018-07-17T00:00:00"/>
    <s v="Taxi à Ouesso: restaurant-hôtel "/>
    <x v="0"/>
    <x v="0"/>
    <x v="0"/>
    <x v="0"/>
    <x v="0"/>
    <n v="561.303"/>
    <n v="-5360010"/>
    <x v="14"/>
    <s v="Décharge"/>
    <x v="0"/>
    <s v="CONGO"/>
    <s v="ɣ"/>
  </r>
  <r>
    <d v="2018-07-17T00:00:00"/>
    <s v="Ration des Prévenus à la maison d'arrêt de ouesso"/>
    <x v="1"/>
    <x v="0"/>
    <x v="0"/>
    <x v="3"/>
    <x v="3"/>
    <n v="561.303"/>
    <n v="-5365010"/>
    <x v="14"/>
    <s v="Décharge"/>
    <x v="0"/>
    <s v="CONGO"/>
    <s v="ɣ"/>
  </r>
  <r>
    <d v="2018-07-17T00:00:00"/>
    <s v="Taxi à BZV: Bureau - Moungali - Bureau pour achat d'une carte sim"/>
    <x v="0"/>
    <x v="5"/>
    <x v="0"/>
    <x v="9"/>
    <x v="9"/>
    <n v="561.303"/>
    <n v="-5367010"/>
    <x v="12"/>
    <s v="Décharge"/>
    <x v="1"/>
    <s v="CONGO"/>
    <s v="ɣ"/>
  </r>
  <r>
    <d v="2018-07-17T00:00:00"/>
    <s v="Achat d'une carte sim pré-enregistrée"/>
    <x v="10"/>
    <x v="1"/>
    <x v="0"/>
    <x v="75"/>
    <x v="75"/>
    <n v="561.303"/>
    <n v="-5367610"/>
    <x v="12"/>
    <s v="Décharge"/>
    <x v="1"/>
    <s v="CONGO"/>
    <s v="ɣ"/>
  </r>
  <r>
    <d v="2018-07-18T00:00:00"/>
    <s v="Maitre Audrey MALONGA MBOKO- contrat d'engagement d'avaocat du 18 juillet 2018  /CHQ N 03593808"/>
    <x v="4"/>
    <x v="0"/>
    <x v="0"/>
    <x v="76"/>
    <x v="76"/>
    <n v="561.303"/>
    <n v="-5492610"/>
    <x v="3"/>
    <n v="3593808"/>
    <x v="0"/>
    <s v="CONGO"/>
    <s v="o"/>
  </r>
  <r>
    <d v="2018-07-18T00:00:00"/>
    <s v="FRAIS RET.DEPLACE Chq n°03593808"/>
    <x v="3"/>
    <x v="1"/>
    <x v="0"/>
    <x v="12"/>
    <x v="12"/>
    <n v="561.303"/>
    <n v="-5496011"/>
    <x v="3"/>
    <n v="3593808"/>
    <x v="0"/>
    <s v="CONGO"/>
    <s v="o"/>
  </r>
  <r>
    <d v="2018-07-18T00:00:00"/>
    <s v="Salaire du mois de Juin 2018-Jack Bénisson MALONGA/CHQ N 03593797"/>
    <x v="6"/>
    <x v="0"/>
    <x v="0"/>
    <x v="77"/>
    <x v="77"/>
    <n v="561.303"/>
    <n v="-5689611"/>
    <x v="3"/>
    <n v="3593797"/>
    <x v="0"/>
    <s v="CONGO"/>
    <s v="o"/>
  </r>
  <r>
    <d v="2018-07-18T00:00:00"/>
    <s v="FRAIS RET.DEPLACE Chq n°03593797"/>
    <x v="3"/>
    <x v="1"/>
    <x v="0"/>
    <x v="12"/>
    <x v="12"/>
    <n v="561.303"/>
    <n v="-5693012"/>
    <x v="3"/>
    <n v="3593797"/>
    <x v="0"/>
    <s v="CONGO"/>
    <s v="o"/>
  </r>
  <r>
    <d v="2018-07-18T00:00:00"/>
    <s v="Taxi moto à Impfondo: Hôtel-Maison d'arrêt "/>
    <x v="0"/>
    <x v="0"/>
    <x v="0"/>
    <x v="0"/>
    <x v="0"/>
    <n v="561.303"/>
    <n v="-5693512"/>
    <x v="0"/>
    <s v="Décharge"/>
    <x v="0"/>
    <s v="CONGO"/>
    <s v="ɣ"/>
  </r>
  <r>
    <d v="2018-07-18T00:00:00"/>
    <s v="Ration des prévenus à Impfondo "/>
    <x v="1"/>
    <x v="0"/>
    <x v="0"/>
    <x v="9"/>
    <x v="9"/>
    <n v="561.303"/>
    <n v="-5695512"/>
    <x v="0"/>
    <s v="Décharge"/>
    <x v="0"/>
    <s v="CONGO"/>
    <s v="ɣ"/>
  </r>
  <r>
    <d v="2018-07-18T00:00:00"/>
    <s v="Taxi moto à Impfondo: Maison d'arrêt-Restaurant-Hôtel"/>
    <x v="0"/>
    <x v="0"/>
    <x v="0"/>
    <x v="1"/>
    <x v="1"/>
    <n v="561.303"/>
    <n v="-5696512"/>
    <x v="0"/>
    <s v="Décharge"/>
    <x v="0"/>
    <s v="CONGO"/>
    <s v="ɣ"/>
  </r>
  <r>
    <d v="2018-07-18T00:00:00"/>
    <s v="Taxi moto: Hôtel-TGI"/>
    <x v="0"/>
    <x v="0"/>
    <x v="0"/>
    <x v="0"/>
    <x v="0"/>
    <n v="561.303"/>
    <n v="-5697012"/>
    <x v="16"/>
    <s v="Décharge"/>
    <x v="0"/>
    <s v="CONGO"/>
    <s v="ɣ"/>
  </r>
  <r>
    <d v="2018-07-18T00:00:00"/>
    <s v="Taxi moto: TGI-Gendarmerie"/>
    <x v="0"/>
    <x v="0"/>
    <x v="0"/>
    <x v="0"/>
    <x v="0"/>
    <n v="561.303"/>
    <n v="-5697512"/>
    <x v="16"/>
    <s v="Décharge"/>
    <x v="0"/>
    <s v="CONGO"/>
    <s v="ɣ"/>
  </r>
  <r>
    <d v="2018-07-18T00:00:00"/>
    <s v="Taxi moto: Gendarmerie-Hôtel"/>
    <x v="0"/>
    <x v="0"/>
    <x v="0"/>
    <x v="0"/>
    <x v="0"/>
    <n v="561.303"/>
    <n v="-5698012"/>
    <x v="16"/>
    <s v="Décharge"/>
    <x v="0"/>
    <s v="CONGO"/>
    <s v="ɣ"/>
  </r>
  <r>
    <d v="2018-07-18T00:00:00"/>
    <s v="Taxi moto: Hôtel-Parquet"/>
    <x v="0"/>
    <x v="0"/>
    <x v="0"/>
    <x v="0"/>
    <x v="0"/>
    <n v="561.303"/>
    <n v="-5698512"/>
    <x v="16"/>
    <s v="Décharge"/>
    <x v="0"/>
    <s v="CONGO"/>
    <s v="ɣ"/>
  </r>
  <r>
    <d v="2018-07-18T00:00:00"/>
    <s v="Taxi moto: parquet-Cyber café"/>
    <x v="0"/>
    <x v="0"/>
    <x v="0"/>
    <x v="0"/>
    <x v="0"/>
    <n v="561.303"/>
    <n v="-5699012"/>
    <x v="16"/>
    <s v="Décharge"/>
    <x v="0"/>
    <s v="CONGO"/>
    <s v="ɣ"/>
  </r>
  <r>
    <d v="2018-07-18T00:00:00"/>
    <s v="Taxi moto: Cyber café-hôtel"/>
    <x v="0"/>
    <x v="0"/>
    <x v="0"/>
    <x v="0"/>
    <x v="0"/>
    <n v="561.303"/>
    <n v="-5699512"/>
    <x v="16"/>
    <s v="Décharge"/>
    <x v="0"/>
    <s v="CONGO"/>
    <s v="ɣ"/>
  </r>
  <r>
    <d v="2018-07-18T00:00:00"/>
    <s v="Taxi moto: Hôtel-Restaurant"/>
    <x v="0"/>
    <x v="0"/>
    <x v="0"/>
    <x v="0"/>
    <x v="0"/>
    <n v="561.303"/>
    <n v="-5700012"/>
    <x v="16"/>
    <s v="Décharge"/>
    <x v="0"/>
    <s v="CONGO"/>
    <s v="ɣ"/>
  </r>
  <r>
    <d v="2018-07-18T00:00:00"/>
    <s v="Taxi moto: Restaurant-Hôtel"/>
    <x v="0"/>
    <x v="0"/>
    <x v="0"/>
    <x v="0"/>
    <x v="0"/>
    <n v="561.303"/>
    <n v="-5700512"/>
    <x v="16"/>
    <s v="Décharge"/>
    <x v="0"/>
    <s v="CONGO"/>
    <s v="ɣ"/>
  </r>
  <r>
    <d v="2018-07-18T00:00:00"/>
    <s v="Ration des prévenus à Oyo"/>
    <x v="1"/>
    <x v="0"/>
    <x v="0"/>
    <x v="39"/>
    <x v="39"/>
    <n v="561.303"/>
    <n v="-5703512"/>
    <x v="16"/>
    <s v="Décharge"/>
    <x v="0"/>
    <s v="CONGO"/>
    <s v="ɣ"/>
  </r>
  <r>
    <d v="2018-07-18T00:00:00"/>
    <s v="Bonus du mois de juin 2018/Jack Bénisson"/>
    <x v="9"/>
    <x v="0"/>
    <x v="0"/>
    <x v="21"/>
    <x v="21"/>
    <n v="561.303"/>
    <n v="-5718512"/>
    <x v="5"/>
    <n v="41"/>
    <x v="0"/>
    <s v="CONGO"/>
    <s v="o"/>
  </r>
  <r>
    <d v="2018-07-18T00:00:00"/>
    <s v="Bonus opération Pokola du 04 juillet 2018/Jack Bénisson"/>
    <x v="9"/>
    <x v="6"/>
    <x v="0"/>
    <x v="66"/>
    <x v="66"/>
    <n v="561.303"/>
    <n v="-5738512"/>
    <x v="5"/>
    <n v="42"/>
    <x v="1"/>
    <s v="CONGO"/>
    <s v="o"/>
  </r>
  <r>
    <d v="2018-07-18T00:00:00"/>
    <s v="Bonus pour appui et suivi Jurique à OUESSO/Jack Bénisson"/>
    <x v="9"/>
    <x v="0"/>
    <x v="0"/>
    <x v="66"/>
    <x v="66"/>
    <n v="561.303"/>
    <n v="-5758512"/>
    <x v="5"/>
    <n v="43"/>
    <x v="0"/>
    <s v="CONGO"/>
    <s v="o"/>
  </r>
  <r>
    <d v="2018-07-18T00:00:00"/>
    <s v="Frais de transfert à Dalia/OUESSO"/>
    <x v="8"/>
    <x v="1"/>
    <x v="0"/>
    <x v="13"/>
    <x v="13"/>
    <n v="561.303"/>
    <n v="-5764512"/>
    <x v="5"/>
    <s v="65/GCF"/>
    <x v="0"/>
    <s v="CONGO"/>
    <s v="o"/>
  </r>
  <r>
    <d v="2018-07-18T00:00:00"/>
    <s v="Taxi à BZV: Bureau-ONEMO"/>
    <x v="0"/>
    <x v="3"/>
    <x v="0"/>
    <x v="52"/>
    <x v="52"/>
    <n v="561.303"/>
    <n v="-5767012"/>
    <x v="5"/>
    <s v="Décharge"/>
    <x v="0"/>
    <s v="CONGO"/>
    <s v="ɣ"/>
  </r>
  <r>
    <d v="2018-07-18T00:00:00"/>
    <s v="Taxi Talangaï-Bureau-Beach-Talangaï (récupératgion Ordre de mission et budget cfr mission Kinshasa)"/>
    <x v="0"/>
    <x v="5"/>
    <x v="0"/>
    <x v="39"/>
    <x v="39"/>
    <n v="561.303"/>
    <n v="-5770012"/>
    <x v="8"/>
    <s v="Décharge"/>
    <x v="1"/>
    <s v="CONGO"/>
    <s v="ɣ"/>
  </r>
  <r>
    <d v="2018-07-18T00:00:00"/>
    <s v="Achat Boisson et Nourriture pour la cible "/>
    <x v="15"/>
    <x v="5"/>
    <x v="0"/>
    <x v="78"/>
    <x v="78"/>
    <n v="561.303"/>
    <n v="-5777512"/>
    <x v="9"/>
    <s v="Décharge"/>
    <x v="1"/>
    <s v="CONGO"/>
    <s v="ɤ"/>
  </r>
  <r>
    <d v="2018-07-18T00:00:00"/>
    <s v="Taxi à Etoumbi en propection"/>
    <x v="0"/>
    <x v="5"/>
    <x v="0"/>
    <x v="9"/>
    <x v="9"/>
    <n v="561.303"/>
    <n v="-5779512"/>
    <x v="9"/>
    <s v="Décharge"/>
    <x v="1"/>
    <s v="CONGO"/>
    <s v="ɤ"/>
  </r>
  <r>
    <d v="2018-07-18T00:00:00"/>
    <s v="Achat Boisson et Nourriture pour la cible "/>
    <x v="15"/>
    <x v="5"/>
    <x v="0"/>
    <x v="14"/>
    <x v="14"/>
    <n v="561.303"/>
    <n v="-5783512"/>
    <x v="9"/>
    <s v="Décharge"/>
    <x v="1"/>
    <s v="CONGO"/>
    <s v="ɤ"/>
  </r>
  <r>
    <d v="2018-07-18T00:00:00"/>
    <s v="Taxi à BZV: domicile-bureau"/>
    <x v="0"/>
    <x v="0"/>
    <x v="0"/>
    <x v="1"/>
    <x v="1"/>
    <n v="561.303"/>
    <n v="-5784512"/>
    <x v="2"/>
    <s v="Décharge"/>
    <x v="0"/>
    <s v="CONGO"/>
    <s v="ɣ"/>
  </r>
  <r>
    <d v="2018-07-18T00:00:00"/>
    <s v="Food allowance pendant la pause"/>
    <x v="6"/>
    <x v="0"/>
    <x v="0"/>
    <x v="1"/>
    <x v="1"/>
    <n v="561.303"/>
    <n v="-5785512"/>
    <x v="2"/>
    <s v="Décharge"/>
    <x v="0"/>
    <s v="CONGO"/>
    <s v="ɣ"/>
  </r>
  <r>
    <d v="2018-07-18T00:00:00"/>
    <s v="Taxi à BZV: bureau-domicile"/>
    <x v="0"/>
    <x v="0"/>
    <x v="0"/>
    <x v="1"/>
    <x v="1"/>
    <n v="561.303"/>
    <n v="-5786512"/>
    <x v="2"/>
    <s v="Décharge"/>
    <x v="0"/>
    <s v="CONGO"/>
    <s v="ɣ"/>
  </r>
  <r>
    <d v="2018-07-18T00:00:00"/>
    <s v="Taxi à PNR: Residence Palf -Cour d'Appel"/>
    <x v="0"/>
    <x v="0"/>
    <x v="0"/>
    <x v="1"/>
    <x v="1"/>
    <n v="561.303"/>
    <n v="-5787512"/>
    <x v="10"/>
    <s v="Décharge"/>
    <x v="0"/>
    <s v="CONGO"/>
    <s v="ɣ"/>
  </r>
  <r>
    <d v="2018-07-18T00:00:00"/>
    <s v="Taxi à PNR: Cour d'Appel-Résidence PALF"/>
    <x v="0"/>
    <x v="0"/>
    <x v="0"/>
    <x v="1"/>
    <x v="1"/>
    <n v="561.303"/>
    <n v="-5788512"/>
    <x v="10"/>
    <s v="Décharge"/>
    <x v="0"/>
    <s v="CONGO"/>
    <s v="ɣ"/>
  </r>
  <r>
    <d v="2018-07-18T00:00:00"/>
    <s v="Taxi à Ouesso: hôtel-DDEF "/>
    <x v="0"/>
    <x v="0"/>
    <x v="0"/>
    <x v="0"/>
    <x v="0"/>
    <n v="561.303"/>
    <n v="-5789012"/>
    <x v="14"/>
    <s v="Décharge"/>
    <x v="0"/>
    <s v="CONGO"/>
    <s v="ɣ"/>
  </r>
  <r>
    <d v="2018-07-18T00:00:00"/>
    <s v="Taxi à Ouesso: DDEF-agence charden farell "/>
    <x v="0"/>
    <x v="0"/>
    <x v="0"/>
    <x v="0"/>
    <x v="0"/>
    <n v="561.303"/>
    <n v="-5789512"/>
    <x v="14"/>
    <s v="Décharge"/>
    <x v="0"/>
    <s v="CONGO"/>
    <s v="ɣ"/>
  </r>
  <r>
    <d v="2018-07-18T00:00:00"/>
    <s v="Taxi à Ouesso: agence charden farell-marché "/>
    <x v="0"/>
    <x v="0"/>
    <x v="0"/>
    <x v="0"/>
    <x v="0"/>
    <n v="561.303"/>
    <n v="-5790012"/>
    <x v="14"/>
    <s v="Décharge"/>
    <x v="0"/>
    <s v="CONGO"/>
    <s v="ɣ"/>
  </r>
  <r>
    <d v="2018-07-18T00:00:00"/>
    <s v="Taxi à Ouesso: marché- boutique"/>
    <x v="0"/>
    <x v="0"/>
    <x v="0"/>
    <x v="0"/>
    <x v="0"/>
    <n v="561.303"/>
    <n v="-5790512"/>
    <x v="14"/>
    <s v="Décharge"/>
    <x v="0"/>
    <s v="CONGO"/>
    <s v="ɣ"/>
  </r>
  <r>
    <d v="2018-07-18T00:00:00"/>
    <s v="Achats des articles pour l'équipement de la résidence palf à ouesso (Balie, Serpillere, Raclette, Déodorisant maison, Insecticide)"/>
    <x v="10"/>
    <x v="1"/>
    <x v="0"/>
    <x v="79"/>
    <x v="79"/>
    <n v="561.303"/>
    <n v="-5807512"/>
    <x v="14"/>
    <n v="13007"/>
    <x v="0"/>
    <s v="CONGO"/>
    <s v="o"/>
  </r>
  <r>
    <d v="2018-07-18T00:00:00"/>
    <s v="Taxi à Ouesso: boutique-secretariat informatique "/>
    <x v="0"/>
    <x v="0"/>
    <x v="0"/>
    <x v="0"/>
    <x v="0"/>
    <n v="561.303"/>
    <n v="-5808012"/>
    <x v="14"/>
    <s v="Décharge"/>
    <x v="0"/>
    <s v="CONGO"/>
    <s v="ɣ"/>
  </r>
  <r>
    <d v="2018-07-18T00:00:00"/>
    <s v="Taxi à Ouesso: secrétariat informatique-résidence Palf "/>
    <x v="0"/>
    <x v="0"/>
    <x v="0"/>
    <x v="0"/>
    <x v="0"/>
    <n v="561.303"/>
    <n v="-5808512"/>
    <x v="14"/>
    <s v="Décharge"/>
    <x v="0"/>
    <s v="CONGO"/>
    <s v="ɣ"/>
  </r>
  <r>
    <d v="2018-07-18T00:00:00"/>
    <s v="Taxi à Ouesso: résidence Palf-atelier de menuiserie"/>
    <x v="0"/>
    <x v="0"/>
    <x v="0"/>
    <x v="0"/>
    <x v="0"/>
    <n v="561.303"/>
    <n v="-5809012"/>
    <x v="14"/>
    <s v="Décharge"/>
    <x v="0"/>
    <s v="CONGO"/>
    <s v="ɣ"/>
  </r>
  <r>
    <d v="2018-07-18T00:00:00"/>
    <s v="Taxi à Ouesso: atelier de menuiserie-hôtel "/>
    <x v="0"/>
    <x v="0"/>
    <x v="0"/>
    <x v="0"/>
    <x v="0"/>
    <n v="561.303"/>
    <n v="-5809512"/>
    <x v="14"/>
    <s v="Décharge"/>
    <x v="0"/>
    <s v="CONGO"/>
    <s v="ɣ"/>
  </r>
  <r>
    <d v="2018-07-18T00:00:00"/>
    <s v="Taxi à Ouesso: hôtel-restaurant "/>
    <x v="0"/>
    <x v="0"/>
    <x v="0"/>
    <x v="0"/>
    <x v="0"/>
    <n v="561.303"/>
    <n v="-5810012"/>
    <x v="14"/>
    <s v="Décharge"/>
    <x v="0"/>
    <s v="CONGO"/>
    <s v="ɣ"/>
  </r>
  <r>
    <d v="2018-07-18T00:00:00"/>
    <s v="Taxi à Ouesso: restaurant-hôtel "/>
    <x v="0"/>
    <x v="0"/>
    <x v="0"/>
    <x v="0"/>
    <x v="0"/>
    <n v="561.303"/>
    <n v="-5810512"/>
    <x v="14"/>
    <s v="Décharge"/>
    <x v="0"/>
    <s v="CONGO"/>
    <s v="ɣ"/>
  </r>
  <r>
    <d v="2018-07-18T00:00:00"/>
    <s v="Achat du deuxième lit pour l'équipement de la Résidence palf- OUESSO"/>
    <x v="12"/>
    <x v="1"/>
    <x v="0"/>
    <x v="24"/>
    <x v="24"/>
    <n v="561.303"/>
    <n v="-5840512"/>
    <x v="14"/>
    <s v="OUI"/>
    <x v="0"/>
    <s v="CONGO"/>
    <s v="o"/>
  </r>
  <r>
    <d v="2018-07-18T00:00:00"/>
    <s v="Taxi à BZV: Domicile - gare routière Ocean du nord Mikalou pour mission de Djambala"/>
    <x v="0"/>
    <x v="5"/>
    <x v="0"/>
    <x v="1"/>
    <x v="1"/>
    <n v="561.303"/>
    <n v="-5841512"/>
    <x v="12"/>
    <s v="Décharge"/>
    <x v="1"/>
    <s v="CONGO"/>
    <s v="ɣ"/>
  </r>
  <r>
    <d v="2018-07-18T00:00:00"/>
    <s v="Taxi moto à Djambala: gare routière ocean du nord - hôtel "/>
    <x v="0"/>
    <x v="5"/>
    <x v="0"/>
    <x v="80"/>
    <x v="80"/>
    <n v="561.303"/>
    <n v="-5841862"/>
    <x v="12"/>
    <s v="Décharge"/>
    <x v="1"/>
    <s v="CONGO"/>
    <s v="ɣ"/>
  </r>
  <r>
    <d v="2018-07-18T00:00:00"/>
    <s v="Paiement frais d'hôtel du 18 au 19/07/2018 mission de Djambala-Lekana"/>
    <x v="2"/>
    <x v="5"/>
    <x v="0"/>
    <x v="21"/>
    <x v="21"/>
    <n v="561.303"/>
    <n v="-5856862"/>
    <x v="12"/>
    <n v="18"/>
    <x v="1"/>
    <s v="CONGO"/>
    <s v="o"/>
  </r>
  <r>
    <d v="2018-07-18T00:00:00"/>
    <s v="Achat Billet Brazzaville - Djambala pour IT87"/>
    <x v="0"/>
    <x v="5"/>
    <x v="0"/>
    <x v="13"/>
    <x v="13"/>
    <n v="561.303"/>
    <n v="-5862862"/>
    <x v="9"/>
    <s v="180707302018--55"/>
    <x v="1"/>
    <s v="CONGO"/>
    <s v="o"/>
  </r>
  <r>
    <d v="2018-07-19T00:00:00"/>
    <s v="Taxi moto à Impfondo: Hôtel-Maison d'arrêt "/>
    <x v="0"/>
    <x v="0"/>
    <x v="0"/>
    <x v="0"/>
    <x v="0"/>
    <n v="561.303"/>
    <n v="-5863362"/>
    <x v="0"/>
    <s v="Décharge"/>
    <x v="0"/>
    <s v="CONGO"/>
    <s v="ɣ"/>
  </r>
  <r>
    <d v="2018-07-19T00:00:00"/>
    <s v="Ration des prévenus à Impfondo "/>
    <x v="1"/>
    <x v="0"/>
    <x v="0"/>
    <x v="9"/>
    <x v="9"/>
    <n v="561.303"/>
    <n v="-5865362"/>
    <x v="0"/>
    <s v="Décharge"/>
    <x v="0"/>
    <s v="CONGO"/>
    <s v="ɣ"/>
  </r>
  <r>
    <d v="2018-07-19T00:00:00"/>
    <s v="Taxi moto à Impfondo: Maison d'arrêt-Restaurant-Hôtel"/>
    <x v="0"/>
    <x v="0"/>
    <x v="0"/>
    <x v="1"/>
    <x v="1"/>
    <n v="561.303"/>
    <n v="-5866362"/>
    <x v="0"/>
    <s v="Décharge"/>
    <x v="0"/>
    <s v="CONGO"/>
    <s v="ɣ"/>
  </r>
  <r>
    <d v="2018-07-19T00:00:00"/>
    <s v="Frais d'établissement de la réquisition aux fins de transfèrement"/>
    <x v="7"/>
    <x v="0"/>
    <x v="0"/>
    <x v="4"/>
    <x v="4"/>
    <n v="561.303"/>
    <n v="-5876362"/>
    <x v="16"/>
    <s v="OUI"/>
    <x v="0"/>
    <s v="CONGO"/>
    <s v="o"/>
  </r>
  <r>
    <d v="2018-07-19T00:00:00"/>
    <s v="Taxi moto: Hôtel-TGI"/>
    <x v="0"/>
    <x v="0"/>
    <x v="0"/>
    <x v="0"/>
    <x v="0"/>
    <n v="561.303"/>
    <n v="-5876862"/>
    <x v="16"/>
    <s v="Décharge"/>
    <x v="0"/>
    <s v="CONGO"/>
    <s v="ɣ"/>
  </r>
  <r>
    <d v="2018-07-19T00:00:00"/>
    <s v="Taxi moto: TGI-Agence AIRTEL"/>
    <x v="0"/>
    <x v="0"/>
    <x v="0"/>
    <x v="0"/>
    <x v="0"/>
    <n v="561.303"/>
    <n v="-5877362"/>
    <x v="16"/>
    <s v="Décharge"/>
    <x v="0"/>
    <s v="CONGO"/>
    <s v="ɣ"/>
  </r>
  <r>
    <d v="2018-07-19T00:00:00"/>
    <s v="Taxi moto: Agence AIRTEL-Grouoe Charden Farell"/>
    <x v="0"/>
    <x v="0"/>
    <x v="0"/>
    <x v="0"/>
    <x v="0"/>
    <n v="561.303"/>
    <n v="-5877862"/>
    <x v="16"/>
    <s v="Décharge"/>
    <x v="0"/>
    <s v="CONGO"/>
    <s v="ɣ"/>
  </r>
  <r>
    <d v="2018-07-19T00:00:00"/>
    <s v="Taxi moto: Groupe Carden Farell-Bureau du Directeur de la maison d'arrêt"/>
    <x v="0"/>
    <x v="0"/>
    <x v="0"/>
    <x v="0"/>
    <x v="0"/>
    <n v="561.303"/>
    <n v="-5878362"/>
    <x v="16"/>
    <s v="Décharge"/>
    <x v="0"/>
    <s v="CONGO"/>
    <s v="ɣ"/>
  </r>
  <r>
    <d v="2018-07-19T00:00:00"/>
    <s v="Taxi moto: Bureau du Durecteur de la Maison d'arrêt-Gendarmerie"/>
    <x v="0"/>
    <x v="0"/>
    <x v="0"/>
    <x v="0"/>
    <x v="0"/>
    <n v="561.303"/>
    <n v="-5878862"/>
    <x v="16"/>
    <s v="Décharge"/>
    <x v="0"/>
    <s v="CONGO"/>
    <s v="ɣ"/>
  </r>
  <r>
    <d v="2018-07-19T00:00:00"/>
    <s v="Taxi moto: Gendarmerie-1er Cyber pour impression des actes juridiques aux fins de transferement"/>
    <x v="0"/>
    <x v="0"/>
    <x v="0"/>
    <x v="0"/>
    <x v="0"/>
    <n v="561.303"/>
    <n v="-5879362"/>
    <x v="16"/>
    <s v="Décharge"/>
    <x v="0"/>
    <s v="CONGO"/>
    <s v="ɣ"/>
  </r>
  <r>
    <d v="2018-07-19T00:00:00"/>
    <s v="Taxi moto: 1er Cyber-2eme Cyber"/>
    <x v="0"/>
    <x v="0"/>
    <x v="0"/>
    <x v="0"/>
    <x v="0"/>
    <n v="561.303"/>
    <n v="-5879862"/>
    <x v="16"/>
    <s v="Décharge"/>
    <x v="0"/>
    <s v="CONGO"/>
    <s v="ɣ"/>
  </r>
  <r>
    <d v="2018-07-19T00:00:00"/>
    <s v="Taxi moto: 2eme Cyber-Hôtel"/>
    <x v="0"/>
    <x v="0"/>
    <x v="0"/>
    <x v="0"/>
    <x v="0"/>
    <n v="561.303"/>
    <n v="-5880362"/>
    <x v="16"/>
    <s v="Décharge"/>
    <x v="0"/>
    <s v="CONGO"/>
    <s v="ɣ"/>
  </r>
  <r>
    <d v="2018-07-19T00:00:00"/>
    <s v="Impression actes judiciaires aux fins de transfèrement"/>
    <x v="10"/>
    <x v="1"/>
    <x v="0"/>
    <x v="81"/>
    <x v="81"/>
    <n v="561.303"/>
    <n v="-5884612"/>
    <x v="16"/>
    <n v="20"/>
    <x v="0"/>
    <s v="CONGO"/>
    <s v="o"/>
  </r>
  <r>
    <d v="2018-07-19T00:00:00"/>
    <s v="Taxi moto: Hôtel-Restaurant"/>
    <x v="0"/>
    <x v="0"/>
    <x v="0"/>
    <x v="0"/>
    <x v="0"/>
    <n v="561.303"/>
    <n v="-5885112"/>
    <x v="16"/>
    <s v="Décharge"/>
    <x v="0"/>
    <s v="CONGO"/>
    <s v="ɣ"/>
  </r>
  <r>
    <d v="2018-07-19T00:00:00"/>
    <s v="Taxi moto: Restaurant-Hôtel"/>
    <x v="0"/>
    <x v="0"/>
    <x v="0"/>
    <x v="0"/>
    <x v="0"/>
    <n v="561.303"/>
    <n v="-5885612"/>
    <x v="16"/>
    <s v="Décharge"/>
    <x v="0"/>
    <s v="CONGO"/>
    <s v="ɣ"/>
  </r>
  <r>
    <d v="2018-07-19T00:00:00"/>
    <s v="Ration des prévenus à Oyo"/>
    <x v="1"/>
    <x v="0"/>
    <x v="0"/>
    <x v="39"/>
    <x v="39"/>
    <n v="561.303"/>
    <n v="-5888612"/>
    <x v="16"/>
    <s v="Décharge"/>
    <x v="0"/>
    <s v="CONGO"/>
    <s v="ɣ"/>
  </r>
  <r>
    <d v="2018-07-19T00:00:00"/>
    <s v="Frais de transfert à Crépin/OYO"/>
    <x v="8"/>
    <x v="1"/>
    <x v="0"/>
    <x v="82"/>
    <x v="82"/>
    <n v="561.303"/>
    <n v="-5891812"/>
    <x v="5"/>
    <s v="22/GCF"/>
    <x v="0"/>
    <s v="CONGO"/>
    <s v="o"/>
  </r>
  <r>
    <d v="2018-07-19T00:00:00"/>
    <s v="Frais de transfert à Gaudet/PNR"/>
    <x v="8"/>
    <x v="1"/>
    <x v="0"/>
    <x v="83"/>
    <x v="83"/>
    <n v="561.303"/>
    <n v="-5895412"/>
    <x v="5"/>
    <s v="76/GCF"/>
    <x v="0"/>
    <s v="CONGO"/>
    <s v="o"/>
  </r>
  <r>
    <d v="2018-07-19T00:00:00"/>
    <s v="Taxi à BZV: Bureau-Hôtel Saphir (cours de natation)"/>
    <x v="0"/>
    <x v="3"/>
    <x v="0"/>
    <x v="9"/>
    <x v="9"/>
    <n v="561.303"/>
    <n v="-5897412"/>
    <x v="5"/>
    <s v="Décharge"/>
    <x v="0"/>
    <s v="CONGO"/>
    <s v="ɣ"/>
  </r>
  <r>
    <d v="2018-07-19T00:00:00"/>
    <s v="Frais de transfert à Bley/IMPFONDO"/>
    <x v="8"/>
    <x v="1"/>
    <x v="0"/>
    <x v="13"/>
    <x v="13"/>
    <n v="561.303"/>
    <n v="-5903412"/>
    <x v="5"/>
    <s v="OUI"/>
    <x v="0"/>
    <s v="CONGO"/>
    <s v="o"/>
  </r>
  <r>
    <d v="2018-07-19T00:00:00"/>
    <s v="Taxi à BZV: Bureau-parquet général pour suivi courrier/ parquet général-MEF pour rencontre avec le CAJ sur le cas pangolin/ MEF- bureau"/>
    <x v="0"/>
    <x v="0"/>
    <x v="0"/>
    <x v="39"/>
    <x v="39"/>
    <n v="561.303"/>
    <n v="-5906412"/>
    <x v="13"/>
    <s v="Décharge"/>
    <x v="0"/>
    <s v="CONGO"/>
    <s v="ɣ"/>
  </r>
  <r>
    <d v="2018-07-19T00:00:00"/>
    <s v="Taxi Talangaï-Beach (départ pour Kinshasa)"/>
    <x v="0"/>
    <x v="5"/>
    <x v="0"/>
    <x v="6"/>
    <x v="6"/>
    <n v="561.303"/>
    <n v="-5907912"/>
    <x v="8"/>
    <s v="Décharge"/>
    <x v="1"/>
    <s v="CONGO"/>
    <s v="ɣ"/>
  </r>
  <r>
    <d v="2018-07-19T00:00:00"/>
    <s v="Achat billet canot rapide (formalités de départ pour Kinshasa)"/>
    <x v="0"/>
    <x v="5"/>
    <x v="0"/>
    <x v="84"/>
    <x v="84"/>
    <n v="561.303"/>
    <n v="-5918912"/>
    <x v="8"/>
    <n v="17726"/>
    <x v="1"/>
    <s v="CONGO"/>
    <s v="o"/>
  </r>
  <r>
    <d v="2018-07-19T00:00:00"/>
    <s v="Cachet de sortie (formalités de départ pour Kinshasa)"/>
    <x v="11"/>
    <x v="5"/>
    <x v="0"/>
    <x v="3"/>
    <x v="3"/>
    <n v="561.303"/>
    <n v="-5923912"/>
    <x v="8"/>
    <s v="Décharge"/>
    <x v="1"/>
    <s v="CONGO"/>
    <s v="ɣ"/>
  </r>
  <r>
    <d v="2018-07-19T00:00:00"/>
    <s v="Paiement carnet de vaccination (formalités de départ pour Kinshasa)"/>
    <x v="11"/>
    <x v="5"/>
    <x v="0"/>
    <x v="14"/>
    <x v="14"/>
    <n v="561.303"/>
    <n v="-5927912"/>
    <x v="8"/>
    <s v="Décharge"/>
    <x v="1"/>
    <s v="CONGO"/>
    <s v="ɣ"/>
  </r>
  <r>
    <d v="2018-07-19T00:00:00"/>
    <s v="Achat déclaration full Douane, vignette et redevance sortie(formalités de départ pour Kinshasa)"/>
    <x v="0"/>
    <x v="5"/>
    <x v="0"/>
    <x v="14"/>
    <x v="14"/>
    <n v="561.303"/>
    <n v="-5931912"/>
    <x v="8"/>
    <s v="Décharge"/>
    <x v="1"/>
    <s v="CONGO"/>
    <s v="ɣ"/>
  </r>
  <r>
    <d v="2018-07-19T00:00:00"/>
    <s v="Paiement contrevention + cachet d'entrée (arrivé à Kinshasa)"/>
    <x v="11"/>
    <x v="5"/>
    <x v="0"/>
    <x v="4"/>
    <x v="4"/>
    <n v="561.303"/>
    <n v="-5941912"/>
    <x v="8"/>
    <s v="Décharge"/>
    <x v="1"/>
    <s v="CONGO"/>
    <s v="ɣ"/>
  </r>
  <r>
    <d v="2018-07-19T00:00:00"/>
    <s v="Achat vignette + redevance entrée (formalités de départ pour Kinshasa)"/>
    <x v="11"/>
    <x v="5"/>
    <x v="0"/>
    <x v="14"/>
    <x v="14"/>
    <n v="561.303"/>
    <n v="-5945912"/>
    <x v="8"/>
    <s v="Décharge"/>
    <x v="1"/>
    <s v="CONGO"/>
    <s v="ɣ"/>
  </r>
  <r>
    <d v="2018-07-19T00:00:00"/>
    <s v="Taxi Beach-Lingwala-Rond point Huillerie (recherche de l'hôtel)"/>
    <x v="0"/>
    <x v="5"/>
    <x v="0"/>
    <x v="39"/>
    <x v="39"/>
    <n v="561.303"/>
    <n v="-5948912"/>
    <x v="8"/>
    <s v="Décharge"/>
    <x v="1"/>
    <s v="CONGO"/>
    <s v="ɣ"/>
  </r>
  <r>
    <d v="2018-07-19T00:00:00"/>
    <s v="Taxi rond point Huillerie-Bandal-Macampagne (recherche de l'hôtel)"/>
    <x v="0"/>
    <x v="5"/>
    <x v="0"/>
    <x v="39"/>
    <x v="39"/>
    <n v="561.303"/>
    <n v="-5951912"/>
    <x v="8"/>
    <s v="Décharge"/>
    <x v="1"/>
    <s v="CONGO"/>
    <s v="ɣ"/>
  </r>
  <r>
    <d v="2018-07-19T00:00:00"/>
    <s v="Taxi Macampagne-UPN-Kintambo Magasin (recherche de l'hôtel)"/>
    <x v="0"/>
    <x v="5"/>
    <x v="0"/>
    <x v="39"/>
    <x v="39"/>
    <n v="561.303"/>
    <n v="-5954912"/>
    <x v="8"/>
    <s v="Décharge"/>
    <x v="1"/>
    <s v="CONGO"/>
    <s v="ɣ"/>
  </r>
  <r>
    <d v="2018-07-19T00:00:00"/>
    <s v="Taxi Magasin-Socimat-Victoire-Yolo (rencontre avec les cibles)"/>
    <x v="0"/>
    <x v="5"/>
    <x v="0"/>
    <x v="3"/>
    <x v="3"/>
    <n v="561.303"/>
    <n v="-5959912"/>
    <x v="8"/>
    <s v="Décharge"/>
    <x v="1"/>
    <s v="CONGO"/>
    <s v="ɣ"/>
  </r>
  <r>
    <d v="2018-07-19T00:00:00"/>
    <s v="Achat boisson, repas et transport (rencontre avec les cibles)"/>
    <x v="15"/>
    <x v="5"/>
    <x v="0"/>
    <x v="8"/>
    <x v="8"/>
    <n v="561.303"/>
    <n v="-5967912"/>
    <x v="8"/>
    <s v="Décharge"/>
    <x v="1"/>
    <s v="CONGO"/>
    <s v="ɣ"/>
  </r>
  <r>
    <d v="2018-07-19T00:00:00"/>
    <s v="Taxi Yolo-Victoire-Socimat-Magasin (retour à l'hôtel)"/>
    <x v="0"/>
    <x v="5"/>
    <x v="0"/>
    <x v="14"/>
    <x v="14"/>
    <n v="561.303"/>
    <n v="-5971912"/>
    <x v="8"/>
    <s v="Décharge"/>
    <x v="1"/>
    <s v="CONGO"/>
    <s v="ɣ"/>
  </r>
  <r>
    <d v="2018-07-19T00:00:00"/>
    <s v="Taxi Magasin-Huillerie-Magasin (rencontre avec la cible Blanchard)"/>
    <x v="0"/>
    <x v="5"/>
    <x v="0"/>
    <x v="39"/>
    <x v="39"/>
    <n v="561.303"/>
    <n v="-5974912"/>
    <x v="8"/>
    <s v="Décharge"/>
    <x v="1"/>
    <s v="CONGO"/>
    <s v="ɣ"/>
  </r>
  <r>
    <d v="2018-07-19T00:00:00"/>
    <s v="Taxi magasin-Echangeur-Kingasasi (avec les cibles voir le chimpanzé)"/>
    <x v="0"/>
    <x v="5"/>
    <x v="0"/>
    <x v="47"/>
    <x v="47"/>
    <n v="561.303"/>
    <n v="-5981912"/>
    <x v="8"/>
    <s v="Décharge"/>
    <x v="1"/>
    <s v="CONGO"/>
    <s v="ɣ"/>
  </r>
  <r>
    <d v="2018-07-19T00:00:00"/>
    <s v="Taxi Kingasasi-Echangeur-Victoire-Magasin (retour avec les cibles, discussion et retour à l'hôtel)"/>
    <x v="0"/>
    <x v="5"/>
    <x v="0"/>
    <x v="47"/>
    <x v="47"/>
    <n v="561.303"/>
    <n v="-5988912"/>
    <x v="8"/>
    <s v="Décharge"/>
    <x v="1"/>
    <s v="CONGO"/>
    <s v="ɤ"/>
  </r>
  <r>
    <d v="2018-07-19T00:00:00"/>
    <s v="Taxi à Etoumbi en propection"/>
    <x v="0"/>
    <x v="5"/>
    <x v="0"/>
    <x v="1"/>
    <x v="1"/>
    <n v="561.303"/>
    <n v="-5989912"/>
    <x v="9"/>
    <s v="Décharge"/>
    <x v="1"/>
    <s v="CONGO"/>
    <s v="ɤ"/>
  </r>
  <r>
    <d v="2018-07-19T00:00:00"/>
    <s v="Achat Billet Etoumbi -Makoua"/>
    <x v="0"/>
    <x v="5"/>
    <x v="0"/>
    <x v="3"/>
    <x v="3"/>
    <n v="561.303"/>
    <n v="-5994912"/>
    <x v="9"/>
    <s v="Décharge"/>
    <x v="1"/>
    <s v="CONGO"/>
    <s v="ɤ"/>
  </r>
  <r>
    <d v="2018-07-19T00:00:00"/>
    <s v="Paiement frais d'hôtel 02 nuitées à Etoumbi "/>
    <x v="2"/>
    <x v="5"/>
    <x v="0"/>
    <x v="24"/>
    <x v="24"/>
    <n v="561.303"/>
    <n v="-6024912"/>
    <x v="9"/>
    <n v="22"/>
    <x v="1"/>
    <s v="CONGO"/>
    <s v="o"/>
  </r>
  <r>
    <d v="2018-07-19T00:00:00"/>
    <s v="Taxi à Makoua en prospection"/>
    <x v="0"/>
    <x v="5"/>
    <x v="0"/>
    <x v="9"/>
    <x v="9"/>
    <n v="561.303"/>
    <n v="-6026912"/>
    <x v="9"/>
    <s v="Décharge"/>
    <x v="1"/>
    <s v="CONGO"/>
    <s v="ɤ"/>
  </r>
  <r>
    <d v="2018-07-19T00:00:00"/>
    <s v="Taxi à BZV: domicile-bureau"/>
    <x v="0"/>
    <x v="0"/>
    <x v="0"/>
    <x v="1"/>
    <x v="1"/>
    <n v="561.303"/>
    <n v="-6027912"/>
    <x v="2"/>
    <s v="Décharge"/>
    <x v="0"/>
    <s v="CONGO"/>
    <s v="ɣ"/>
  </r>
  <r>
    <d v="2018-07-19T00:00:00"/>
    <s v="Food allowance pendant la pause"/>
    <x v="6"/>
    <x v="0"/>
    <x v="0"/>
    <x v="1"/>
    <x v="1"/>
    <n v="561.303"/>
    <n v="-6028912"/>
    <x v="2"/>
    <s v="Décharge"/>
    <x v="0"/>
    <s v="CONGO"/>
    <s v="ɣ"/>
  </r>
  <r>
    <d v="2018-07-19T00:00:00"/>
    <s v="Taxi à BZV: bureau-domicile"/>
    <x v="0"/>
    <x v="0"/>
    <x v="0"/>
    <x v="1"/>
    <x v="1"/>
    <n v="561.303"/>
    <n v="-6029912"/>
    <x v="2"/>
    <s v="Décharge"/>
    <x v="0"/>
    <s v="CONGO"/>
    <s v="ɣ"/>
  </r>
  <r>
    <d v="2018-07-19T00:00:00"/>
    <s v="Taxi à PNR: Résidence PALF-Ministère de l'économie forestière"/>
    <x v="0"/>
    <x v="0"/>
    <x v="0"/>
    <x v="1"/>
    <x v="1"/>
    <n v="561.303"/>
    <n v="-6030912"/>
    <x v="10"/>
    <s v="Décharge"/>
    <x v="0"/>
    <s v="CONGO"/>
    <s v="ɣ"/>
  </r>
  <r>
    <d v="2018-07-19T00:00:00"/>
    <s v="Taxi à PNR: Ministère de l'économie forestière-Cour d'Appel"/>
    <x v="0"/>
    <x v="0"/>
    <x v="0"/>
    <x v="1"/>
    <x v="1"/>
    <n v="561.303"/>
    <n v="-6031912"/>
    <x v="10"/>
    <s v="Décharge"/>
    <x v="0"/>
    <s v="CONGO"/>
    <s v="ɣ"/>
  </r>
  <r>
    <d v="2018-07-19T00:00:00"/>
    <s v="Taxi à PNR: Cour d'Appel-Ministère de l'économie forestière"/>
    <x v="0"/>
    <x v="0"/>
    <x v="0"/>
    <x v="1"/>
    <x v="1"/>
    <n v="561.303"/>
    <n v="-6032912"/>
    <x v="10"/>
    <s v="Décharge"/>
    <x v="0"/>
    <s v="CONGO"/>
    <s v="ɣ"/>
  </r>
  <r>
    <d v="2018-07-19T00:00:00"/>
    <s v="Taxi à PNR: Ministère de l'économie forestière- Agence Charden farell"/>
    <x v="0"/>
    <x v="0"/>
    <x v="0"/>
    <x v="1"/>
    <x v="1"/>
    <n v="561.303"/>
    <n v="-6033912"/>
    <x v="10"/>
    <s v="Décharge"/>
    <x v="0"/>
    <s v="CONGO"/>
    <s v="ɣ"/>
  </r>
  <r>
    <d v="2018-07-19T00:00:00"/>
    <s v="Frais d'acte et d'expédition de pourvoi à PNR"/>
    <x v="7"/>
    <x v="0"/>
    <x v="0"/>
    <x v="38"/>
    <x v="38"/>
    <n v="561.303"/>
    <n v="-6073912"/>
    <x v="10"/>
    <s v="OUI"/>
    <x v="0"/>
    <s v="CONGO"/>
    <s v="o"/>
  </r>
  <r>
    <d v="2018-07-19T00:00:00"/>
    <s v="Taxi à PNR: Agence Charden Farell- Agence de voyage"/>
    <x v="0"/>
    <x v="0"/>
    <x v="0"/>
    <x v="1"/>
    <x v="1"/>
    <n v="561.303"/>
    <n v="-6074912"/>
    <x v="10"/>
    <s v="Décharge"/>
    <x v="0"/>
    <s v="CONGO"/>
    <s v="ɣ"/>
  </r>
  <r>
    <d v="2018-07-19T00:00:00"/>
    <s v="Achat Billet d'avion retour sur BZV "/>
    <x v="5"/>
    <x v="0"/>
    <x v="0"/>
    <x v="38"/>
    <x v="38"/>
    <n v="561.303"/>
    <n v="-6114912"/>
    <x v="10"/>
    <s v="OUI"/>
    <x v="0"/>
    <s v="CONGO"/>
    <s v="o"/>
  </r>
  <r>
    <d v="2018-07-19T00:00:00"/>
    <s v="Taxi à PNR: Agence de voyage-Résidence PALF"/>
    <x v="0"/>
    <x v="0"/>
    <x v="0"/>
    <x v="1"/>
    <x v="1"/>
    <n v="561.303"/>
    <n v="-6115912"/>
    <x v="10"/>
    <s v="Décharge"/>
    <x v="0"/>
    <s v="CONGO"/>
    <s v="ɣ"/>
  </r>
  <r>
    <d v="2018-07-19T00:00:00"/>
    <s v="Taxi à Ouesso: hôtel-atelier de menuiserie "/>
    <x v="0"/>
    <x v="0"/>
    <x v="0"/>
    <x v="0"/>
    <x v="0"/>
    <n v="561.303"/>
    <n v="-6116412"/>
    <x v="14"/>
    <s v="Décharge"/>
    <x v="0"/>
    <s v="CONGO"/>
    <s v="ɣ"/>
  </r>
  <r>
    <d v="2018-07-19T00:00:00"/>
    <s v="Taxi à Ouesso: atelier de menuiserie-résidence palf "/>
    <x v="0"/>
    <x v="0"/>
    <x v="0"/>
    <x v="52"/>
    <x v="52"/>
    <n v="561.303"/>
    <n v="-6118912"/>
    <x v="14"/>
    <s v="Décharge"/>
    <x v="0"/>
    <s v="CONGO"/>
    <s v="ɣ"/>
  </r>
  <r>
    <d v="2018-07-19T00:00:00"/>
    <s v="Taxi à Ouesso: résidence palf-DDEF "/>
    <x v="0"/>
    <x v="0"/>
    <x v="0"/>
    <x v="0"/>
    <x v="0"/>
    <n v="561.303"/>
    <n v="-6119412"/>
    <x v="14"/>
    <s v="Décharge"/>
    <x v="0"/>
    <s v="CONGO"/>
    <s v="ɣ"/>
  </r>
  <r>
    <d v="2018-07-19T00:00:00"/>
    <s v="Taxi à Ouesso: DDEF-TGI"/>
    <x v="0"/>
    <x v="0"/>
    <x v="0"/>
    <x v="0"/>
    <x v="0"/>
    <n v="561.303"/>
    <n v="-6119912"/>
    <x v="14"/>
    <s v="Décharge"/>
    <x v="0"/>
    <s v="CONGO"/>
    <s v="ɣ"/>
  </r>
  <r>
    <d v="2018-07-19T00:00:00"/>
    <s v="Taxi à Ouesso: TGI-maison d'arrêt "/>
    <x v="0"/>
    <x v="0"/>
    <x v="0"/>
    <x v="0"/>
    <x v="0"/>
    <n v="561.303"/>
    <n v="-6120412"/>
    <x v="14"/>
    <s v="Décharge"/>
    <x v="0"/>
    <s v="CONGO"/>
    <s v="ɣ"/>
  </r>
  <r>
    <d v="2018-07-19T00:00:00"/>
    <s v="Taxi à Ouesso: maison d'arrêt-marché"/>
    <x v="0"/>
    <x v="0"/>
    <x v="0"/>
    <x v="0"/>
    <x v="0"/>
    <n v="561.303"/>
    <n v="-6120912"/>
    <x v="14"/>
    <s v="Décharge"/>
    <x v="0"/>
    <s v="CONGO"/>
    <s v="ɣ"/>
  </r>
  <r>
    <d v="2018-07-19T00:00:00"/>
    <s v="Achats des articles pour l'équipement de la résidence palf à Ouesso(4 draps, 2 taies, 4 rideaux, 2 moustiquaires)"/>
    <x v="10"/>
    <x v="1"/>
    <x v="0"/>
    <x v="85"/>
    <x v="85"/>
    <n v="561.303"/>
    <n v="-6163912"/>
    <x v="14"/>
    <s v="Décharge"/>
    <x v="0"/>
    <s v="CONGO"/>
    <s v="ɣ"/>
  </r>
  <r>
    <d v="2018-07-19T00:00:00"/>
    <s v="Taxi à Ouesso: marché-résidence Palf"/>
    <x v="0"/>
    <x v="0"/>
    <x v="0"/>
    <x v="0"/>
    <x v="0"/>
    <n v="561.303"/>
    <n v="-6164412"/>
    <x v="14"/>
    <s v="Décharge"/>
    <x v="0"/>
    <s v="CONGO"/>
    <s v="ɣ"/>
  </r>
  <r>
    <d v="2018-07-19T00:00:00"/>
    <s v="Taxi à Ouesso: résidence palf-hôtel"/>
    <x v="0"/>
    <x v="0"/>
    <x v="0"/>
    <x v="0"/>
    <x v="0"/>
    <n v="561.303"/>
    <n v="-6164912"/>
    <x v="14"/>
    <s v="Décharge"/>
    <x v="0"/>
    <s v="CONGO"/>
    <s v="ɣ"/>
  </r>
  <r>
    <d v="2018-07-19T00:00:00"/>
    <s v="Taxi à Ouesso: hôtel-restaurant "/>
    <x v="0"/>
    <x v="0"/>
    <x v="0"/>
    <x v="0"/>
    <x v="0"/>
    <n v="561.303"/>
    <n v="-6165412"/>
    <x v="14"/>
    <s v="Décharge"/>
    <x v="0"/>
    <s v="CONGO"/>
    <s v="ɣ"/>
  </r>
  <r>
    <d v="2018-07-19T00:00:00"/>
    <s v="Taxi à Ouesso: restaurant-hôtel "/>
    <x v="0"/>
    <x v="0"/>
    <x v="0"/>
    <x v="0"/>
    <x v="0"/>
    <n v="561.303"/>
    <n v="-6165912"/>
    <x v="14"/>
    <s v="Décharge"/>
    <x v="0"/>
    <s v="CONGO"/>
    <s v="ɣ"/>
  </r>
  <r>
    <d v="2018-07-19T00:00:00"/>
    <s v="Ration des prévenus à la maison d'arrêt de ouesso"/>
    <x v="1"/>
    <x v="0"/>
    <x v="0"/>
    <x v="3"/>
    <x v="3"/>
    <n v="561.303"/>
    <n v="-6170912"/>
    <x v="14"/>
    <s v="Décharge"/>
    <x v="0"/>
    <s v="CONGO"/>
    <s v="ɣ"/>
  </r>
  <r>
    <d v="2018-07-19T00:00:00"/>
    <s v="Taxi moto à Djambala: hôtel - gare routière "/>
    <x v="0"/>
    <x v="5"/>
    <x v="0"/>
    <x v="80"/>
    <x v="80"/>
    <n v="561.303"/>
    <n v="-6171262"/>
    <x v="12"/>
    <s v="Décharge"/>
    <x v="1"/>
    <s v="CONGO"/>
    <s v="ɣ"/>
  </r>
  <r>
    <d v="2018-07-19T00:00:00"/>
    <s v="Achat du billet Djambala - Lekana mission d'investigation"/>
    <x v="0"/>
    <x v="5"/>
    <x v="0"/>
    <x v="52"/>
    <x v="52"/>
    <n v="561.303"/>
    <n v="-6173762"/>
    <x v="12"/>
    <s v="Décharge"/>
    <x v="1"/>
    <s v="CONGO"/>
    <s v="ɣ"/>
  </r>
  <r>
    <d v="2018-07-19T00:00:00"/>
    <s v="Taxi moto à Lekana: gare routière - Hôtel "/>
    <x v="0"/>
    <x v="5"/>
    <x v="0"/>
    <x v="2"/>
    <x v="2"/>
    <n v="561.303"/>
    <n v="-6174062"/>
    <x v="12"/>
    <s v="Décharge"/>
    <x v="1"/>
    <s v="CONGO"/>
    <s v="ɣ"/>
  </r>
  <r>
    <d v="2018-07-19T00:00:00"/>
    <s v="Taxi moto à Lekana: Hôtel - Avenue Eudene Mbani pour prospection"/>
    <x v="0"/>
    <x v="5"/>
    <x v="0"/>
    <x v="80"/>
    <x v="80"/>
    <n v="561.303"/>
    <n v="-6174412"/>
    <x v="12"/>
    <s v="Décharge"/>
    <x v="1"/>
    <s v="CONGO"/>
    <s v="ɣ"/>
  </r>
  <r>
    <d v="2018-07-19T00:00:00"/>
    <s v="Taxi Avenue Eudene Mbani - Avenue Albertine - Hôtel pour prospection"/>
    <x v="0"/>
    <x v="5"/>
    <x v="0"/>
    <x v="75"/>
    <x v="75"/>
    <n v="561.303"/>
    <n v="-6175012"/>
    <x v="12"/>
    <s v="Décharge"/>
    <x v="1"/>
    <s v="CONGO"/>
    <s v="ɣ"/>
  </r>
  <r>
    <d v="2018-07-19T00:00:00"/>
    <s v="Achat boison pour la cible lors de la rencontre"/>
    <x v="15"/>
    <x v="5"/>
    <x v="0"/>
    <x v="10"/>
    <x v="10"/>
    <n v="561.303"/>
    <n v="-6178512"/>
    <x v="12"/>
    <s v="Décharge"/>
    <x v="1"/>
    <s v="CONGO"/>
    <s v="ɣ"/>
  </r>
  <r>
    <d v="2018-07-20T00:00:00"/>
    <s v="Taxi moto à Impfondo: Hôtel-Maison d'arrêt "/>
    <x v="0"/>
    <x v="0"/>
    <x v="0"/>
    <x v="0"/>
    <x v="0"/>
    <n v="561.303"/>
    <n v="-6179012"/>
    <x v="0"/>
    <s v="Décharge"/>
    <x v="0"/>
    <s v="CONGO"/>
    <s v="ɣ"/>
  </r>
  <r>
    <d v="2018-07-20T00:00:00"/>
    <s v="Taxi moto à Impfondo: Maison d'arrêt-Restaurant-Hôtel"/>
    <x v="0"/>
    <x v="0"/>
    <x v="0"/>
    <x v="1"/>
    <x v="1"/>
    <n v="561.303"/>
    <n v="-6180012"/>
    <x v="0"/>
    <s v="Décharge"/>
    <x v="0"/>
    <s v="CONGO"/>
    <s v="ɣ"/>
  </r>
  <r>
    <d v="2018-07-20T00:00:00"/>
    <s v="Ration des prévenus à Impfondo "/>
    <x v="1"/>
    <x v="0"/>
    <x v="0"/>
    <x v="9"/>
    <x v="9"/>
    <n v="561.303"/>
    <n v="-6182012"/>
    <x v="0"/>
    <s v="Décharge"/>
    <x v="0"/>
    <s v="CONGO"/>
    <s v="ɣ"/>
  </r>
  <r>
    <d v="2018-07-20T00:00:00"/>
    <s v="Taxi moto: Hôtel-TGI"/>
    <x v="0"/>
    <x v="0"/>
    <x v="0"/>
    <x v="0"/>
    <x v="0"/>
    <n v="561.303"/>
    <n v="-6182512"/>
    <x v="16"/>
    <s v="Décharge"/>
    <x v="0"/>
    <s v="CONGO"/>
    <s v="ɣ"/>
  </r>
  <r>
    <d v="2018-07-20T00:00:00"/>
    <s v="Taxi moto: TGI-Hôtel"/>
    <x v="0"/>
    <x v="0"/>
    <x v="0"/>
    <x v="0"/>
    <x v="0"/>
    <n v="561.303"/>
    <n v="-6183012"/>
    <x v="16"/>
    <s v="Décharge"/>
    <x v="0"/>
    <s v="CONGO"/>
    <s v="ɣ"/>
  </r>
  <r>
    <d v="2018-07-20T00:00:00"/>
    <s v="Taxi moto: Hôtel-Gendarmerie"/>
    <x v="0"/>
    <x v="0"/>
    <x v="0"/>
    <x v="0"/>
    <x v="0"/>
    <n v="561.303"/>
    <n v="-6183512"/>
    <x v="16"/>
    <s v="Décharge"/>
    <x v="0"/>
    <s v="CONGO"/>
    <s v="ɣ"/>
  </r>
  <r>
    <d v="2018-07-20T00:00:00"/>
    <s v="Taxi moto: Gendarmerie-Restaurant"/>
    <x v="0"/>
    <x v="0"/>
    <x v="0"/>
    <x v="0"/>
    <x v="0"/>
    <n v="561.303"/>
    <n v="-6184012"/>
    <x v="16"/>
    <s v="Décharge"/>
    <x v="0"/>
    <s v="CONGO"/>
    <s v="ɣ"/>
  </r>
  <r>
    <d v="2018-07-20T00:00:00"/>
    <s v="Taxi moto: Restaurant-Hôtel"/>
    <x v="0"/>
    <x v="0"/>
    <x v="0"/>
    <x v="0"/>
    <x v="0"/>
    <n v="561.303"/>
    <n v="-6184512"/>
    <x v="16"/>
    <s v="Décharge"/>
    <x v="0"/>
    <s v="CONGO"/>
    <s v="ɣ"/>
  </r>
  <r>
    <d v="2018-07-20T00:00:00"/>
    <s v="Ration des prévenus à OYO"/>
    <x v="1"/>
    <x v="0"/>
    <x v="0"/>
    <x v="39"/>
    <x v="39"/>
    <n v="561.303"/>
    <n v="-6187512"/>
    <x v="16"/>
    <s v="Décharge"/>
    <x v="0"/>
    <s v="CONGO"/>
    <s v="ɣ"/>
  </r>
  <r>
    <d v="2018-07-20T00:00:00"/>
    <s v="Frais de mission IMPFONDO cas d'abattage des gorilles/Me Severin BIYOUDI"/>
    <x v="4"/>
    <x v="0"/>
    <x v="0"/>
    <x v="86"/>
    <x v="86"/>
    <n v="561.303"/>
    <n v="-6337512"/>
    <x v="5"/>
    <s v="OUI"/>
    <x v="0"/>
    <s v="CONGO"/>
    <s v="o"/>
  </r>
  <r>
    <d v="2018-07-20T00:00:00"/>
    <s v="Recharge crédit Téléphonique MTN"/>
    <x v="13"/>
    <x v="1"/>
    <x v="0"/>
    <x v="34"/>
    <x v="34"/>
    <n v="561.303"/>
    <n v="-6437512"/>
    <x v="5"/>
    <s v="OUI"/>
    <x v="0"/>
    <s v="CONGO"/>
    <s v="o"/>
  </r>
  <r>
    <d v="2018-07-20T00:00:00"/>
    <s v="Taxi à BZV: Bureau-BCI"/>
    <x v="0"/>
    <x v="3"/>
    <x v="0"/>
    <x v="9"/>
    <x v="9"/>
    <n v="561.303"/>
    <n v="-6439512"/>
    <x v="5"/>
    <s v="Décharge"/>
    <x v="0"/>
    <s v="CONGO"/>
    <s v="ɣ"/>
  </r>
  <r>
    <d v="2018-07-20T00:00:00"/>
    <s v="Taxi à BZV: Bureau-Agences Wester Union:  CHU, La Coupole-Bureau"/>
    <x v="0"/>
    <x v="3"/>
    <x v="0"/>
    <x v="39"/>
    <x v="39"/>
    <n v="561.303"/>
    <n v="-6442512"/>
    <x v="5"/>
    <s v="Décharge"/>
    <x v="0"/>
    <s v="CONGO"/>
    <s v="ɣ"/>
  </r>
  <r>
    <d v="2018-07-20T00:00:00"/>
    <s v="Taxi à BZV: domicile-Agence Western Union en face de l'immeuble City center"/>
    <x v="0"/>
    <x v="3"/>
    <x v="0"/>
    <x v="39"/>
    <x v="39"/>
    <n v="561.303"/>
    <n v="-6445512"/>
    <x v="5"/>
    <s v="Décharge"/>
    <x v="0"/>
    <s v="CONGO"/>
    <s v="ɣ"/>
  </r>
  <r>
    <d v="2018-07-20T00:00:00"/>
    <s v="Frais de transfert à i23c/KINSHASA"/>
    <x v="8"/>
    <x v="1"/>
    <x v="0"/>
    <x v="87"/>
    <x v="87"/>
    <n v="561.303"/>
    <n v="-6462212"/>
    <x v="5"/>
    <s v="OUI"/>
    <x v="0"/>
    <s v="CONGO"/>
    <s v="o"/>
  </r>
  <r>
    <d v="2018-07-20T00:00:00"/>
    <s v="Taxi Domicile-Agence Océan du Nord"/>
    <x v="0"/>
    <x v="4"/>
    <x v="0"/>
    <x v="1"/>
    <x v="1"/>
    <n v="561.303"/>
    <n v="-6463212"/>
    <x v="7"/>
    <s v="Décharge"/>
    <x v="0"/>
    <s v="CONGO"/>
    <s v="ɣ"/>
  </r>
  <r>
    <d v="2018-07-20T00:00:00"/>
    <s v="Taxi Agence Océan du Nord-Bureau PALF"/>
    <x v="0"/>
    <x v="4"/>
    <x v="0"/>
    <x v="1"/>
    <x v="1"/>
    <n v="561.303"/>
    <n v="-6464212"/>
    <x v="7"/>
    <s v="Décharge"/>
    <x v="0"/>
    <s v="CONGO"/>
    <s v="ɣ"/>
  </r>
  <r>
    <d v="2018-07-20T00:00:00"/>
    <s v="Taxi Bureau PALF-Agence Océan du Nord"/>
    <x v="0"/>
    <x v="4"/>
    <x v="0"/>
    <x v="1"/>
    <x v="1"/>
    <n v="561.303"/>
    <n v="-6465212"/>
    <x v="7"/>
    <s v="Décharge"/>
    <x v="0"/>
    <s v="CONGO"/>
    <s v="ɣ"/>
  </r>
  <r>
    <d v="2018-07-20T00:00:00"/>
    <s v="Taxi Océan du Nord-Bureau PALF"/>
    <x v="0"/>
    <x v="4"/>
    <x v="0"/>
    <x v="1"/>
    <x v="1"/>
    <n v="561.303"/>
    <n v="-6466212"/>
    <x v="7"/>
    <s v="Décharge"/>
    <x v="0"/>
    <s v="CONGO"/>
    <s v="ɣ"/>
  </r>
  <r>
    <d v="2018-07-20T00:00:00"/>
    <s v="Taxi Magasin-Yolo-Limete-Vemin (rencontre avec les cibles propriétaires)"/>
    <x v="0"/>
    <x v="5"/>
    <x v="0"/>
    <x v="39"/>
    <x v="39"/>
    <n v="561.303"/>
    <n v="-6469212"/>
    <x v="8"/>
    <s v="Décharge"/>
    <x v="1"/>
    <s v="CONGO"/>
    <s v="ɣ"/>
  </r>
  <r>
    <d v="2018-07-20T00:00:00"/>
    <s v="Achat boisson et transport (rencontre avec les cibles)"/>
    <x v="15"/>
    <x v="5"/>
    <x v="0"/>
    <x v="3"/>
    <x v="3"/>
    <n v="561.303"/>
    <n v="-6474212"/>
    <x v="8"/>
    <s v="Décharge"/>
    <x v="1"/>
    <s v="CONGO"/>
    <s v="ɣ"/>
  </r>
  <r>
    <d v="2018-07-20T00:00:00"/>
    <s v="Taxi Vemin-Centre ville-CFC (retirer le transfert fait par mavy non resolu)"/>
    <x v="0"/>
    <x v="5"/>
    <x v="0"/>
    <x v="52"/>
    <x v="52"/>
    <n v="561.303"/>
    <n v="-6476712"/>
    <x v="8"/>
    <s v="Décharge"/>
    <x v="1"/>
    <s v="CONGO"/>
    <s v="ɣ"/>
  </r>
  <r>
    <d v="2018-07-20T00:00:00"/>
    <s v="Taxi CFC-Shaumba-Forescom-Magasin (retour à l'hôtel)"/>
    <x v="0"/>
    <x v="5"/>
    <x v="0"/>
    <x v="14"/>
    <x v="14"/>
    <n v="561.303"/>
    <n v="-6480712"/>
    <x v="8"/>
    <s v="Décharge"/>
    <x v="1"/>
    <s v="CONGO"/>
    <s v="ɣ"/>
  </r>
  <r>
    <d v="2018-07-20T00:00:00"/>
    <s v="Achat crédit téléphonique (par transfert pour appel et activation internet)"/>
    <x v="13"/>
    <x v="1"/>
    <x v="0"/>
    <x v="4"/>
    <x v="4"/>
    <n v="561.303"/>
    <n v="-6490712"/>
    <x v="8"/>
    <s v="Décharge"/>
    <x v="1"/>
    <s v="CONGO"/>
    <s v="ɣ"/>
  </r>
  <r>
    <d v="2018-07-20T00:00:00"/>
    <s v="Taxi à Makoua en prospection"/>
    <x v="0"/>
    <x v="5"/>
    <x v="0"/>
    <x v="9"/>
    <x v="9"/>
    <n v="561.303"/>
    <n v="-6492712"/>
    <x v="9"/>
    <s v="Décharge"/>
    <x v="1"/>
    <s v="CONGO"/>
    <s v="ɤ"/>
  </r>
  <r>
    <d v="2018-07-20T00:00:00"/>
    <s v="Achat Boisson et Nourriture pour la cible "/>
    <x v="15"/>
    <x v="5"/>
    <x v="0"/>
    <x v="88"/>
    <x v="88"/>
    <n v="561.303"/>
    <n v="-6499212"/>
    <x v="9"/>
    <s v="Décharge"/>
    <x v="1"/>
    <s v="CONGO"/>
    <s v="ɤ"/>
  </r>
  <r>
    <d v="2018-07-20T00:00:00"/>
    <s v="Taxi à BZV: domicile-bureau"/>
    <x v="0"/>
    <x v="0"/>
    <x v="0"/>
    <x v="1"/>
    <x v="1"/>
    <n v="561.303"/>
    <n v="-6500212"/>
    <x v="2"/>
    <s v="Décharge"/>
    <x v="0"/>
    <s v="CONGO"/>
    <s v="ɣ"/>
  </r>
  <r>
    <d v="2018-07-20T00:00:00"/>
    <s v="Food allowance pendant la pause"/>
    <x v="6"/>
    <x v="0"/>
    <x v="0"/>
    <x v="1"/>
    <x v="1"/>
    <n v="561.303"/>
    <n v="-6501212"/>
    <x v="2"/>
    <s v="Décharge"/>
    <x v="0"/>
    <s v="CONGO"/>
    <s v="ɣ"/>
  </r>
  <r>
    <d v="2018-07-20T00:00:00"/>
    <s v="Taxi à BZV: bureau-domicile"/>
    <x v="0"/>
    <x v="0"/>
    <x v="0"/>
    <x v="1"/>
    <x v="1"/>
    <n v="561.303"/>
    <n v="-6502212"/>
    <x v="2"/>
    <s v="Décharge"/>
    <x v="0"/>
    <s v="CONGO"/>
    <s v="ɣ"/>
  </r>
  <r>
    <d v="2018-07-20T00:00:00"/>
    <s v="Food allowance mission PNR du 17 au 20 juillet 2018"/>
    <x v="2"/>
    <x v="0"/>
    <x v="0"/>
    <x v="38"/>
    <x v="38"/>
    <n v="561.303"/>
    <n v="-6542212"/>
    <x v="10"/>
    <s v="Décharge"/>
    <x v="0"/>
    <s v="CONGO"/>
    <s v="ɣ"/>
  </r>
  <r>
    <d v="2018-07-20T00:00:00"/>
    <s v="Taxi à PNR: Résidence Palf -Aeroport "/>
    <x v="0"/>
    <x v="0"/>
    <x v="0"/>
    <x v="1"/>
    <x v="1"/>
    <n v="561.303"/>
    <n v="-6543212"/>
    <x v="10"/>
    <s v="Décharge"/>
    <x v="0"/>
    <s v="CONGO"/>
    <s v="ɣ"/>
  </r>
  <r>
    <d v="2018-07-20T00:00:00"/>
    <s v="Taxi à BZV: Aeroport -Bureau "/>
    <x v="0"/>
    <x v="0"/>
    <x v="0"/>
    <x v="1"/>
    <x v="1"/>
    <n v="561.303"/>
    <n v="-6544212"/>
    <x v="10"/>
    <s v="Décharge"/>
    <x v="0"/>
    <s v="CONGO"/>
    <s v="ɣ"/>
  </r>
  <r>
    <d v="2018-07-20T00:00:00"/>
    <s v="Taxi à BZV: bureau-domicile"/>
    <x v="0"/>
    <x v="0"/>
    <x v="0"/>
    <x v="1"/>
    <x v="1"/>
    <n v="561.303"/>
    <n v="-6545212"/>
    <x v="10"/>
    <s v="Décharge"/>
    <x v="0"/>
    <s v="CONGO"/>
    <s v="ɣ"/>
  </r>
  <r>
    <d v="2018-07-20T00:00:00"/>
    <s v="Taxi à Ouesso: hôtel-TGI"/>
    <x v="0"/>
    <x v="0"/>
    <x v="0"/>
    <x v="0"/>
    <x v="0"/>
    <n v="561.303"/>
    <n v="-6545712"/>
    <x v="14"/>
    <s v="Décharge"/>
    <x v="0"/>
    <s v="CONGO"/>
    <s v="ɣ"/>
  </r>
  <r>
    <d v="2018-07-20T00:00:00"/>
    <s v="Taxi à Ouesso: TGI-marché "/>
    <x v="0"/>
    <x v="0"/>
    <x v="0"/>
    <x v="0"/>
    <x v="0"/>
    <n v="561.303"/>
    <n v="-6546212"/>
    <x v="14"/>
    <s v="Décharge"/>
    <x v="0"/>
    <s v="CONGO"/>
    <s v="ɣ"/>
  </r>
  <r>
    <d v="2018-07-20T00:00:00"/>
    <s v="Taxi à Ouesso: marché-TGI "/>
    <x v="0"/>
    <x v="0"/>
    <x v="0"/>
    <x v="0"/>
    <x v="0"/>
    <n v="561.303"/>
    <n v="-6546712"/>
    <x v="14"/>
    <s v="Décharge"/>
    <x v="0"/>
    <s v="CONGO"/>
    <s v="ɣ"/>
  </r>
  <r>
    <d v="2018-07-20T00:00:00"/>
    <s v="Taxi à Ouesso: TGI-secretariat informatique "/>
    <x v="0"/>
    <x v="0"/>
    <x v="0"/>
    <x v="0"/>
    <x v="0"/>
    <n v="561.303"/>
    <n v="-6547212"/>
    <x v="14"/>
    <s v="Décharge"/>
    <x v="0"/>
    <s v="CONGO"/>
    <s v="ɣ"/>
  </r>
  <r>
    <d v="2018-07-20T00:00:00"/>
    <s v="Taxi à Ouesso: secretariat informatique-agences MTN et AIRTEL à ouesso"/>
    <x v="0"/>
    <x v="0"/>
    <x v="0"/>
    <x v="0"/>
    <x v="0"/>
    <n v="561.303"/>
    <n v="-6547712"/>
    <x v="14"/>
    <s v="Décharge"/>
    <x v="0"/>
    <s v="CONGO"/>
    <s v="ɣ"/>
  </r>
  <r>
    <d v="2018-07-20T00:00:00"/>
    <s v="Taxi à Ouesso: agence AIRTEL- atelier de menuiserie "/>
    <x v="0"/>
    <x v="0"/>
    <x v="0"/>
    <x v="0"/>
    <x v="0"/>
    <n v="561.303"/>
    <n v="-6548212"/>
    <x v="14"/>
    <s v="Décharge"/>
    <x v="0"/>
    <s v="CONGO"/>
    <s v="ɣ"/>
  </r>
  <r>
    <d v="2018-07-20T00:00:00"/>
    <s v="Taxi à Ouesso: atelier de menuiserie-hôtel "/>
    <x v="0"/>
    <x v="0"/>
    <x v="0"/>
    <x v="0"/>
    <x v="0"/>
    <n v="561.303"/>
    <n v="-6548712"/>
    <x v="14"/>
    <s v="Décharge"/>
    <x v="0"/>
    <s v="CONGO"/>
    <s v="ɣ"/>
  </r>
  <r>
    <d v="2018-07-20T00:00:00"/>
    <s v="Food allowance à Ouesso du 14 au 20 juillet 2018 soit 7 jours"/>
    <x v="2"/>
    <x v="0"/>
    <x v="0"/>
    <x v="55"/>
    <x v="55"/>
    <n v="561.303"/>
    <n v="-6618712"/>
    <x v="14"/>
    <s v="Décharge"/>
    <x v="0"/>
    <s v="CONGO"/>
    <s v="ɣ"/>
  </r>
  <r>
    <d v="2018-07-20T00:00:00"/>
    <s v="Taxi moto à Lekana: Hôtel - Marché pour prospection"/>
    <x v="0"/>
    <x v="5"/>
    <x v="0"/>
    <x v="80"/>
    <x v="80"/>
    <n v="561.303"/>
    <n v="-6619062"/>
    <x v="12"/>
    <s v="Décharge"/>
    <x v="1"/>
    <s v="CONGO"/>
    <s v="ɣ"/>
  </r>
  <r>
    <d v="2018-07-20T00:00:00"/>
    <s v="Taxi moto à Lekana: Marché - Hôtel "/>
    <x v="0"/>
    <x v="5"/>
    <x v="0"/>
    <x v="80"/>
    <x v="80"/>
    <n v="561.303"/>
    <n v="-6619412"/>
    <x v="12"/>
    <s v="Décharge"/>
    <x v="1"/>
    <s v="CONGO"/>
    <s v="ɣ"/>
  </r>
  <r>
    <d v="2018-07-20T00:00:00"/>
    <s v="Paiement frais d'hôtel mission de Lekana du 19 au 20/07/2018"/>
    <x v="2"/>
    <x v="5"/>
    <x v="0"/>
    <x v="21"/>
    <x v="21"/>
    <n v="561.303"/>
    <n v="-6634412"/>
    <x v="12"/>
    <n v="3"/>
    <x v="1"/>
    <s v="CONGO"/>
    <s v="o"/>
  </r>
  <r>
    <d v="2018-07-20T00:00:00"/>
    <s v="Achat billet par taxi moto: Lekana - Djambala "/>
    <x v="0"/>
    <x v="5"/>
    <x v="0"/>
    <x v="47"/>
    <x v="47"/>
    <n v="561.303"/>
    <n v="-6641412"/>
    <x v="12"/>
    <s v="Décharge"/>
    <x v="1"/>
    <s v="CONGO"/>
    <s v="ɣ"/>
  </r>
  <r>
    <d v="2018-07-20T00:00:00"/>
    <s v="Taxi moto à Djambala: Gare routière ocean du nord  - Hôtel"/>
    <x v="0"/>
    <x v="5"/>
    <x v="0"/>
    <x v="80"/>
    <x v="80"/>
    <n v="561.303"/>
    <n v="-6641762"/>
    <x v="12"/>
    <s v="Décharge"/>
    <x v="1"/>
    <s v="CONGO"/>
    <s v="ɣ"/>
  </r>
  <r>
    <d v="2018-07-21T00:00:00"/>
    <s v="Achat du billet ocean du nord Djambala - BZV"/>
    <x v="0"/>
    <x v="5"/>
    <x v="0"/>
    <x v="13"/>
    <x v="13"/>
    <n v="561.303"/>
    <n v="-6647762"/>
    <x v="12"/>
    <s v="OUI"/>
    <x v="1"/>
    <s v="CONGO"/>
    <s v="o"/>
  </r>
  <r>
    <d v="2018-07-21T00:00:00"/>
    <s v="Taxi moto à Impfondo: Hôtel-Maison d'arrêt "/>
    <x v="0"/>
    <x v="0"/>
    <x v="0"/>
    <x v="0"/>
    <x v="0"/>
    <n v="561.303"/>
    <n v="-6648262"/>
    <x v="0"/>
    <s v="Décharge"/>
    <x v="0"/>
    <s v="CONGO"/>
    <s v="ɣ"/>
  </r>
  <r>
    <d v="2018-07-21T00:00:00"/>
    <s v="Ration des prévenus à Impfondo "/>
    <x v="1"/>
    <x v="0"/>
    <x v="0"/>
    <x v="9"/>
    <x v="9"/>
    <n v="561.303"/>
    <n v="-6650262"/>
    <x v="0"/>
    <s v="Décharge"/>
    <x v="0"/>
    <s v="CONGO"/>
    <s v="ɣ"/>
  </r>
  <r>
    <d v="2018-07-21T00:00:00"/>
    <s v="Taxi moto à Impfondo: Maison d'arrêt-Restaurant-Hôtel"/>
    <x v="0"/>
    <x v="0"/>
    <x v="0"/>
    <x v="1"/>
    <x v="1"/>
    <n v="561.303"/>
    <n v="-6651262"/>
    <x v="0"/>
    <s v="Décharge"/>
    <x v="0"/>
    <s v="CONGO"/>
    <s v="ɣ"/>
  </r>
  <r>
    <d v="2018-07-21T00:00:00"/>
    <s v="Taxi moto: Hôtel-TGI"/>
    <x v="0"/>
    <x v="0"/>
    <x v="0"/>
    <x v="0"/>
    <x v="0"/>
    <n v="561.303"/>
    <n v="-6651762"/>
    <x v="16"/>
    <s v="Décharge"/>
    <x v="0"/>
    <s v="CONGO"/>
    <s v="ɣ"/>
  </r>
  <r>
    <d v="2018-07-21T00:00:00"/>
    <s v="Taxi moto: TGI-Hôtel"/>
    <x v="0"/>
    <x v="0"/>
    <x v="0"/>
    <x v="0"/>
    <x v="0"/>
    <n v="561.303"/>
    <n v="-6652262"/>
    <x v="16"/>
    <s v="Décharge"/>
    <x v="0"/>
    <s v="CONGO"/>
    <s v="ɣ"/>
  </r>
  <r>
    <d v="2018-07-21T00:00:00"/>
    <s v="Taxi moto: Hôtel-Gendarmerie"/>
    <x v="0"/>
    <x v="0"/>
    <x v="0"/>
    <x v="0"/>
    <x v="0"/>
    <n v="561.303"/>
    <n v="-6652762"/>
    <x v="16"/>
    <s v="Décharge"/>
    <x v="0"/>
    <s v="CONGO"/>
    <s v="ɣ"/>
  </r>
  <r>
    <d v="2018-07-21T00:00:00"/>
    <s v="Taxi moto: Gendarmerie-Restaurant"/>
    <x v="0"/>
    <x v="0"/>
    <x v="0"/>
    <x v="0"/>
    <x v="0"/>
    <n v="561.303"/>
    <n v="-6653262"/>
    <x v="16"/>
    <s v="Décharge"/>
    <x v="0"/>
    <s v="CONGO"/>
    <s v="ɣ"/>
  </r>
  <r>
    <d v="2018-07-21T00:00:00"/>
    <s v="Taxi moto: Restaurant-Hôtel"/>
    <x v="0"/>
    <x v="0"/>
    <x v="0"/>
    <x v="0"/>
    <x v="0"/>
    <n v="561.303"/>
    <n v="-6653762"/>
    <x v="16"/>
    <s v="Décharge"/>
    <x v="0"/>
    <s v="CONGO"/>
    <s v="ɣ"/>
  </r>
  <r>
    <d v="2018-07-21T00:00:00"/>
    <s v="Ration des prévenus à OYO "/>
    <x v="1"/>
    <x v="0"/>
    <x v="0"/>
    <x v="39"/>
    <x v="39"/>
    <n v="561.303"/>
    <n v="-6656762"/>
    <x v="16"/>
    <s v="Décharge"/>
    <x v="0"/>
    <s v="CONGO"/>
    <s v="ɣ"/>
  </r>
  <r>
    <d v="2018-07-21T00:00:00"/>
    <s v="Taxi à BZV: domicile-Agence MTN Faire le mobile money à i55s"/>
    <x v="0"/>
    <x v="3"/>
    <x v="0"/>
    <x v="9"/>
    <x v="9"/>
    <n v="561.303"/>
    <n v="-6658762"/>
    <x v="5"/>
    <s v="Décharge"/>
    <x v="0"/>
    <s v="CONGO"/>
    <s v="ɣ"/>
  </r>
  <r>
    <d v="2018-07-21T00:00:00"/>
    <s v="Taxi à BZV: Agence MTN-Bureau-domicile"/>
    <x v="0"/>
    <x v="3"/>
    <x v="0"/>
    <x v="39"/>
    <x v="39"/>
    <n v="561.303"/>
    <n v="-6661762"/>
    <x v="5"/>
    <s v="Décharge"/>
    <x v="0"/>
    <s v="CONGO"/>
    <s v="ɣ"/>
  </r>
  <r>
    <d v="2018-07-21T00:00:00"/>
    <s v="Taxi à BZV: domicile-Agence Océan du Nord/Urgence la nuit recuperer le sac de It87"/>
    <x v="0"/>
    <x v="3"/>
    <x v="0"/>
    <x v="39"/>
    <x v="39"/>
    <n v="561.303"/>
    <n v="-6664762"/>
    <x v="5"/>
    <s v="Décharge"/>
    <x v="0"/>
    <s v="CONGO"/>
    <s v="ɣ"/>
  </r>
  <r>
    <d v="2018-07-21T00:00:00"/>
    <s v="Paiement frais d'hôtel 02 nuitées à Kinshasa du 19 au 21 juillet 2018 (cfr mission Kinshasa)"/>
    <x v="2"/>
    <x v="5"/>
    <x v="0"/>
    <x v="89"/>
    <x v="89"/>
    <n v="561.303"/>
    <n v="-6712762"/>
    <x v="8"/>
    <n v="5"/>
    <x v="1"/>
    <s v="CONGO"/>
    <s v="o"/>
  </r>
  <r>
    <d v="2018-07-21T00:00:00"/>
    <s v="Taxi Magasin-Memling-Food Market (recupération du transfert)"/>
    <x v="0"/>
    <x v="5"/>
    <x v="0"/>
    <x v="39"/>
    <x v="39"/>
    <n v="561.303"/>
    <n v="-6715762"/>
    <x v="8"/>
    <s v="Décharge"/>
    <x v="1"/>
    <s v="CONGO"/>
    <s v="ɣ"/>
  </r>
  <r>
    <d v="2018-07-21T00:00:00"/>
    <s v="Taxi Food-Centre ville-Food (achat carte sim après le vol)"/>
    <x v="0"/>
    <x v="5"/>
    <x v="0"/>
    <x v="39"/>
    <x v="39"/>
    <n v="561.303"/>
    <n v="-6718762"/>
    <x v="8"/>
    <s v="Décharge"/>
    <x v="1"/>
    <s v="CONGO"/>
    <s v="ɣ"/>
  </r>
  <r>
    <d v="2018-07-21T00:00:00"/>
    <s v="Achat carte sim (déjà identifiée)"/>
    <x v="10"/>
    <x v="1"/>
    <x v="0"/>
    <x v="1"/>
    <x v="1"/>
    <n v="561.303"/>
    <n v="-6719762"/>
    <x v="8"/>
    <s v="Décharge"/>
    <x v="1"/>
    <s v="CONGO"/>
    <s v="ɣ"/>
  </r>
  <r>
    <d v="2018-07-21T00:00:00"/>
    <s v="Achat crédit (pour signaler le problème et redemander le code de transfert)"/>
    <x v="13"/>
    <x v="1"/>
    <x v="0"/>
    <x v="3"/>
    <x v="3"/>
    <n v="561.303"/>
    <n v="-6724762"/>
    <x v="8"/>
    <s v="Décharge"/>
    <x v="1"/>
    <s v="CONGO"/>
    <s v="ɣ"/>
  </r>
  <r>
    <d v="2018-07-21T00:00:00"/>
    <s v="Taxi Food-Ville-Beach (départ pour Brazzaville)"/>
    <x v="0"/>
    <x v="5"/>
    <x v="0"/>
    <x v="52"/>
    <x v="52"/>
    <n v="561.303"/>
    <n v="-6727262"/>
    <x v="8"/>
    <s v="Décharge"/>
    <x v="1"/>
    <s v="CONGO"/>
    <s v="ɣ"/>
  </r>
  <r>
    <d v="2018-07-21T00:00:00"/>
    <s v="Achat billet Kinshasa-Brazzaville (formalités de départ)"/>
    <x v="0"/>
    <x v="5"/>
    <x v="0"/>
    <x v="19"/>
    <x v="19"/>
    <n v="561.303"/>
    <n v="-6745262"/>
    <x v="8"/>
    <n v="13"/>
    <x v="1"/>
    <s v="CONGO"/>
    <s v="o"/>
  </r>
  <r>
    <d v="2018-07-21T00:00:00"/>
    <s v="Cachet de sortie (formalités de départ pour Kinshasa)"/>
    <x v="11"/>
    <x v="5"/>
    <x v="0"/>
    <x v="3"/>
    <x v="3"/>
    <n v="561.303"/>
    <n v="-6750262"/>
    <x v="8"/>
    <s v="Décharge"/>
    <x v="1"/>
    <s v="CONGO"/>
    <s v="ɣ"/>
  </r>
  <r>
    <d v="2018-07-21T00:00:00"/>
    <s v="Achat déclaration full Douane, vignette et redevance sortie(formalités de départ)"/>
    <x v="0"/>
    <x v="5"/>
    <x v="0"/>
    <x v="3"/>
    <x v="3"/>
    <n v="561.303"/>
    <n v="-6755262"/>
    <x v="8"/>
    <s v="Décharge"/>
    <x v="1"/>
    <s v="CONGO"/>
    <s v="ɣ"/>
  </r>
  <r>
    <d v="2018-07-21T00:00:00"/>
    <s v="Paiement contrevention (arrivé à Brazzaville)"/>
    <x v="11"/>
    <x v="5"/>
    <x v="0"/>
    <x v="14"/>
    <x v="14"/>
    <n v="561.303"/>
    <n v="-6759262"/>
    <x v="8"/>
    <s v="Décharge"/>
    <x v="1"/>
    <s v="CONGO"/>
    <s v="ɣ"/>
  </r>
  <r>
    <d v="2018-07-21T00:00:00"/>
    <s v="Déclaration full et redevence entrée (formalités d'arrivée à Brazzaville)"/>
    <x v="11"/>
    <x v="5"/>
    <x v="0"/>
    <x v="82"/>
    <x v="82"/>
    <n v="561.303"/>
    <n v="-6762462"/>
    <x v="8"/>
    <s v="Décharge"/>
    <x v="1"/>
    <s v="CONGO"/>
    <s v="ɣ"/>
  </r>
  <r>
    <d v="2018-07-21T00:00:00"/>
    <s v="Paiement cachet d'entrée (formalités d'arrivée à Brazzaville)"/>
    <x v="11"/>
    <x v="5"/>
    <x v="0"/>
    <x v="9"/>
    <x v="9"/>
    <n v="561.303"/>
    <n v="-6764462"/>
    <x v="8"/>
    <s v="Décharge"/>
    <x v="1"/>
    <s v="CONGO"/>
    <s v="ɣ"/>
  </r>
  <r>
    <d v="2018-07-21T00:00:00"/>
    <s v="Taxi beach-Talangaï (arrivé à Brazzaville)"/>
    <x v="0"/>
    <x v="5"/>
    <x v="0"/>
    <x v="6"/>
    <x v="6"/>
    <n v="561.303"/>
    <n v="-6765962"/>
    <x v="8"/>
    <s v="Décharge"/>
    <x v="1"/>
    <s v="CONGO"/>
    <s v="ɣ"/>
  </r>
  <r>
    <d v="2018-07-21T00:00:00"/>
    <s v="Food allowance mission Kinshasa du 19 au 21/07/2018"/>
    <x v="2"/>
    <x v="5"/>
    <x v="0"/>
    <x v="24"/>
    <x v="24"/>
    <n v="561.303"/>
    <n v="-6795962"/>
    <x v="8"/>
    <s v="Décharge"/>
    <x v="1"/>
    <s v="CONGO"/>
    <s v="ɣ"/>
  </r>
  <r>
    <d v="2018-07-21T00:00:00"/>
    <s v="Taxi à Makoua en prospection"/>
    <x v="0"/>
    <x v="5"/>
    <x v="0"/>
    <x v="39"/>
    <x v="39"/>
    <n v="561.303"/>
    <n v="-6798962"/>
    <x v="9"/>
    <s v="Décharge"/>
    <x v="1"/>
    <s v="CONGO"/>
    <s v="ɤ"/>
  </r>
  <r>
    <d v="2018-07-21T00:00:00"/>
    <s v="Achat Billet Makoua - Brazzaville "/>
    <x v="0"/>
    <x v="5"/>
    <x v="0"/>
    <x v="25"/>
    <x v="25"/>
    <n v="561.303"/>
    <n v="-6810962"/>
    <x v="9"/>
    <n v="13046"/>
    <x v="1"/>
    <s v="CONGO"/>
    <s v="o"/>
  </r>
  <r>
    <d v="2018-07-21T00:00:00"/>
    <s v="Taxi à Ouesso: hôtel-maison d'arrêt "/>
    <x v="0"/>
    <x v="0"/>
    <x v="0"/>
    <x v="0"/>
    <x v="0"/>
    <n v="561.303"/>
    <n v="-6811462"/>
    <x v="14"/>
    <s v="Décharge"/>
    <x v="0"/>
    <s v="CONGO"/>
    <s v="ɣ"/>
  </r>
  <r>
    <d v="2018-07-21T00:00:00"/>
    <s v="Taxi à Ouesso: maison d'arrêt-restaurant "/>
    <x v="0"/>
    <x v="0"/>
    <x v="0"/>
    <x v="0"/>
    <x v="0"/>
    <n v="561.303"/>
    <n v="-6811962"/>
    <x v="14"/>
    <s v="Décharge"/>
    <x v="0"/>
    <s v="CONGO"/>
    <s v="ɣ"/>
  </r>
  <r>
    <d v="2018-07-21T00:00:00"/>
    <s v="Ration des Prévenus à Ouesso"/>
    <x v="1"/>
    <x v="0"/>
    <x v="0"/>
    <x v="3"/>
    <x v="3"/>
    <n v="561.303"/>
    <n v="-6816962"/>
    <x v="14"/>
    <s v="Décharge"/>
    <x v="0"/>
    <s v="CONGO"/>
    <s v="ɣ"/>
  </r>
  <r>
    <d v="2018-07-21T00:00:00"/>
    <s v="Taxi à Ouesso: restaurant-hôtel"/>
    <x v="0"/>
    <x v="0"/>
    <x v="0"/>
    <x v="0"/>
    <x v="0"/>
    <n v="561.303"/>
    <n v="-6817462"/>
    <x v="14"/>
    <s v="Décharge"/>
    <x v="0"/>
    <s v="CONGO"/>
    <s v="ɣ"/>
  </r>
  <r>
    <d v="2018-07-21T00:00:00"/>
    <s v="Paiement frais  d'hôtel mission de Djambala-Lekana du 20 au 21/07/2018"/>
    <x v="2"/>
    <x v="5"/>
    <x v="0"/>
    <x v="21"/>
    <x v="21"/>
    <n v="561.303"/>
    <n v="-6832462"/>
    <x v="12"/>
    <n v="25"/>
    <x v="1"/>
    <s v="CONGO"/>
    <s v="o"/>
  </r>
  <r>
    <d v="2018-07-21T00:00:00"/>
    <s v="Food allowance mission de Djambala-Lekana du 18 au 22/07/2018"/>
    <x v="2"/>
    <x v="5"/>
    <x v="0"/>
    <x v="61"/>
    <x v="61"/>
    <n v="561.303"/>
    <n v="-6882462"/>
    <x v="12"/>
    <s v="Décharge"/>
    <x v="1"/>
    <s v="CONGO"/>
    <s v="ɣ"/>
  </r>
  <r>
    <d v="2018-07-21T00:00:00"/>
    <s v="Taxi moto à Djambala: Hôtel - Gare routière - Marché  - Gare routière océan du nord "/>
    <x v="0"/>
    <x v="5"/>
    <x v="0"/>
    <x v="90"/>
    <x v="90"/>
    <n v="561.303"/>
    <n v="-6883362"/>
    <x v="12"/>
    <s v="Décharge"/>
    <x v="1"/>
    <s v="CONGO"/>
    <s v="ɣ"/>
  </r>
  <r>
    <d v="2018-07-22T00:00:00"/>
    <s v="Taxi moto à Impfondo: Hôtel-Restaurant /aller et Retour "/>
    <x v="0"/>
    <x v="0"/>
    <x v="0"/>
    <x v="1"/>
    <x v="1"/>
    <n v="561.303"/>
    <n v="-6884362"/>
    <x v="0"/>
    <s v="Décharge"/>
    <x v="0"/>
    <s v="CONGO"/>
    <s v="ɣ"/>
  </r>
  <r>
    <d v="2018-07-22T00:00:00"/>
    <s v="Taxi moto: Hôtel-Gendarmerie"/>
    <x v="0"/>
    <x v="0"/>
    <x v="0"/>
    <x v="0"/>
    <x v="0"/>
    <n v="561.303"/>
    <n v="-6884862"/>
    <x v="16"/>
    <s v="Décharge"/>
    <x v="0"/>
    <s v="CONGO"/>
    <s v="ɣ"/>
  </r>
  <r>
    <d v="2018-07-22T00:00:00"/>
    <s v="Taxi moto: Gendarmerie-Hôtel"/>
    <x v="0"/>
    <x v="0"/>
    <x v="0"/>
    <x v="0"/>
    <x v="0"/>
    <n v="561.303"/>
    <n v="-6885362"/>
    <x v="16"/>
    <s v="Décharge"/>
    <x v="0"/>
    <s v="CONGO"/>
    <s v="ɣ"/>
  </r>
  <r>
    <d v="2018-07-22T00:00:00"/>
    <s v="Taxi moto: Hôtel-Restaurant"/>
    <x v="0"/>
    <x v="0"/>
    <x v="0"/>
    <x v="0"/>
    <x v="0"/>
    <n v="561.303"/>
    <n v="-6885862"/>
    <x v="16"/>
    <s v="Décharge"/>
    <x v="0"/>
    <s v="CONGO"/>
    <s v="ɣ"/>
  </r>
  <r>
    <d v="2018-07-22T00:00:00"/>
    <s v="Taxi moto: Restaurant-Hôtel"/>
    <x v="0"/>
    <x v="0"/>
    <x v="0"/>
    <x v="0"/>
    <x v="0"/>
    <n v="561.303"/>
    <n v="-6886362"/>
    <x v="16"/>
    <s v="Décharge"/>
    <x v="0"/>
    <s v="CONGO"/>
    <s v="ɣ"/>
  </r>
  <r>
    <d v="2018-07-22T00:00:00"/>
    <s v="Ration des prévenus à OYO"/>
    <x v="1"/>
    <x v="0"/>
    <x v="0"/>
    <x v="39"/>
    <x v="39"/>
    <n v="561.303"/>
    <n v="-6889362"/>
    <x v="16"/>
    <s v="Décharge"/>
    <x v="0"/>
    <s v="CONGO"/>
    <s v="ɣ"/>
  </r>
  <r>
    <d v="2018-07-22T00:00:00"/>
    <s v="Achat Boisson et Nourriture pour la cible "/>
    <x v="15"/>
    <x v="5"/>
    <x v="0"/>
    <x v="78"/>
    <x v="78"/>
    <n v="561.303"/>
    <n v="-6896862"/>
    <x v="9"/>
    <s v="Décharge"/>
    <x v="1"/>
    <s v="CONGO"/>
    <s v="ɤ"/>
  </r>
  <r>
    <d v="2018-07-22T00:00:00"/>
    <s v="Taxi à Makoua en prospection"/>
    <x v="0"/>
    <x v="5"/>
    <x v="0"/>
    <x v="6"/>
    <x v="6"/>
    <n v="561.303"/>
    <n v="-6898362"/>
    <x v="9"/>
    <s v="Décharge"/>
    <x v="1"/>
    <s v="CONGO"/>
    <s v="ɤ"/>
  </r>
  <r>
    <d v="2018-07-22T00:00:00"/>
    <s v="Paiement frais d'hôtel 04 nuitées à Makoua du 19 au 23 juillet 2018"/>
    <x v="2"/>
    <x v="5"/>
    <x v="0"/>
    <x v="43"/>
    <x v="43"/>
    <n v="561.303"/>
    <n v="-6958362"/>
    <x v="9"/>
    <n v="104"/>
    <x v="1"/>
    <s v="CONGO"/>
    <s v="o"/>
  </r>
  <r>
    <d v="2018-07-22T00:00:00"/>
    <s v="Achat billet Océan du Nord BZV-IMPFONDO/Me Severin BIYOUDI MIAKASSISSA"/>
    <x v="4"/>
    <x v="0"/>
    <x v="0"/>
    <x v="45"/>
    <x v="45"/>
    <n v="561.303"/>
    <n v="-6993362"/>
    <x v="5"/>
    <n v="220706002018"/>
    <x v="0"/>
    <s v="CONGO"/>
    <s v="o"/>
  </r>
  <r>
    <d v="2018-07-22T00:00:00"/>
    <s v="Taxi à Ouesso: hôtel-résidence Palf"/>
    <x v="0"/>
    <x v="0"/>
    <x v="0"/>
    <x v="0"/>
    <x v="0"/>
    <n v="561.303"/>
    <n v="-6993862"/>
    <x v="14"/>
    <s v="Décharge"/>
    <x v="0"/>
    <s v="CONGO"/>
    <s v="ɣ"/>
  </r>
  <r>
    <d v="2018-07-22T00:00:00"/>
    <s v="Taxi à Ouesso: résidence palf-hôtel "/>
    <x v="0"/>
    <x v="0"/>
    <x v="0"/>
    <x v="0"/>
    <x v="0"/>
    <n v="561.303"/>
    <n v="-6994362"/>
    <x v="14"/>
    <s v="Décharge"/>
    <x v="0"/>
    <s v="CONGO"/>
    <s v="ɣ"/>
  </r>
  <r>
    <d v="2018-07-22T00:00:00"/>
    <s v="Taxi à Ouesso: hôtel-restaurant "/>
    <x v="0"/>
    <x v="0"/>
    <x v="0"/>
    <x v="0"/>
    <x v="0"/>
    <n v="561.303"/>
    <n v="-6994862"/>
    <x v="14"/>
    <s v="Décharge"/>
    <x v="0"/>
    <s v="CONGO"/>
    <s v="ɣ"/>
  </r>
  <r>
    <d v="2018-07-22T00:00:00"/>
    <s v="Taxi à Ouesso: restaurant-hôtel "/>
    <x v="0"/>
    <x v="0"/>
    <x v="0"/>
    <x v="0"/>
    <x v="0"/>
    <n v="561.303"/>
    <n v="-6995362"/>
    <x v="14"/>
    <s v="Décharge"/>
    <x v="0"/>
    <s v="CONGO"/>
    <s v="ɣ"/>
  </r>
  <r>
    <d v="2018-07-22T00:00:00"/>
    <s v="Taxi à BZV: Gare routière ocean du nord Mikalou  - Talangai liberté - Mikalou - Talangai liberté pour recuperer mon sac dans le bus d'Océan du Nord"/>
    <x v="0"/>
    <x v="5"/>
    <x v="0"/>
    <x v="39"/>
    <x v="39"/>
    <n v="561.303"/>
    <n v="-6998362"/>
    <x v="12"/>
    <s v="Décharge"/>
    <x v="1"/>
    <s v="CONGO"/>
    <s v="ɣ"/>
  </r>
  <r>
    <d v="2018-07-22T00:00:00"/>
    <s v="Taxi à BZV: Talangai liberté - domicile /retour de mission de Djambala"/>
    <x v="0"/>
    <x v="5"/>
    <x v="0"/>
    <x v="6"/>
    <x v="6"/>
    <n v="561.303"/>
    <n v="-6999862"/>
    <x v="12"/>
    <s v="Décharge"/>
    <x v="1"/>
    <s v="CONGO"/>
    <s v="ɣ"/>
  </r>
  <r>
    <d v="2018-07-23T00:00:00"/>
    <s v="FRAIS RET.DEPLACE Chq n°03593809"/>
    <x v="3"/>
    <x v="1"/>
    <x v="0"/>
    <x v="12"/>
    <x v="12"/>
    <n v="561.303"/>
    <n v="-7003263"/>
    <x v="3"/>
    <n v="3593809"/>
    <x v="0"/>
    <s v="CONGO"/>
    <s v="o"/>
  </r>
  <r>
    <d v="2018-07-23T00:00:00"/>
    <s v="COTISATION WEB BANK"/>
    <x v="3"/>
    <x v="1"/>
    <x v="0"/>
    <x v="91"/>
    <x v="91"/>
    <n v="561.303"/>
    <n v="-7009767"/>
    <x v="3"/>
    <s v="Relevé"/>
    <x v="0"/>
    <s v="CONGO"/>
    <s v="o"/>
  </r>
  <r>
    <d v="2018-07-23T00:00:00"/>
    <s v="Taxi moto à Impfondo: Hôtel-Maison d'arrêt  "/>
    <x v="0"/>
    <x v="0"/>
    <x v="0"/>
    <x v="0"/>
    <x v="0"/>
    <n v="561.303"/>
    <n v="-7010267"/>
    <x v="0"/>
    <s v="Décharge"/>
    <x v="0"/>
    <s v="CONGO"/>
    <s v="ɣ"/>
  </r>
  <r>
    <d v="2018-07-23T00:00:00"/>
    <s v="Ration des prévenus à Impfondo "/>
    <x v="1"/>
    <x v="0"/>
    <x v="0"/>
    <x v="9"/>
    <x v="9"/>
    <n v="561.303"/>
    <n v="-7012267"/>
    <x v="0"/>
    <s v="Décharge"/>
    <x v="0"/>
    <s v="CONGO"/>
    <s v="ɣ"/>
  </r>
  <r>
    <d v="2018-07-23T00:00:00"/>
    <s v="Taxi moto à Impfondo : Maison d'arrêt-Charden Farell"/>
    <x v="0"/>
    <x v="0"/>
    <x v="0"/>
    <x v="0"/>
    <x v="0"/>
    <n v="561.303"/>
    <n v="-7012767"/>
    <x v="0"/>
    <s v="Décharge"/>
    <x v="0"/>
    <s v="CONGO"/>
    <s v="ɣ"/>
  </r>
  <r>
    <d v="2018-07-23T00:00:00"/>
    <s v="Taxi moto à Impfondo: Charden Farell-Restaurant-Hôtel"/>
    <x v="0"/>
    <x v="0"/>
    <x v="0"/>
    <x v="1"/>
    <x v="1"/>
    <n v="561.303"/>
    <n v="-7013767"/>
    <x v="0"/>
    <s v="Décharge"/>
    <x v="0"/>
    <s v="CONGO"/>
    <s v="ɣ"/>
  </r>
  <r>
    <d v="2018-07-23T00:00:00"/>
    <s v="Taxi moto: Hôtel-TGI"/>
    <x v="0"/>
    <x v="0"/>
    <x v="0"/>
    <x v="0"/>
    <x v="0"/>
    <n v="561.303"/>
    <n v="-7014267"/>
    <x v="16"/>
    <s v="Décharge"/>
    <x v="0"/>
    <s v="CONGO"/>
    <s v="ɣ"/>
  </r>
  <r>
    <d v="2018-07-23T00:00:00"/>
    <s v="Taxi moto:TGI-Groupe Charden Farell"/>
    <x v="0"/>
    <x v="0"/>
    <x v="0"/>
    <x v="0"/>
    <x v="0"/>
    <n v="561.303"/>
    <n v="-7014767"/>
    <x v="16"/>
    <s v="Décharge"/>
    <x v="0"/>
    <s v="CONGO"/>
    <s v="ɣ"/>
  </r>
  <r>
    <d v="2018-07-23T00:00:00"/>
    <s v="Taxi moto: Groupe Charden Farell-Bureau du Directeur de la maison d'arrêt"/>
    <x v="0"/>
    <x v="0"/>
    <x v="0"/>
    <x v="0"/>
    <x v="0"/>
    <n v="561.303"/>
    <n v="-7015267"/>
    <x v="16"/>
    <s v="Décharge"/>
    <x v="0"/>
    <s v="CONGO"/>
    <s v="ɣ"/>
  </r>
  <r>
    <d v="2018-07-23T00:00:00"/>
    <s v="Taxi moto: Bureau du Directeur de la Maison d'arrêt-Gendarmerie"/>
    <x v="0"/>
    <x v="0"/>
    <x v="0"/>
    <x v="0"/>
    <x v="0"/>
    <n v="561.303"/>
    <n v="-7015767"/>
    <x v="16"/>
    <s v="Décharge"/>
    <x v="0"/>
    <s v="CONGO"/>
    <s v="ɣ"/>
  </r>
  <r>
    <d v="2018-07-23T00:00:00"/>
    <s v="Taxi moto: Gendarmerie-Hôtel"/>
    <x v="0"/>
    <x v="0"/>
    <x v="0"/>
    <x v="0"/>
    <x v="0"/>
    <n v="561.303"/>
    <n v="-7016267"/>
    <x v="16"/>
    <s v="Décharge"/>
    <x v="0"/>
    <s v="CONGO"/>
    <s v="ɣ"/>
  </r>
  <r>
    <d v="2018-07-23T00:00:00"/>
    <s v="Taxi moto: Hôtel-Restaurant"/>
    <x v="0"/>
    <x v="0"/>
    <x v="0"/>
    <x v="0"/>
    <x v="0"/>
    <n v="561.303"/>
    <n v="-7016767"/>
    <x v="16"/>
    <s v="Décharge"/>
    <x v="0"/>
    <s v="CONGO"/>
    <s v="ɣ"/>
  </r>
  <r>
    <d v="2018-07-23T00:00:00"/>
    <s v="Taxi moto: Restaurant-Hôtel"/>
    <x v="0"/>
    <x v="0"/>
    <x v="0"/>
    <x v="0"/>
    <x v="0"/>
    <n v="561.303"/>
    <n v="-7017267"/>
    <x v="16"/>
    <s v="Décharge"/>
    <x v="0"/>
    <s v="CONGO"/>
    <s v="ɣ"/>
  </r>
  <r>
    <d v="2018-07-23T00:00:00"/>
    <s v="Ration des prévenus à OYO"/>
    <x v="1"/>
    <x v="0"/>
    <x v="0"/>
    <x v="39"/>
    <x v="39"/>
    <n v="561.303"/>
    <n v="-7020267"/>
    <x v="16"/>
    <s v="Décharge"/>
    <x v="0"/>
    <s v="CONGO"/>
    <s v="ɣ"/>
  </r>
  <r>
    <d v="2018-07-23T00:00:00"/>
    <s v="Taxi à BZV: Domicile-Hôtel Saphir (cours de natation)"/>
    <x v="0"/>
    <x v="0"/>
    <x v="0"/>
    <x v="1"/>
    <x v="1"/>
    <n v="561.303"/>
    <n v="-7021267"/>
    <x v="4"/>
    <s v="Décharge"/>
    <x v="0"/>
    <s v="CONGO"/>
    <s v="ɣ"/>
  </r>
  <r>
    <d v="2018-07-23T00:00:00"/>
    <s v="Taxi à BZV: Hôtel Saphir (cours de natation)-Domicile"/>
    <x v="0"/>
    <x v="0"/>
    <x v="0"/>
    <x v="1"/>
    <x v="1"/>
    <n v="561.303"/>
    <n v="-7022267"/>
    <x v="4"/>
    <s v="Décharge"/>
    <x v="0"/>
    <s v="CONGO"/>
    <s v="ɣ"/>
  </r>
  <r>
    <d v="2018-07-23T00:00:00"/>
    <s v="Taxi à BZV: Bureau-BCI"/>
    <x v="0"/>
    <x v="3"/>
    <x v="0"/>
    <x v="9"/>
    <x v="9"/>
    <n v="561.303"/>
    <n v="-7024267"/>
    <x v="5"/>
    <s v="Décharge"/>
    <x v="0"/>
    <s v="CONGO"/>
    <s v="ɣ"/>
  </r>
  <r>
    <d v="2018-07-23T00:00:00"/>
    <s v="Frais de transfert à Bley/IMPFONDO"/>
    <x v="8"/>
    <x v="1"/>
    <x v="0"/>
    <x v="14"/>
    <x v="14"/>
    <n v="561.303"/>
    <n v="-7028267"/>
    <x v="5"/>
    <s v="100/GCF"/>
    <x v="0"/>
    <s v="CONGO"/>
    <s v="o"/>
  </r>
  <r>
    <d v="2018-07-23T00:00:00"/>
    <s v="Frais de transfert à Crépin/Oyo"/>
    <x v="8"/>
    <x v="1"/>
    <x v="0"/>
    <x v="83"/>
    <x v="83"/>
    <n v="561.303"/>
    <n v="-7031867"/>
    <x v="5"/>
    <s v="101/GCF"/>
    <x v="0"/>
    <s v="CONGO"/>
    <s v="o"/>
  </r>
  <r>
    <d v="2018-07-23T00:00:00"/>
    <s v="Frais de transfert à Dalia/OUESSO"/>
    <x v="8"/>
    <x v="1"/>
    <x v="0"/>
    <x v="8"/>
    <x v="8"/>
    <n v="561.303"/>
    <n v="-7039867"/>
    <x v="5"/>
    <s v="102/GCF"/>
    <x v="0"/>
    <s v="CONGO"/>
    <s v="o"/>
  </r>
  <r>
    <d v="2018-07-23T00:00:00"/>
    <s v="Taxi à BZV: Bureau-Centre ville /Achat cartouches d'imprimantes"/>
    <x v="0"/>
    <x v="3"/>
    <x v="0"/>
    <x v="9"/>
    <x v="9"/>
    <n v="561.303"/>
    <n v="-7041867"/>
    <x v="5"/>
    <s v="Décharge"/>
    <x v="0"/>
    <s v="CONGO"/>
    <s v="ɣ"/>
  </r>
  <r>
    <d v="2018-07-23T00:00:00"/>
    <s v="Achat 05 cartouches d'encre HP63 (3 noirs et 2 couleurs)"/>
    <x v="10"/>
    <x v="1"/>
    <x v="0"/>
    <x v="54"/>
    <x v="54"/>
    <n v="561.303"/>
    <n v="-7116867"/>
    <x v="5"/>
    <n v="1095"/>
    <x v="0"/>
    <s v="CONGO"/>
    <s v="o"/>
  </r>
  <r>
    <d v="2018-07-23T00:00:00"/>
    <s v="Taxi Bureau PALF-Radio Rurale"/>
    <x v="0"/>
    <x v="4"/>
    <x v="0"/>
    <x v="1"/>
    <x v="1"/>
    <n v="561.303"/>
    <n v="-7117867"/>
    <x v="7"/>
    <s v="Décharge"/>
    <x v="0"/>
    <s v="CONGO"/>
    <s v="ɣ"/>
  </r>
  <r>
    <d v="2018-07-23T00:00:00"/>
    <s v="Taxi Radio Rurale-MN TV"/>
    <x v="0"/>
    <x v="4"/>
    <x v="0"/>
    <x v="1"/>
    <x v="1"/>
    <n v="561.303"/>
    <n v="-7118867"/>
    <x v="7"/>
    <s v="Décharge"/>
    <x v="0"/>
    <s v="CONGO"/>
    <s v="ɣ"/>
  </r>
  <r>
    <d v="2018-07-23T00:00:00"/>
    <s v="Taxi MN TV-TOP TV"/>
    <x v="0"/>
    <x v="4"/>
    <x v="0"/>
    <x v="1"/>
    <x v="1"/>
    <n v="561.303"/>
    <n v="-7119867"/>
    <x v="7"/>
    <s v="Décharge"/>
    <x v="0"/>
    <s v="CONGO"/>
    <s v="ɣ"/>
  </r>
  <r>
    <d v="2018-07-23T00:00:00"/>
    <s v="Taxi TOP TV-Arrêt de Bus CCF"/>
    <x v="0"/>
    <x v="4"/>
    <x v="0"/>
    <x v="1"/>
    <x v="1"/>
    <n v="561.303"/>
    <n v="-7120867"/>
    <x v="7"/>
    <s v="Décharge"/>
    <x v="0"/>
    <s v="CONGO"/>
    <s v="ɣ"/>
  </r>
  <r>
    <d v="2018-07-23T00:00:00"/>
    <s v="Taxi Arrêt de Bus CCF-Bureau PALF"/>
    <x v="0"/>
    <x v="4"/>
    <x v="0"/>
    <x v="1"/>
    <x v="1"/>
    <n v="561.303"/>
    <n v="-7121867"/>
    <x v="7"/>
    <s v="Décharge"/>
    <x v="0"/>
    <s v="CONGO"/>
    <s v="ɣ"/>
  </r>
  <r>
    <d v="2018-07-23T00:00:00"/>
    <s v="Taxi Talangaï-Bureau-Talangaï (resolution du problème de téléphone)"/>
    <x v="0"/>
    <x v="5"/>
    <x v="0"/>
    <x v="39"/>
    <x v="39"/>
    <n v="561.303"/>
    <n v="-7124867"/>
    <x v="8"/>
    <s v="Décharge"/>
    <x v="1"/>
    <s v="CONGO"/>
    <s v="ɣ"/>
  </r>
  <r>
    <d v="2018-07-23T00:00:00"/>
    <s v="Taxi à BZV: Bureau- Hôtel Saphir/ cours de Natation"/>
    <x v="0"/>
    <x v="5"/>
    <x v="0"/>
    <x v="1"/>
    <x v="1"/>
    <n v="561.303"/>
    <n v="-7125867"/>
    <x v="11"/>
    <s v="decharge"/>
    <x v="1"/>
    <s v="CONGO"/>
    <s v="ɣ"/>
  </r>
  <r>
    <d v="2018-07-23T00:00:00"/>
    <s v="Taxi à BZV:-Hôtel Saphir- Bureau/Retour au bureau apres les cours de natation"/>
    <x v="0"/>
    <x v="5"/>
    <x v="0"/>
    <x v="1"/>
    <x v="1"/>
    <n v="561.303"/>
    <n v="-7126867"/>
    <x v="11"/>
    <s v="decharge"/>
    <x v="1"/>
    <s v="CONGO"/>
    <s v="ɣ"/>
  </r>
  <r>
    <d v="2018-07-23T00:00:00"/>
    <s v="Taxi à BZV: Bureau -Agence Océan du Nord "/>
    <x v="0"/>
    <x v="5"/>
    <x v="0"/>
    <x v="1"/>
    <x v="1"/>
    <n v="561.303"/>
    <n v="-7127867"/>
    <x v="11"/>
    <s v="decharge"/>
    <x v="1"/>
    <s v="CONGO"/>
    <s v="ɣ"/>
  </r>
  <r>
    <d v="2018-07-23T00:00:00"/>
    <s v="Taxi à BZV: Agence Océan du Nord -Bureau"/>
    <x v="0"/>
    <x v="5"/>
    <x v="0"/>
    <x v="1"/>
    <x v="1"/>
    <n v="561.303"/>
    <n v="-7128867"/>
    <x v="11"/>
    <s v="decharge"/>
    <x v="1"/>
    <s v="CONGO"/>
    <s v="ɣ"/>
  </r>
  <r>
    <d v="2018-07-23T00:00:00"/>
    <s v="Taxi à Makoua: Hôtel - gare routiere  "/>
    <x v="0"/>
    <x v="5"/>
    <x v="0"/>
    <x v="0"/>
    <x v="0"/>
    <n v="561.303"/>
    <n v="-7129367"/>
    <x v="9"/>
    <s v="Décharge"/>
    <x v="1"/>
    <s v="CONGO"/>
    <s v="ɤ"/>
  </r>
  <r>
    <d v="2018-07-23T00:00:00"/>
    <s v="Taxi à Makoua: Gare routiere talangai - Domicile /retour de la mission d'Etoumbi-Makoua"/>
    <x v="0"/>
    <x v="5"/>
    <x v="0"/>
    <x v="9"/>
    <x v="9"/>
    <n v="561.303"/>
    <n v="-7131367"/>
    <x v="9"/>
    <s v="Décharge"/>
    <x v="1"/>
    <s v="CONGO"/>
    <s v="ɤ"/>
  </r>
  <r>
    <d v="2018-07-23T00:00:00"/>
    <s v="Food allowance Mission Etoumbi-Makoua du 17 au 23 Juillet 2018 "/>
    <x v="2"/>
    <x v="5"/>
    <x v="0"/>
    <x v="55"/>
    <x v="55"/>
    <n v="561.303"/>
    <n v="-7201367"/>
    <x v="9"/>
    <s v="Décharge"/>
    <x v="1"/>
    <s v="CONGO"/>
    <s v="ɤ"/>
  </r>
  <r>
    <d v="2018-07-23T00:00:00"/>
    <s v="Taxi à BZV: domicile-bureau"/>
    <x v="0"/>
    <x v="0"/>
    <x v="0"/>
    <x v="1"/>
    <x v="1"/>
    <n v="561.303"/>
    <n v="-7202367"/>
    <x v="2"/>
    <s v="Décharge"/>
    <x v="0"/>
    <s v="CONGO"/>
    <s v="ɣ"/>
  </r>
  <r>
    <d v="2018-07-23T00:00:00"/>
    <s v="Food allowance pendant la pause"/>
    <x v="6"/>
    <x v="0"/>
    <x v="0"/>
    <x v="1"/>
    <x v="1"/>
    <n v="561.303"/>
    <n v="-7203367"/>
    <x v="2"/>
    <s v="Décharge"/>
    <x v="0"/>
    <s v="CONGO"/>
    <s v="ɣ"/>
  </r>
  <r>
    <d v="2018-07-23T00:00:00"/>
    <s v="Taxi à BZV: bureau-domicile"/>
    <x v="0"/>
    <x v="0"/>
    <x v="0"/>
    <x v="1"/>
    <x v="1"/>
    <n v="561.303"/>
    <n v="-7204367"/>
    <x v="2"/>
    <s v="Décharge"/>
    <x v="0"/>
    <s v="CONGO"/>
    <s v="ɣ"/>
  </r>
  <r>
    <d v="2018-07-23T00:00:00"/>
    <s v="Taxi à BZV: domicile-Bureau"/>
    <x v="0"/>
    <x v="0"/>
    <x v="0"/>
    <x v="1"/>
    <x v="1"/>
    <n v="561.303"/>
    <n v="-7205367"/>
    <x v="10"/>
    <s v="Décharge"/>
    <x v="0"/>
    <s v="CONGO"/>
    <s v="ɣ"/>
  </r>
  <r>
    <d v="2018-07-23T00:00:00"/>
    <s v="Food allowance pendant la pause"/>
    <x v="6"/>
    <x v="0"/>
    <x v="0"/>
    <x v="1"/>
    <x v="1"/>
    <n v="561.303"/>
    <n v="-7206367"/>
    <x v="10"/>
    <s v="Décharge"/>
    <x v="0"/>
    <s v="CONGO"/>
    <s v="ɣ"/>
  </r>
  <r>
    <d v="2018-07-23T00:00:00"/>
    <s v="Taxi à BZV: bureau-domicile"/>
    <x v="0"/>
    <x v="0"/>
    <x v="0"/>
    <x v="1"/>
    <x v="1"/>
    <n v="561.303"/>
    <n v="-7207367"/>
    <x v="10"/>
    <s v="Décharge"/>
    <x v="0"/>
    <s v="CONGO"/>
    <s v="ɣ"/>
  </r>
  <r>
    <d v="2018-07-23T00:00:00"/>
    <s v="Taxi à Ouesso: hôtel-agences téléphoniques à Ouesso"/>
    <x v="0"/>
    <x v="0"/>
    <x v="0"/>
    <x v="0"/>
    <x v="0"/>
    <n v="561.303"/>
    <n v="-7207867"/>
    <x v="14"/>
    <s v="Décharge"/>
    <x v="0"/>
    <s v="CONGO"/>
    <s v="ɣ"/>
  </r>
  <r>
    <d v="2018-07-23T00:00:00"/>
    <s v="Taxi à Ouesso: agences téléphoniques-maison d'arrêt "/>
    <x v="0"/>
    <x v="0"/>
    <x v="0"/>
    <x v="0"/>
    <x v="0"/>
    <n v="561.303"/>
    <n v="-7208367"/>
    <x v="14"/>
    <s v="Décharge"/>
    <x v="0"/>
    <s v="CONGO"/>
    <s v="ɣ"/>
  </r>
  <r>
    <d v="2018-07-23T00:00:00"/>
    <s v="Ration des prévenus à Ouesso"/>
    <x v="1"/>
    <x v="0"/>
    <x v="0"/>
    <x v="3"/>
    <x v="3"/>
    <n v="561.303"/>
    <n v="-7213367"/>
    <x v="14"/>
    <s v="Décharge"/>
    <x v="0"/>
    <s v="CONGO"/>
    <s v="ɣ"/>
  </r>
  <r>
    <d v="2018-07-23T00:00:00"/>
    <s v="Taxi à Ouesso: maison d'arrêt-TGI "/>
    <x v="0"/>
    <x v="0"/>
    <x v="0"/>
    <x v="0"/>
    <x v="0"/>
    <n v="561.303"/>
    <n v="-7213867"/>
    <x v="14"/>
    <s v="Décharge"/>
    <x v="0"/>
    <s v="CONGO"/>
    <s v="ɣ"/>
  </r>
  <r>
    <d v="2018-07-23T00:00:00"/>
    <s v="Taxi à Ouesso: TGI-agence charden farell "/>
    <x v="0"/>
    <x v="0"/>
    <x v="0"/>
    <x v="0"/>
    <x v="0"/>
    <n v="561.303"/>
    <n v="-7214367"/>
    <x v="14"/>
    <s v="Décharge"/>
    <x v="0"/>
    <s v="CONGO"/>
    <s v="ɣ"/>
  </r>
  <r>
    <d v="2018-07-23T00:00:00"/>
    <s v="Taxi à Ouesso: agence charden farell-atelier de menuiserie "/>
    <x v="0"/>
    <x v="0"/>
    <x v="0"/>
    <x v="0"/>
    <x v="0"/>
    <n v="561.303"/>
    <n v="-7214867"/>
    <x v="14"/>
    <s v="Décharge"/>
    <x v="0"/>
    <s v="CONGO"/>
    <s v="ɣ"/>
  </r>
  <r>
    <d v="2018-07-23T00:00:00"/>
    <s v="Taxi à Ouesso: atelier de menuiserie-résidence Palf "/>
    <x v="0"/>
    <x v="0"/>
    <x v="0"/>
    <x v="52"/>
    <x v="52"/>
    <n v="561.303"/>
    <n v="-7217367"/>
    <x v="14"/>
    <s v="Décharge"/>
    <x v="0"/>
    <s v="CONGO"/>
    <s v="ɣ"/>
  </r>
  <r>
    <d v="2018-07-23T00:00:00"/>
    <s v="Taxi à Ouesso: résidence palf-restaurant "/>
    <x v="0"/>
    <x v="0"/>
    <x v="0"/>
    <x v="0"/>
    <x v="0"/>
    <n v="561.303"/>
    <n v="-7217867"/>
    <x v="14"/>
    <s v="Décharge"/>
    <x v="0"/>
    <s v="CONGO"/>
    <s v="ɣ"/>
  </r>
  <r>
    <d v="2018-07-23T00:00:00"/>
    <s v="Paiement frais d'hôtel du 12 au 23 juillet à Ouesso soit 11 nuitées"/>
    <x v="2"/>
    <x v="0"/>
    <x v="0"/>
    <x v="92"/>
    <x v="92"/>
    <n v="561.303"/>
    <n v="-7382867"/>
    <x v="14"/>
    <n v="35"/>
    <x v="0"/>
    <s v="CONGO"/>
    <s v="o"/>
  </r>
  <r>
    <d v="2018-07-23T00:00:00"/>
    <s v="Taxi à Ouesso: restaurant-hôtel "/>
    <x v="0"/>
    <x v="0"/>
    <x v="0"/>
    <x v="0"/>
    <x v="0"/>
    <n v="561.303"/>
    <n v="-7383367"/>
    <x v="14"/>
    <s v="Décharge"/>
    <x v="0"/>
    <s v="CONGO"/>
    <s v="ɣ"/>
  </r>
  <r>
    <d v="2018-07-23T00:00:00"/>
    <s v="Taxi à BZV: domicile - quartier Fougère pour confirmation de la disponibilité des studios meublés pour l'opération en vue"/>
    <x v="0"/>
    <x v="5"/>
    <x v="0"/>
    <x v="39"/>
    <x v="39"/>
    <n v="561.303"/>
    <n v="-7386367"/>
    <x v="12"/>
    <s v="Décharge"/>
    <x v="1"/>
    <s v="CONGO"/>
    <s v="ɣ"/>
  </r>
  <r>
    <d v="2018-07-23T00:00:00"/>
    <s v="Taxi à BZV: Quartier Fougère - Mafouta pour confirmation de la disponibilité des appartements meublés pour l'opération en vue"/>
    <x v="0"/>
    <x v="5"/>
    <x v="0"/>
    <x v="1"/>
    <x v="1"/>
    <n v="561.303"/>
    <n v="-7387367"/>
    <x v="12"/>
    <s v="Décharge"/>
    <x v="1"/>
    <s v="CONGO"/>
    <s v="ɣ"/>
  </r>
  <r>
    <d v="2018-07-23T00:00:00"/>
    <s v="Taxi à BZV: quartier Mafouta - Domicile /retour de visite de la maison meublée en vue d'une opération"/>
    <x v="0"/>
    <x v="5"/>
    <x v="0"/>
    <x v="39"/>
    <x v="39"/>
    <n v="561.303"/>
    <n v="-7390367"/>
    <x v="12"/>
    <s v="Décharge"/>
    <x v="1"/>
    <s v="CONGO"/>
    <s v="ɣ"/>
  </r>
  <r>
    <d v="2018-07-24T00:00:00"/>
    <s v="Taxi moto à Impfondo: Hôtel-Agence Océan du Nord pour prendre Me Severin /aller et retour "/>
    <x v="0"/>
    <x v="0"/>
    <x v="0"/>
    <x v="6"/>
    <x v="6"/>
    <n v="561.303"/>
    <n v="-7391867"/>
    <x v="0"/>
    <s v="Décharge"/>
    <x v="0"/>
    <s v="CONGO"/>
    <s v="ɣ"/>
  </r>
  <r>
    <d v="2018-07-24T00:00:00"/>
    <s v="Taxi moto à Impfondo: Hôtel-Restaurant /aller et Retour Me Severin et moi "/>
    <x v="0"/>
    <x v="0"/>
    <x v="0"/>
    <x v="9"/>
    <x v="9"/>
    <n v="561.303"/>
    <n v="-7393867"/>
    <x v="0"/>
    <s v="Décharge"/>
    <x v="0"/>
    <s v="CONGO"/>
    <s v="ɣ"/>
  </r>
  <r>
    <d v="2018-07-24T00:00:00"/>
    <s v="Taxi moto: Hôtel-Groupe Charden Farell"/>
    <x v="0"/>
    <x v="0"/>
    <x v="0"/>
    <x v="0"/>
    <x v="0"/>
    <n v="561.303"/>
    <n v="-7394367"/>
    <x v="16"/>
    <s v="Décharge"/>
    <x v="0"/>
    <s v="CONGO"/>
    <s v="ɣ"/>
  </r>
  <r>
    <d v="2018-07-24T00:00:00"/>
    <s v="Taxi moto: Groupe charden farell-Hôtel"/>
    <x v="0"/>
    <x v="0"/>
    <x v="0"/>
    <x v="0"/>
    <x v="0"/>
    <n v="561.303"/>
    <n v="-7394867"/>
    <x v="16"/>
    <s v="Décharge"/>
    <x v="0"/>
    <s v="CONGO"/>
    <s v="ɣ"/>
  </r>
  <r>
    <d v="2018-07-24T00:00:00"/>
    <s v="Taxi moto: Hôtel-TGI"/>
    <x v="0"/>
    <x v="0"/>
    <x v="0"/>
    <x v="0"/>
    <x v="0"/>
    <n v="561.303"/>
    <n v="-7395367"/>
    <x v="16"/>
    <s v="Décharge"/>
    <x v="0"/>
    <s v="CONGO"/>
    <s v="ɣ"/>
  </r>
  <r>
    <d v="2018-07-24T00:00:00"/>
    <s v="Taxi moto: TGI-Station rejoindre le capitaine de l'escadron pour le carburant"/>
    <x v="0"/>
    <x v="0"/>
    <x v="0"/>
    <x v="0"/>
    <x v="0"/>
    <n v="561.303"/>
    <n v="-7395867"/>
    <x v="16"/>
    <s v="Décharge"/>
    <x v="0"/>
    <s v="CONGO"/>
    <s v="ɣ"/>
  </r>
  <r>
    <d v="2018-07-24T00:00:00"/>
    <s v="Taxi moto: station d'essence-Hôtel"/>
    <x v="0"/>
    <x v="0"/>
    <x v="0"/>
    <x v="0"/>
    <x v="0"/>
    <n v="561.303"/>
    <n v="-7396367"/>
    <x v="16"/>
    <s v="Décharge"/>
    <x v="0"/>
    <s v="CONGO"/>
    <s v="ɣ"/>
  </r>
  <r>
    <d v="2018-07-24T00:00:00"/>
    <s v="Taxi moto: Hôtel-Restaurant"/>
    <x v="0"/>
    <x v="0"/>
    <x v="0"/>
    <x v="0"/>
    <x v="0"/>
    <n v="561.303"/>
    <n v="-7396867"/>
    <x v="16"/>
    <s v="Décharge"/>
    <x v="0"/>
    <s v="CONGO"/>
    <s v="ɣ"/>
  </r>
  <r>
    <d v="2018-07-24T00:00:00"/>
    <s v="Taxi moto: Restaurant-Hôtel"/>
    <x v="0"/>
    <x v="0"/>
    <x v="0"/>
    <x v="0"/>
    <x v="0"/>
    <n v="561.303"/>
    <n v="-7397367"/>
    <x v="16"/>
    <s v="Décharge"/>
    <x v="0"/>
    <s v="CONGO"/>
    <s v="ɣ"/>
  </r>
  <r>
    <d v="2018-07-24T00:00:00"/>
    <s v="Vidange du véhicule des Gendarmes pour le transfèrement des prisonniers à Oyo"/>
    <x v="0"/>
    <x v="0"/>
    <x v="0"/>
    <x v="61"/>
    <x v="61"/>
    <n v="561.303"/>
    <n v="-7447367"/>
    <x v="16"/>
    <s v="OUI"/>
    <x v="0"/>
    <s v="CONGO"/>
    <s v="o"/>
  </r>
  <r>
    <d v="2018-07-24T00:00:00"/>
    <s v="Carburant permettant le transfèrement des prisonniers OYO-BZV"/>
    <x v="0"/>
    <x v="0"/>
    <x v="0"/>
    <x v="93"/>
    <x v="93"/>
    <n v="561.303"/>
    <n v="-7533992"/>
    <x v="16"/>
    <s v="OUI"/>
    <x v="0"/>
    <s v="CONGO"/>
    <s v="o"/>
  </r>
  <r>
    <d v="2018-07-24T00:00:00"/>
    <s v="Photocopie de la réquisition et ordonnance aux fins de transfèrement"/>
    <x v="10"/>
    <x v="1"/>
    <x v="0"/>
    <x v="94"/>
    <x v="94"/>
    <n v="561.303"/>
    <n v="-7534417"/>
    <x v="16"/>
    <s v="Décharge"/>
    <x v="0"/>
    <s v="CONGO"/>
    <s v="ɣ"/>
  </r>
  <r>
    <d v="2018-07-24T00:00:00"/>
    <s v="Bonus pour le transfèrement des prisonniers d'OYO-BZV/Agent maison d'arrêt "/>
    <x v="9"/>
    <x v="0"/>
    <x v="0"/>
    <x v="44"/>
    <x v="44"/>
    <n v="561.303"/>
    <n v="-7559417"/>
    <x v="16"/>
    <s v="OUI"/>
    <x v="0"/>
    <s v="CONGO"/>
    <s v="o"/>
  </r>
  <r>
    <d v="2018-07-24T00:00:00"/>
    <s v="Frais de transfert à Crépin/OYO"/>
    <x v="8"/>
    <x v="1"/>
    <x v="0"/>
    <x v="95"/>
    <x v="95"/>
    <n v="561.303"/>
    <n v="-7572017"/>
    <x v="5"/>
    <s v="20/GCF"/>
    <x v="0"/>
    <s v="CONGO"/>
    <s v="o"/>
  </r>
  <r>
    <d v="2018-07-24T00:00:00"/>
    <s v="Taxi à BZV: bureau-Maison d'Arrêt pour la visite geôle avec gaudet/aller-retour"/>
    <x v="0"/>
    <x v="0"/>
    <x v="0"/>
    <x v="9"/>
    <x v="9"/>
    <n v="561.303"/>
    <n v="-7574017"/>
    <x v="13"/>
    <s v="Décharge"/>
    <x v="0"/>
    <s v="CONGO"/>
    <s v="ɣ"/>
  </r>
  <r>
    <d v="2018-07-24T00:00:00"/>
    <s v="Taxi Bureau PALF-ES TV"/>
    <x v="0"/>
    <x v="4"/>
    <x v="0"/>
    <x v="1"/>
    <x v="1"/>
    <n v="561.303"/>
    <n v="-7575017"/>
    <x v="7"/>
    <s v="Décharge"/>
    <x v="0"/>
    <s v="CONGO"/>
    <s v="ɣ"/>
  </r>
  <r>
    <d v="2018-07-24T00:00:00"/>
    <s v="Taxi ES TV-Bureau PALF"/>
    <x v="0"/>
    <x v="4"/>
    <x v="0"/>
    <x v="1"/>
    <x v="1"/>
    <n v="561.303"/>
    <n v="-7576017"/>
    <x v="7"/>
    <s v="Décharge"/>
    <x v="0"/>
    <s v="CONGO"/>
    <s v="ɣ"/>
  </r>
  <r>
    <d v="2018-07-24T00:00:00"/>
    <s v="Achat billet Océan du Nord: Brazzaville -Dolisie"/>
    <x v="0"/>
    <x v="5"/>
    <x v="0"/>
    <x v="4"/>
    <x v="4"/>
    <n v="561.303"/>
    <n v="-7586017"/>
    <x v="11"/>
    <s v="240707002018--60"/>
    <x v="1"/>
    <s v="CONGO"/>
    <s v="o"/>
  </r>
  <r>
    <d v="2018-07-24T00:00:00"/>
    <s v="Achat billet Océan du Nord : Brazzaville-Sibiti/pour Jospin"/>
    <x v="0"/>
    <x v="5"/>
    <x v="0"/>
    <x v="25"/>
    <x v="25"/>
    <n v="561.303"/>
    <n v="-7598017"/>
    <x v="11"/>
    <s v="240706302018--21"/>
    <x v="1"/>
    <s v="CONGO"/>
    <s v="o"/>
  </r>
  <r>
    <d v="2018-07-24T00:00:00"/>
    <s v="Taxi à BZV: Domicile -Agence Océan du Nord pour le voyage à Dolisie "/>
    <x v="0"/>
    <x v="5"/>
    <x v="0"/>
    <x v="6"/>
    <x v="6"/>
    <n v="561.303"/>
    <n v="-7599517"/>
    <x v="11"/>
    <s v="decharge"/>
    <x v="1"/>
    <s v="CONGO"/>
    <s v="ɣ"/>
  </r>
  <r>
    <d v="2018-07-24T00:00:00"/>
    <s v="Taxi à BZV: Agence Océan du Nord -Hôtel "/>
    <x v="0"/>
    <x v="5"/>
    <x v="0"/>
    <x v="1"/>
    <x v="1"/>
    <n v="561.303"/>
    <n v="-7600517"/>
    <x v="11"/>
    <s v="decharge"/>
    <x v="1"/>
    <s v="CONGO"/>
    <s v="ɣ"/>
  </r>
  <r>
    <d v="2018-07-24T00:00:00"/>
    <s v="Taxi à BZV: domicile-Agence océan du nord"/>
    <x v="0"/>
    <x v="0"/>
    <x v="0"/>
    <x v="1"/>
    <x v="1"/>
    <n v="561.303"/>
    <n v="-7601517"/>
    <x v="2"/>
    <s v="Décharge"/>
    <x v="0"/>
    <s v="CONGO"/>
    <s v="ɣ"/>
  </r>
  <r>
    <d v="2018-07-24T00:00:00"/>
    <s v="Taxi moto à Sibiti :Agence Océan du nord-Hôtel"/>
    <x v="0"/>
    <x v="0"/>
    <x v="0"/>
    <x v="2"/>
    <x v="2"/>
    <n v="561.303"/>
    <n v="-7601817"/>
    <x v="2"/>
    <s v="Décharge"/>
    <x v="0"/>
    <s v="CONGO"/>
    <s v="ɣ"/>
  </r>
  <r>
    <d v="2018-07-24T00:00:00"/>
    <s v="Food allowance à Sibiti"/>
    <x v="2"/>
    <x v="0"/>
    <x v="0"/>
    <x v="4"/>
    <x v="4"/>
    <n v="561.303"/>
    <n v="-7611817"/>
    <x v="2"/>
    <s v="Décharge"/>
    <x v="0"/>
    <s v="CONGO"/>
    <s v="ɣ"/>
  </r>
  <r>
    <d v="2018-07-24T00:00:00"/>
    <s v="Taxi à BZV: domicile-Bureau"/>
    <x v="0"/>
    <x v="0"/>
    <x v="0"/>
    <x v="1"/>
    <x v="1"/>
    <n v="561.303"/>
    <n v="-7612817"/>
    <x v="10"/>
    <s v="Décharge"/>
    <x v="0"/>
    <s v="CONGO"/>
    <s v="ɣ"/>
  </r>
  <r>
    <d v="2018-07-24T00:00:00"/>
    <s v="Food allowance pendant la pause"/>
    <x v="6"/>
    <x v="0"/>
    <x v="0"/>
    <x v="1"/>
    <x v="1"/>
    <n v="561.303"/>
    <n v="-7613817"/>
    <x v="10"/>
    <s v="Décharge"/>
    <x v="0"/>
    <s v="CONGO"/>
    <s v="ɣ"/>
  </r>
  <r>
    <d v="2018-07-24T00:00:00"/>
    <s v="Taxi à BZV: Bureau- Agence Océan du nord pour l'achat du billet de l'avocat"/>
    <x v="0"/>
    <x v="0"/>
    <x v="0"/>
    <x v="1"/>
    <x v="1"/>
    <n v="561.303"/>
    <n v="-7614817"/>
    <x v="10"/>
    <s v="Décharge"/>
    <x v="0"/>
    <s v="CONGO"/>
    <s v="ɣ"/>
  </r>
  <r>
    <d v="2018-07-24T00:00:00"/>
    <s v="Taxi à BZV: Agence de voyage océan du nord-bureau"/>
    <x v="0"/>
    <x v="0"/>
    <x v="0"/>
    <x v="1"/>
    <x v="1"/>
    <n v="561.303"/>
    <n v="-7615817"/>
    <x v="10"/>
    <s v="Décharge"/>
    <x v="0"/>
    <s v="CONGO"/>
    <s v="ɣ"/>
  </r>
  <r>
    <d v="2018-07-24T00:00:00"/>
    <s v="Taxi à BZV: Bureau-Cabinet d'avocat maitre MALONGA pour lui remettre son budget de voyage "/>
    <x v="0"/>
    <x v="0"/>
    <x v="0"/>
    <x v="1"/>
    <x v="1"/>
    <n v="561.303"/>
    <n v="-7616817"/>
    <x v="10"/>
    <s v="Décharge"/>
    <x v="0"/>
    <s v="CONGO"/>
    <s v="ɣ"/>
  </r>
  <r>
    <d v="2018-07-24T00:00:00"/>
    <s v="Taxi à BZV: Cabinet d'avocat de maitre MALONGA-Bureau"/>
    <x v="0"/>
    <x v="0"/>
    <x v="0"/>
    <x v="1"/>
    <x v="1"/>
    <n v="561.303"/>
    <n v="-7617817"/>
    <x v="10"/>
    <s v="Décharge"/>
    <x v="0"/>
    <s v="CONGO"/>
    <s v="ɣ"/>
  </r>
  <r>
    <d v="2018-07-24T00:00:00"/>
    <s v="Taxi à BZV: Bureau-Domicile"/>
    <x v="0"/>
    <x v="0"/>
    <x v="0"/>
    <x v="1"/>
    <x v="1"/>
    <n v="561.303"/>
    <n v="-7618817"/>
    <x v="10"/>
    <s v="Décharge"/>
    <x v="0"/>
    <s v="CONGO"/>
    <s v="ɣ"/>
  </r>
  <r>
    <d v="2018-07-24T00:00:00"/>
    <s v="Taxi à Ouesso: hôtel-agence MTN "/>
    <x v="0"/>
    <x v="0"/>
    <x v="0"/>
    <x v="0"/>
    <x v="0"/>
    <n v="561.303"/>
    <n v="-7619317"/>
    <x v="14"/>
    <s v="Décharge"/>
    <x v="0"/>
    <s v="CONGO"/>
    <s v="ɣ"/>
  </r>
  <r>
    <d v="2018-07-24T00:00:00"/>
    <s v="Taxi à Ouesso: agence MTN-secrétariat informatique "/>
    <x v="0"/>
    <x v="0"/>
    <x v="0"/>
    <x v="0"/>
    <x v="0"/>
    <n v="561.303"/>
    <n v="-7619817"/>
    <x v="14"/>
    <s v="Décharge"/>
    <x v="0"/>
    <s v="CONGO"/>
    <s v="ɣ"/>
  </r>
  <r>
    <d v="2018-07-24T00:00:00"/>
    <s v="Taxi à Ouesso: secrétariat informatique-TGI "/>
    <x v="0"/>
    <x v="0"/>
    <x v="0"/>
    <x v="0"/>
    <x v="0"/>
    <n v="561.303"/>
    <n v="-7620317"/>
    <x v="14"/>
    <s v="Décharge"/>
    <x v="0"/>
    <s v="CONGO"/>
    <s v="ɣ"/>
  </r>
  <r>
    <d v="2018-07-24T00:00:00"/>
    <s v="Taxi à Ouesso: TGI-boutique1 "/>
    <x v="0"/>
    <x v="0"/>
    <x v="0"/>
    <x v="0"/>
    <x v="0"/>
    <n v="561.303"/>
    <n v="-7620817"/>
    <x v="14"/>
    <s v="Décharge"/>
    <x v="0"/>
    <s v="CONGO"/>
    <s v="ɣ"/>
  </r>
  <r>
    <d v="2018-07-24T00:00:00"/>
    <s v="Taxi à Ouesso: boutique1-boutique2 "/>
    <x v="0"/>
    <x v="0"/>
    <x v="0"/>
    <x v="0"/>
    <x v="0"/>
    <n v="561.303"/>
    <n v="-7621317"/>
    <x v="14"/>
    <s v="Décharge"/>
    <x v="0"/>
    <s v="CONGO"/>
    <s v="ɣ"/>
  </r>
  <r>
    <d v="2018-07-24T00:00:00"/>
    <s v="Taxi à Ouesso: boutique2-boutique3 "/>
    <x v="0"/>
    <x v="0"/>
    <x v="0"/>
    <x v="0"/>
    <x v="0"/>
    <n v="561.303"/>
    <n v="-7621817"/>
    <x v="14"/>
    <s v="Décharge"/>
    <x v="0"/>
    <s v="CONGO"/>
    <s v="ɣ"/>
  </r>
  <r>
    <d v="2018-07-24T00:00:00"/>
    <s v="Taxi à Ouesso: boutique3-boutique4 "/>
    <x v="0"/>
    <x v="0"/>
    <x v="0"/>
    <x v="0"/>
    <x v="0"/>
    <n v="561.303"/>
    <n v="-7622317"/>
    <x v="14"/>
    <s v="Décharge"/>
    <x v="0"/>
    <s v="CONGO"/>
    <s v="ɣ"/>
  </r>
  <r>
    <d v="2018-07-24T00:00:00"/>
    <s v="Taxi à Ouesso: boutique4-agence AIRTEL"/>
    <x v="0"/>
    <x v="0"/>
    <x v="0"/>
    <x v="0"/>
    <x v="0"/>
    <n v="561.303"/>
    <n v="-7622817"/>
    <x v="14"/>
    <s v="Décharge"/>
    <x v="0"/>
    <s v="CONGO"/>
    <s v="ɣ"/>
  </r>
  <r>
    <d v="2018-07-24T00:00:00"/>
    <s v="Taxi à Ouesso: agence AIRTEL-résidence PALF"/>
    <x v="0"/>
    <x v="0"/>
    <x v="0"/>
    <x v="0"/>
    <x v="0"/>
    <n v="561.303"/>
    <n v="-7623317"/>
    <x v="14"/>
    <s v="Décharge"/>
    <x v="0"/>
    <s v="CONGO"/>
    <s v="ɣ"/>
  </r>
  <r>
    <d v="2018-07-24T00:00:00"/>
    <s v="Taxi à Ouesso: résidence palf-hôtel "/>
    <x v="0"/>
    <x v="0"/>
    <x v="0"/>
    <x v="0"/>
    <x v="0"/>
    <n v="561.303"/>
    <n v="-7623817"/>
    <x v="14"/>
    <s v="Décharge"/>
    <x v="0"/>
    <s v="CONGO"/>
    <s v="ɣ"/>
  </r>
  <r>
    <d v="2018-07-24T00:00:00"/>
    <s v="Taxi à BZV: bureau - Moungali - Poto Poto - bureau pour information sur les prix des matelas"/>
    <x v="0"/>
    <x v="5"/>
    <x v="0"/>
    <x v="39"/>
    <x v="39"/>
    <n v="561.303"/>
    <n v="-7626817"/>
    <x v="12"/>
    <s v="Décharge"/>
    <x v="1"/>
    <s v="CONGO"/>
    <s v="ɣ"/>
  </r>
  <r>
    <d v="2018-07-25T00:00:00"/>
    <s v="Impression de mon ordre de mission prolongé et de l'analyse juridique "/>
    <x v="10"/>
    <x v="1"/>
    <x v="0"/>
    <x v="96"/>
    <x v="96"/>
    <n v="561.303"/>
    <n v="-7629067"/>
    <x v="0"/>
    <s v="Décharge"/>
    <x v="0"/>
    <s v="CONGO"/>
    <s v="ɣ"/>
  </r>
  <r>
    <d v="2018-07-25T00:00:00"/>
    <s v="Taxi moto à Impfondo: Hôtel-DDEF (Me Severin et moi )"/>
    <x v="0"/>
    <x v="0"/>
    <x v="0"/>
    <x v="1"/>
    <x v="1"/>
    <n v="561.303"/>
    <n v="-7630067"/>
    <x v="0"/>
    <s v="Décharge"/>
    <x v="0"/>
    <s v="CONGO"/>
    <s v="ɣ"/>
  </r>
  <r>
    <d v="2018-07-25T00:00:00"/>
    <s v="Taxi moto à Impfondo: DDEF-Maison d'arrêt pour la visite geôle "/>
    <x v="0"/>
    <x v="0"/>
    <x v="0"/>
    <x v="0"/>
    <x v="0"/>
    <n v="561.303"/>
    <n v="-7630567"/>
    <x v="0"/>
    <s v="Décharge"/>
    <x v="0"/>
    <s v="CONGO"/>
    <s v="ɣ"/>
  </r>
  <r>
    <d v="2018-07-25T00:00:00"/>
    <s v="Ration des prévenus à Impfondo "/>
    <x v="1"/>
    <x v="0"/>
    <x v="0"/>
    <x v="9"/>
    <x v="9"/>
    <n v="561.303"/>
    <n v="-7632567"/>
    <x v="0"/>
    <s v="Décharge"/>
    <x v="0"/>
    <s v="CONGO"/>
    <s v="ɣ"/>
  </r>
  <r>
    <d v="2018-07-25T00:00:00"/>
    <s v="Taxi moto à Impfondo: Maison d'arrêt-TGI pour vérifier le role "/>
    <x v="0"/>
    <x v="0"/>
    <x v="0"/>
    <x v="0"/>
    <x v="0"/>
    <n v="561.303"/>
    <n v="-7633067"/>
    <x v="0"/>
    <s v="Décharge"/>
    <x v="0"/>
    <s v="CONGO"/>
    <s v="ɣ"/>
  </r>
  <r>
    <d v="2018-07-25T00:00:00"/>
    <s v="Taxi moto à Impfondo: TGI-Restaurant pour rejoindre Me Severin"/>
    <x v="0"/>
    <x v="0"/>
    <x v="0"/>
    <x v="0"/>
    <x v="0"/>
    <n v="561.303"/>
    <n v="-7633567"/>
    <x v="0"/>
    <s v="Décharge"/>
    <x v="0"/>
    <s v="CONGO"/>
    <s v="ɣ"/>
  </r>
  <r>
    <d v="2018-07-25T00:00:00"/>
    <s v="Taxi moto à Impfondo: Restaurant-Hôtel"/>
    <x v="0"/>
    <x v="0"/>
    <x v="0"/>
    <x v="0"/>
    <x v="0"/>
    <n v="561.303"/>
    <n v="-7634067"/>
    <x v="0"/>
    <s v="Décharge"/>
    <x v="0"/>
    <s v="CONGO"/>
    <s v="ɣ"/>
  </r>
  <r>
    <d v="2018-07-25T00:00:00"/>
    <s v="Paiement frais d'hôtel 08 Nuitées à Oyo du 17 au 25/07/2018"/>
    <x v="2"/>
    <x v="0"/>
    <x v="0"/>
    <x v="48"/>
    <x v="48"/>
    <n v="561.303"/>
    <n v="-7754067"/>
    <x v="16"/>
    <n v="26"/>
    <x v="0"/>
    <s v="CONGO"/>
    <s v="o"/>
  </r>
  <r>
    <d v="2018-07-25T00:00:00"/>
    <s v="Food Allowance du 17 au 25/07/2018 à Oyo"/>
    <x v="2"/>
    <x v="0"/>
    <x v="0"/>
    <x v="42"/>
    <x v="42"/>
    <n v="561.303"/>
    <n v="-7844067"/>
    <x v="16"/>
    <s v="Décharge"/>
    <x v="0"/>
    <s v="CONGO"/>
    <s v="ɣ"/>
  </r>
  <r>
    <d v="2018-07-25T00:00:00"/>
    <s v="Bonus pour le transfèrement des prisonniers d'OYO-BZV/Gendarmerie"/>
    <x v="9"/>
    <x v="0"/>
    <x v="0"/>
    <x v="76"/>
    <x v="76"/>
    <n v="561.303"/>
    <n v="-7969067"/>
    <x v="16"/>
    <s v="OUI"/>
    <x v="0"/>
    <s v="CONGO"/>
    <s v="o"/>
  </r>
  <r>
    <d v="2018-07-25T00:00:00"/>
    <s v="Bonuspour le transfèrement des prisonniers d'OYO-BZV/ Agent Eaux et Forêts "/>
    <x v="9"/>
    <x v="0"/>
    <x v="0"/>
    <x v="44"/>
    <x v="44"/>
    <n v="561.303"/>
    <n v="-7994067"/>
    <x v="16"/>
    <s v="OUI"/>
    <x v="0"/>
    <s v="CONGO"/>
    <s v="o"/>
  </r>
  <r>
    <d v="2018-07-25T00:00:00"/>
    <s v="Taxi: Maison d'arrêt Brazzaville-Bureau"/>
    <x v="0"/>
    <x v="0"/>
    <x v="0"/>
    <x v="1"/>
    <x v="1"/>
    <n v="561.303"/>
    <n v="-7995067"/>
    <x v="16"/>
    <s v="Décharge"/>
    <x v="0"/>
    <s v="CONGO"/>
    <s v="ɣ"/>
  </r>
  <r>
    <d v="2018-07-25T00:00:00"/>
    <s v="Ration des prévenus à la Léfini (en cours de route pour le transfèrement OYO-BZV)"/>
    <x v="1"/>
    <x v="0"/>
    <x v="0"/>
    <x v="82"/>
    <x v="82"/>
    <n v="561.303"/>
    <n v="-7998267"/>
    <x v="16"/>
    <s v="Décharge"/>
    <x v="0"/>
    <s v="CONGO"/>
    <s v="ɣ"/>
  </r>
  <r>
    <d v="2018-07-25T00:00:00"/>
    <s v="Taxi: Bureau-Domicile/retour de la mission d'OYO"/>
    <x v="0"/>
    <x v="0"/>
    <x v="0"/>
    <x v="1"/>
    <x v="1"/>
    <n v="561.303"/>
    <n v="-7999267"/>
    <x v="16"/>
    <s v="Décharge"/>
    <x v="0"/>
    <s v="CONGO"/>
    <s v="ɣ"/>
  </r>
  <r>
    <d v="2018-07-25T00:00:00"/>
    <s v="Bonus pour le transfèrement des prisonniers OYO-BZV/Crépin IBOUILI"/>
    <x v="9"/>
    <x v="0"/>
    <x v="0"/>
    <x v="66"/>
    <x v="66"/>
    <n v="561.303"/>
    <n v="-8019267"/>
    <x v="5"/>
    <n v="5"/>
    <x v="0"/>
    <s v="CONGO"/>
    <s v="o"/>
  </r>
  <r>
    <d v="2018-07-25T00:00:00"/>
    <s v="Achat billet BZV-OUESSO/Me MALONGA MBOKO Audrey"/>
    <x v="4"/>
    <x v="0"/>
    <x v="0"/>
    <x v="21"/>
    <x v="21"/>
    <n v="561.303"/>
    <n v="-8034267"/>
    <x v="5"/>
    <s v="OUI"/>
    <x v="0"/>
    <s v="CONGO"/>
    <s v="o"/>
  </r>
  <r>
    <d v="2018-07-25T00:00:00"/>
    <s v="Frais de mission OUESSO pour l'audience du cas ABDOU Mahamad /Me MALONGA MBOKO Audrey"/>
    <x v="4"/>
    <x v="0"/>
    <x v="0"/>
    <x v="97"/>
    <x v="97"/>
    <n v="561.303"/>
    <n v="-8115267"/>
    <x v="5"/>
    <s v="OUI"/>
    <x v="0"/>
    <s v="CONGO"/>
    <s v="o"/>
  </r>
  <r>
    <d v="2018-07-25T00:00:00"/>
    <s v="Taxi à BZV: Bureau-ONEMO"/>
    <x v="0"/>
    <x v="3"/>
    <x v="0"/>
    <x v="52"/>
    <x v="52"/>
    <n v="561.303"/>
    <n v="-8117767"/>
    <x v="5"/>
    <s v="Décharge"/>
    <x v="0"/>
    <s v="CONGO"/>
    <s v="ɣ"/>
  </r>
  <r>
    <d v="2018-07-25T00:00:00"/>
    <s v="Taxi à BZV: bureau-maison d'arrêt de Brazzaville pour remettre l'argent à Crepin en provenance d'oyo pour le transferement."/>
    <x v="0"/>
    <x v="0"/>
    <x v="0"/>
    <x v="1"/>
    <x v="1"/>
    <n v="561.303"/>
    <n v="-8118767"/>
    <x v="1"/>
    <s v="Decharge"/>
    <x v="0"/>
    <s v="CONGO"/>
    <s v="ɣ"/>
  </r>
  <r>
    <d v="2018-07-25T00:00:00"/>
    <s v="Taxi maison d'arrêt de Brazzaville- Bureau PALF"/>
    <x v="0"/>
    <x v="0"/>
    <x v="0"/>
    <x v="1"/>
    <x v="1"/>
    <n v="561.303"/>
    <n v="-8119767"/>
    <x v="1"/>
    <s v="Decharge"/>
    <x v="0"/>
    <s v="CONGO"/>
    <s v="ɣ"/>
  </r>
  <r>
    <d v="2018-07-25T00:00:00"/>
    <s v="Taxi Bureau PALF-Radio Rurale"/>
    <x v="0"/>
    <x v="4"/>
    <x v="0"/>
    <x v="1"/>
    <x v="1"/>
    <n v="561.303"/>
    <n v="-8120767"/>
    <x v="7"/>
    <s v="Décharge"/>
    <x v="0"/>
    <s v="CONGO"/>
    <s v="ɣ"/>
  </r>
  <r>
    <d v="2018-07-25T00:00:00"/>
    <s v="Taxi Radio Rurale-MN TV"/>
    <x v="0"/>
    <x v="4"/>
    <x v="0"/>
    <x v="1"/>
    <x v="1"/>
    <n v="561.303"/>
    <n v="-8121767"/>
    <x v="7"/>
    <s v="Décharge"/>
    <x v="0"/>
    <s v="CONGO"/>
    <s v="ɣ"/>
  </r>
  <r>
    <d v="2018-07-25T00:00:00"/>
    <s v="Taxi MN TV-TOP TV"/>
    <x v="0"/>
    <x v="4"/>
    <x v="0"/>
    <x v="1"/>
    <x v="1"/>
    <n v="561.303"/>
    <n v="-8122767"/>
    <x v="7"/>
    <s v="Décharge"/>
    <x v="0"/>
    <s v="CONGO"/>
    <s v="ɣ"/>
  </r>
  <r>
    <d v="2018-07-25T00:00:00"/>
    <s v="Taxi TOP TV-Bureau PALF"/>
    <x v="0"/>
    <x v="4"/>
    <x v="1"/>
    <x v="1"/>
    <x v="1"/>
    <n v="561.303"/>
    <e v="#VALUE!"/>
    <x v="7"/>
    <s v="Décharge"/>
    <x v="0"/>
    <s v="CONGO"/>
    <s v="ɣ"/>
  </r>
  <r>
    <d v="2018-07-25T00:00:00"/>
    <s v="Taxi à Dolisie: Hôtel - grand marché"/>
    <x v="0"/>
    <x v="5"/>
    <x v="0"/>
    <x v="23"/>
    <x v="23"/>
    <n v="561.303"/>
    <e v="#VALUE!"/>
    <x v="11"/>
    <s v="decharge"/>
    <x v="1"/>
    <s v="CONGO"/>
    <s v="ɣ"/>
  </r>
  <r>
    <d v="2018-07-25T00:00:00"/>
    <s v="Taxi à Dolisie: Grand marché - Marché Mboukou"/>
    <x v="0"/>
    <x v="5"/>
    <x v="0"/>
    <x v="1"/>
    <x v="1"/>
    <n v="561.303"/>
    <e v="#VALUE!"/>
    <x v="11"/>
    <s v="decharge"/>
    <x v="1"/>
    <s v="CONGO"/>
    <s v="ɣ"/>
  </r>
  <r>
    <d v="2018-07-25T00:00:00"/>
    <s v="Taxi à Dolisie: Marché Mboukou-Marché de la bourse"/>
    <x v="0"/>
    <x v="5"/>
    <x v="0"/>
    <x v="1"/>
    <x v="1"/>
    <n v="561.303"/>
    <e v="#VALUE!"/>
    <x v="11"/>
    <s v="decharge"/>
    <x v="1"/>
    <s v="CONGO"/>
    <s v="ɣ"/>
  </r>
  <r>
    <d v="2018-07-25T00:00:00"/>
    <s v="Achat Boisson pour la cible "/>
    <x v="15"/>
    <x v="5"/>
    <x v="0"/>
    <x v="39"/>
    <x v="39"/>
    <n v="561.303"/>
    <e v="#VALUE!"/>
    <x v="11"/>
    <s v="decharge"/>
    <x v="1"/>
    <s v="CONGO"/>
    <s v="ɣ"/>
  </r>
  <r>
    <d v="2018-07-25T00:00:00"/>
    <s v="Taxi à Dolisie : Marché de la bourse du travail- Hôtel"/>
    <x v="0"/>
    <x v="5"/>
    <x v="0"/>
    <x v="1"/>
    <x v="1"/>
    <n v="561.303"/>
    <e v="#VALUE!"/>
    <x v="11"/>
    <s v="decharge"/>
    <x v="1"/>
    <s v="CONGO"/>
    <s v="ɣ"/>
  </r>
  <r>
    <d v="2018-07-25T00:00:00"/>
    <s v="Taxi moto à Sibiti: hôtel-DDEF"/>
    <x v="0"/>
    <x v="0"/>
    <x v="0"/>
    <x v="2"/>
    <x v="2"/>
    <n v="561.303"/>
    <e v="#VALUE!"/>
    <x v="2"/>
    <s v="Décharge"/>
    <x v="0"/>
    <s v="CONGO"/>
    <s v="ɣ"/>
  </r>
  <r>
    <d v="2018-07-25T00:00:00"/>
    <s v="Taxi moto à Sibiti: DDEF-TGI"/>
    <x v="0"/>
    <x v="0"/>
    <x v="0"/>
    <x v="2"/>
    <x v="2"/>
    <n v="561.303"/>
    <e v="#VALUE!"/>
    <x v="2"/>
    <s v="Décharge"/>
    <x v="0"/>
    <s v="CONGO"/>
    <s v="ɣ"/>
  </r>
  <r>
    <d v="2018-07-25T00:00:00"/>
    <s v="Taxi moto à Sibiti: TGI-hôtel"/>
    <x v="0"/>
    <x v="0"/>
    <x v="0"/>
    <x v="2"/>
    <x v="2"/>
    <n v="561.303"/>
    <e v="#VALUE!"/>
    <x v="2"/>
    <s v="Décharge"/>
    <x v="0"/>
    <s v="CONGO"/>
    <s v="ɣ"/>
  </r>
  <r>
    <d v="2018-07-25T00:00:00"/>
    <s v="Taxi moto à Sibiti: hôtel-Maison d'arrêt"/>
    <x v="0"/>
    <x v="0"/>
    <x v="0"/>
    <x v="2"/>
    <x v="2"/>
    <n v="561.303"/>
    <e v="#VALUE!"/>
    <x v="2"/>
    <s v="Décharge"/>
    <x v="0"/>
    <s v="CONGO"/>
    <s v="ɣ"/>
  </r>
  <r>
    <d v="2018-07-25T00:00:00"/>
    <s v="Ration des prévenus à Sibiti"/>
    <x v="1"/>
    <x v="0"/>
    <x v="0"/>
    <x v="13"/>
    <x v="13"/>
    <n v="561.303"/>
    <e v="#VALUE!"/>
    <x v="2"/>
    <s v="Décharge"/>
    <x v="0"/>
    <s v="CONGO"/>
    <s v="ɣ"/>
  </r>
  <r>
    <d v="2018-07-25T00:00:00"/>
    <s v="Taxi moto à Sibiti:  Maison d'arrêt-hôtel"/>
    <x v="0"/>
    <x v="0"/>
    <x v="0"/>
    <x v="2"/>
    <x v="2"/>
    <n v="561.303"/>
    <e v="#VALUE!"/>
    <x v="2"/>
    <s v="Décharge"/>
    <x v="0"/>
    <s v="CONGO"/>
    <s v="ɣ"/>
  </r>
  <r>
    <d v="2018-07-25T00:00:00"/>
    <s v="Food allowance à Sibiti"/>
    <x v="2"/>
    <x v="0"/>
    <x v="0"/>
    <x v="4"/>
    <x v="4"/>
    <n v="561.303"/>
    <e v="#VALUE!"/>
    <x v="2"/>
    <s v="Décharge"/>
    <x v="0"/>
    <s v="CONGO"/>
    <s v="ɣ"/>
  </r>
  <r>
    <d v="2018-07-25T00:00:00"/>
    <s v="Taxi à BZV: domicile-Bureau"/>
    <x v="0"/>
    <x v="0"/>
    <x v="0"/>
    <x v="1"/>
    <x v="1"/>
    <n v="561.303"/>
    <e v="#VALUE!"/>
    <x v="10"/>
    <s v="Décharge"/>
    <x v="0"/>
    <s v="CONGO"/>
    <s v="ɣ"/>
  </r>
  <r>
    <d v="2018-07-25T00:00:00"/>
    <s v="Food allowance pendant la pause"/>
    <x v="6"/>
    <x v="0"/>
    <x v="0"/>
    <x v="1"/>
    <x v="1"/>
    <n v="561.303"/>
    <e v="#VALUE!"/>
    <x v="10"/>
    <s v="Décharge"/>
    <x v="0"/>
    <s v="CONGO"/>
    <s v="ɣ"/>
  </r>
  <r>
    <d v="2018-07-25T00:00:00"/>
    <s v="Taxi à BZV: bureau-domicile"/>
    <x v="0"/>
    <x v="0"/>
    <x v="0"/>
    <x v="1"/>
    <x v="1"/>
    <n v="561.303"/>
    <e v="#VALUE!"/>
    <x v="10"/>
    <s v="Décharge"/>
    <x v="0"/>
    <s v="CONGO"/>
    <s v="ɣ"/>
  </r>
  <r>
    <d v="2018-07-25T00:00:00"/>
    <s v="Taxi à Ouesso: hôtel-agence téléphoniques à Ouesso"/>
    <x v="0"/>
    <x v="0"/>
    <x v="0"/>
    <x v="0"/>
    <x v="0"/>
    <n v="561.303"/>
    <e v="#VALUE!"/>
    <x v="14"/>
    <s v="Décharge"/>
    <x v="0"/>
    <s v="CONGO"/>
    <s v="ɣ"/>
  </r>
  <r>
    <d v="2018-07-25T00:00:00"/>
    <s v="Taxi à Ouesso: agences téléphoniques-maison d'arrêt "/>
    <x v="0"/>
    <x v="0"/>
    <x v="0"/>
    <x v="0"/>
    <x v="0"/>
    <n v="561.303"/>
    <e v="#VALUE!"/>
    <x v="14"/>
    <s v="Décharge"/>
    <x v="0"/>
    <s v="CONGO"/>
    <s v="ɣ"/>
  </r>
  <r>
    <d v="2018-07-25T00:00:00"/>
    <s v="Taxi à Ouesso: maison d'arrêt-TGI "/>
    <x v="0"/>
    <x v="0"/>
    <x v="0"/>
    <x v="0"/>
    <x v="0"/>
    <n v="561.303"/>
    <e v="#VALUE!"/>
    <x v="14"/>
    <s v="Décharge"/>
    <x v="0"/>
    <s v="CONGO"/>
    <s v="ɣ"/>
  </r>
  <r>
    <d v="2018-07-25T00:00:00"/>
    <s v="Taxi à Ouesso: TGI-atelier de menuiserie "/>
    <x v="0"/>
    <x v="0"/>
    <x v="0"/>
    <x v="0"/>
    <x v="0"/>
    <n v="561.303"/>
    <e v="#VALUE!"/>
    <x v="14"/>
    <s v="Décharge"/>
    <x v="0"/>
    <s v="CONGO"/>
    <s v="ɣ"/>
  </r>
  <r>
    <d v="2018-07-25T00:00:00"/>
    <s v="Taxi à Ouesso: atelier de menuiserie-agence AIRTEL"/>
    <x v="0"/>
    <x v="0"/>
    <x v="0"/>
    <x v="0"/>
    <x v="0"/>
    <n v="561.303"/>
    <e v="#VALUE!"/>
    <x v="14"/>
    <s v="Décharge"/>
    <x v="0"/>
    <s v="CONGO"/>
    <s v="ɣ"/>
  </r>
  <r>
    <d v="2018-07-25T00:00:00"/>
    <s v="Taxi à Ouesso: agence AIRTEL-restaurant "/>
    <x v="0"/>
    <x v="0"/>
    <x v="0"/>
    <x v="0"/>
    <x v="0"/>
    <n v="561.303"/>
    <e v="#VALUE!"/>
    <x v="14"/>
    <s v="Décharge"/>
    <x v="0"/>
    <s v="CONGO"/>
    <s v="ɣ"/>
  </r>
  <r>
    <d v="2018-07-25T00:00:00"/>
    <s v="Taxi à Ouesso: restaurant-hôtel "/>
    <x v="0"/>
    <x v="0"/>
    <x v="0"/>
    <x v="0"/>
    <x v="0"/>
    <n v="561.303"/>
    <e v="#VALUE!"/>
    <x v="14"/>
    <s v="Décharge"/>
    <x v="0"/>
    <s v="CONGO"/>
    <s v="ɣ"/>
  </r>
  <r>
    <d v="2018-07-25T00:00:00"/>
    <s v="Taxi à BZV: Bureau - Marché Moungali - océan du nord Moungali - Bureau pour information sur le prix des matelas et achat de billet"/>
    <x v="0"/>
    <x v="5"/>
    <x v="0"/>
    <x v="39"/>
    <x v="39"/>
    <n v="561.303"/>
    <e v="#VALUE!"/>
    <x v="12"/>
    <s v="Décharge"/>
    <x v="1"/>
    <s v="CONGO"/>
    <s v="ɣ"/>
  </r>
  <r>
    <d v="2018-07-25T00:00:00"/>
    <s v="Taxi à BZV: bureau - ocean du nord talangai - Marché Moungali pour renseignement du prix d'expédition et achat des matelas pour la Résidence de Ouesso"/>
    <x v="0"/>
    <x v="5"/>
    <x v="0"/>
    <x v="52"/>
    <x v="52"/>
    <n v="561.303"/>
    <e v="#VALUE!"/>
    <x v="12"/>
    <s v="Décharge"/>
    <x v="1"/>
    <s v="CONGO"/>
    <s v="ɣ"/>
  </r>
  <r>
    <d v="2018-07-25T00:00:00"/>
    <s v="Achat de deux matelas Marocain pour l'équipement de la Résidence PALF de Ouesso"/>
    <x v="12"/>
    <x v="1"/>
    <x v="0"/>
    <x v="98"/>
    <x v="98"/>
    <n v="561.303"/>
    <e v="#VALUE!"/>
    <x v="12"/>
    <n v="2"/>
    <x v="1"/>
    <s v="CONGO"/>
    <s v="o"/>
  </r>
  <r>
    <d v="2018-07-25T00:00:00"/>
    <s v="Taxi à BZV: Marché Moungali - Ocean Talangai Liberté avec les matelas pour expédition"/>
    <x v="0"/>
    <x v="5"/>
    <x v="0"/>
    <x v="52"/>
    <x v="52"/>
    <n v="561.303"/>
    <e v="#VALUE!"/>
    <x v="12"/>
    <s v="Décharge"/>
    <x v="1"/>
    <s v="CONGO"/>
    <s v="ɣ"/>
  </r>
  <r>
    <d v="2018-07-25T00:00:00"/>
    <s v="Frais d'expédition des matelas pour Ouesso par l'agence d'océan du nord"/>
    <x v="11"/>
    <x v="1"/>
    <x v="0"/>
    <x v="47"/>
    <x v="47"/>
    <n v="561.303"/>
    <e v="#VALUE!"/>
    <x v="12"/>
    <s v="Décharge"/>
    <x v="1"/>
    <s v="CONGO"/>
    <s v="ɣ"/>
  </r>
  <r>
    <d v="2018-07-25T00:00:00"/>
    <s v="Taxi à BZV: agence ocean Talangai Liberté - Bureau"/>
    <x v="0"/>
    <x v="5"/>
    <x v="0"/>
    <x v="9"/>
    <x v="9"/>
    <n v="561.303"/>
    <e v="#VALUE!"/>
    <x v="12"/>
    <s v="Décharge"/>
    <x v="1"/>
    <s v="CONGO"/>
    <s v="ɣ"/>
  </r>
  <r>
    <d v="2018-07-26T00:00:00"/>
    <s v="FRAIS RET.DEPLACE Chq n°03593811"/>
    <x v="3"/>
    <x v="1"/>
    <x v="0"/>
    <x v="12"/>
    <x v="12"/>
    <n v="561.303"/>
    <e v="#VALUE!"/>
    <x v="3"/>
    <n v="3593811"/>
    <x v="0"/>
    <s v="CONGO"/>
    <s v="o"/>
  </r>
  <r>
    <d v="2018-07-26T00:00:00"/>
    <s v="Taxi moto à Impfondo: Hôtel-DDEF"/>
    <x v="0"/>
    <x v="0"/>
    <x v="0"/>
    <x v="1"/>
    <x v="1"/>
    <n v="561.303"/>
    <e v="#VALUE!"/>
    <x v="0"/>
    <s v="Décharge"/>
    <x v="0"/>
    <s v="CONGO"/>
    <s v="ɣ"/>
  </r>
  <r>
    <d v="2018-07-26T00:00:00"/>
    <s v="Taxi moto à Impfondo: DDEF-TGI "/>
    <x v="0"/>
    <x v="0"/>
    <x v="0"/>
    <x v="0"/>
    <x v="0"/>
    <n v="561.303"/>
    <e v="#VALUE!"/>
    <x v="0"/>
    <s v="Décharge"/>
    <x v="0"/>
    <s v="CONGO"/>
    <s v="ɣ"/>
  </r>
  <r>
    <d v="2018-07-26T00:00:00"/>
    <s v="Taxi moto à Impfondo: TGI-Hôtel"/>
    <x v="0"/>
    <x v="0"/>
    <x v="0"/>
    <x v="1"/>
    <x v="1"/>
    <n v="561.303"/>
    <e v="#VALUE!"/>
    <x v="0"/>
    <s v="Décharge"/>
    <x v="0"/>
    <s v="CONGO"/>
    <s v="ɣ"/>
  </r>
  <r>
    <d v="2018-07-26T00:00:00"/>
    <s v="Taxi moto à Impfondo: Hôtel-Charden Farell pour retirer l'argent/ aller et retour"/>
    <x v="0"/>
    <x v="0"/>
    <x v="0"/>
    <x v="1"/>
    <x v="1"/>
    <n v="561.303"/>
    <e v="#VALUE!"/>
    <x v="0"/>
    <s v="Décharge"/>
    <x v="0"/>
    <s v="CONGO"/>
    <s v="ɣ"/>
  </r>
  <r>
    <d v="2018-07-26T00:00:00"/>
    <s v="Frais de mission Budget IMPFONDO envoyé par Charden Farell/Me Séverin BIYOUDI MIAKASSISSA"/>
    <x v="4"/>
    <x v="0"/>
    <x v="0"/>
    <x v="99"/>
    <x v="99"/>
    <n v="561.303"/>
    <e v="#VALUE!"/>
    <x v="0"/>
    <s v="Décharge"/>
    <x v="0"/>
    <s v="CONGO"/>
    <s v="o"/>
  </r>
  <r>
    <d v="2018-07-26T00:00:00"/>
    <s v="Taxi moto à Impfondo: Hôtel-Restaurant/ Allet-retour Me Séverin et moi "/>
    <x v="0"/>
    <x v="0"/>
    <x v="0"/>
    <x v="9"/>
    <x v="9"/>
    <n v="561.303"/>
    <e v="#VALUE!"/>
    <x v="0"/>
    <s v="Décharge"/>
    <x v="0"/>
    <s v="CONGO"/>
    <s v="ɣ"/>
  </r>
  <r>
    <d v="2018-07-26T00:00:00"/>
    <s v="Taxi à Brazzaville: prendre les détenus au commissariat central pour la maison d'arrêt"/>
    <x v="0"/>
    <x v="0"/>
    <x v="0"/>
    <x v="9"/>
    <x v="9"/>
    <n v="561.303"/>
    <e v="#VALUE!"/>
    <x v="16"/>
    <s v="Décharge"/>
    <x v="0"/>
    <s v="CONGO"/>
    <s v="ɣ"/>
  </r>
  <r>
    <d v="2018-07-26T00:00:00"/>
    <s v="Ration des prévenus à BZV"/>
    <x v="1"/>
    <x v="0"/>
    <x v="0"/>
    <x v="39"/>
    <x v="39"/>
    <n v="561.303"/>
    <e v="#VALUE!"/>
    <x v="16"/>
    <s v="Décharge"/>
    <x v="0"/>
    <s v="CONGO"/>
    <s v="ɣ"/>
  </r>
  <r>
    <d v="2018-07-26T00:00:00"/>
    <s v="Taxi: Maison d'arrêt-Bureau"/>
    <x v="0"/>
    <x v="0"/>
    <x v="0"/>
    <x v="1"/>
    <x v="1"/>
    <n v="561.303"/>
    <e v="#VALUE!"/>
    <x v="16"/>
    <s v="Décharge"/>
    <x v="0"/>
    <s v="CONGO"/>
    <s v="ɣ"/>
  </r>
  <r>
    <d v="2018-07-26T00:00:00"/>
    <s v="Taxi à BZV: Bureau-BCI"/>
    <x v="0"/>
    <x v="3"/>
    <x v="0"/>
    <x v="9"/>
    <x v="9"/>
    <n v="561.303"/>
    <e v="#VALUE!"/>
    <x v="5"/>
    <s v="Décharge"/>
    <x v="0"/>
    <s v="CONGO"/>
    <s v="ɣ"/>
  </r>
  <r>
    <d v="2018-07-26T00:00:00"/>
    <s v="Frais de transfert à i73x/KIBANGOU"/>
    <x v="8"/>
    <x v="1"/>
    <x v="0"/>
    <x v="14"/>
    <x v="14"/>
    <n v="561.303"/>
    <e v="#VALUE!"/>
    <x v="5"/>
    <s v="OUI"/>
    <x v="0"/>
    <s v="CONGO"/>
    <s v="o"/>
  </r>
  <r>
    <d v="2018-07-26T00:00:00"/>
    <s v="Frais de transfert à Bley/IMPFONDO"/>
    <x v="8"/>
    <x v="1"/>
    <x v="0"/>
    <x v="100"/>
    <x v="100"/>
    <n v="561.303"/>
    <e v="#VALUE!"/>
    <x v="5"/>
    <s v="88/GCF"/>
    <x v="0"/>
    <s v="CONGO"/>
    <s v="o"/>
  </r>
  <r>
    <d v="2018-07-26T00:00:00"/>
    <s v="Frais de transfert à Jospin/DOLISIE"/>
    <x v="8"/>
    <x v="1"/>
    <x v="0"/>
    <x v="9"/>
    <x v="9"/>
    <n v="561.303"/>
    <e v="#VALUE!"/>
    <x v="5"/>
    <s v="89/GCF"/>
    <x v="0"/>
    <s v="CONGO"/>
    <s v="o"/>
  </r>
  <r>
    <d v="2018-07-26T00:00:00"/>
    <s v="Frais de transfert à IT87/PNR"/>
    <x v="8"/>
    <x v="1"/>
    <x v="0"/>
    <x v="26"/>
    <x v="26"/>
    <n v="561.303"/>
    <e v="#VALUE!"/>
    <x v="5"/>
    <s v="90/GCF"/>
    <x v="0"/>
    <s v="CONGO"/>
    <s v="o"/>
  </r>
  <r>
    <d v="2018-07-26T00:00:00"/>
    <s v="Frais de transfert à Dalia/OUESSO"/>
    <x v="8"/>
    <x v="1"/>
    <x v="0"/>
    <x v="101"/>
    <x v="101"/>
    <n v="561.303"/>
    <e v="#VALUE!"/>
    <x v="5"/>
    <s v="91/GCF"/>
    <x v="0"/>
    <s v="CONGO"/>
    <s v="o"/>
  </r>
  <r>
    <d v="2018-07-26T00:00:00"/>
    <s v="Frais de transfert à i55s/OYO"/>
    <x v="8"/>
    <x v="1"/>
    <x v="0"/>
    <x v="9"/>
    <x v="9"/>
    <n v="561.303"/>
    <e v="#VALUE!"/>
    <x v="5"/>
    <s v="92GCF"/>
    <x v="0"/>
    <s v="CONGO"/>
    <s v="o"/>
  </r>
  <r>
    <d v="2018-07-26T00:00:00"/>
    <s v="Taxi à BZV: Bureau-Ministère  EF voir le conseiller juridique au sujet du dossier des Ecailles de pangolins"/>
    <x v="0"/>
    <x v="0"/>
    <x v="0"/>
    <x v="1"/>
    <x v="1"/>
    <n v="561.303"/>
    <e v="#VALUE!"/>
    <x v="13"/>
    <s v="Décharge"/>
    <x v="0"/>
    <s v="CONGO"/>
    <s v="ɣ"/>
  </r>
  <r>
    <d v="2018-07-26T00:00:00"/>
    <s v="Taxi à BZV: Ministère EF-ministère de la justice regler le problème du transferrement des prisonniers venant d'OYO pour BZV"/>
    <x v="0"/>
    <x v="0"/>
    <x v="0"/>
    <x v="0"/>
    <x v="0"/>
    <n v="561.303"/>
    <e v="#VALUE!"/>
    <x v="13"/>
    <s v="Décharge"/>
    <x v="0"/>
    <s v="CONGO"/>
    <s v="ɣ"/>
  </r>
  <r>
    <d v="2018-07-26T00:00:00"/>
    <s v="Taxi à BZV: Ministère de la justice-Bureau"/>
    <x v="0"/>
    <x v="0"/>
    <x v="0"/>
    <x v="1"/>
    <x v="1"/>
    <n v="561.303"/>
    <e v="#VALUE!"/>
    <x v="13"/>
    <s v="Décharge"/>
    <x v="0"/>
    <s v="CONGO"/>
    <s v="ɣ"/>
  </r>
  <r>
    <d v="2018-07-26T00:00:00"/>
    <s v="Taxi bureau-Moukondo-Moungali-Bureau (rencontrer Abdou et Semé)"/>
    <x v="0"/>
    <x v="5"/>
    <x v="0"/>
    <x v="39"/>
    <x v="39"/>
    <n v="561.303"/>
    <e v="#VALUE!"/>
    <x v="8"/>
    <s v="Décharge"/>
    <x v="1"/>
    <s v="CONGO"/>
    <s v="ɣ"/>
  </r>
  <r>
    <d v="2018-07-26T00:00:00"/>
    <s v="Paiement frais d'hôtel 02-Nuitées de I73X à Dolisie"/>
    <x v="2"/>
    <x v="5"/>
    <x v="0"/>
    <x v="24"/>
    <x v="24"/>
    <n v="561.303"/>
    <e v="#VALUE!"/>
    <x v="11"/>
    <s v="oui"/>
    <x v="1"/>
    <s v="CONGO"/>
    <s v="o"/>
  </r>
  <r>
    <d v="2018-07-26T00:00:00"/>
    <s v="Achat billet Dolisie-village kibangou"/>
    <x v="0"/>
    <x v="5"/>
    <x v="0"/>
    <x v="3"/>
    <x v="3"/>
    <n v="561.303"/>
    <e v="#VALUE!"/>
    <x v="11"/>
    <s v="decharge"/>
    <x v="1"/>
    <s v="CONGO"/>
    <s v="ɣ"/>
  </r>
  <r>
    <d v="2018-07-26T00:00:00"/>
    <s v="Taxi à BZV: Domicile - gare routiere pour la mission d'Oyo"/>
    <x v="0"/>
    <x v="5"/>
    <x v="0"/>
    <x v="9"/>
    <x v="9"/>
    <n v="561.303"/>
    <e v="#VALUE!"/>
    <x v="9"/>
    <s v="Décharge"/>
    <x v="1"/>
    <s v="CONGO"/>
    <s v="ɤ"/>
  </r>
  <r>
    <d v="2018-07-26T00:00:00"/>
    <s v="Taxi moto à Oyo en recherche de l'hôtel  "/>
    <x v="0"/>
    <x v="5"/>
    <x v="0"/>
    <x v="1"/>
    <x v="1"/>
    <n v="561.303"/>
    <e v="#VALUE!"/>
    <x v="9"/>
    <s v="Décharge"/>
    <x v="1"/>
    <s v="CONGO"/>
    <s v="ɤ"/>
  </r>
  <r>
    <d v="2018-07-26T00:00:00"/>
    <s v="Paiement frais d'hôtel pour deux (02) à Sibiti du 24 au 16 juillet 2018"/>
    <x v="2"/>
    <x v="0"/>
    <x v="0"/>
    <x v="24"/>
    <x v="24"/>
    <n v="561.303"/>
    <e v="#VALUE!"/>
    <x v="2"/>
    <n v="203"/>
    <x v="0"/>
    <s v="CONGO"/>
    <s v="o"/>
  </r>
  <r>
    <d v="2018-07-26T00:00:00"/>
    <s v="Taxi moto à Sibiti: hôtel- gare routière"/>
    <x v="0"/>
    <x v="0"/>
    <x v="0"/>
    <x v="2"/>
    <x v="2"/>
    <n v="561.303"/>
    <e v="#VALUE!"/>
    <x v="2"/>
    <s v="Décharge"/>
    <x v="0"/>
    <s v="CONGO"/>
    <s v="ɣ"/>
  </r>
  <r>
    <d v="2018-07-26T00:00:00"/>
    <s v="Achat billet Sibiti-Dolisie"/>
    <x v="0"/>
    <x v="0"/>
    <x v="0"/>
    <x v="3"/>
    <x v="3"/>
    <n v="561.303"/>
    <e v="#VALUE!"/>
    <x v="2"/>
    <s v="Décharge"/>
    <x v="0"/>
    <s v="CONGO"/>
    <s v="ɣ"/>
  </r>
  <r>
    <d v="2018-07-26T00:00:00"/>
    <s v="Taxi à Dolisie: Gare routière-hôtel"/>
    <x v="0"/>
    <x v="0"/>
    <x v="0"/>
    <x v="1"/>
    <x v="1"/>
    <n v="561.303"/>
    <e v="#VALUE!"/>
    <x v="2"/>
    <s v="Décharge"/>
    <x v="0"/>
    <s v="CONGO"/>
    <s v="ɣ"/>
  </r>
  <r>
    <d v="2018-07-26T00:00:00"/>
    <s v="Taxi à Dolisie: hôtel-TGI"/>
    <x v="0"/>
    <x v="0"/>
    <x v="0"/>
    <x v="23"/>
    <x v="23"/>
    <n v="561.303"/>
    <e v="#VALUE!"/>
    <x v="2"/>
    <s v="Décharge"/>
    <x v="0"/>
    <s v="CONGO"/>
    <s v="ɣ"/>
  </r>
  <r>
    <d v="2018-07-26T00:00:00"/>
    <s v="Taxi à Dolisie: TGI-Hôtel"/>
    <x v="0"/>
    <x v="0"/>
    <x v="0"/>
    <x v="23"/>
    <x v="23"/>
    <n v="561.303"/>
    <e v="#VALUE!"/>
    <x v="2"/>
    <s v="Décharge"/>
    <x v="0"/>
    <s v="CONGO"/>
    <s v="ɣ"/>
  </r>
  <r>
    <d v="2018-07-26T00:00:00"/>
    <s v="Food allowance à Dolisie"/>
    <x v="2"/>
    <x v="0"/>
    <x v="0"/>
    <x v="4"/>
    <x v="4"/>
    <n v="561.303"/>
    <e v="#VALUE!"/>
    <x v="2"/>
    <s v="Décharge"/>
    <x v="0"/>
    <s v="CONGO"/>
    <s v="ɣ"/>
  </r>
  <r>
    <d v="2018-07-26T00:00:00"/>
    <s v="Taxi à BZV: domicile-bureau"/>
    <x v="0"/>
    <x v="0"/>
    <x v="0"/>
    <x v="1"/>
    <x v="1"/>
    <n v="561.303"/>
    <e v="#VALUE!"/>
    <x v="10"/>
    <s v="Décharge"/>
    <x v="0"/>
    <s v="CONGO"/>
    <s v="ɣ"/>
  </r>
  <r>
    <d v="2018-07-26T00:00:00"/>
    <s v="Food allowance pendant la pause"/>
    <x v="6"/>
    <x v="0"/>
    <x v="0"/>
    <x v="1"/>
    <x v="1"/>
    <n v="561.303"/>
    <e v="#VALUE!"/>
    <x v="10"/>
    <s v="Décharge"/>
    <x v="0"/>
    <s v="CONGO"/>
    <s v="ɣ"/>
  </r>
  <r>
    <d v="2018-07-26T00:00:00"/>
    <s v="Achat Papier hygiénique pour le bureau PALF"/>
    <x v="10"/>
    <x v="1"/>
    <x v="0"/>
    <x v="52"/>
    <x v="52"/>
    <n v="561.303"/>
    <e v="#VALUE!"/>
    <x v="10"/>
    <s v="Décharge"/>
    <x v="0"/>
    <s v="CONGO"/>
    <s v="ɣ"/>
  </r>
  <r>
    <d v="2018-07-26T00:00:00"/>
    <s v="Taxi à BZV: bureau-domicile"/>
    <x v="0"/>
    <x v="0"/>
    <x v="0"/>
    <x v="1"/>
    <x v="1"/>
    <n v="561.303"/>
    <e v="#VALUE!"/>
    <x v="10"/>
    <s v="Décharge"/>
    <x v="0"/>
    <s v="CONGO"/>
    <s v="ɣ"/>
  </r>
  <r>
    <d v="2018-07-26T00:00:00"/>
    <s v="Taxi à Ouesso: hôtel-TGI"/>
    <x v="0"/>
    <x v="0"/>
    <x v="0"/>
    <x v="0"/>
    <x v="0"/>
    <n v="561.303"/>
    <e v="#VALUE!"/>
    <x v="14"/>
    <s v="Décharge"/>
    <x v="0"/>
    <s v="CONGO"/>
    <s v="ɣ"/>
  </r>
  <r>
    <d v="2018-07-26T00:00:00"/>
    <s v="Taxi à Ouesso:TGI-secretariat informatique "/>
    <x v="0"/>
    <x v="0"/>
    <x v="0"/>
    <x v="0"/>
    <x v="0"/>
    <n v="561.303"/>
    <e v="#VALUE!"/>
    <x v="14"/>
    <s v="Décharge"/>
    <x v="0"/>
    <s v="CONGO"/>
    <s v="ɣ"/>
  </r>
  <r>
    <d v="2018-07-26T00:00:00"/>
    <s v="Impression au secretariat informatique de la Loi 48"/>
    <x v="10"/>
    <x v="1"/>
    <x v="0"/>
    <x v="102"/>
    <x v="102"/>
    <n v="561.303"/>
    <e v="#VALUE!"/>
    <x v="14"/>
    <n v="8322"/>
    <x v="0"/>
    <s v="CONGO"/>
    <s v="o"/>
  </r>
  <r>
    <d v="2018-07-26T00:00:00"/>
    <s v="Taxi à Ouesso: secrétariat informatique-TGI "/>
    <x v="0"/>
    <x v="0"/>
    <x v="0"/>
    <x v="0"/>
    <x v="0"/>
    <n v="561.303"/>
    <e v="#VALUE!"/>
    <x v="14"/>
    <s v="Décharge"/>
    <x v="0"/>
    <s v="CONGO"/>
    <s v="ɣ"/>
  </r>
  <r>
    <d v="2018-07-26T00:00:00"/>
    <s v="Taxi à Ouesso:TGI-atelier de menuiserie"/>
    <x v="0"/>
    <x v="0"/>
    <x v="0"/>
    <x v="0"/>
    <x v="0"/>
    <n v="561.303"/>
    <e v="#VALUE!"/>
    <x v="14"/>
    <s v="Décharge"/>
    <x v="0"/>
    <s v="CONGO"/>
    <s v="ɣ"/>
  </r>
  <r>
    <d v="2018-07-26T00:00:00"/>
    <s v="Taxi à Ouesso: atelier de menuiserie-restaurant "/>
    <x v="0"/>
    <x v="0"/>
    <x v="0"/>
    <x v="0"/>
    <x v="0"/>
    <n v="561.303"/>
    <e v="#VALUE!"/>
    <x v="14"/>
    <s v="Décharge"/>
    <x v="0"/>
    <s v="CONGO"/>
    <s v="ɣ"/>
  </r>
  <r>
    <d v="2018-07-26T00:00:00"/>
    <s v="Taxi à Ouesso: restaurant-agence océan du nord "/>
    <x v="0"/>
    <x v="0"/>
    <x v="0"/>
    <x v="0"/>
    <x v="0"/>
    <n v="561.303"/>
    <e v="#VALUE!"/>
    <x v="14"/>
    <s v="Décharge"/>
    <x v="0"/>
    <s v="CONGO"/>
    <s v="ɣ"/>
  </r>
  <r>
    <d v="2018-07-26T00:00:00"/>
    <s v="Taxi à Ouesso: agence océan du nord-résidence PALF"/>
    <x v="0"/>
    <x v="0"/>
    <x v="0"/>
    <x v="0"/>
    <x v="0"/>
    <n v="561.303"/>
    <e v="#VALUE!"/>
    <x v="14"/>
    <s v="Décharge"/>
    <x v="0"/>
    <s v="CONGO"/>
    <s v="ɣ"/>
  </r>
  <r>
    <d v="2018-07-26T00:00:00"/>
    <s v="Taxi à Ouesso: résidence palf-hôtel "/>
    <x v="0"/>
    <x v="0"/>
    <x v="0"/>
    <x v="0"/>
    <x v="0"/>
    <n v="561.303"/>
    <e v="#VALUE!"/>
    <x v="14"/>
    <s v="Décharge"/>
    <x v="0"/>
    <s v="CONGO"/>
    <s v="ɣ"/>
  </r>
  <r>
    <d v="2018-07-26T00:00:00"/>
    <s v="Achat du billet BZV-PNR pour mission d'investigation"/>
    <x v="0"/>
    <x v="5"/>
    <x v="0"/>
    <x v="25"/>
    <x v="25"/>
    <n v="561.303"/>
    <e v="#VALUE!"/>
    <x v="12"/>
    <s v="260706002018--62"/>
    <x v="1"/>
    <s v="CONGO"/>
    <s v="o"/>
  </r>
  <r>
    <d v="2018-07-26T00:00:00"/>
    <s v="Achat du billet BZV-OYO pour mission d'investigation/i55s"/>
    <x v="0"/>
    <x v="5"/>
    <x v="0"/>
    <x v="47"/>
    <x v="47"/>
    <n v="561.303"/>
    <e v="#VALUE!"/>
    <x v="12"/>
    <s v="260706002018--63"/>
    <x v="1"/>
    <s v="CONGO"/>
    <s v="o"/>
  </r>
  <r>
    <d v="2018-07-26T00:00:00"/>
    <s v="Taxi à BZV: domicile - ocean du nord Moungali pour mission de PNR"/>
    <x v="0"/>
    <x v="5"/>
    <x v="0"/>
    <x v="9"/>
    <x v="9"/>
    <n v="561.303"/>
    <e v="#VALUE!"/>
    <x v="12"/>
    <s v="Décharge"/>
    <x v="1"/>
    <s v="CONGO"/>
    <s v="ɣ"/>
  </r>
  <r>
    <d v="2018-07-26T00:00:00"/>
    <s v="Taxi à BZV: Océan du nord Fonf tie-tie - Residence PALF/ mission de PNR"/>
    <x v="0"/>
    <x v="5"/>
    <x v="0"/>
    <x v="9"/>
    <x v="9"/>
    <n v="561.303"/>
    <e v="#VALUE!"/>
    <x v="12"/>
    <s v="Décharge"/>
    <x v="1"/>
    <s v="CONGO"/>
    <s v="ɣ"/>
  </r>
  <r>
    <d v="2018-07-26T00:00:00"/>
    <s v="Taxi à BZV: bureau - ministère de la justice - bureau  pour rencontrer le DGAP au sujet des détenus transférés d'Oyo "/>
    <x v="0"/>
    <x v="0"/>
    <x v="0"/>
    <x v="6"/>
    <x v="6"/>
    <n v="561.303"/>
    <e v="#VALUE!"/>
    <x v="15"/>
    <s v="Décharge "/>
    <x v="0"/>
    <s v="CONGO"/>
    <s v="ɣ"/>
  </r>
  <r>
    <d v="2018-07-27T00:00:00"/>
    <s v="Paiement frais d'hôtel à Impfondo du 14 au 27 juillet 2018 soit Treize  (13) nuitées"/>
    <x v="2"/>
    <x v="0"/>
    <x v="0"/>
    <x v="103"/>
    <x v="103"/>
    <n v="561.303"/>
    <e v="#VALUE!"/>
    <x v="0"/>
    <n v="765"/>
    <x v="0"/>
    <s v="CONGO"/>
    <s v="o"/>
  </r>
  <r>
    <d v="2018-07-27T00:00:00"/>
    <s v="Food Allowance à Impfondo du  15 au 27 juillet  soit Treize (13) jours "/>
    <x v="2"/>
    <x v="0"/>
    <x v="0"/>
    <x v="104"/>
    <x v="104"/>
    <n v="561.303"/>
    <e v="#VALUE!"/>
    <x v="0"/>
    <s v="Décharge"/>
    <x v="0"/>
    <s v="CONGO"/>
    <s v="ɣ"/>
  </r>
  <r>
    <d v="2018-07-27T00:00:00"/>
    <s v="Frais de transfert à Dalia/OUESSO"/>
    <x v="8"/>
    <x v="1"/>
    <x v="0"/>
    <x v="3"/>
    <x v="3"/>
    <n v="561.303"/>
    <e v="#VALUE!"/>
    <x v="5"/>
    <s v="107/GCF"/>
    <x v="0"/>
    <s v="CONGO"/>
    <s v="o"/>
  </r>
  <r>
    <d v="2018-07-27T00:00:00"/>
    <s v="Achat Repas et boisson pour la cible "/>
    <x v="15"/>
    <x v="5"/>
    <x v="0"/>
    <x v="39"/>
    <x v="39"/>
    <n v="561.303"/>
    <e v="#VALUE!"/>
    <x v="11"/>
    <s v="decharge"/>
    <x v="1"/>
    <s v="CONGO"/>
    <s v="ɣ"/>
  </r>
  <r>
    <d v="2018-07-27T00:00:00"/>
    <s v="Achat boisson et nourriture pour la cible "/>
    <x v="15"/>
    <x v="5"/>
    <x v="0"/>
    <x v="78"/>
    <x v="78"/>
    <n v="561.303"/>
    <e v="#VALUE!"/>
    <x v="9"/>
    <s v="Décharge"/>
    <x v="1"/>
    <s v="CONGO"/>
    <s v="ɤ"/>
  </r>
  <r>
    <d v="2018-07-27T00:00:00"/>
    <s v="Taxi à Oyo en prospection "/>
    <x v="0"/>
    <x v="5"/>
    <x v="0"/>
    <x v="9"/>
    <x v="9"/>
    <n v="561.303"/>
    <e v="#VALUE!"/>
    <x v="9"/>
    <s v="Décharge"/>
    <x v="1"/>
    <s v="CONGO"/>
    <s v="ɤ"/>
  </r>
  <r>
    <d v="2018-07-27T00:00:00"/>
    <s v="Taxi à Dolisie: hôtel-DDEF"/>
    <x v="0"/>
    <x v="0"/>
    <x v="0"/>
    <x v="23"/>
    <x v="23"/>
    <n v="561.303"/>
    <e v="#VALUE!"/>
    <x v="2"/>
    <s v="Décharge"/>
    <x v="0"/>
    <s v="CONGO"/>
    <s v="ɣ"/>
  </r>
  <r>
    <d v="2018-07-27T00:00:00"/>
    <s v="Taxi à Dolisie: Cour d'Appel-Hôtel"/>
    <x v="0"/>
    <x v="0"/>
    <x v="0"/>
    <x v="23"/>
    <x v="23"/>
    <n v="561.303"/>
    <e v="#VALUE!"/>
    <x v="2"/>
    <s v="Décharge"/>
    <x v="0"/>
    <s v="CONGO"/>
    <s v="ɣ"/>
  </r>
  <r>
    <d v="2018-07-27T00:00:00"/>
    <s v="Food allowance à Dolisie"/>
    <x v="2"/>
    <x v="0"/>
    <x v="0"/>
    <x v="4"/>
    <x v="4"/>
    <n v="561.303"/>
    <e v="#VALUE!"/>
    <x v="2"/>
    <s v="Décharge"/>
    <x v="0"/>
    <s v="CONGO"/>
    <s v="ɣ"/>
  </r>
  <r>
    <d v="2018-07-27T00:00:00"/>
    <s v="Paiement frais d'hôtel à Dolisie pour deux (02) Nuitées du 26 au 28 juillet 2018"/>
    <x v="2"/>
    <x v="0"/>
    <x v="0"/>
    <x v="24"/>
    <x v="24"/>
    <n v="561.303"/>
    <e v="#VALUE!"/>
    <x v="2"/>
    <n v="53"/>
    <x v="0"/>
    <s v="CONGO"/>
    <s v="o"/>
  </r>
  <r>
    <d v="2018-07-27T00:00:00"/>
    <s v="Taxi à BZV: domicile-Bureau"/>
    <x v="0"/>
    <x v="0"/>
    <x v="0"/>
    <x v="1"/>
    <x v="1"/>
    <n v="561.303"/>
    <e v="#VALUE!"/>
    <x v="10"/>
    <s v="Décharge"/>
    <x v="0"/>
    <s v="CONGO"/>
    <s v="ɣ"/>
  </r>
  <r>
    <d v="2018-07-27T00:00:00"/>
    <s v="Food allowance pendant la pause"/>
    <x v="6"/>
    <x v="0"/>
    <x v="0"/>
    <x v="1"/>
    <x v="1"/>
    <n v="561.303"/>
    <e v="#VALUE!"/>
    <x v="10"/>
    <s v="Décharge"/>
    <x v="0"/>
    <s v="CONGO"/>
    <s v="ɣ"/>
  </r>
  <r>
    <d v="2018-07-27T00:00:00"/>
    <s v="Taxi à BZV: bureau-domicile"/>
    <x v="0"/>
    <x v="0"/>
    <x v="0"/>
    <x v="1"/>
    <x v="1"/>
    <n v="561.303"/>
    <e v="#VALUE!"/>
    <x v="10"/>
    <s v="Décharge"/>
    <x v="0"/>
    <s v="CONGO"/>
    <s v="ɣ"/>
  </r>
  <r>
    <d v="2018-07-27T00:00:00"/>
    <s v="Taxi à Ouesso: hôtel-agence océan du nord "/>
    <x v="0"/>
    <x v="0"/>
    <x v="0"/>
    <x v="0"/>
    <x v="0"/>
    <n v="561.303"/>
    <e v="#VALUE!"/>
    <x v="14"/>
    <s v="Décharge"/>
    <x v="0"/>
    <s v="CONGO"/>
    <s v="ɣ"/>
  </r>
  <r>
    <d v="2018-07-27T00:00:00"/>
    <s v="Taxi à Ouesso: agence océan du nord-résidence PALF"/>
    <x v="0"/>
    <x v="0"/>
    <x v="0"/>
    <x v="0"/>
    <x v="0"/>
    <n v="561.303"/>
    <e v="#VALUE!"/>
    <x v="14"/>
    <s v="Décharge"/>
    <x v="0"/>
    <s v="CONGO"/>
    <s v="ɣ"/>
  </r>
  <r>
    <d v="2018-07-27T00:00:00"/>
    <s v="Taxi à Ouesso: résidence palf-agence charden farell "/>
    <x v="0"/>
    <x v="0"/>
    <x v="0"/>
    <x v="0"/>
    <x v="0"/>
    <n v="561.303"/>
    <e v="#VALUE!"/>
    <x v="14"/>
    <s v="Décharge"/>
    <x v="0"/>
    <s v="CONGO"/>
    <s v="ɣ"/>
  </r>
  <r>
    <d v="2018-07-27T00:00:00"/>
    <s v="Taxi à Ouesso: agence charden farell-agence MTN"/>
    <x v="0"/>
    <x v="0"/>
    <x v="0"/>
    <x v="0"/>
    <x v="0"/>
    <n v="561.303"/>
    <e v="#VALUE!"/>
    <x v="14"/>
    <s v="Décharge"/>
    <x v="0"/>
    <s v="CONGO"/>
    <s v="ɣ"/>
  </r>
  <r>
    <d v="2018-07-27T00:00:00"/>
    <s v="Taxi à Ouesso: agence mtn-maison d'arrêt "/>
    <x v="0"/>
    <x v="0"/>
    <x v="0"/>
    <x v="0"/>
    <x v="0"/>
    <n v="561.303"/>
    <e v="#VALUE!"/>
    <x v="14"/>
    <s v="Décharge"/>
    <x v="0"/>
    <s v="CONGO"/>
    <s v="ɣ"/>
  </r>
  <r>
    <d v="2018-07-27T00:00:00"/>
    <s v="Ration des prévenus à Ouesso"/>
    <x v="1"/>
    <x v="0"/>
    <x v="0"/>
    <x v="39"/>
    <x v="39"/>
    <n v="561.303"/>
    <e v="#VALUE!"/>
    <x v="14"/>
    <s v="Décharge"/>
    <x v="0"/>
    <s v="CONGO"/>
    <s v="ɣ"/>
  </r>
  <r>
    <d v="2018-07-27T00:00:00"/>
    <s v="Taxi à Ouesso: maison d'arrêt-marché "/>
    <x v="0"/>
    <x v="0"/>
    <x v="0"/>
    <x v="0"/>
    <x v="0"/>
    <n v="561.303"/>
    <e v="#VALUE!"/>
    <x v="14"/>
    <s v="Décharge"/>
    <x v="0"/>
    <s v="CONGO"/>
    <s v="ɣ"/>
  </r>
  <r>
    <d v="2018-07-27T00:00:00"/>
    <s v="Achat articles pour l'équipement de la résidence palf Ouesso (anti-moustique)"/>
    <x v="10"/>
    <x v="1"/>
    <x v="0"/>
    <x v="14"/>
    <x v="14"/>
    <n v="561.303"/>
    <e v="#VALUE!"/>
    <x v="14"/>
    <n v="13021"/>
    <x v="0"/>
    <s v="CONGO"/>
    <s v="o"/>
  </r>
  <r>
    <d v="2018-07-27T00:00:00"/>
    <s v="Achat articles pour l'équipement de la résidence palf Ouesso (02 paniers poubelles à bureau)"/>
    <x v="10"/>
    <x v="1"/>
    <x v="0"/>
    <x v="3"/>
    <x v="3"/>
    <n v="561.303"/>
    <e v="#VALUE!"/>
    <x v="14"/>
    <n v="80074"/>
    <x v="0"/>
    <s v="CONGO"/>
    <s v="o"/>
  </r>
  <r>
    <d v="2018-07-27T00:00:00"/>
    <s v="Achat articles pour l'équipement de la résidence palf Ouesso (02 oreillers)"/>
    <x v="10"/>
    <x v="1"/>
    <x v="0"/>
    <x v="13"/>
    <x v="13"/>
    <n v="561.303"/>
    <e v="#VALUE!"/>
    <x v="14"/>
    <n v="63639"/>
    <x v="0"/>
    <s v="CONGO"/>
    <s v="o"/>
  </r>
  <r>
    <d v="2018-07-27T00:00:00"/>
    <s v="Achat articles pour l'équipement de la résidence palf Ouesso (Sous pieds)"/>
    <x v="10"/>
    <x v="1"/>
    <x v="0"/>
    <x v="13"/>
    <x v="13"/>
    <n v="561.303"/>
    <e v="#VALUE!"/>
    <x v="14"/>
    <s v="OUI"/>
    <x v="0"/>
    <s v="CONGO"/>
    <s v="o"/>
  </r>
  <r>
    <d v="2018-07-27T00:00:00"/>
    <s v="Achats des articles du devis pour la fixation des meubles par le menuisier (Equerre, Cheville)"/>
    <x v="10"/>
    <x v="1"/>
    <x v="0"/>
    <x v="105"/>
    <x v="105"/>
    <n v="561.303"/>
    <e v="#VALUE!"/>
    <x v="14"/>
    <n v="5543"/>
    <x v="0"/>
    <s v="CONGO"/>
    <s v="o"/>
  </r>
  <r>
    <d v="2018-07-27T00:00:00"/>
    <s v="Facture pour confection meubles -équipement de la Résidence Palf OUESSO"/>
    <x v="12"/>
    <x v="1"/>
    <x v="0"/>
    <x v="106"/>
    <x v="106"/>
    <n v="561.303"/>
    <e v="#VALUE!"/>
    <x v="14"/>
    <s v="OUI"/>
    <x v="0"/>
    <s v="CONGO"/>
    <s v="o"/>
  </r>
  <r>
    <d v="2018-07-27T00:00:00"/>
    <s v="Taxi à Ouesso: marché-agence charden farell "/>
    <x v="0"/>
    <x v="0"/>
    <x v="0"/>
    <x v="0"/>
    <x v="0"/>
    <n v="561.303"/>
    <e v="#VALUE!"/>
    <x v="14"/>
    <s v="Décharge"/>
    <x v="0"/>
    <s v="CONGO"/>
    <s v="ɣ"/>
  </r>
  <r>
    <d v="2018-07-27T00:00:00"/>
    <s v="Taxi à Ouesso: agence charden farell-marché"/>
    <x v="0"/>
    <x v="0"/>
    <x v="0"/>
    <x v="0"/>
    <x v="0"/>
    <n v="561.303"/>
    <e v="#VALUE!"/>
    <x v="14"/>
    <s v="Décharge"/>
    <x v="0"/>
    <s v="CONGO"/>
    <s v="ɣ"/>
  </r>
  <r>
    <d v="2018-07-27T00:00:00"/>
    <s v="Taxi à Ouesso: marché-agence MTN"/>
    <x v="0"/>
    <x v="0"/>
    <x v="0"/>
    <x v="0"/>
    <x v="0"/>
    <n v="561.303"/>
    <e v="#VALUE!"/>
    <x v="14"/>
    <s v="Décharge"/>
    <x v="0"/>
    <s v="CONGO"/>
    <s v="ɣ"/>
  </r>
  <r>
    <d v="2018-07-27T00:00:00"/>
    <s v="Taxi à Ouesso: agence MTN-atelier de menuiserie "/>
    <x v="0"/>
    <x v="0"/>
    <x v="0"/>
    <x v="0"/>
    <x v="0"/>
    <n v="561.303"/>
    <e v="#VALUE!"/>
    <x v="14"/>
    <s v="Décharge"/>
    <x v="0"/>
    <s v="CONGO"/>
    <s v="ɣ"/>
  </r>
  <r>
    <d v="2018-07-27T00:00:00"/>
    <s v="Taxi à Ouesso:atelier de menuiserie-résidence PALF"/>
    <x v="0"/>
    <x v="0"/>
    <x v="0"/>
    <x v="0"/>
    <x v="0"/>
    <n v="561.303"/>
    <e v="#VALUE!"/>
    <x v="14"/>
    <s v="Décharge"/>
    <x v="0"/>
    <s v="CONGO"/>
    <s v="ɣ"/>
  </r>
  <r>
    <d v="2018-07-27T00:00:00"/>
    <s v="Taxi à Ouesso: résidence palf-hôtel"/>
    <x v="0"/>
    <x v="0"/>
    <x v="0"/>
    <x v="0"/>
    <x v="0"/>
    <n v="561.303"/>
    <e v="#VALUE!"/>
    <x v="14"/>
    <s v="Décharge"/>
    <x v="0"/>
    <s v="CONGO"/>
    <s v="ɣ"/>
  </r>
  <r>
    <d v="2018-07-27T00:00:00"/>
    <s v="Taxi à PNR: bureau - Air Gabon pour la rencontre d'une cible"/>
    <x v="0"/>
    <x v="5"/>
    <x v="0"/>
    <x v="1"/>
    <x v="1"/>
    <n v="561.303"/>
    <e v="#VALUE!"/>
    <x v="12"/>
    <s v="Décharge"/>
    <x v="1"/>
    <s v="CONGO"/>
    <s v="ɣ"/>
  </r>
  <r>
    <d v="2018-07-27T00:00:00"/>
    <s v="Achat boisson lors de la rencontre avec une cible/ mission de PNR"/>
    <x v="15"/>
    <x v="5"/>
    <x v="0"/>
    <x v="39"/>
    <x v="39"/>
    <n v="561.303"/>
    <e v="#VALUE!"/>
    <x v="12"/>
    <s v="Décharge"/>
    <x v="1"/>
    <s v="CONGO"/>
    <s v="ɣ"/>
  </r>
  <r>
    <d v="2018-07-27T00:00:00"/>
    <s v="Taxi à PNR: Air Gabon - Grand marché pour rencontrer des cibles et poursuivre le prospection mission de PNR"/>
    <x v="0"/>
    <x v="5"/>
    <x v="0"/>
    <x v="1"/>
    <x v="1"/>
    <n v="561.303"/>
    <e v="#VALUE!"/>
    <x v="12"/>
    <s v="Décharge"/>
    <x v="1"/>
    <s v="CONGO"/>
    <s v="ɣ"/>
  </r>
  <r>
    <d v="2018-07-27T00:00:00"/>
    <s v="Achat boisson et nourriture lors de la rencontre au grand marché de PNR avec une cible"/>
    <x v="15"/>
    <x v="5"/>
    <x v="0"/>
    <x v="10"/>
    <x v="10"/>
    <n v="561.303"/>
    <e v="#VALUE!"/>
    <x v="12"/>
    <s v="Décharge"/>
    <x v="1"/>
    <s v="CONGO"/>
    <s v="ɣ"/>
  </r>
  <r>
    <d v="2018-07-27T00:00:00"/>
    <s v="Taxi à PNR: Grand marché - marché plateau pour prospection"/>
    <x v="0"/>
    <x v="5"/>
    <x v="0"/>
    <x v="1"/>
    <x v="1"/>
    <n v="561.303"/>
    <e v="#VALUE!"/>
    <x v="12"/>
    <s v="Décharge"/>
    <x v="1"/>
    <s v="CONGO"/>
    <s v="ɣ"/>
  </r>
  <r>
    <d v="2018-07-27T00:00:00"/>
    <s v="Taxi à PNR: marché plateau - agence Charden Farell pour le retrait du reste du budget "/>
    <x v="0"/>
    <x v="5"/>
    <x v="0"/>
    <x v="1"/>
    <x v="1"/>
    <n v="561.303"/>
    <e v="#VALUE!"/>
    <x v="12"/>
    <s v="Décharge"/>
    <x v="1"/>
    <s v="CONGO"/>
    <s v="ɣ"/>
  </r>
  <r>
    <d v="2018-07-27T00:00:00"/>
    <s v="Taxi à PNR: agence Charden Farell - Bureau "/>
    <x v="0"/>
    <x v="5"/>
    <x v="0"/>
    <x v="1"/>
    <x v="1"/>
    <n v="561.303"/>
    <e v="#VALUE!"/>
    <x v="12"/>
    <s v="Décharge"/>
    <x v="1"/>
    <s v="CONGO"/>
    <s v="ɣ"/>
  </r>
  <r>
    <d v="2018-07-27T00:00:00"/>
    <s v="Paiement frais d'hôtel à IMPFONDO/ Me Severin BIYOUDI MIAKASSISSA"/>
    <x v="4"/>
    <x v="0"/>
    <x v="0"/>
    <x v="11"/>
    <x v="11"/>
    <n v="561.303"/>
    <m/>
    <x v="5"/>
    <n v="767"/>
    <x v="0"/>
    <s v="CONGO"/>
    <s v="o"/>
  </r>
  <r>
    <d v="2018-07-28T00:00:00"/>
    <s v="Achat Billet Thanry-Ouesso "/>
    <x v="0"/>
    <x v="0"/>
    <x v="0"/>
    <x v="4"/>
    <x v="4"/>
    <n v="561.303"/>
    <e v="#VALUE!"/>
    <x v="0"/>
    <s v="Décharge"/>
    <x v="0"/>
    <s v="CONGO"/>
    <s v="ɣ"/>
  </r>
  <r>
    <d v="2018-07-28T00:00:00"/>
    <s v="Taxi moto à Thanry: Agence Océan du Nord-Hôtel /aller et retour "/>
    <x v="0"/>
    <x v="0"/>
    <x v="0"/>
    <x v="9"/>
    <x v="9"/>
    <n v="561.303"/>
    <e v="#VALUE!"/>
    <x v="0"/>
    <s v="Décharge"/>
    <x v="0"/>
    <s v="CONGO"/>
    <s v="ɣ"/>
  </r>
  <r>
    <d v="2018-07-28T00:00:00"/>
    <s v="Food Allowance à Thanry le 28 juillet 2018"/>
    <x v="2"/>
    <x v="0"/>
    <x v="0"/>
    <x v="4"/>
    <x v="4"/>
    <n v="561.303"/>
    <e v="#VALUE!"/>
    <x v="0"/>
    <s v="Décharge"/>
    <x v="0"/>
    <s v="CONGO"/>
    <s v="ɣ"/>
  </r>
  <r>
    <d v="2018-07-28T00:00:00"/>
    <s v="Achat Billet Thanry-Ouesso "/>
    <x v="0"/>
    <x v="0"/>
    <x v="0"/>
    <x v="4"/>
    <x v="4"/>
    <n v="561.303"/>
    <e v="#VALUE!"/>
    <x v="0"/>
    <s v="Décharge"/>
    <x v="0"/>
    <s v="CONGO"/>
    <s v="ɣ"/>
  </r>
  <r>
    <d v="2018-07-28T00:00:00"/>
    <s v="Taxi à Ouesso: Port-Hôtel (Me Severin et Moi )"/>
    <x v="0"/>
    <x v="0"/>
    <x v="0"/>
    <x v="6"/>
    <x v="6"/>
    <n v="561.303"/>
    <e v="#VALUE!"/>
    <x v="0"/>
    <s v="Décharge"/>
    <x v="0"/>
    <s v="CONGO"/>
    <s v="ɣ"/>
  </r>
  <r>
    <d v="2018-07-28T00:00:00"/>
    <s v="Taxi à Ouesso: Hôtel-Residence Palf pour rejoindre Dalia /aller et retour "/>
    <x v="0"/>
    <x v="0"/>
    <x v="0"/>
    <x v="1"/>
    <x v="1"/>
    <n v="561.303"/>
    <e v="#VALUE!"/>
    <x v="0"/>
    <s v="Décharge"/>
    <x v="0"/>
    <s v="CONGO"/>
    <s v="ɣ"/>
  </r>
  <r>
    <d v="2018-07-28T00:00:00"/>
    <s v="Taxi: Domicile-Ministère de la justice pour l'atelier organisé par WCS"/>
    <x v="0"/>
    <x v="0"/>
    <x v="0"/>
    <x v="1"/>
    <x v="1"/>
    <n v="561.303"/>
    <e v="#VALUE!"/>
    <x v="16"/>
    <s v="Décharge"/>
    <x v="0"/>
    <s v="CONGO"/>
    <s v="ɣ"/>
  </r>
  <r>
    <d v="2018-07-28T00:00:00"/>
    <s v="Taxi: Ministère de la justice-Domicile"/>
    <x v="0"/>
    <x v="0"/>
    <x v="0"/>
    <x v="1"/>
    <x v="1"/>
    <n v="561.303"/>
    <e v="#VALUE!"/>
    <x v="16"/>
    <s v="Décharge"/>
    <x v="0"/>
    <s v="CONGO"/>
    <s v="ɣ"/>
  </r>
  <r>
    <d v="2018-07-28T00:00:00"/>
    <s v="Achat Repas et boisson pour la cible "/>
    <x v="15"/>
    <x v="5"/>
    <x v="0"/>
    <x v="39"/>
    <x v="39"/>
    <n v="561.303"/>
    <e v="#VALUE!"/>
    <x v="11"/>
    <s v="decharge"/>
    <x v="1"/>
    <s v="CONGO"/>
    <s v="ɣ"/>
  </r>
  <r>
    <d v="2018-07-28T00:00:00"/>
    <s v="Achat boisson et nourriture pour la cible "/>
    <x v="15"/>
    <x v="5"/>
    <x v="0"/>
    <x v="71"/>
    <x v="71"/>
    <n v="561.303"/>
    <e v="#VALUE!"/>
    <x v="9"/>
    <s v="Décharge"/>
    <x v="1"/>
    <s v="CONGO"/>
    <s v="ɤ"/>
  </r>
  <r>
    <d v="2018-07-28T00:00:00"/>
    <s v="Taxi à Oyo en prospection "/>
    <x v="0"/>
    <x v="5"/>
    <x v="0"/>
    <x v="9"/>
    <x v="9"/>
    <n v="561.303"/>
    <e v="#VALUE!"/>
    <x v="9"/>
    <s v="Décharge"/>
    <x v="1"/>
    <s v="CONGO"/>
    <s v="ɤ"/>
  </r>
  <r>
    <d v="2018-07-28T00:00:00"/>
    <s v="Achat billet Dolisie-Brazzaville"/>
    <x v="0"/>
    <x v="0"/>
    <x v="0"/>
    <x v="4"/>
    <x v="4"/>
    <n v="561.303"/>
    <e v="#VALUE!"/>
    <x v="2"/>
    <n v="31"/>
    <x v="0"/>
    <s v="CONGO"/>
    <s v="o"/>
  </r>
  <r>
    <d v="2018-07-28T00:00:00"/>
    <s v="Taxi à BZV: Agence Océan du Nord-Domicile"/>
    <x v="0"/>
    <x v="0"/>
    <x v="0"/>
    <x v="1"/>
    <x v="1"/>
    <n v="561.303"/>
    <e v="#VALUE!"/>
    <x v="2"/>
    <s v="Décharge"/>
    <x v="0"/>
    <s v="CONGO"/>
    <s v="ɣ"/>
  </r>
  <r>
    <d v="2018-07-28T00:00:00"/>
    <s v="Taxi à BZV: domicile-Ministère de la justice pour le seminaire organisé par WCS"/>
    <x v="0"/>
    <x v="0"/>
    <x v="0"/>
    <x v="1"/>
    <x v="1"/>
    <n v="561.303"/>
    <e v="#VALUE!"/>
    <x v="10"/>
    <s v="Décharge"/>
    <x v="0"/>
    <s v="CONGO"/>
    <s v="ɣ"/>
  </r>
  <r>
    <d v="2018-07-28T00:00:00"/>
    <s v="Taxi à BZV: Ministère de la justice-domicile"/>
    <x v="0"/>
    <x v="0"/>
    <x v="0"/>
    <x v="1"/>
    <x v="1"/>
    <n v="561.303"/>
    <e v="#VALUE!"/>
    <x v="10"/>
    <s v="Décharge"/>
    <x v="0"/>
    <s v="CONGO"/>
    <s v="ɣ"/>
  </r>
  <r>
    <d v="2018-07-28T00:00:00"/>
    <s v="Taxi à Ouesso: hôtel-agence océan du nord "/>
    <x v="0"/>
    <x v="0"/>
    <x v="0"/>
    <x v="0"/>
    <x v="0"/>
    <n v="561.303"/>
    <e v="#VALUE!"/>
    <x v="14"/>
    <s v="Décharge"/>
    <x v="0"/>
    <s v="CONGO"/>
    <s v="ɣ"/>
  </r>
  <r>
    <d v="2018-07-28T00:00:00"/>
    <s v="Taxi à Ouesso: agence océan du nord-agence MTN"/>
    <x v="0"/>
    <x v="0"/>
    <x v="0"/>
    <x v="0"/>
    <x v="0"/>
    <n v="561.303"/>
    <e v="#VALUE!"/>
    <x v="14"/>
    <s v="Décharge"/>
    <x v="0"/>
    <s v="CONGO"/>
    <s v="ɣ"/>
  </r>
  <r>
    <d v="2018-07-28T00:00:00"/>
    <s v="Taxi à Ouesso: agence MTN-maison d'arrêt "/>
    <x v="0"/>
    <x v="0"/>
    <x v="0"/>
    <x v="0"/>
    <x v="0"/>
    <n v="561.303"/>
    <e v="#VALUE!"/>
    <x v="14"/>
    <s v="Décharge"/>
    <x v="0"/>
    <s v="CONGO"/>
    <s v="ɣ"/>
  </r>
  <r>
    <d v="2018-07-28T00:00:00"/>
    <s v="Ration des prévenus à la maison d'arrêt de Ouesso"/>
    <x v="1"/>
    <x v="0"/>
    <x v="0"/>
    <x v="39"/>
    <x v="39"/>
    <n v="561.303"/>
    <e v="#VALUE!"/>
    <x v="14"/>
    <s v="Décharge"/>
    <x v="0"/>
    <s v="CONGO"/>
    <s v="ɣ"/>
  </r>
  <r>
    <d v="2018-07-28T00:00:00"/>
    <s v="Taxi à Ouesso: maison d'arrêt-marché "/>
    <x v="0"/>
    <x v="0"/>
    <x v="0"/>
    <x v="0"/>
    <x v="0"/>
    <n v="561.303"/>
    <e v="#VALUE!"/>
    <x v="14"/>
    <s v="Décharge"/>
    <x v="0"/>
    <s v="CONGO"/>
    <s v="ɣ"/>
  </r>
  <r>
    <d v="2018-07-28T00:00:00"/>
    <s v="Taxi à Ouesso: marché-boutique "/>
    <x v="0"/>
    <x v="0"/>
    <x v="0"/>
    <x v="0"/>
    <x v="0"/>
    <n v="561.303"/>
    <e v="#VALUE!"/>
    <x v="14"/>
    <s v="Décharge"/>
    <x v="0"/>
    <s v="CONGO"/>
    <s v="ɣ"/>
  </r>
  <r>
    <d v="2018-07-28T00:00:00"/>
    <s v="Paiement frais d'hôtel à Thanry du 28 au 29 juillet 2018"/>
    <x v="2"/>
    <x v="0"/>
    <x v="0"/>
    <x v="3"/>
    <x v="3"/>
    <n v="561.303"/>
    <e v="#VALUE!"/>
    <x v="0"/>
    <n v="7"/>
    <x v="0"/>
    <s v="CONGO"/>
    <s v="o"/>
  </r>
  <r>
    <d v="2018-07-28T00:00:00"/>
    <s v="Taxi à Ouesso: boutique-atelier de menuiserie "/>
    <x v="0"/>
    <x v="0"/>
    <x v="0"/>
    <x v="0"/>
    <x v="0"/>
    <n v="561.303"/>
    <e v="#VALUE!"/>
    <x v="14"/>
    <s v="Décharge"/>
    <x v="0"/>
    <s v="CONGO"/>
    <s v="ɣ"/>
  </r>
  <r>
    <d v="2018-07-28T00:00:00"/>
    <s v="Taxi à Ouesso: atelier de menuiserie-résidence PALF avec les meubles"/>
    <x v="0"/>
    <x v="0"/>
    <x v="0"/>
    <x v="3"/>
    <x v="3"/>
    <n v="561.303"/>
    <e v="#VALUE!"/>
    <x v="14"/>
    <s v="Décharge"/>
    <x v="0"/>
    <s v="CONGO"/>
    <s v="ɣ"/>
  </r>
  <r>
    <d v="2018-07-28T00:00:00"/>
    <s v="Paiement main d'œuvre du menuisier pour la fixation des meubles"/>
    <x v="16"/>
    <x v="1"/>
    <x v="0"/>
    <x v="4"/>
    <x v="4"/>
    <n v="561.303"/>
    <e v="#VALUE!"/>
    <x v="14"/>
    <s v="Décharge"/>
    <x v="0"/>
    <s v="CONGO"/>
    <s v="ɣ"/>
  </r>
  <r>
    <d v="2018-07-28T00:00:00"/>
    <s v="Taxi à Ouesso: résidence PALF-restaurant "/>
    <x v="0"/>
    <x v="0"/>
    <x v="0"/>
    <x v="0"/>
    <x v="0"/>
    <n v="561.303"/>
    <e v="#VALUE!"/>
    <x v="14"/>
    <s v="Décharge"/>
    <x v="0"/>
    <s v="CONGO"/>
    <s v="ɣ"/>
  </r>
  <r>
    <d v="2018-07-28T00:00:00"/>
    <s v="Taxi à Ouesso: restaurant-hôtel "/>
    <x v="0"/>
    <x v="0"/>
    <x v="0"/>
    <x v="0"/>
    <x v="0"/>
    <n v="561.303"/>
    <e v="#VALUE!"/>
    <x v="14"/>
    <s v="Décharge"/>
    <x v="0"/>
    <s v="CONGO"/>
    <s v="ɣ"/>
  </r>
  <r>
    <d v="2018-07-29T00:00:00"/>
    <s v="Achat billet Ouesso-Brazzaville"/>
    <x v="0"/>
    <x v="0"/>
    <x v="0"/>
    <x v="21"/>
    <x v="21"/>
    <n v="561.303"/>
    <e v="#VALUE!"/>
    <x v="14"/>
    <n v="23"/>
    <x v="0"/>
    <s v="CONGO"/>
    <s v="o"/>
  </r>
  <r>
    <d v="2018-07-28T00:00:00"/>
    <s v="Taxi à PNR: Tchimbamba vachero - grand marché - Nzassi pour rencontre avec une cible et prospection"/>
    <x v="0"/>
    <x v="5"/>
    <x v="0"/>
    <x v="39"/>
    <x v="39"/>
    <n v="561.303"/>
    <e v="#VALUE!"/>
    <x v="12"/>
    <s v="Décharge"/>
    <x v="1"/>
    <s v="CONGO"/>
    <s v="ɣ"/>
  </r>
  <r>
    <d v="2018-07-28T00:00:00"/>
    <s v="Achat à manger aux cibles lors du rendez-vous et prospection à Nzassi"/>
    <x v="15"/>
    <x v="5"/>
    <x v="0"/>
    <x v="107"/>
    <x v="107"/>
    <n v="561.303"/>
    <e v="#VALUE!"/>
    <x v="12"/>
    <s v="Décharge"/>
    <x v="1"/>
    <s v="CONGO"/>
    <s v="ɣ"/>
  </r>
  <r>
    <d v="2018-07-28T00:00:00"/>
    <s v="Taxi à PNR: Nzassi - Tchimbamba"/>
    <x v="0"/>
    <x v="5"/>
    <x v="0"/>
    <x v="39"/>
    <x v="39"/>
    <n v="561.303"/>
    <e v="#VALUE!"/>
    <x v="12"/>
    <s v="Décharge"/>
    <x v="1"/>
    <s v="CONGO"/>
    <s v="ɣ"/>
  </r>
  <r>
    <d v="2018-07-28T00:00:00"/>
    <s v="Taxi à BZV: domicile - ministère de la justice - domicile pour assister à l'atelier organisé par wcs"/>
    <x v="0"/>
    <x v="0"/>
    <x v="0"/>
    <x v="9"/>
    <x v="9"/>
    <n v="561.303"/>
    <e v="#VALUE!"/>
    <x v="15"/>
    <s v="Décharge "/>
    <x v="0"/>
    <s v="CONGO"/>
    <s v="ɣ"/>
  </r>
  <r>
    <d v="2018-07-29T00:00:00"/>
    <s v="Paiement frais d'hôtel à Ouesso du 28 au 29 juillet 2018"/>
    <x v="2"/>
    <x v="0"/>
    <x v="0"/>
    <x v="21"/>
    <x v="21"/>
    <n v="561.303"/>
    <e v="#VALUE!"/>
    <x v="0"/>
    <n v="39"/>
    <x v="0"/>
    <s v="CONGO"/>
    <s v="o"/>
  </r>
  <r>
    <d v="2018-07-29T00:00:00"/>
    <s v="Food allowance à Ouesso le 29 juillet 2018"/>
    <x v="2"/>
    <x v="0"/>
    <x v="0"/>
    <x v="4"/>
    <x v="4"/>
    <n v="561.303"/>
    <e v="#VALUE!"/>
    <x v="0"/>
    <s v="Décharge"/>
    <x v="0"/>
    <s v="CONGO"/>
    <s v="ɣ"/>
  </r>
  <r>
    <d v="2018-07-29T00:00:00"/>
    <s v="Taxi à Ouesso: Hôtel-Agence Océan du Nord (Dalia et Moi )"/>
    <x v="0"/>
    <x v="0"/>
    <x v="0"/>
    <x v="1"/>
    <x v="1"/>
    <n v="561.303"/>
    <e v="#VALUE!"/>
    <x v="0"/>
    <s v="Décharge"/>
    <x v="0"/>
    <s v="CONGO"/>
    <s v="ɣ"/>
  </r>
  <r>
    <d v="2018-07-29T00:00:00"/>
    <s v="Taxi à Brazzaville :Agence Océan du Nord-Domicile "/>
    <x v="0"/>
    <x v="0"/>
    <x v="0"/>
    <x v="9"/>
    <x v="9"/>
    <n v="561.303"/>
    <e v="#VALUE!"/>
    <x v="0"/>
    <s v="Décharge"/>
    <x v="0"/>
    <s v="CONGO"/>
    <s v="ɣ"/>
  </r>
  <r>
    <d v="2018-07-29T00:00:00"/>
    <s v="Achat billet OUESSO-BZV"/>
    <x v="0"/>
    <x v="0"/>
    <x v="0"/>
    <x v="21"/>
    <x v="21"/>
    <n v="561.303"/>
    <e v="#VALUE!"/>
    <x v="0"/>
    <n v="24"/>
    <x v="0"/>
    <s v="CONGO"/>
    <s v="o"/>
  </r>
  <r>
    <d v="2018-07-29T00:00:00"/>
    <s v="Paiement frais d'hôtel 03-Nuitées de I73X à Kibangou du 26 au 29 juillet 2018"/>
    <x v="2"/>
    <x v="5"/>
    <x v="0"/>
    <x v="24"/>
    <x v="24"/>
    <n v="561.303"/>
    <e v="#VALUE!"/>
    <x v="11"/>
    <s v="oui"/>
    <x v="1"/>
    <s v="CONGO"/>
    <s v="n"/>
  </r>
  <r>
    <d v="2018-07-29T00:00:00"/>
    <s v="Achat Billet village Kibangou -Dolisie"/>
    <x v="0"/>
    <x v="5"/>
    <x v="0"/>
    <x v="3"/>
    <x v="3"/>
    <n v="561.303"/>
    <e v="#VALUE!"/>
    <x v="11"/>
    <s v="decharge"/>
    <x v="1"/>
    <s v="CONGO"/>
    <s v="ɣ"/>
  </r>
  <r>
    <d v="2018-07-29T00:00:00"/>
    <s v="Taxi à Dolisie: Gare routiere : Agence Océan du Nord"/>
    <x v="0"/>
    <x v="5"/>
    <x v="0"/>
    <x v="1"/>
    <x v="1"/>
    <n v="561.303"/>
    <e v="#VALUE!"/>
    <x v="11"/>
    <s v="decharge"/>
    <x v="1"/>
    <s v="CONGO"/>
    <s v="ɣ"/>
  </r>
  <r>
    <d v="2018-07-29T00:00:00"/>
    <s v="Taxi à Dolisie: Agence Océan du Nord-Hôtel"/>
    <x v="0"/>
    <x v="5"/>
    <x v="0"/>
    <x v="1"/>
    <x v="1"/>
    <n v="561.303"/>
    <e v="#VALUE!"/>
    <x v="11"/>
    <s v="decharge"/>
    <x v="1"/>
    <s v="CONGO"/>
    <s v="ɣ"/>
  </r>
  <r>
    <d v="2018-07-29T00:00:00"/>
    <s v="Taxi à Oyo en prospection "/>
    <x v="0"/>
    <x v="5"/>
    <x v="0"/>
    <x v="9"/>
    <x v="9"/>
    <n v="561.303"/>
    <e v="#VALUE!"/>
    <x v="9"/>
    <s v="Décharge"/>
    <x v="1"/>
    <s v="CONGO"/>
    <s v="ɤ"/>
  </r>
  <r>
    <d v="2018-07-29T00:00:00"/>
    <s v="Achat boisson et nourriture pour la cible "/>
    <x v="15"/>
    <x v="5"/>
    <x v="0"/>
    <x v="14"/>
    <x v="14"/>
    <n v="561.303"/>
    <e v="#VALUE!"/>
    <x v="9"/>
    <s v="Décharge"/>
    <x v="1"/>
    <s v="CONGO"/>
    <s v="ɤ"/>
  </r>
  <r>
    <d v="2018-07-29T00:00:00"/>
    <s v="Taxi à Ouesso: hôtel-agence océan du nord "/>
    <x v="0"/>
    <x v="0"/>
    <x v="0"/>
    <x v="0"/>
    <x v="0"/>
    <n v="561.303"/>
    <e v="#VALUE!"/>
    <x v="14"/>
    <s v="Décharge"/>
    <x v="0"/>
    <s v="CONGO"/>
    <s v="ɣ"/>
  </r>
  <r>
    <d v="2018-07-29T00:00:00"/>
    <s v="Taxi à Ouesso: agence océan du nord-domicile à brazzaville/retour de la mission de OUESSO"/>
    <x v="0"/>
    <x v="0"/>
    <x v="0"/>
    <x v="9"/>
    <x v="9"/>
    <n v="561.303"/>
    <e v="#VALUE!"/>
    <x v="14"/>
    <s v="Décharge"/>
    <x v="0"/>
    <s v="CONGO"/>
    <s v="ɣ"/>
  </r>
  <r>
    <d v="2018-07-29T00:00:00"/>
    <s v="Paiement frais d'hôtel du 23 au 29 juillet 2018 à Ouesso soit 6 nuitées "/>
    <x v="2"/>
    <x v="0"/>
    <x v="0"/>
    <x v="42"/>
    <x v="42"/>
    <n v="561.303"/>
    <e v="#VALUE!"/>
    <x v="14"/>
    <n v="41"/>
    <x v="0"/>
    <s v="CONGO"/>
    <s v="o"/>
  </r>
  <r>
    <d v="2018-07-29T00:00:00"/>
    <s v="Food allowance du 21 au 29 juillet soit 9 jours"/>
    <x v="2"/>
    <x v="0"/>
    <x v="0"/>
    <x v="42"/>
    <x v="42"/>
    <n v="561.303"/>
    <e v="#VALUE!"/>
    <x v="14"/>
    <s v="Décharge"/>
    <x v="0"/>
    <s v="CONGO"/>
    <s v="ɣ"/>
  </r>
  <r>
    <d v="2018-07-29T00:00:00"/>
    <s v="Taxi à PNR: Residence PALF - fond tié-tié pour rendez vous avec la cible et prospection"/>
    <x v="0"/>
    <x v="5"/>
    <x v="0"/>
    <x v="6"/>
    <x v="6"/>
    <n v="561.303"/>
    <e v="#VALUE!"/>
    <x v="12"/>
    <s v="Décharge"/>
    <x v="1"/>
    <s v="CONGO"/>
    <s v="ɣ"/>
  </r>
  <r>
    <d v="2018-07-29T00:00:00"/>
    <s v="Achat boisson a une cible lors d'une rencontre au marché"/>
    <x v="15"/>
    <x v="5"/>
    <x v="0"/>
    <x v="9"/>
    <x v="9"/>
    <n v="561.303"/>
    <e v="#VALUE!"/>
    <x v="12"/>
    <s v="Décharge"/>
    <x v="1"/>
    <s v="CONGO"/>
    <s v="ɣ"/>
  </r>
  <r>
    <d v="2018-07-29T00:00:00"/>
    <s v="Taxi à PNR: fond tié-tié - marché oui pour prospection"/>
    <x v="0"/>
    <x v="5"/>
    <x v="0"/>
    <x v="1"/>
    <x v="1"/>
    <n v="561.303"/>
    <e v="#VALUE!"/>
    <x v="12"/>
    <s v="Décharge"/>
    <x v="1"/>
    <s v="CONGO"/>
    <s v="ɣ"/>
  </r>
  <r>
    <d v="2018-07-29T00:00:00"/>
    <s v="Taxi à PNR: Marché Oui - Residence PALF"/>
    <x v="0"/>
    <x v="5"/>
    <x v="0"/>
    <x v="9"/>
    <x v="9"/>
    <n v="561.303"/>
    <e v="#VALUE!"/>
    <x v="12"/>
    <s v="Décharge"/>
    <x v="1"/>
    <s v="CONGO"/>
    <s v="ɣ"/>
  </r>
  <r>
    <d v="2018-07-30T00:00:00"/>
    <s v="Paiement frais d'hôtel 01-Nuitée de I73X à Dolisie"/>
    <x v="2"/>
    <x v="5"/>
    <x v="0"/>
    <x v="21"/>
    <x v="21"/>
    <n v="561.303"/>
    <e v="#VALUE!"/>
    <x v="11"/>
    <s v="oui"/>
    <x v="1"/>
    <s v="CONGO"/>
    <s v="o"/>
  </r>
  <r>
    <d v="2018-07-30T00:00:00"/>
    <s v="Taxi à Dolisie: Hôtel - Agence Océan du Nord"/>
    <x v="0"/>
    <x v="5"/>
    <x v="0"/>
    <x v="1"/>
    <x v="1"/>
    <n v="561.303"/>
    <e v="#VALUE!"/>
    <x v="11"/>
    <s v="decharge"/>
    <x v="1"/>
    <s v="CONGO"/>
    <s v="ɣ"/>
  </r>
  <r>
    <d v="2018-07-30T00:00:00"/>
    <s v="Taxi à Dolisie:  Agence Océan du Nord - Agence Trans Afrique"/>
    <x v="0"/>
    <x v="5"/>
    <x v="0"/>
    <x v="1"/>
    <x v="1"/>
    <n v="561.303"/>
    <e v="#VALUE!"/>
    <x v="11"/>
    <s v="decharge"/>
    <x v="1"/>
    <s v="CONGO"/>
    <s v="ɣ"/>
  </r>
  <r>
    <d v="2018-07-30T00:00:00"/>
    <s v="Achat Billet Dolisie- Brazzaville /par Trans Afrique"/>
    <x v="0"/>
    <x v="5"/>
    <x v="0"/>
    <x v="4"/>
    <x v="4"/>
    <n v="561.303"/>
    <e v="#VALUE!"/>
    <x v="11"/>
    <n v="8163"/>
    <x v="1"/>
    <s v="CONGO"/>
    <s v="o"/>
  </r>
  <r>
    <d v="2018-07-30T00:00:00"/>
    <s v="Taxi à Dolisie: Gare routiere Mikalou- Bureau"/>
    <x v="0"/>
    <x v="5"/>
    <x v="0"/>
    <x v="1"/>
    <x v="1"/>
    <n v="561.303"/>
    <e v="#VALUE!"/>
    <x v="11"/>
    <s v="decharge"/>
    <x v="1"/>
    <s v="CONGO"/>
    <s v="ɣ"/>
  </r>
  <r>
    <d v="2018-07-30T00:00:00"/>
    <s v="Food Allowance de I73X en mission du 24 au 30 juillet 2018"/>
    <x v="2"/>
    <x v="5"/>
    <x v="0"/>
    <x v="55"/>
    <x v="55"/>
    <n v="561.303"/>
    <e v="#VALUE!"/>
    <x v="11"/>
    <s v="decharge"/>
    <x v="1"/>
    <s v="CONGO"/>
    <s v="ɣ"/>
  </r>
  <r>
    <d v="2018-07-30T00:00:00"/>
    <s v="Taxi à BZV: Bureau -Domicile/retour de la mission de Dolisie-Kibangou"/>
    <x v="0"/>
    <x v="5"/>
    <x v="0"/>
    <x v="6"/>
    <x v="6"/>
    <n v="561.303"/>
    <e v="#VALUE!"/>
    <x v="11"/>
    <s v="decharge"/>
    <x v="1"/>
    <s v="CONGO"/>
    <s v="ɣ"/>
  </r>
  <r>
    <d v="2018-07-30T00:00:00"/>
    <s v="Taxi à Oyo en prospection "/>
    <x v="0"/>
    <x v="5"/>
    <x v="0"/>
    <x v="9"/>
    <x v="9"/>
    <n v="561.303"/>
    <e v="#VALUE!"/>
    <x v="9"/>
    <s v="Décharge"/>
    <x v="1"/>
    <s v="CONGO"/>
    <s v="ɤ"/>
  </r>
  <r>
    <d v="2018-07-30T00:00:00"/>
    <s v="Paiement frais d'hôtel 05 nuitées à Oyo"/>
    <x v="2"/>
    <x v="5"/>
    <x v="0"/>
    <x v="54"/>
    <x v="54"/>
    <n v="561.303"/>
    <e v="#VALUE!"/>
    <x v="9"/>
    <n v="10"/>
    <x v="1"/>
    <s v="CONGO"/>
    <s v="o"/>
  </r>
  <r>
    <d v="2018-07-30T00:00:00"/>
    <s v="Taxi à Oyo en prospection "/>
    <x v="0"/>
    <x v="5"/>
    <x v="0"/>
    <x v="9"/>
    <x v="9"/>
    <n v="561.303"/>
    <e v="#VALUE!"/>
    <x v="9"/>
    <s v="Décharge"/>
    <x v="1"/>
    <s v="CONGO"/>
    <s v="ɤ"/>
  </r>
  <r>
    <d v="2018-07-30T00:00:00"/>
    <s v="Taxi  à BZV: domicile-bureau"/>
    <x v="0"/>
    <x v="0"/>
    <x v="0"/>
    <x v="1"/>
    <x v="1"/>
    <n v="561.303"/>
    <e v="#VALUE!"/>
    <x v="2"/>
    <s v="Décharge"/>
    <x v="0"/>
    <s v="CONGO"/>
    <s v="ɣ"/>
  </r>
  <r>
    <d v="2018-07-30T00:00:00"/>
    <s v="Food allowance pendant la pause"/>
    <x v="6"/>
    <x v="0"/>
    <x v="0"/>
    <x v="1"/>
    <x v="1"/>
    <n v="561.303"/>
    <e v="#VALUE!"/>
    <x v="2"/>
    <s v="Décharge"/>
    <x v="0"/>
    <s v="CONGO"/>
    <s v="ɣ"/>
  </r>
  <r>
    <d v="2018-07-30T00:00:00"/>
    <s v="Taxi à BZV : bureau-domicile"/>
    <x v="0"/>
    <x v="0"/>
    <x v="0"/>
    <x v="1"/>
    <x v="1"/>
    <n v="561.303"/>
    <e v="#VALUE!"/>
    <x v="2"/>
    <s v="Décharge"/>
    <x v="0"/>
    <s v="CONGO"/>
    <s v="ɣ"/>
  </r>
  <r>
    <d v="2018-07-30T00:00:00"/>
    <s v="Taxi à BZV: domicile-bureau"/>
    <x v="0"/>
    <x v="0"/>
    <x v="0"/>
    <x v="1"/>
    <x v="1"/>
    <n v="561.303"/>
    <e v="#VALUE!"/>
    <x v="10"/>
    <s v="Décharge"/>
    <x v="0"/>
    <s v="CONGO"/>
    <s v="ɣ"/>
  </r>
  <r>
    <d v="2018-07-30T00:00:00"/>
    <s v="Food allowance pendant la pause"/>
    <x v="6"/>
    <x v="0"/>
    <x v="0"/>
    <x v="1"/>
    <x v="1"/>
    <n v="561.303"/>
    <e v="#VALUE!"/>
    <x v="10"/>
    <s v="Décharge"/>
    <x v="0"/>
    <s v="CONGO"/>
    <s v="ɣ"/>
  </r>
  <r>
    <d v="2018-07-30T00:00:00"/>
    <s v="Taxi à BZV: Bureau-Domicile"/>
    <x v="0"/>
    <x v="0"/>
    <x v="0"/>
    <x v="1"/>
    <x v="1"/>
    <n v="561.303"/>
    <e v="#VALUE!"/>
    <x v="10"/>
    <s v="Décharge"/>
    <x v="0"/>
    <s v="CONGO"/>
    <s v="ɣ"/>
  </r>
  <r>
    <d v="2018-07-30T00:00:00"/>
    <s v="Taxi à PNR: bureau - ocean OCH pour réservation du billet PNR-BZV"/>
    <x v="0"/>
    <x v="5"/>
    <x v="0"/>
    <x v="1"/>
    <x v="1"/>
    <n v="561.303"/>
    <e v="#VALUE!"/>
    <x v="12"/>
    <s v="Décharge"/>
    <x v="1"/>
    <s v="CONGO"/>
    <s v="ɣ"/>
  </r>
  <r>
    <d v="2018-07-30T00:00:00"/>
    <s v="Taxi à PNR: OCH - Marché Tchistère pour investigation"/>
    <x v="0"/>
    <x v="5"/>
    <x v="0"/>
    <x v="9"/>
    <x v="9"/>
    <n v="561.303"/>
    <e v="#VALUE!"/>
    <x v="12"/>
    <s v="Décharge"/>
    <x v="1"/>
    <s v="CONGO"/>
    <s v="ɣ"/>
  </r>
  <r>
    <d v="2018-07-30T00:00:00"/>
    <s v="Taxi à PNR: Marché Tchistère - Residence PALF"/>
    <x v="0"/>
    <x v="5"/>
    <x v="0"/>
    <x v="52"/>
    <x v="52"/>
    <n v="561.303"/>
    <e v="#VALUE!"/>
    <x v="12"/>
    <s v="Décharge"/>
    <x v="1"/>
    <s v="CONGO"/>
    <s v="ɣ"/>
  </r>
  <r>
    <d v="2018-07-31T00:00:00"/>
    <s v="Achat Billet BZV-OUESSO/Hérick TCHICAYA"/>
    <x v="0"/>
    <x v="0"/>
    <x v="0"/>
    <x v="21"/>
    <x v="108"/>
    <m/>
    <m/>
    <x v="5"/>
    <s v="OUI"/>
    <x v="0"/>
    <s v="CONGO"/>
    <s v="o"/>
  </r>
  <r>
    <d v="2018-07-31T00:00:00"/>
    <s v="Virement Grant USFWS"/>
    <x v="17"/>
    <x v="7"/>
    <x v="2"/>
    <x v="108"/>
    <x v="109"/>
    <n v="561.303"/>
    <e v="#VALUE!"/>
    <x v="3"/>
    <s v="Relevé"/>
    <x v="0"/>
    <s v="CONGO"/>
    <s v="o"/>
  </r>
  <r>
    <d v="2018-07-31T00:00:00"/>
    <s v="Salaire du mois de juillet 2018-Crépin Evariste IBOUILI-IBOUILI/CHQ N 03593813"/>
    <x v="6"/>
    <x v="0"/>
    <x v="0"/>
    <x v="77"/>
    <x v="77"/>
    <n v="561.303"/>
    <e v="#VALUE!"/>
    <x v="3"/>
    <n v="3593813"/>
    <x v="0"/>
    <s v="CONGO"/>
    <s v="o"/>
  </r>
  <r>
    <d v="2018-07-31T00:00:00"/>
    <s v="FRAIS RET.DEPLACE Chq n°03593813"/>
    <x v="3"/>
    <x v="1"/>
    <x v="0"/>
    <x v="12"/>
    <x v="12"/>
    <n v="561.303"/>
    <e v="#VALUE!"/>
    <x v="3"/>
    <n v="3593813"/>
    <x v="0"/>
    <s v="CONGO"/>
    <s v="o"/>
  </r>
  <r>
    <d v="2018-07-31T00:00:00"/>
    <s v="Honoraires de consultation I23c-Juillet 2018/CHQ N 03593817"/>
    <x v="6"/>
    <x v="5"/>
    <x v="0"/>
    <x v="109"/>
    <x v="110"/>
    <n v="561.303"/>
    <e v="#VALUE!"/>
    <x v="3"/>
    <n v="3593817"/>
    <x v="1"/>
    <s v="CONGO"/>
    <s v="o"/>
  </r>
  <r>
    <d v="2018-07-31T00:00:00"/>
    <s v="FRAIS RET.DEPLACE Chq n°03593817"/>
    <x v="3"/>
    <x v="1"/>
    <x v="0"/>
    <x v="12"/>
    <x v="12"/>
    <n v="561.303"/>
    <e v="#VALUE!"/>
    <x v="3"/>
    <n v="3593817"/>
    <x v="0"/>
    <s v="CONGO"/>
    <s v="o"/>
  </r>
  <r>
    <d v="2018-07-31T00:00:00"/>
    <s v="Reglement facture bonus medias portant sur les audiences des trafiquants des produits de la faune, le 26 juillet 2018, au TGI de Ouesso dans la Sangha/CHQ 3593814"/>
    <x v="9"/>
    <x v="4"/>
    <x v="0"/>
    <x v="29"/>
    <x v="29"/>
    <n v="561.303"/>
    <e v="#VALUE!"/>
    <x v="3"/>
    <n v="3593814"/>
    <x v="0"/>
    <s v="CONGO"/>
    <s v="o"/>
  </r>
  <r>
    <d v="2018-07-31T00:00:00"/>
    <s v="FRAIS RET.DEPLACE Chq n°03593814"/>
    <x v="3"/>
    <x v="1"/>
    <x v="0"/>
    <x v="12"/>
    <x v="12"/>
    <n v="561.303"/>
    <e v="#VALUE!"/>
    <x v="3"/>
    <n v="3593814"/>
    <x v="0"/>
    <s v="CONGO"/>
    <s v="o"/>
  </r>
  <r>
    <d v="2018-07-31T00:00:00"/>
    <s v="Virement salaire Juillet 2018-Mésange"/>
    <x v="6"/>
    <x v="0"/>
    <x v="0"/>
    <x v="110"/>
    <x v="111"/>
    <n v="561.303"/>
    <e v="#VALUE!"/>
    <x v="3"/>
    <s v="Ordre de virement"/>
    <x v="0"/>
    <s v="CONGO"/>
    <s v="o"/>
  </r>
  <r>
    <d v="2018-07-31T00:00:00"/>
    <s v="Virement salaire Juillet 2018-Evariste"/>
    <x v="6"/>
    <x v="4"/>
    <x v="0"/>
    <x v="111"/>
    <x v="112"/>
    <n v="561.303"/>
    <e v="#VALUE!"/>
    <x v="3"/>
    <s v="Ordre de virement"/>
    <x v="0"/>
    <s v="CONGO"/>
    <s v="o"/>
  </r>
  <r>
    <d v="2018-07-31T00:00:00"/>
    <s v="Virement salaire Juillet 2018-i73x"/>
    <x v="6"/>
    <x v="5"/>
    <x v="0"/>
    <x v="77"/>
    <x v="77"/>
    <n v="561.303"/>
    <e v="#VALUE!"/>
    <x v="3"/>
    <s v="Ordre de virement"/>
    <x v="1"/>
    <s v="CONGO"/>
    <s v="o"/>
  </r>
  <r>
    <d v="2018-07-31T00:00:00"/>
    <s v="Virement salaire Juillet 2018-Herick"/>
    <x v="6"/>
    <x v="0"/>
    <x v="0"/>
    <x v="112"/>
    <x v="113"/>
    <n v="561.303"/>
    <e v="#VALUE!"/>
    <x v="3"/>
    <s v="Ordre de virement"/>
    <x v="0"/>
    <s v="CONGO"/>
    <s v="o"/>
  </r>
  <r>
    <d v="2018-07-31T00:00:00"/>
    <s v="Virement salaire Juillet 2018-Mavy"/>
    <x v="6"/>
    <x v="3"/>
    <x v="0"/>
    <x v="64"/>
    <x v="64"/>
    <n v="561.303"/>
    <e v="#VALUE!"/>
    <x v="3"/>
    <s v="Ordre de virement"/>
    <x v="0"/>
    <s v="CONGO"/>
    <s v="o"/>
  </r>
  <r>
    <d v="2018-07-31T00:00:00"/>
    <s v="V.P EMIS KOUKA PASCAL pour le paiement du loyer de PNR-Juillet 2018"/>
    <x v="14"/>
    <x v="1"/>
    <x v="0"/>
    <x v="113"/>
    <x v="114"/>
    <n v="561.303"/>
    <e v="#VALUE!"/>
    <x v="3"/>
    <s v="Ordre de virement"/>
    <x v="0"/>
    <s v="CONGO"/>
    <s v="o"/>
  </r>
  <r>
    <d v="2018-07-31T00:00:00"/>
    <s v="Pour solde frais de mission IMPFONDO/Me Severin BIYOUDI MIAKASSISSA"/>
    <x v="4"/>
    <x v="0"/>
    <x v="0"/>
    <x v="99"/>
    <x v="99"/>
    <n v="561.303"/>
    <e v="#VALUE!"/>
    <x v="5"/>
    <n v="17"/>
    <x v="0"/>
    <s v="CONGO"/>
    <s v="o"/>
  </r>
  <r>
    <d v="2018-07-31T00:00:00"/>
    <s v="Prestation Odile FIELO -Juillet 2018/la ménagere"/>
    <x v="16"/>
    <x v="1"/>
    <x v="0"/>
    <x v="114"/>
    <x v="115"/>
    <n v="561.303"/>
    <e v="#VALUE!"/>
    <x v="5"/>
    <s v="OUI"/>
    <x v="0"/>
    <s v="CONGO"/>
    <s v="o"/>
  </r>
  <r>
    <d v="2018-07-31T00:00:00"/>
    <s v="Taxi à BZV: Bureau-BCI"/>
    <x v="0"/>
    <x v="3"/>
    <x v="0"/>
    <x v="9"/>
    <x v="9"/>
    <n v="561.303"/>
    <e v="#VALUE!"/>
    <x v="5"/>
    <s v="Décharge"/>
    <x v="0"/>
    <s v="CONGO"/>
    <s v="ɣ"/>
  </r>
  <r>
    <d v="2018-07-31T00:00:00"/>
    <s v="Food allowance mission à OUESSO du 01 au 10 Août 2018"/>
    <x v="2"/>
    <x v="0"/>
    <x v="0"/>
    <x v="34"/>
    <x v="34"/>
    <n v="561.303"/>
    <m/>
    <x v="15"/>
    <s v="Décharge"/>
    <x v="0"/>
    <s v="CONGO"/>
    <s v="ɣ"/>
  </r>
  <r>
    <d v="2018-07-31T00:00:00"/>
    <s v="Taxi bureau-maison d'arrêt de Brazzaville pour effectuer la visite geôle."/>
    <x v="0"/>
    <x v="0"/>
    <x v="0"/>
    <x v="1"/>
    <x v="1"/>
    <n v="561.303"/>
    <e v="#VALUE!"/>
    <x v="1"/>
    <s v="Decharge"/>
    <x v="0"/>
    <s v="CONGO"/>
    <s v="ɣ"/>
  </r>
  <r>
    <d v="2018-07-31T00:00:00"/>
    <s v="Ration des prévenus à Brazzaville"/>
    <x v="1"/>
    <x v="0"/>
    <x v="0"/>
    <x v="14"/>
    <x v="14"/>
    <n v="561.303"/>
    <e v="#VALUE!"/>
    <x v="1"/>
    <s v="Decharge"/>
    <x v="0"/>
    <s v="CONGO"/>
    <s v="ɣ"/>
  </r>
  <r>
    <d v="2018-07-31T00:00:00"/>
    <s v="Taxi Bureau PALF-Banque BCI"/>
    <x v="0"/>
    <x v="4"/>
    <x v="0"/>
    <x v="1"/>
    <x v="1"/>
    <n v="561.303"/>
    <e v="#VALUE!"/>
    <x v="7"/>
    <s v="Décharge"/>
    <x v="0"/>
    <s v="CONGO"/>
    <s v="ɣ"/>
  </r>
  <r>
    <d v="2018-07-31T00:00:00"/>
    <s v="Taxi Banque BCI-Radio Rurale"/>
    <x v="0"/>
    <x v="4"/>
    <x v="0"/>
    <x v="1"/>
    <x v="1"/>
    <n v="561.303"/>
    <e v="#VALUE!"/>
    <x v="7"/>
    <s v="Décharge"/>
    <x v="0"/>
    <s v="CONGO"/>
    <s v="ɣ"/>
  </r>
  <r>
    <d v="2018-07-31T00:00:00"/>
    <s v="Taxi Radio Rurale-MN TV"/>
    <x v="0"/>
    <x v="4"/>
    <x v="0"/>
    <x v="1"/>
    <x v="1"/>
    <n v="561.303"/>
    <e v="#VALUE!"/>
    <x v="7"/>
    <s v="Décharge"/>
    <x v="0"/>
    <s v="CONGO"/>
    <s v="ɣ"/>
  </r>
  <r>
    <d v="2018-07-31T00:00:00"/>
    <s v="Taxi MN TV-TOP TV"/>
    <x v="0"/>
    <x v="4"/>
    <x v="0"/>
    <x v="1"/>
    <x v="1"/>
    <n v="561.303"/>
    <e v="#VALUE!"/>
    <x v="7"/>
    <s v="Décharge"/>
    <x v="0"/>
    <s v="CONGO"/>
    <s v="ɣ"/>
  </r>
  <r>
    <d v="2018-07-31T00:00:00"/>
    <s v="Taxi TOP TV-Vox.cg"/>
    <x v="0"/>
    <x v="4"/>
    <x v="0"/>
    <x v="1"/>
    <x v="1"/>
    <n v="561.303"/>
    <e v="#VALUE!"/>
    <x v="7"/>
    <s v="Décharge"/>
    <x v="0"/>
    <s v="CONGO"/>
    <s v="ɣ"/>
  </r>
  <r>
    <d v="2018-07-31T00:00:00"/>
    <s v="Taxi vox.cg-groupecongomedias.com"/>
    <x v="0"/>
    <x v="4"/>
    <x v="0"/>
    <x v="1"/>
    <x v="1"/>
    <n v="561.303"/>
    <e v="#VALUE!"/>
    <x v="7"/>
    <s v="Décharge"/>
    <x v="0"/>
    <s v="CONGO"/>
    <s v="ɣ"/>
  </r>
  <r>
    <d v="2018-07-31T00:00:00"/>
    <s v="Taxi groupecongomedias.com-Bureau PALF"/>
    <x v="0"/>
    <x v="4"/>
    <x v="0"/>
    <x v="1"/>
    <x v="1"/>
    <n v="561.303"/>
    <e v="#VALUE!"/>
    <x v="7"/>
    <s v="Décharge"/>
    <x v="0"/>
    <s v="CONGO"/>
    <s v="ɣ"/>
  </r>
  <r>
    <d v="2018-07-31T00:00:00"/>
    <s v="Taxi Hôtel - gare routiere d'Oyo"/>
    <x v="0"/>
    <x v="5"/>
    <x v="0"/>
    <x v="1"/>
    <x v="1"/>
    <n v="561.303"/>
    <e v="#VALUE!"/>
    <x v="9"/>
    <s v="Décharge"/>
    <x v="1"/>
    <s v="CONGO"/>
    <s v="ɤ"/>
  </r>
  <r>
    <d v="2018-07-31T00:00:00"/>
    <s v="Food allowance  du 26 au 31 juillet 2018"/>
    <x v="2"/>
    <x v="5"/>
    <x v="0"/>
    <x v="43"/>
    <x v="43"/>
    <n v="561.303"/>
    <e v="#VALUE!"/>
    <x v="9"/>
    <s v="Décharge"/>
    <x v="1"/>
    <s v="CONGO"/>
    <s v="ɤ"/>
  </r>
  <r>
    <d v="2018-07-31T00:00:00"/>
    <s v="Taxi à BZV: domicile-bureau"/>
    <x v="0"/>
    <x v="0"/>
    <x v="0"/>
    <x v="1"/>
    <x v="1"/>
    <n v="561.303"/>
    <e v="#VALUE!"/>
    <x v="2"/>
    <s v="Décharge"/>
    <x v="0"/>
    <s v="CONGO"/>
    <s v="ɣ"/>
  </r>
  <r>
    <d v="2018-07-31T00:00:00"/>
    <s v="Food allowance pendant la pause"/>
    <x v="6"/>
    <x v="0"/>
    <x v="0"/>
    <x v="1"/>
    <x v="1"/>
    <n v="561.303"/>
    <e v="#VALUE!"/>
    <x v="2"/>
    <s v="Décharge"/>
    <x v="0"/>
    <s v="CONGO"/>
    <s v="ɣ"/>
  </r>
  <r>
    <d v="2018-07-31T00:00:00"/>
    <s v="Taxi à BZV: bureau-domicile"/>
    <x v="0"/>
    <x v="0"/>
    <x v="0"/>
    <x v="1"/>
    <x v="1"/>
    <n v="561.303"/>
    <e v="#VALUE!"/>
    <x v="2"/>
    <s v="Décharge"/>
    <x v="0"/>
    <s v="CONGO"/>
    <s v="ɣ"/>
  </r>
  <r>
    <d v="2018-07-31T00:00:00"/>
    <s v="Taxi à BZV: domicile-bureau"/>
    <x v="0"/>
    <x v="0"/>
    <x v="0"/>
    <x v="1"/>
    <x v="1"/>
    <n v="561.303"/>
    <e v="#VALUE!"/>
    <x v="10"/>
    <s v="Décharge"/>
    <x v="0"/>
    <s v="CONGO"/>
    <s v="ɣ"/>
  </r>
  <r>
    <d v="2018-07-31T00:00:00"/>
    <s v="Food allowance pendant la pause"/>
    <x v="6"/>
    <x v="0"/>
    <x v="0"/>
    <x v="1"/>
    <x v="1"/>
    <n v="561.303"/>
    <e v="#VALUE!"/>
    <x v="10"/>
    <s v="Décharge"/>
    <x v="0"/>
    <s v="CONGO"/>
    <s v="ɣ"/>
  </r>
  <r>
    <d v="2018-07-31T00:00:00"/>
    <s v="Taxi à BZV: maison d'arrêt de Brazzaville-bureau"/>
    <x v="0"/>
    <x v="0"/>
    <x v="0"/>
    <x v="1"/>
    <x v="1"/>
    <n v="561.303"/>
    <e v="#VALUE!"/>
    <x v="10"/>
    <s v="Décharge"/>
    <x v="0"/>
    <s v="CONGO"/>
    <s v="ɣ"/>
  </r>
  <r>
    <d v="2018-07-31T00:00:00"/>
    <s v="Ration de trois (03) prévenus à la maison d'arrêt de BZV"/>
    <x v="1"/>
    <x v="0"/>
    <x v="0"/>
    <x v="39"/>
    <x v="39"/>
    <n v="561.303"/>
    <e v="#VALUE!"/>
    <x v="10"/>
    <s v="Décharge"/>
    <x v="0"/>
    <s v="CONGO"/>
    <s v="ɣ"/>
  </r>
  <r>
    <d v="2018-07-31T00:00:00"/>
    <s v="Taxi à BZV: bureau-domicile"/>
    <x v="0"/>
    <x v="0"/>
    <x v="0"/>
    <x v="1"/>
    <x v="1"/>
    <n v="561.303"/>
    <e v="#VALUE!"/>
    <x v="10"/>
    <s v="Décharge"/>
    <x v="0"/>
    <s v="CONGO"/>
    <s v="ɣ"/>
  </r>
  <r>
    <d v="2018-07-31T00:00:00"/>
    <s v="Achat du billet Océan du Nord PNR-BZV"/>
    <x v="0"/>
    <x v="5"/>
    <x v="0"/>
    <x v="25"/>
    <x v="25"/>
    <n v="561.303"/>
    <e v="#VALUE!"/>
    <x v="12"/>
    <s v="310707002018--35"/>
    <x v="1"/>
    <s v="CONGO"/>
    <s v="o"/>
  </r>
  <r>
    <d v="2018-07-31T00:00:00"/>
    <s v="Food allowance mission de PNR du 26 au 31/07/2018"/>
    <x v="2"/>
    <x v="5"/>
    <x v="0"/>
    <x v="43"/>
    <x v="43"/>
    <n v="561.303"/>
    <e v="#VALUE!"/>
    <x v="12"/>
    <s v="Décharge"/>
    <x v="1"/>
    <s v="CONGO"/>
    <s v="ɣ"/>
  </r>
  <r>
    <d v="2018-07-31T00:00:00"/>
    <s v="Taxi à PNR: bureau - agence ocean du nord OCH "/>
    <x v="0"/>
    <x v="5"/>
    <x v="0"/>
    <x v="1"/>
    <x v="1"/>
    <n v="561.303"/>
    <e v="#VALUE!"/>
    <x v="12"/>
    <s v="Décharge"/>
    <x v="1"/>
    <s v="CONGO"/>
    <s v="ɣ"/>
  </r>
  <r>
    <d v="2018-07-31T00:00:00"/>
    <s v="Taxi à BZV: Mikalou - Domicile/ retour de mision de PNR"/>
    <x v="0"/>
    <x v="5"/>
    <x v="0"/>
    <x v="6"/>
    <x v="6"/>
    <n v="561.303"/>
    <e v="#VALUE!"/>
    <x v="12"/>
    <s v="Décharge"/>
    <x v="1"/>
    <s v="CONGO"/>
    <s v="ɣ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6" cacheId="95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7:T20" firstHeaderRow="1" firstDataRow="2" firstDataCol="1"/>
  <pivotFields count="14">
    <pivotField numFmtId="15" showAll="0"/>
    <pivotField showAll="0"/>
    <pivotField axis="axisCol" showAll="0">
      <items count="19">
        <item x="3"/>
        <item x="9"/>
        <item x="7"/>
        <item x="12"/>
        <item x="5"/>
        <item x="1"/>
        <item x="4"/>
        <item x="10"/>
        <item x="6"/>
        <item x="14"/>
        <item x="16"/>
        <item x="13"/>
        <item x="8"/>
        <item x="0"/>
        <item x="11"/>
        <item x="2"/>
        <item x="15"/>
        <item x="17"/>
        <item t="default"/>
      </items>
    </pivotField>
    <pivotField axis="axisRow" showAll="0">
      <items count="9">
        <item x="5"/>
        <item x="0"/>
        <item x="3"/>
        <item x="4"/>
        <item x="1"/>
        <item x="6"/>
        <item x="2"/>
        <item x="7"/>
        <item t="default"/>
      </items>
    </pivotField>
    <pivotField showAll="0"/>
    <pivotField dataField="1" showAll="0">
      <items count="116">
        <item x="65"/>
        <item x="2"/>
        <item x="80"/>
        <item x="94"/>
        <item x="69"/>
        <item x="0"/>
        <item x="75"/>
        <item x="23"/>
        <item x="40"/>
        <item x="57"/>
        <item x="90"/>
        <item x="1"/>
        <item x="26"/>
        <item x="59"/>
        <item x="6"/>
        <item x="35"/>
        <item x="9"/>
        <item x="41"/>
        <item x="96"/>
        <item x="63"/>
        <item x="52"/>
        <item x="62"/>
        <item x="39"/>
        <item x="82"/>
        <item x="12"/>
        <item x="10"/>
        <item x="83"/>
        <item x="14"/>
        <item x="81"/>
        <item x="107"/>
        <item x="71"/>
        <item x="5"/>
        <item x="3"/>
        <item x="102"/>
        <item x="13"/>
        <item x="88"/>
        <item x="91"/>
        <item x="47"/>
        <item x="78"/>
        <item x="8"/>
        <item x="58"/>
        <item x="100"/>
        <item x="60"/>
        <item x="4"/>
        <item x="105"/>
        <item x="84"/>
        <item x="101"/>
        <item x="25"/>
        <item x="95"/>
        <item x="74"/>
        <item x="21"/>
        <item x="37"/>
        <item x="27"/>
        <item x="87"/>
        <item x="79"/>
        <item x="19"/>
        <item x="15"/>
        <item x="66"/>
        <item x="44"/>
        <item x="20"/>
        <item x="67"/>
        <item x="24"/>
        <item x="51"/>
        <item x="45"/>
        <item x="7"/>
        <item x="38"/>
        <item x="85"/>
        <item x="11"/>
        <item x="89"/>
        <item x="36"/>
        <item x="61"/>
        <item x="98"/>
        <item x="43"/>
        <item x="55"/>
        <item x="114"/>
        <item x="31"/>
        <item x="54"/>
        <item x="16"/>
        <item x="46"/>
        <item x="97"/>
        <item x="99"/>
        <item x="53"/>
        <item x="93"/>
        <item x="42"/>
        <item x="28"/>
        <item x="34"/>
        <item x="22"/>
        <item x="18"/>
        <item x="56"/>
        <item x="17"/>
        <item x="33"/>
        <item x="48"/>
        <item x="76"/>
        <item x="104"/>
        <item x="70"/>
        <item x="111"/>
        <item x="86"/>
        <item x="73"/>
        <item x="92"/>
        <item x="49"/>
        <item x="72"/>
        <item x="77"/>
        <item x="103"/>
        <item x="29"/>
        <item x="32"/>
        <item x="113"/>
        <item x="112"/>
        <item x="109"/>
        <item x="68"/>
        <item x="106"/>
        <item x="64"/>
        <item x="110"/>
        <item x="30"/>
        <item x="50"/>
        <item x="108"/>
        <item t="default"/>
      </items>
    </pivotField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</pivotFields>
  <rowFields count="2">
    <field x="11"/>
    <field x="3"/>
  </rowFields>
  <rowItems count="12">
    <i>
      <x/>
    </i>
    <i r="1">
      <x v="1"/>
    </i>
    <i r="1">
      <x v="2"/>
    </i>
    <i r="1">
      <x v="3"/>
    </i>
    <i r="1">
      <x v="4"/>
    </i>
    <i r="1">
      <x v="6"/>
    </i>
    <i r="1">
      <x v="7"/>
    </i>
    <i>
      <x v="1"/>
    </i>
    <i r="1">
      <x/>
    </i>
    <i r="1">
      <x v="4"/>
    </i>
    <i r="1">
      <x v="5"/>
    </i>
    <i t="grand">
      <x/>
    </i>
  </rowItems>
  <colFields count="1">
    <field x="2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Somme de Spent in national currency " fld="5" baseField="3" baseItem="0"/>
  </dataFields>
  <formats count="1">
    <format dxfId="8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5" cacheId="95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11:C29" firstHeaderRow="0" firstDataRow="1" firstDataCol="1"/>
  <pivotFields count="14">
    <pivotField numFmtId="15" showAll="0"/>
    <pivotField showAll="0"/>
    <pivotField showAll="0"/>
    <pivotField showAll="0"/>
    <pivotField dataField="1" showAll="0">
      <items count="4">
        <item x="2"/>
        <item x="1"/>
        <item x="0"/>
        <item t="default"/>
      </items>
    </pivotField>
    <pivotField dataField="1" showAll="0">
      <items count="116">
        <item x="65"/>
        <item x="2"/>
        <item x="80"/>
        <item x="94"/>
        <item x="69"/>
        <item x="0"/>
        <item x="75"/>
        <item x="23"/>
        <item x="40"/>
        <item x="57"/>
        <item x="90"/>
        <item x="1"/>
        <item x="26"/>
        <item x="59"/>
        <item x="6"/>
        <item x="35"/>
        <item x="9"/>
        <item x="41"/>
        <item x="96"/>
        <item x="63"/>
        <item x="52"/>
        <item x="62"/>
        <item x="39"/>
        <item x="82"/>
        <item x="12"/>
        <item x="10"/>
        <item x="83"/>
        <item x="14"/>
        <item x="81"/>
        <item x="107"/>
        <item x="71"/>
        <item x="5"/>
        <item x="3"/>
        <item x="102"/>
        <item x="13"/>
        <item x="88"/>
        <item x="91"/>
        <item x="47"/>
        <item x="78"/>
        <item x="8"/>
        <item x="58"/>
        <item x="100"/>
        <item x="60"/>
        <item x="4"/>
        <item x="105"/>
        <item x="84"/>
        <item x="101"/>
        <item x="25"/>
        <item x="95"/>
        <item x="74"/>
        <item x="21"/>
        <item x="37"/>
        <item x="27"/>
        <item x="87"/>
        <item x="79"/>
        <item x="19"/>
        <item x="15"/>
        <item x="66"/>
        <item x="44"/>
        <item x="20"/>
        <item x="67"/>
        <item x="24"/>
        <item x="51"/>
        <item x="45"/>
        <item x="7"/>
        <item x="38"/>
        <item x="85"/>
        <item x="11"/>
        <item x="89"/>
        <item x="36"/>
        <item x="61"/>
        <item x="98"/>
        <item x="43"/>
        <item x="55"/>
        <item x="114"/>
        <item x="31"/>
        <item x="54"/>
        <item x="16"/>
        <item x="46"/>
        <item x="97"/>
        <item x="99"/>
        <item x="53"/>
        <item x="93"/>
        <item x="42"/>
        <item x="28"/>
        <item x="34"/>
        <item x="22"/>
        <item x="18"/>
        <item x="56"/>
        <item x="17"/>
        <item x="33"/>
        <item x="48"/>
        <item x="76"/>
        <item x="104"/>
        <item x="70"/>
        <item x="111"/>
        <item x="86"/>
        <item x="73"/>
        <item x="92"/>
        <item x="49"/>
        <item x="72"/>
        <item x="77"/>
        <item x="103"/>
        <item x="29"/>
        <item x="32"/>
        <item x="113"/>
        <item x="112"/>
        <item x="109"/>
        <item x="68"/>
        <item x="106"/>
        <item x="64"/>
        <item x="110"/>
        <item x="30"/>
        <item x="50"/>
        <item x="108"/>
        <item t="default"/>
      </items>
    </pivotField>
    <pivotField showAll="0"/>
    <pivotField showAll="0"/>
    <pivotField showAll="0"/>
    <pivotField axis="axisRow" showAll="0">
      <items count="18">
        <item x="3"/>
        <item x="0"/>
        <item x="16"/>
        <item x="14"/>
        <item x="1"/>
        <item x="7"/>
        <item x="15"/>
        <item x="8"/>
        <item x="9"/>
        <item x="11"/>
        <item x="12"/>
        <item x="4"/>
        <item x="2"/>
        <item x="5"/>
        <item x="13"/>
        <item x="6"/>
        <item x="10"/>
        <item t="default"/>
      </items>
    </pivotField>
    <pivotField showAll="0"/>
    <pivotField showAll="0"/>
    <pivotField showAll="0"/>
    <pivotField showAll="0"/>
  </pivotFields>
  <rowFields count="1">
    <field x="9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Received" fld="4" baseField="9" baseItem="0"/>
    <dataField name="Somme de Spent in national currency " fld="5" baseField="9" baseItem="0"/>
  </dataFields>
  <formats count="1">
    <format dxfId="7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7" cacheId="95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7:C16" firstHeaderRow="0" firstDataRow="1" firstDataCol="1"/>
  <pivotFields count="14">
    <pivotField numFmtId="15" showAll="0"/>
    <pivotField showAll="0"/>
    <pivotField showAll="0"/>
    <pivotField axis="axisRow" showAll="0">
      <items count="9">
        <item x="5"/>
        <item x="0"/>
        <item x="3"/>
        <item x="4"/>
        <item x="1"/>
        <item x="6"/>
        <item x="2"/>
        <item x="7"/>
        <item t="default"/>
      </items>
    </pivotField>
    <pivotField showAll="0"/>
    <pivotField dataField="1" showAll="0">
      <items count="116">
        <item x="65"/>
        <item x="2"/>
        <item x="80"/>
        <item x="94"/>
        <item x="69"/>
        <item x="0"/>
        <item x="75"/>
        <item x="23"/>
        <item x="40"/>
        <item x="57"/>
        <item x="90"/>
        <item x="1"/>
        <item x="26"/>
        <item x="59"/>
        <item x="6"/>
        <item x="35"/>
        <item x="9"/>
        <item x="41"/>
        <item x="96"/>
        <item x="63"/>
        <item x="52"/>
        <item x="62"/>
        <item x="39"/>
        <item x="82"/>
        <item x="12"/>
        <item x="10"/>
        <item x="83"/>
        <item x="14"/>
        <item x="81"/>
        <item x="107"/>
        <item x="71"/>
        <item x="5"/>
        <item x="3"/>
        <item x="102"/>
        <item x="13"/>
        <item x="88"/>
        <item x="91"/>
        <item x="47"/>
        <item x="78"/>
        <item x="8"/>
        <item x="58"/>
        <item x="100"/>
        <item x="60"/>
        <item x="4"/>
        <item x="105"/>
        <item x="84"/>
        <item x="101"/>
        <item x="25"/>
        <item x="95"/>
        <item x="74"/>
        <item x="21"/>
        <item x="37"/>
        <item x="27"/>
        <item x="87"/>
        <item x="79"/>
        <item x="19"/>
        <item x="15"/>
        <item x="66"/>
        <item x="44"/>
        <item x="20"/>
        <item x="67"/>
        <item x="24"/>
        <item x="51"/>
        <item x="45"/>
        <item x="7"/>
        <item x="38"/>
        <item x="85"/>
        <item x="11"/>
        <item x="89"/>
        <item x="36"/>
        <item x="61"/>
        <item x="98"/>
        <item x="43"/>
        <item x="55"/>
        <item x="114"/>
        <item x="31"/>
        <item x="54"/>
        <item x="16"/>
        <item x="46"/>
        <item x="97"/>
        <item x="99"/>
        <item x="53"/>
        <item x="93"/>
        <item x="42"/>
        <item x="28"/>
        <item x="34"/>
        <item x="22"/>
        <item x="18"/>
        <item x="56"/>
        <item x="17"/>
        <item x="33"/>
        <item x="48"/>
        <item x="76"/>
        <item x="104"/>
        <item x="70"/>
        <item x="111"/>
        <item x="86"/>
        <item x="73"/>
        <item x="92"/>
        <item x="49"/>
        <item x="72"/>
        <item x="77"/>
        <item x="103"/>
        <item x="29"/>
        <item x="32"/>
        <item x="113"/>
        <item x="112"/>
        <item x="109"/>
        <item x="68"/>
        <item x="106"/>
        <item x="64"/>
        <item x="110"/>
        <item x="30"/>
        <item x="50"/>
        <item x="108"/>
        <item t="default"/>
      </items>
    </pivotField>
    <pivotField dataField="1" showAll="0">
      <items count="117">
        <item x="109"/>
        <item x="65"/>
        <item x="2"/>
        <item x="80"/>
        <item x="94"/>
        <item x="69"/>
        <item x="0"/>
        <item x="75"/>
        <item x="23"/>
        <item x="40"/>
        <item x="57"/>
        <item x="90"/>
        <item x="1"/>
        <item x="26"/>
        <item x="59"/>
        <item x="6"/>
        <item x="35"/>
        <item x="9"/>
        <item x="41"/>
        <item x="96"/>
        <item x="63"/>
        <item x="52"/>
        <item x="62"/>
        <item x="39"/>
        <item x="82"/>
        <item x="12"/>
        <item x="10"/>
        <item x="83"/>
        <item x="14"/>
        <item x="81"/>
        <item x="107"/>
        <item x="71"/>
        <item x="5"/>
        <item x="3"/>
        <item x="102"/>
        <item x="13"/>
        <item x="88"/>
        <item x="91"/>
        <item x="47"/>
        <item x="78"/>
        <item x="8"/>
        <item x="58"/>
        <item x="100"/>
        <item x="60"/>
        <item x="4"/>
        <item x="105"/>
        <item x="84"/>
        <item x="101"/>
        <item x="25"/>
        <item x="95"/>
        <item x="74"/>
        <item x="21"/>
        <item x="37"/>
        <item x="27"/>
        <item x="87"/>
        <item x="79"/>
        <item x="19"/>
        <item x="15"/>
        <item x="66"/>
        <item x="44"/>
        <item x="20"/>
        <item x="67"/>
        <item x="24"/>
        <item x="51"/>
        <item x="45"/>
        <item x="7"/>
        <item x="38"/>
        <item x="85"/>
        <item x="11"/>
        <item x="89"/>
        <item x="36"/>
        <item x="61"/>
        <item x="98"/>
        <item x="43"/>
        <item x="55"/>
        <item x="115"/>
        <item x="31"/>
        <item x="54"/>
        <item x="16"/>
        <item x="46"/>
        <item x="97"/>
        <item x="99"/>
        <item x="53"/>
        <item x="93"/>
        <item x="42"/>
        <item x="28"/>
        <item x="34"/>
        <item x="22"/>
        <item x="18"/>
        <item x="56"/>
        <item x="17"/>
        <item x="33"/>
        <item x="48"/>
        <item x="76"/>
        <item x="104"/>
        <item x="70"/>
        <item x="112"/>
        <item x="86"/>
        <item x="73"/>
        <item x="92"/>
        <item x="49"/>
        <item x="72"/>
        <item x="77"/>
        <item x="103"/>
        <item x="29"/>
        <item x="32"/>
        <item x="114"/>
        <item x="113"/>
        <item x="110"/>
        <item x="68"/>
        <item x="106"/>
        <item x="64"/>
        <item x="111"/>
        <item x="30"/>
        <item x="50"/>
        <item x="108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Spent in national currency " fld="5" baseField="3" baseItem="0"/>
    <dataField name="Somme de Spent in $" fld="6" baseField="3" baseItem="0"/>
  </dataFields>
  <formats count="7">
    <format dxfId="6">
      <pivotArea type="all" dataOnly="0" outline="0" fieldPosition="0"/>
    </format>
    <format dxfId="5">
      <pivotArea collapsedLevelsAreSubtotals="1" fieldPosition="0">
        <references count="2">
          <reference field="4294967294" count="1" selected="0">
            <x v="1"/>
          </reference>
          <reference field="3" count="1">
            <x v="1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1"/>
          </reference>
          <reference field="3" count="1">
            <x v="2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1"/>
          </reference>
          <reference field="3" count="1">
            <x v="3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1"/>
          </reference>
          <reference field="3" count="1">
            <x v="4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1"/>
          </reference>
          <reference field="3" count="1">
            <x v="5"/>
          </reference>
        </references>
      </pivotArea>
    </format>
    <format dxfId="0">
      <pivotArea collapsedLevelsAreSubtotals="1" fieldPosition="0">
        <references count="2">
          <reference field="4294967294" count="1" selected="0">
            <x v="1"/>
          </reference>
          <reference field="3" count="1">
            <x v="6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>
      <selection activeCell="C27" sqref="C27"/>
    </sheetView>
  </sheetViews>
  <sheetFormatPr baseColWidth="10" defaultRowHeight="15" x14ac:dyDescent="0.25"/>
  <cols>
    <col min="1" max="1" width="36.28515625" style="22" bestFit="1" customWidth="1"/>
    <col min="2" max="2" width="25.28515625" style="22" bestFit="1" customWidth="1"/>
    <col min="3" max="3" width="14.28515625" style="22" bestFit="1" customWidth="1"/>
    <col min="4" max="4" width="11.85546875" style="22" bestFit="1" customWidth="1"/>
    <col min="5" max="7" width="12.85546875" style="22" bestFit="1" customWidth="1"/>
    <col min="8" max="8" width="14.28515625" style="22" bestFit="1" customWidth="1"/>
    <col min="9" max="9" width="16.7109375" style="22" bestFit="1" customWidth="1"/>
    <col min="10" max="10" width="14.28515625" style="22" bestFit="1" customWidth="1"/>
    <col min="11" max="11" width="16.28515625" style="22" bestFit="1" customWidth="1"/>
    <col min="12" max="13" width="12.85546875" style="22" bestFit="1" customWidth="1"/>
    <col min="14" max="14" width="14" style="22" bestFit="1" customWidth="1"/>
    <col min="15" max="15" width="14.28515625" style="22" bestFit="1" customWidth="1"/>
    <col min="16" max="16" width="16.85546875" style="22" bestFit="1" customWidth="1"/>
    <col min="17" max="17" width="19.28515625" style="22" bestFit="1" customWidth="1"/>
    <col min="18" max="18" width="14.5703125" style="22" bestFit="1" customWidth="1"/>
    <col min="19" max="19" width="7.7109375" style="22" hidden="1" customWidth="1"/>
    <col min="20" max="20" width="15.28515625" style="22" bestFit="1" customWidth="1"/>
    <col min="21" max="16384" width="11.42578125" style="22"/>
  </cols>
  <sheetData>
    <row r="1" spans="1:20" x14ac:dyDescent="0.25">
      <c r="A1" s="173" t="s">
        <v>1202</v>
      </c>
      <c r="B1" s="179"/>
    </row>
    <row r="3" spans="1:20" ht="23.25" x14ac:dyDescent="0.35">
      <c r="A3" s="180" t="s">
        <v>1255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7" spans="1:20" x14ac:dyDescent="0.25">
      <c r="A7" s="176" t="s">
        <v>1235</v>
      </c>
      <c r="B7" s="176" t="s">
        <v>1254</v>
      </c>
    </row>
    <row r="8" spans="1:20" x14ac:dyDescent="0.25">
      <c r="A8" s="176" t="s">
        <v>1233</v>
      </c>
      <c r="B8" s="22" t="s">
        <v>68</v>
      </c>
      <c r="C8" s="22" t="s">
        <v>71</v>
      </c>
      <c r="D8" s="22" t="s">
        <v>250</v>
      </c>
      <c r="E8" s="22" t="s">
        <v>900</v>
      </c>
      <c r="F8" s="22" t="s">
        <v>347</v>
      </c>
      <c r="G8" s="22" t="s">
        <v>121</v>
      </c>
      <c r="H8" s="22" t="s">
        <v>78</v>
      </c>
      <c r="I8" s="22" t="s">
        <v>79</v>
      </c>
      <c r="J8" s="22" t="s">
        <v>73</v>
      </c>
      <c r="K8" s="22" t="s">
        <v>77</v>
      </c>
      <c r="L8" s="22" t="s">
        <v>449</v>
      </c>
      <c r="M8" s="22" t="s">
        <v>375</v>
      </c>
      <c r="N8" s="22" t="s">
        <v>355</v>
      </c>
      <c r="O8" s="22" t="s">
        <v>81</v>
      </c>
      <c r="P8" s="22" t="s">
        <v>670</v>
      </c>
      <c r="Q8" s="22" t="s">
        <v>99</v>
      </c>
      <c r="R8" s="22" t="s">
        <v>687</v>
      </c>
      <c r="S8" s="22" t="s">
        <v>1252</v>
      </c>
      <c r="T8" s="22" t="s">
        <v>1234</v>
      </c>
    </row>
    <row r="9" spans="1:20" x14ac:dyDescent="0.25">
      <c r="A9" s="177" t="s">
        <v>26</v>
      </c>
      <c r="B9" s="22">
        <v>58731</v>
      </c>
      <c r="C9" s="22">
        <v>1171000</v>
      </c>
      <c r="D9" s="22">
        <v>60000</v>
      </c>
      <c r="E9" s="22">
        <v>355000</v>
      </c>
      <c r="F9" s="22">
        <v>196000</v>
      </c>
      <c r="G9" s="22">
        <v>172900</v>
      </c>
      <c r="H9" s="22">
        <v>1513000</v>
      </c>
      <c r="I9" s="22">
        <v>346775</v>
      </c>
      <c r="J9" s="22">
        <v>2906867</v>
      </c>
      <c r="K9" s="22">
        <v>1973505</v>
      </c>
      <c r="L9" s="22">
        <v>132000</v>
      </c>
      <c r="M9" s="22">
        <v>500000</v>
      </c>
      <c r="N9" s="22">
        <v>192980</v>
      </c>
      <c r="O9" s="22">
        <v>1047125</v>
      </c>
      <c r="P9" s="22">
        <v>3000</v>
      </c>
      <c r="Q9" s="22">
        <v>3230000</v>
      </c>
      <c r="T9" s="22">
        <v>13858883</v>
      </c>
    </row>
    <row r="10" spans="1:20" x14ac:dyDescent="0.25">
      <c r="A10" s="178" t="s">
        <v>74</v>
      </c>
      <c r="C10" s="22">
        <v>381000</v>
      </c>
      <c r="D10" s="22">
        <v>60000</v>
      </c>
      <c r="F10" s="22">
        <v>196000</v>
      </c>
      <c r="G10" s="22">
        <v>172900</v>
      </c>
      <c r="H10" s="22">
        <v>1513000</v>
      </c>
      <c r="J10" s="22">
        <v>2111489</v>
      </c>
      <c r="N10" s="22">
        <v>2400</v>
      </c>
      <c r="O10" s="22">
        <v>935325</v>
      </c>
      <c r="P10" s="22">
        <v>3000</v>
      </c>
      <c r="Q10" s="22">
        <v>3230000</v>
      </c>
      <c r="T10" s="22">
        <v>8605114</v>
      </c>
    </row>
    <row r="11" spans="1:20" x14ac:dyDescent="0.25">
      <c r="A11" s="178" t="s">
        <v>75</v>
      </c>
      <c r="C11" s="22">
        <v>15000</v>
      </c>
      <c r="J11" s="22">
        <v>550038</v>
      </c>
      <c r="O11" s="22">
        <v>50000</v>
      </c>
      <c r="T11" s="22">
        <v>615038</v>
      </c>
    </row>
    <row r="12" spans="1:20" x14ac:dyDescent="0.25">
      <c r="A12" s="178" t="s">
        <v>72</v>
      </c>
      <c r="C12" s="22">
        <v>775000</v>
      </c>
      <c r="J12" s="22">
        <v>212840</v>
      </c>
      <c r="O12" s="22">
        <v>61800</v>
      </c>
      <c r="T12" s="22">
        <v>1049640</v>
      </c>
    </row>
    <row r="13" spans="1:20" x14ac:dyDescent="0.25">
      <c r="A13" s="178" t="s">
        <v>69</v>
      </c>
      <c r="B13" s="22">
        <v>58731</v>
      </c>
      <c r="E13" s="22">
        <v>355000</v>
      </c>
      <c r="I13" s="22">
        <v>346775</v>
      </c>
      <c r="K13" s="22">
        <v>1973505</v>
      </c>
      <c r="L13" s="22">
        <v>132000</v>
      </c>
      <c r="M13" s="22">
        <v>500000</v>
      </c>
      <c r="N13" s="22">
        <v>190580</v>
      </c>
      <c r="T13" s="22">
        <v>3556591</v>
      </c>
    </row>
    <row r="14" spans="1:20" x14ac:dyDescent="0.25">
      <c r="A14" s="178" t="s">
        <v>349</v>
      </c>
      <c r="J14" s="22">
        <v>32500</v>
      </c>
      <c r="T14" s="22">
        <v>32500</v>
      </c>
    </row>
    <row r="15" spans="1:20" hidden="1" x14ac:dyDescent="0.25">
      <c r="A15" s="178" t="s">
        <v>1252</v>
      </c>
    </row>
    <row r="16" spans="1:20" x14ac:dyDescent="0.25">
      <c r="A16" s="177" t="s">
        <v>35</v>
      </c>
      <c r="C16" s="22">
        <v>295000</v>
      </c>
      <c r="E16" s="22">
        <v>58000</v>
      </c>
      <c r="F16" s="22">
        <v>238000</v>
      </c>
      <c r="I16" s="22">
        <v>2100</v>
      </c>
      <c r="J16" s="22">
        <v>560144</v>
      </c>
      <c r="M16" s="22">
        <v>15000</v>
      </c>
      <c r="O16" s="22">
        <v>528800</v>
      </c>
      <c r="P16" s="22">
        <v>49200</v>
      </c>
      <c r="Q16" s="22">
        <v>1043000</v>
      </c>
      <c r="R16" s="22">
        <v>102900</v>
      </c>
      <c r="T16" s="22">
        <v>2892144</v>
      </c>
    </row>
    <row r="17" spans="1:20" x14ac:dyDescent="0.25">
      <c r="A17" s="178" t="s">
        <v>76</v>
      </c>
      <c r="C17" s="22">
        <v>40000</v>
      </c>
      <c r="F17" s="22">
        <v>238000</v>
      </c>
      <c r="J17" s="22">
        <v>560144</v>
      </c>
      <c r="O17" s="22">
        <v>528800</v>
      </c>
      <c r="P17" s="22">
        <v>42200</v>
      </c>
      <c r="Q17" s="22">
        <v>1043000</v>
      </c>
      <c r="R17" s="22">
        <v>102900</v>
      </c>
      <c r="T17" s="22">
        <v>2555044</v>
      </c>
    </row>
    <row r="18" spans="1:20" x14ac:dyDescent="0.25">
      <c r="A18" s="178" t="s">
        <v>69</v>
      </c>
      <c r="E18" s="22">
        <v>58000</v>
      </c>
      <c r="I18" s="22">
        <v>2100</v>
      </c>
      <c r="M18" s="22">
        <v>15000</v>
      </c>
      <c r="P18" s="22">
        <v>7000</v>
      </c>
      <c r="T18" s="22">
        <v>82100</v>
      </c>
    </row>
    <row r="19" spans="1:20" x14ac:dyDescent="0.25">
      <c r="A19" s="178" t="s">
        <v>395</v>
      </c>
      <c r="C19" s="22">
        <v>255000</v>
      </c>
      <c r="T19" s="22">
        <v>255000</v>
      </c>
    </row>
    <row r="20" spans="1:20" x14ac:dyDescent="0.25">
      <c r="A20" s="177" t="s">
        <v>1234</v>
      </c>
      <c r="B20" s="22">
        <v>58731</v>
      </c>
      <c r="C20" s="22">
        <v>1466000</v>
      </c>
      <c r="D20" s="22">
        <v>60000</v>
      </c>
      <c r="E20" s="22">
        <v>413000</v>
      </c>
      <c r="F20" s="22">
        <v>434000</v>
      </c>
      <c r="G20" s="22">
        <v>172900</v>
      </c>
      <c r="H20" s="22">
        <v>1513000</v>
      </c>
      <c r="I20" s="22">
        <v>348875</v>
      </c>
      <c r="J20" s="22">
        <v>3467011</v>
      </c>
      <c r="K20" s="22">
        <v>1973505</v>
      </c>
      <c r="L20" s="22">
        <v>132000</v>
      </c>
      <c r="M20" s="22">
        <v>515000</v>
      </c>
      <c r="N20" s="22">
        <v>192980</v>
      </c>
      <c r="O20" s="22">
        <v>1575925</v>
      </c>
      <c r="P20" s="22">
        <v>52200</v>
      </c>
      <c r="Q20" s="22">
        <v>4273000</v>
      </c>
      <c r="R20" s="22">
        <v>102900</v>
      </c>
      <c r="T20" s="22">
        <v>16751027</v>
      </c>
    </row>
  </sheetData>
  <mergeCells count="1"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29" sqref="D29"/>
    </sheetView>
  </sheetViews>
  <sheetFormatPr baseColWidth="10" defaultRowHeight="15" x14ac:dyDescent="0.25"/>
  <cols>
    <col min="1" max="1" width="21" style="22" bestFit="1" customWidth="1"/>
    <col min="2" max="2" width="19.140625" style="22" customWidth="1"/>
    <col min="3" max="3" width="34.85546875" style="22" customWidth="1"/>
    <col min="4" max="4" width="22.85546875" style="22" customWidth="1"/>
    <col min="5" max="16384" width="11.42578125" style="22"/>
  </cols>
  <sheetData>
    <row r="1" spans="1:4" x14ac:dyDescent="0.25">
      <c r="A1" s="173" t="s">
        <v>0</v>
      </c>
      <c r="D1"/>
    </row>
    <row r="2" spans="1:4" x14ac:dyDescent="0.25">
      <c r="D2"/>
    </row>
    <row r="3" spans="1:4" ht="15.75" x14ac:dyDescent="0.25">
      <c r="A3" s="181" t="s">
        <v>1251</v>
      </c>
      <c r="B3" s="181"/>
      <c r="C3" s="181"/>
      <c r="D3" s="181"/>
    </row>
    <row r="6" spans="1:4" x14ac:dyDescent="0.25">
      <c r="A6" s="25" t="s">
        <v>7</v>
      </c>
      <c r="B6" s="25" t="s">
        <v>8</v>
      </c>
      <c r="C6" s="25"/>
    </row>
    <row r="7" spans="1:4" x14ac:dyDescent="0.25">
      <c r="A7" s="25" t="s">
        <v>9</v>
      </c>
      <c r="B7" s="25" t="s">
        <v>10</v>
      </c>
      <c r="C7" s="26">
        <f>561.3</f>
        <v>561.29999999999995</v>
      </c>
    </row>
    <row r="10" spans="1:4" ht="15.75" thickBot="1" x14ac:dyDescent="0.3"/>
    <row r="11" spans="1:4" x14ac:dyDescent="0.25">
      <c r="A11" s="176" t="s">
        <v>1233</v>
      </c>
      <c r="B11" s="22" t="s">
        <v>1253</v>
      </c>
      <c r="C11" s="22" t="s">
        <v>1235</v>
      </c>
      <c r="D11" s="172" t="s">
        <v>1250</v>
      </c>
    </row>
    <row r="12" spans="1:4" x14ac:dyDescent="0.25">
      <c r="A12" s="177" t="s">
        <v>67</v>
      </c>
      <c r="B12" s="22">
        <v>10908260</v>
      </c>
      <c r="C12" s="22">
        <v>6629542</v>
      </c>
      <c r="D12" s="174">
        <f>+GETPIVOTDATA("Somme de Spent in national currency ",$A$11,"Name","BCI")/C7</f>
        <v>11811.049349723857</v>
      </c>
    </row>
    <row r="13" spans="1:4" x14ac:dyDescent="0.25">
      <c r="A13" s="177" t="s">
        <v>82</v>
      </c>
      <c r="C13" s="22">
        <v>1047625</v>
      </c>
      <c r="D13" s="174">
        <f>+GETPIVOTDATA("Somme de Spent in national currency ",$A$11,"Name","Bley")/C7</f>
        <v>1866.426153572065</v>
      </c>
    </row>
    <row r="14" spans="1:4" x14ac:dyDescent="0.25">
      <c r="A14" s="177" t="s">
        <v>187</v>
      </c>
      <c r="C14" s="22">
        <v>903575</v>
      </c>
      <c r="D14" s="174">
        <f>+GETPIVOTDATA("Somme de Spent in national currency ",$A$11,"Name","Crépin")/C7</f>
        <v>1609.7897737395333</v>
      </c>
    </row>
    <row r="15" spans="1:4" x14ac:dyDescent="0.25">
      <c r="A15" s="177" t="s">
        <v>338</v>
      </c>
      <c r="C15" s="22">
        <v>1138800</v>
      </c>
      <c r="D15" s="174">
        <f>+GETPIVOTDATA("Somme de Spent in national currency ",$A$11,"Name","Dalia")/C7</f>
        <v>2028.8615713522183</v>
      </c>
    </row>
    <row r="16" spans="1:4" x14ac:dyDescent="0.25">
      <c r="A16" s="177" t="s">
        <v>356</v>
      </c>
      <c r="C16" s="22">
        <v>436100</v>
      </c>
      <c r="D16" s="174">
        <f>+GETPIVOTDATA("Somme de Spent in national currency ",$A$11,"Name","Dieudonné")/C7</f>
        <v>776.94637448779622</v>
      </c>
    </row>
    <row r="17" spans="1:4" x14ac:dyDescent="0.25">
      <c r="A17" s="177" t="s">
        <v>385</v>
      </c>
      <c r="B17" s="22">
        <v>0</v>
      </c>
      <c r="C17" s="22">
        <v>71100</v>
      </c>
      <c r="D17" s="174">
        <f>+GETPIVOTDATA("Somme de Spent in national currency ",$A$11,"Name","Evariste")/C7</f>
        <v>126.67022982362374</v>
      </c>
    </row>
    <row r="18" spans="1:4" x14ac:dyDescent="0.25">
      <c r="A18" s="177" t="s">
        <v>1090</v>
      </c>
      <c r="C18" s="22">
        <v>386200</v>
      </c>
      <c r="D18" s="174">
        <f>+GETPIVOTDATA("Somme de Spent in national currency ",$A$11,"Name","Herick")/C7</f>
        <v>688.04560840905049</v>
      </c>
    </row>
    <row r="19" spans="1:4" x14ac:dyDescent="0.25">
      <c r="A19" s="177" t="s">
        <v>396</v>
      </c>
      <c r="C19" s="22">
        <v>486700</v>
      </c>
      <c r="D19" s="174">
        <f>+GETPIVOTDATA("Somme de Spent in national currency ",$A$11,"Name","i23c")/C7</f>
        <v>867.09424550151437</v>
      </c>
    </row>
    <row r="20" spans="1:4" x14ac:dyDescent="0.25">
      <c r="A20" s="177" t="s">
        <v>350</v>
      </c>
      <c r="C20" s="22">
        <v>666400</v>
      </c>
      <c r="D20" s="174">
        <f>+GETPIVOTDATA("Somme de Spent in national currency ",$A$11,"Name","i55s")/C7</f>
        <v>1187.2438980937111</v>
      </c>
    </row>
    <row r="21" spans="1:4" x14ac:dyDescent="0.25">
      <c r="A21" s="177" t="s">
        <v>430</v>
      </c>
      <c r="C21" s="22">
        <v>257700</v>
      </c>
      <c r="D21" s="174">
        <f>+GETPIVOTDATA("Somme de Spent in national currency ",$A$11,"Name","i73x")/C7</f>
        <v>459.11277391769113</v>
      </c>
    </row>
    <row r="22" spans="1:4" x14ac:dyDescent="0.25">
      <c r="A22" s="177" t="s">
        <v>351</v>
      </c>
      <c r="C22" s="22">
        <v>546200</v>
      </c>
      <c r="D22" s="174">
        <f>+GETPIVOTDATA("Somme de Spent in national currency ",$A$11,"Name","IT87")/C7</f>
        <v>973.09816497416716</v>
      </c>
    </row>
    <row r="23" spans="1:4" x14ac:dyDescent="0.25">
      <c r="A23" s="177" t="s">
        <v>282</v>
      </c>
      <c r="C23" s="22">
        <v>582200</v>
      </c>
      <c r="D23" s="174">
        <f>+GETPIVOTDATA("Somme de Spent in national currency ",$A$11,"Name","Jack-Bénisson")/C7</f>
        <v>1037.2349902013184</v>
      </c>
    </row>
    <row r="24" spans="1:4" x14ac:dyDescent="0.25">
      <c r="A24" s="177" t="s">
        <v>288</v>
      </c>
      <c r="C24" s="22">
        <v>482900</v>
      </c>
      <c r="D24" s="174">
        <f>+GETPIVOTDATA("Somme de Spent in national currency ",$A$11,"Name","Jospin")/C7</f>
        <v>860.32424728309286</v>
      </c>
    </row>
    <row r="25" spans="1:4" x14ac:dyDescent="0.25">
      <c r="A25" s="177" t="s">
        <v>186</v>
      </c>
      <c r="C25" s="22">
        <v>2600956</v>
      </c>
      <c r="D25" s="174">
        <f>+GETPIVOTDATA("Somme de Spent in national currency ",$A$11,"Name","Mavy")/C7</f>
        <v>4633.8072332086231</v>
      </c>
    </row>
    <row r="26" spans="1:4" x14ac:dyDescent="0.25">
      <c r="A26" s="177" t="s">
        <v>366</v>
      </c>
      <c r="C26" s="22">
        <v>119529</v>
      </c>
      <c r="D26" s="174">
        <f>+GETPIVOTDATA("Somme de Spent in national currency ",$A$11,"Name","Mésange")/C7</f>
        <v>212.95029396044899</v>
      </c>
    </row>
    <row r="27" spans="1:4" x14ac:dyDescent="0.25">
      <c r="A27" s="177" t="s">
        <v>478</v>
      </c>
      <c r="C27" s="22">
        <v>18000</v>
      </c>
      <c r="D27" s="174">
        <f>+GETPIVOTDATA("Somme de Spent in national currency ",$A$11,"Name","Perrine Odier")/C7</f>
        <v>32.068412613575632</v>
      </c>
    </row>
    <row r="28" spans="1:4" x14ac:dyDescent="0.25">
      <c r="A28" s="177" t="s">
        <v>806</v>
      </c>
      <c r="C28" s="22">
        <v>377500</v>
      </c>
      <c r="D28" s="174">
        <f>+GETPIVOTDATA("Somme de Spent in national currency ",$A$11,"Name","Stone")/C7</f>
        <v>672.54587564582221</v>
      </c>
    </row>
    <row r="29" spans="1:4" ht="15.75" thickBot="1" x14ac:dyDescent="0.3">
      <c r="A29" s="177" t="s">
        <v>1234</v>
      </c>
      <c r="B29" s="22">
        <v>10908260</v>
      </c>
      <c r="C29" s="22">
        <v>16751027</v>
      </c>
      <c r="D29" s="175">
        <f>+GETPIVOTDATA("Somme de Spent in national currency ",$A$11)/C7</f>
        <v>29843.26919650811</v>
      </c>
    </row>
  </sheetData>
  <mergeCells count="1"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2"/>
  <sheetViews>
    <sheetView workbookViewId="0">
      <selection activeCell="K6" sqref="K6"/>
    </sheetView>
  </sheetViews>
  <sheetFormatPr baseColWidth="10" defaultColWidth="9.140625" defaultRowHeight="15" x14ac:dyDescent="0.25"/>
  <cols>
    <col min="1" max="1" width="10" customWidth="1"/>
    <col min="2" max="2" width="50.140625" customWidth="1"/>
    <col min="3" max="3" width="15.140625" customWidth="1"/>
    <col min="4" max="4" width="12.28515625" customWidth="1"/>
    <col min="5" max="5" width="15.140625" customWidth="1"/>
    <col min="6" max="8" width="16.42578125" customWidth="1"/>
    <col min="9" max="9" width="15" customWidth="1"/>
    <col min="10" max="10" width="11.28515625" customWidth="1"/>
    <col min="11" max="11" width="11.5703125" customWidth="1"/>
    <col min="12" max="12" width="13" customWidth="1"/>
    <col min="13" max="13" width="7.28515625" customWidth="1"/>
    <col min="14" max="14" width="8.5703125" customWidth="1"/>
  </cols>
  <sheetData>
    <row r="1" spans="1:15" x14ac:dyDescent="0.25">
      <c r="A1" s="1" t="s">
        <v>0</v>
      </c>
      <c r="B1" s="2"/>
      <c r="C1" s="2"/>
      <c r="D1" s="3"/>
      <c r="E1" s="4"/>
      <c r="F1" s="4"/>
      <c r="G1" s="4"/>
      <c r="H1" s="4"/>
      <c r="I1" s="3"/>
      <c r="J1" s="3"/>
      <c r="K1" s="3"/>
      <c r="L1" s="3"/>
      <c r="M1" s="3"/>
      <c r="N1" s="3"/>
    </row>
    <row r="2" spans="1:15" ht="27" x14ac:dyDescent="0.35">
      <c r="A2" s="5" t="s">
        <v>23</v>
      </c>
      <c r="B2" s="6"/>
      <c r="C2" s="6"/>
      <c r="D2" s="6"/>
      <c r="E2" s="7"/>
      <c r="F2" s="7"/>
      <c r="G2" s="7"/>
      <c r="H2" s="7"/>
      <c r="I2" s="6"/>
      <c r="J2" s="6"/>
      <c r="K2" s="6"/>
      <c r="L2" s="6"/>
      <c r="M2" s="6"/>
      <c r="N2" s="6"/>
    </row>
    <row r="3" spans="1:15" ht="16.5" x14ac:dyDescent="0.3">
      <c r="A3" s="8"/>
      <c r="B3" s="9"/>
      <c r="C3" s="9"/>
      <c r="D3" s="9"/>
      <c r="E3" s="10"/>
      <c r="F3" s="10"/>
      <c r="G3" s="10"/>
      <c r="H3" s="10"/>
      <c r="I3" s="9"/>
      <c r="J3" s="9"/>
      <c r="K3" s="9"/>
      <c r="L3" s="9"/>
      <c r="M3" s="9"/>
      <c r="N3" s="9"/>
    </row>
    <row r="4" spans="1:15" ht="16.5" x14ac:dyDescent="0.3">
      <c r="A4" s="8"/>
      <c r="B4" s="11" t="s">
        <v>1</v>
      </c>
      <c r="C4" s="12" t="s">
        <v>2</v>
      </c>
      <c r="D4" s="13" t="s">
        <v>3</v>
      </c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1:15" ht="16.5" x14ac:dyDescent="0.3">
      <c r="A5" s="8"/>
      <c r="B5" s="11" t="s">
        <v>4</v>
      </c>
      <c r="C5" s="14">
        <f>+SUM(E13:E1361)</f>
        <v>10908260</v>
      </c>
      <c r="D5" s="15">
        <f>+C5/H13</f>
        <v>19433.817385618819</v>
      </c>
      <c r="E5" s="10"/>
      <c r="F5" s="16"/>
      <c r="G5" s="16"/>
      <c r="H5" s="16"/>
      <c r="I5" s="17"/>
      <c r="J5" s="9"/>
      <c r="K5" s="9"/>
      <c r="L5" s="9"/>
      <c r="M5" s="9"/>
      <c r="N5" s="9"/>
    </row>
    <row r="6" spans="1:15" ht="16.5" x14ac:dyDescent="0.3">
      <c r="A6" s="8"/>
      <c r="B6" s="11" t="s">
        <v>5</v>
      </c>
      <c r="C6" s="14">
        <f>+SUM(F13:F1361)</f>
        <v>16751027</v>
      </c>
      <c r="D6" s="15">
        <f>+C6/H13</f>
        <v>29843.109692982223</v>
      </c>
      <c r="E6" s="10"/>
      <c r="F6" s="18"/>
      <c r="G6" s="18"/>
      <c r="H6" s="18"/>
      <c r="I6" s="19"/>
      <c r="J6" s="9"/>
      <c r="K6" s="9"/>
      <c r="L6" s="9"/>
      <c r="M6" s="9"/>
      <c r="N6" s="9"/>
    </row>
    <row r="7" spans="1:15" ht="16.5" x14ac:dyDescent="0.3">
      <c r="A7" s="8"/>
      <c r="B7" s="11" t="s">
        <v>6</v>
      </c>
      <c r="C7" s="14">
        <f>+C5-C6</f>
        <v>-5842767</v>
      </c>
      <c r="D7" s="15">
        <f>+C7/H13</f>
        <v>-10409.292307363403</v>
      </c>
      <c r="E7" s="10"/>
      <c r="F7" s="10"/>
      <c r="G7" s="10"/>
      <c r="H7" s="10"/>
      <c r="I7" s="10"/>
      <c r="J7" s="9"/>
      <c r="K7" s="69"/>
      <c r="L7" s="20"/>
      <c r="M7" s="24"/>
      <c r="N7" s="9"/>
    </row>
    <row r="8" spans="1:15" x14ac:dyDescent="0.25">
      <c r="E8" s="22"/>
      <c r="F8" s="22"/>
      <c r="G8" s="22"/>
      <c r="H8" s="22"/>
      <c r="I8" s="23"/>
      <c r="K8" s="24"/>
      <c r="L8" s="21"/>
      <c r="M8" s="24"/>
    </row>
    <row r="9" spans="1:15" x14ac:dyDescent="0.25">
      <c r="A9" s="25" t="s">
        <v>7</v>
      </c>
      <c r="B9" s="25" t="s">
        <v>8</v>
      </c>
      <c r="C9" s="25"/>
      <c r="E9" s="22"/>
      <c r="F9" s="22"/>
      <c r="G9" s="22"/>
      <c r="H9" s="22"/>
      <c r="I9" s="23"/>
      <c r="K9" s="24"/>
    </row>
    <row r="10" spans="1:15" x14ac:dyDescent="0.25">
      <c r="A10" s="25" t="s">
        <v>9</v>
      </c>
      <c r="B10" s="25" t="s">
        <v>10</v>
      </c>
      <c r="C10" s="26">
        <v>561.29999999999995</v>
      </c>
      <c r="E10" s="22"/>
      <c r="F10" s="22"/>
      <c r="G10" s="22"/>
      <c r="H10" s="22"/>
    </row>
    <row r="11" spans="1:15" x14ac:dyDescent="0.25">
      <c r="E11" s="22"/>
      <c r="F11" s="22"/>
      <c r="G11" s="22"/>
      <c r="H11" s="22"/>
    </row>
    <row r="12" spans="1:15" ht="16.5" x14ac:dyDescent="0.3">
      <c r="A12" s="27" t="s">
        <v>11</v>
      </c>
      <c r="B12" s="28" t="s">
        <v>12</v>
      </c>
      <c r="C12" s="28" t="s">
        <v>13</v>
      </c>
      <c r="D12" s="29" t="s">
        <v>14</v>
      </c>
      <c r="E12" s="30" t="s">
        <v>15</v>
      </c>
      <c r="F12" s="30" t="s">
        <v>16</v>
      </c>
      <c r="G12" s="107" t="s">
        <v>1200</v>
      </c>
      <c r="H12" s="107" t="s">
        <v>1201</v>
      </c>
      <c r="I12" s="30" t="s">
        <v>17</v>
      </c>
      <c r="J12" s="28" t="s">
        <v>18</v>
      </c>
      <c r="K12" s="28" t="s">
        <v>19</v>
      </c>
      <c r="L12" s="28" t="s">
        <v>20</v>
      </c>
      <c r="M12" s="28" t="s">
        <v>21</v>
      </c>
      <c r="N12" s="28" t="s">
        <v>22</v>
      </c>
    </row>
    <row r="13" spans="1:15" s="163" customFormat="1" x14ac:dyDescent="0.25">
      <c r="A13" s="52">
        <v>43282</v>
      </c>
      <c r="B13" s="45" t="s">
        <v>80</v>
      </c>
      <c r="C13" s="24" t="s">
        <v>81</v>
      </c>
      <c r="D13" s="46" t="s">
        <v>74</v>
      </c>
      <c r="E13" s="100"/>
      <c r="F13" s="36">
        <v>500</v>
      </c>
      <c r="G13" s="109">
        <f t="shared" ref="G13:G44" si="0">+F13/H13</f>
        <v>0.89078447825862328</v>
      </c>
      <c r="H13" s="108">
        <v>561.303</v>
      </c>
      <c r="I13" s="36">
        <f>+E13-F13</f>
        <v>-500</v>
      </c>
      <c r="J13" s="24" t="s">
        <v>82</v>
      </c>
      <c r="K13" s="63" t="s">
        <v>83</v>
      </c>
      <c r="L13" s="20" t="s">
        <v>26</v>
      </c>
      <c r="M13" s="20" t="s">
        <v>66</v>
      </c>
      <c r="N13" s="24" t="s">
        <v>84</v>
      </c>
      <c r="O13" s="164"/>
    </row>
    <row r="14" spans="1:15" s="163" customFormat="1" x14ac:dyDescent="0.25">
      <c r="A14" s="52">
        <v>43282</v>
      </c>
      <c r="B14" s="45" t="s">
        <v>87</v>
      </c>
      <c r="C14" s="24" t="s">
        <v>81</v>
      </c>
      <c r="D14" s="46" t="s">
        <v>74</v>
      </c>
      <c r="E14" s="100"/>
      <c r="F14" s="36">
        <v>1000</v>
      </c>
      <c r="G14" s="109">
        <f t="shared" si="0"/>
        <v>1.7815689565172466</v>
      </c>
      <c r="H14" s="108">
        <v>561.303</v>
      </c>
      <c r="I14" s="36">
        <f>+I13+E14-F14</f>
        <v>-1500</v>
      </c>
      <c r="J14" s="24" t="s">
        <v>82</v>
      </c>
      <c r="K14" s="63" t="s">
        <v>83</v>
      </c>
      <c r="L14" s="20" t="s">
        <v>26</v>
      </c>
      <c r="M14" s="20" t="s">
        <v>66</v>
      </c>
      <c r="N14" s="24" t="s">
        <v>84</v>
      </c>
      <c r="O14" s="164"/>
    </row>
    <row r="15" spans="1:15" s="163" customFormat="1" x14ac:dyDescent="0.25">
      <c r="A15" s="52">
        <v>43282</v>
      </c>
      <c r="B15" s="45" t="s">
        <v>88</v>
      </c>
      <c r="C15" s="24" t="s">
        <v>81</v>
      </c>
      <c r="D15" s="46" t="s">
        <v>74</v>
      </c>
      <c r="E15" s="100"/>
      <c r="F15" s="36">
        <v>1000</v>
      </c>
      <c r="G15" s="109">
        <f t="shared" si="0"/>
        <v>1.7815689565172466</v>
      </c>
      <c r="H15" s="108">
        <v>561.303</v>
      </c>
      <c r="I15" s="36">
        <f>+I14+E15-F15</f>
        <v>-2500</v>
      </c>
      <c r="J15" s="24" t="s">
        <v>82</v>
      </c>
      <c r="K15" s="63" t="s">
        <v>83</v>
      </c>
      <c r="L15" s="20" t="s">
        <v>26</v>
      </c>
      <c r="M15" s="20" t="s">
        <v>66</v>
      </c>
      <c r="N15" s="24" t="s">
        <v>84</v>
      </c>
      <c r="O15" s="164"/>
    </row>
    <row r="16" spans="1:15" s="3" customFormat="1" x14ac:dyDescent="0.25">
      <c r="A16" s="52">
        <v>43282</v>
      </c>
      <c r="B16" s="20" t="s">
        <v>481</v>
      </c>
      <c r="C16" s="24" t="s">
        <v>81</v>
      </c>
      <c r="D16" s="46" t="s">
        <v>74</v>
      </c>
      <c r="E16" s="37"/>
      <c r="F16" s="37">
        <v>300</v>
      </c>
      <c r="G16" s="109">
        <f t="shared" si="0"/>
        <v>0.53447068695517397</v>
      </c>
      <c r="H16" s="108">
        <v>561.303</v>
      </c>
      <c r="I16" s="36">
        <f t="shared" ref="I16:I79" si="1">+I15+E16-F16</f>
        <v>-2800</v>
      </c>
      <c r="J16" s="20" t="s">
        <v>356</v>
      </c>
      <c r="K16" s="20" t="s">
        <v>482</v>
      </c>
      <c r="L16" s="20" t="s">
        <v>26</v>
      </c>
      <c r="M16" s="20" t="s">
        <v>66</v>
      </c>
      <c r="N16" s="24" t="s">
        <v>84</v>
      </c>
    </row>
    <row r="17" spans="1:15" s="3" customFormat="1" x14ac:dyDescent="0.25">
      <c r="A17" s="52">
        <v>43282</v>
      </c>
      <c r="B17" s="20" t="s">
        <v>483</v>
      </c>
      <c r="C17" s="24" t="s">
        <v>81</v>
      </c>
      <c r="D17" s="46" t="s">
        <v>74</v>
      </c>
      <c r="E17" s="37"/>
      <c r="F17" s="37">
        <v>300</v>
      </c>
      <c r="G17" s="109">
        <f t="shared" si="0"/>
        <v>0.53447068695517397</v>
      </c>
      <c r="H17" s="108">
        <v>561.303</v>
      </c>
      <c r="I17" s="36">
        <f t="shared" si="1"/>
        <v>-3100</v>
      </c>
      <c r="J17" s="20" t="s">
        <v>356</v>
      </c>
      <c r="K17" s="20" t="s">
        <v>482</v>
      </c>
      <c r="L17" s="20" t="s">
        <v>26</v>
      </c>
      <c r="M17" s="20" t="s">
        <v>66</v>
      </c>
      <c r="N17" s="24" t="s">
        <v>84</v>
      </c>
    </row>
    <row r="18" spans="1:15" s="163" customFormat="1" x14ac:dyDescent="0.25">
      <c r="A18" s="52">
        <v>43282</v>
      </c>
      <c r="B18" s="63" t="s">
        <v>733</v>
      </c>
      <c r="C18" s="24" t="s">
        <v>81</v>
      </c>
      <c r="D18" s="46" t="s">
        <v>74</v>
      </c>
      <c r="E18" s="37"/>
      <c r="F18" s="100">
        <v>500</v>
      </c>
      <c r="G18" s="109">
        <f t="shared" si="0"/>
        <v>0.89078447825862328</v>
      </c>
      <c r="H18" s="108">
        <v>561.303</v>
      </c>
      <c r="I18" s="36">
        <f t="shared" si="1"/>
        <v>-3600</v>
      </c>
      <c r="J18" s="24" t="s">
        <v>288</v>
      </c>
      <c r="K18" s="63" t="s">
        <v>83</v>
      </c>
      <c r="L18" s="20" t="s">
        <v>26</v>
      </c>
      <c r="M18" s="20" t="s">
        <v>66</v>
      </c>
      <c r="N18" s="24" t="s">
        <v>84</v>
      </c>
    </row>
    <row r="19" spans="1:15" s="163" customFormat="1" x14ac:dyDescent="0.25">
      <c r="A19" s="52">
        <v>43282</v>
      </c>
      <c r="B19" s="63" t="s">
        <v>734</v>
      </c>
      <c r="C19" s="24" t="s">
        <v>81</v>
      </c>
      <c r="D19" s="46" t="s">
        <v>74</v>
      </c>
      <c r="E19" s="37"/>
      <c r="F19" s="100">
        <v>500</v>
      </c>
      <c r="G19" s="109">
        <f t="shared" si="0"/>
        <v>0.89078447825862328</v>
      </c>
      <c r="H19" s="108">
        <v>561.303</v>
      </c>
      <c r="I19" s="36">
        <f t="shared" si="1"/>
        <v>-4100</v>
      </c>
      <c r="J19" s="24" t="s">
        <v>288</v>
      </c>
      <c r="K19" s="63" t="s">
        <v>83</v>
      </c>
      <c r="L19" s="20" t="s">
        <v>26</v>
      </c>
      <c r="M19" s="20" t="s">
        <v>66</v>
      </c>
      <c r="N19" s="24" t="s">
        <v>84</v>
      </c>
    </row>
    <row r="20" spans="1:15" s="163" customFormat="1" x14ac:dyDescent="0.25">
      <c r="A20" s="52">
        <v>43282</v>
      </c>
      <c r="B20" s="63" t="s">
        <v>735</v>
      </c>
      <c r="C20" s="63" t="s">
        <v>121</v>
      </c>
      <c r="D20" s="46" t="s">
        <v>74</v>
      </c>
      <c r="E20" s="37"/>
      <c r="F20" s="100">
        <v>5000</v>
      </c>
      <c r="G20" s="109">
        <f t="shared" si="0"/>
        <v>8.907844782586233</v>
      </c>
      <c r="H20" s="108">
        <v>561.303</v>
      </c>
      <c r="I20" s="36">
        <f t="shared" si="1"/>
        <v>-9100</v>
      </c>
      <c r="J20" s="24" t="s">
        <v>288</v>
      </c>
      <c r="K20" s="63" t="s">
        <v>83</v>
      </c>
      <c r="L20" s="20" t="s">
        <v>26</v>
      </c>
      <c r="M20" s="20" t="s">
        <v>66</v>
      </c>
      <c r="N20" s="24" t="s">
        <v>84</v>
      </c>
    </row>
    <row r="21" spans="1:15" s="163" customFormat="1" x14ac:dyDescent="0.25">
      <c r="A21" s="52">
        <v>43282</v>
      </c>
      <c r="B21" s="63" t="s">
        <v>736</v>
      </c>
      <c r="C21" s="24" t="s">
        <v>99</v>
      </c>
      <c r="D21" s="46" t="s">
        <v>74</v>
      </c>
      <c r="E21" s="37"/>
      <c r="F21" s="100">
        <v>10000</v>
      </c>
      <c r="G21" s="109">
        <f t="shared" si="0"/>
        <v>17.815689565172466</v>
      </c>
      <c r="H21" s="108">
        <v>561.303</v>
      </c>
      <c r="I21" s="36">
        <f t="shared" si="1"/>
        <v>-19100</v>
      </c>
      <c r="J21" s="24" t="s">
        <v>288</v>
      </c>
      <c r="K21" s="63" t="s">
        <v>83</v>
      </c>
      <c r="L21" s="20" t="s">
        <v>26</v>
      </c>
      <c r="M21" s="20" t="s">
        <v>66</v>
      </c>
      <c r="N21" s="24" t="s">
        <v>84</v>
      </c>
    </row>
    <row r="22" spans="1:15" s="163" customFormat="1" x14ac:dyDescent="0.25">
      <c r="A22" s="52">
        <v>43283</v>
      </c>
      <c r="B22" s="20" t="s">
        <v>25</v>
      </c>
      <c r="C22" s="20" t="s">
        <v>68</v>
      </c>
      <c r="D22" s="20" t="s">
        <v>69</v>
      </c>
      <c r="E22" s="104"/>
      <c r="F22" s="37">
        <v>4613</v>
      </c>
      <c r="G22" s="109">
        <f t="shared" si="0"/>
        <v>8.218377596414058</v>
      </c>
      <c r="H22" s="108">
        <v>561.303</v>
      </c>
      <c r="I22" s="36">
        <f t="shared" si="1"/>
        <v>-23713</v>
      </c>
      <c r="J22" s="105" t="s">
        <v>67</v>
      </c>
      <c r="K22" s="20" t="s">
        <v>24</v>
      </c>
      <c r="L22" s="20" t="s">
        <v>26</v>
      </c>
      <c r="M22" s="20" t="s">
        <v>66</v>
      </c>
      <c r="N22" s="24" t="s">
        <v>100</v>
      </c>
    </row>
    <row r="23" spans="1:15" s="163" customFormat="1" x14ac:dyDescent="0.25">
      <c r="A23" s="52">
        <v>43283</v>
      </c>
      <c r="B23" s="45" t="s">
        <v>89</v>
      </c>
      <c r="C23" s="24" t="s">
        <v>81</v>
      </c>
      <c r="D23" s="46" t="s">
        <v>74</v>
      </c>
      <c r="E23" s="100"/>
      <c r="F23" s="36">
        <v>1500</v>
      </c>
      <c r="G23" s="109">
        <f t="shared" si="0"/>
        <v>2.6723534347758697</v>
      </c>
      <c r="H23" s="108">
        <v>561.303</v>
      </c>
      <c r="I23" s="36">
        <f t="shared" si="1"/>
        <v>-25213</v>
      </c>
      <c r="J23" s="24" t="s">
        <v>82</v>
      </c>
      <c r="K23" s="63" t="s">
        <v>83</v>
      </c>
      <c r="L23" s="20" t="s">
        <v>26</v>
      </c>
      <c r="M23" s="20" t="s">
        <v>66</v>
      </c>
      <c r="N23" s="24" t="s">
        <v>84</v>
      </c>
      <c r="O23" s="164"/>
    </row>
    <row r="24" spans="1:15" s="163" customFormat="1" x14ac:dyDescent="0.25">
      <c r="A24" s="52">
        <v>43283</v>
      </c>
      <c r="B24" s="45" t="s">
        <v>90</v>
      </c>
      <c r="C24" s="24" t="s">
        <v>81</v>
      </c>
      <c r="D24" s="46" t="s">
        <v>74</v>
      </c>
      <c r="E24" s="100"/>
      <c r="F24" s="36">
        <v>1000</v>
      </c>
      <c r="G24" s="109">
        <f t="shared" si="0"/>
        <v>1.7815689565172466</v>
      </c>
      <c r="H24" s="108">
        <v>561.303</v>
      </c>
      <c r="I24" s="36">
        <f t="shared" si="1"/>
        <v>-26213</v>
      </c>
      <c r="J24" s="24" t="s">
        <v>82</v>
      </c>
      <c r="K24" s="63" t="s">
        <v>83</v>
      </c>
      <c r="L24" s="20" t="s">
        <v>26</v>
      </c>
      <c r="M24" s="20" t="s">
        <v>66</v>
      </c>
      <c r="N24" s="24" t="s">
        <v>84</v>
      </c>
      <c r="O24" s="164"/>
    </row>
    <row r="25" spans="1:15" s="163" customFormat="1" x14ac:dyDescent="0.25">
      <c r="A25" s="52">
        <v>43283</v>
      </c>
      <c r="B25" s="24" t="s">
        <v>280</v>
      </c>
      <c r="C25" s="24" t="s">
        <v>81</v>
      </c>
      <c r="D25" s="46" t="s">
        <v>74</v>
      </c>
      <c r="E25" s="37"/>
      <c r="F25" s="37">
        <v>500</v>
      </c>
      <c r="G25" s="109">
        <f t="shared" si="0"/>
        <v>0.89078447825862328</v>
      </c>
      <c r="H25" s="108">
        <v>561.303</v>
      </c>
      <c r="I25" s="36">
        <f t="shared" si="1"/>
        <v>-26713</v>
      </c>
      <c r="J25" s="24" t="s">
        <v>282</v>
      </c>
      <c r="K25" s="20" t="s">
        <v>83</v>
      </c>
      <c r="L25" s="20" t="s">
        <v>26</v>
      </c>
      <c r="M25" s="20" t="s">
        <v>66</v>
      </c>
      <c r="N25" s="20" t="s">
        <v>84</v>
      </c>
    </row>
    <row r="26" spans="1:15" s="163" customFormat="1" x14ac:dyDescent="0.25">
      <c r="A26" s="52">
        <v>43283</v>
      </c>
      <c r="B26" s="24" t="s">
        <v>283</v>
      </c>
      <c r="C26" s="24" t="s">
        <v>81</v>
      </c>
      <c r="D26" s="46" t="s">
        <v>74</v>
      </c>
      <c r="E26" s="37"/>
      <c r="F26" s="37">
        <v>500</v>
      </c>
      <c r="G26" s="109">
        <f t="shared" si="0"/>
        <v>0.89078447825862328</v>
      </c>
      <c r="H26" s="108">
        <v>561.303</v>
      </c>
      <c r="I26" s="36">
        <f t="shared" si="1"/>
        <v>-27213</v>
      </c>
      <c r="J26" s="24" t="s">
        <v>282</v>
      </c>
      <c r="K26" s="20" t="s">
        <v>83</v>
      </c>
      <c r="L26" s="20" t="s">
        <v>26</v>
      </c>
      <c r="M26" s="20" t="s">
        <v>66</v>
      </c>
      <c r="N26" s="20" t="s">
        <v>84</v>
      </c>
    </row>
    <row r="27" spans="1:15" s="163" customFormat="1" x14ac:dyDescent="0.25">
      <c r="A27" s="52">
        <v>43283</v>
      </c>
      <c r="B27" s="24" t="s">
        <v>284</v>
      </c>
      <c r="C27" s="24" t="s">
        <v>81</v>
      </c>
      <c r="D27" s="46" t="s">
        <v>74</v>
      </c>
      <c r="E27" s="37"/>
      <c r="F27" s="37">
        <v>500</v>
      </c>
      <c r="G27" s="109">
        <f t="shared" si="0"/>
        <v>0.89078447825862328</v>
      </c>
      <c r="H27" s="108">
        <v>561.303</v>
      </c>
      <c r="I27" s="36">
        <f>+I26+E27-F27</f>
        <v>-27713</v>
      </c>
      <c r="J27" s="24" t="s">
        <v>282</v>
      </c>
      <c r="K27" s="20" t="s">
        <v>83</v>
      </c>
      <c r="L27" s="20" t="s">
        <v>26</v>
      </c>
      <c r="M27" s="20" t="s">
        <v>66</v>
      </c>
      <c r="N27" s="20" t="s">
        <v>84</v>
      </c>
    </row>
    <row r="28" spans="1:15" s="163" customFormat="1" x14ac:dyDescent="0.25">
      <c r="A28" s="52">
        <v>43283</v>
      </c>
      <c r="B28" s="24" t="s">
        <v>283</v>
      </c>
      <c r="C28" s="24" t="s">
        <v>81</v>
      </c>
      <c r="D28" s="46" t="s">
        <v>74</v>
      </c>
      <c r="E28" s="37"/>
      <c r="F28" s="37">
        <v>500</v>
      </c>
      <c r="G28" s="109">
        <f t="shared" si="0"/>
        <v>0.89078447825862328</v>
      </c>
      <c r="H28" s="108">
        <v>561.303</v>
      </c>
      <c r="I28" s="36">
        <f>+I27+E28-F28</f>
        <v>-28213</v>
      </c>
      <c r="J28" s="24" t="s">
        <v>282</v>
      </c>
      <c r="K28" s="20" t="s">
        <v>83</v>
      </c>
      <c r="L28" s="20" t="s">
        <v>26</v>
      </c>
      <c r="M28" s="20" t="s">
        <v>66</v>
      </c>
      <c r="N28" s="20" t="s">
        <v>84</v>
      </c>
    </row>
    <row r="29" spans="1:15" s="163" customFormat="1" x14ac:dyDescent="0.25">
      <c r="A29" s="52">
        <v>43283</v>
      </c>
      <c r="B29" s="24" t="s">
        <v>285</v>
      </c>
      <c r="C29" s="24" t="s">
        <v>81</v>
      </c>
      <c r="D29" s="46" t="s">
        <v>74</v>
      </c>
      <c r="E29" s="37"/>
      <c r="F29" s="37">
        <v>500</v>
      </c>
      <c r="G29" s="109">
        <f t="shared" si="0"/>
        <v>0.89078447825862328</v>
      </c>
      <c r="H29" s="108">
        <v>561.303</v>
      </c>
      <c r="I29" s="36">
        <f t="shared" si="1"/>
        <v>-28713</v>
      </c>
      <c r="J29" s="24" t="s">
        <v>282</v>
      </c>
      <c r="K29" s="20" t="s">
        <v>83</v>
      </c>
      <c r="L29" s="20" t="s">
        <v>26</v>
      </c>
      <c r="M29" s="20" t="s">
        <v>66</v>
      </c>
      <c r="N29" s="20" t="s">
        <v>84</v>
      </c>
    </row>
    <row r="30" spans="1:15" s="163" customFormat="1" x14ac:dyDescent="0.25">
      <c r="A30" s="52">
        <v>43283</v>
      </c>
      <c r="B30" s="20" t="s">
        <v>1177</v>
      </c>
      <c r="C30" s="20" t="s">
        <v>78</v>
      </c>
      <c r="D30" s="46" t="s">
        <v>74</v>
      </c>
      <c r="E30" s="37"/>
      <c r="F30" s="37">
        <v>38000</v>
      </c>
      <c r="G30" s="109">
        <f t="shared" si="0"/>
        <v>67.699620347655369</v>
      </c>
      <c r="H30" s="108">
        <v>561.303</v>
      </c>
      <c r="I30" s="36">
        <f>+I29+E30-F30</f>
        <v>-66713</v>
      </c>
      <c r="J30" s="20" t="s">
        <v>186</v>
      </c>
      <c r="K30" s="20">
        <v>4</v>
      </c>
      <c r="L30" s="20" t="s">
        <v>26</v>
      </c>
      <c r="M30" s="20" t="s">
        <v>66</v>
      </c>
      <c r="N30" s="24" t="s">
        <v>100</v>
      </c>
      <c r="O30" s="166"/>
    </row>
    <row r="31" spans="1:15" s="163" customFormat="1" x14ac:dyDescent="0.25">
      <c r="A31" s="52">
        <v>43283</v>
      </c>
      <c r="B31" s="20" t="s">
        <v>1174</v>
      </c>
      <c r="C31" s="20" t="s">
        <v>78</v>
      </c>
      <c r="D31" s="46" t="s">
        <v>74</v>
      </c>
      <c r="E31" s="37"/>
      <c r="F31" s="37">
        <v>38000</v>
      </c>
      <c r="G31" s="109">
        <f t="shared" si="0"/>
        <v>67.699620347655369</v>
      </c>
      <c r="H31" s="108">
        <v>561.303</v>
      </c>
      <c r="I31" s="36">
        <f t="shared" si="1"/>
        <v>-104713</v>
      </c>
      <c r="J31" s="20" t="s">
        <v>186</v>
      </c>
      <c r="K31" s="20">
        <v>4</v>
      </c>
      <c r="L31" s="20" t="s">
        <v>26</v>
      </c>
      <c r="M31" s="20" t="s">
        <v>66</v>
      </c>
      <c r="N31" s="24" t="s">
        <v>100</v>
      </c>
      <c r="O31" s="166"/>
    </row>
    <row r="32" spans="1:15" s="163" customFormat="1" x14ac:dyDescent="0.25">
      <c r="A32" s="52">
        <v>43283</v>
      </c>
      <c r="B32" s="20" t="s">
        <v>1175</v>
      </c>
      <c r="C32" s="20" t="s">
        <v>347</v>
      </c>
      <c r="D32" s="46" t="s">
        <v>74</v>
      </c>
      <c r="E32" s="37"/>
      <c r="F32" s="37">
        <v>38000</v>
      </c>
      <c r="G32" s="109">
        <f t="shared" si="0"/>
        <v>67.699620347655369</v>
      </c>
      <c r="H32" s="108">
        <v>561.303</v>
      </c>
      <c r="I32" s="36">
        <f t="shared" si="1"/>
        <v>-142713</v>
      </c>
      <c r="J32" s="20" t="s">
        <v>186</v>
      </c>
      <c r="K32" s="20">
        <v>4</v>
      </c>
      <c r="L32" s="20" t="s">
        <v>26</v>
      </c>
      <c r="M32" s="20" t="s">
        <v>66</v>
      </c>
      <c r="N32" s="24" t="s">
        <v>100</v>
      </c>
      <c r="O32" s="166"/>
    </row>
    <row r="33" spans="1:15" s="163" customFormat="1" x14ac:dyDescent="0.25">
      <c r="A33" s="52">
        <v>43283</v>
      </c>
      <c r="B33" s="20" t="s">
        <v>1176</v>
      </c>
      <c r="C33" s="20" t="s">
        <v>347</v>
      </c>
      <c r="D33" s="46" t="s">
        <v>74</v>
      </c>
      <c r="E33" s="37"/>
      <c r="F33" s="37">
        <v>38000</v>
      </c>
      <c r="G33" s="109">
        <f t="shared" si="0"/>
        <v>67.699620347655369</v>
      </c>
      <c r="H33" s="108">
        <v>561.303</v>
      </c>
      <c r="I33" s="36">
        <f t="shared" si="1"/>
        <v>-180713</v>
      </c>
      <c r="J33" s="20" t="s">
        <v>186</v>
      </c>
      <c r="K33" s="20">
        <v>4</v>
      </c>
      <c r="L33" s="20" t="s">
        <v>26</v>
      </c>
      <c r="M33" s="20" t="s">
        <v>66</v>
      </c>
      <c r="N33" s="24" t="s">
        <v>100</v>
      </c>
      <c r="O33" s="166"/>
    </row>
    <row r="34" spans="1:15" s="163" customFormat="1" x14ac:dyDescent="0.25">
      <c r="A34" s="52">
        <v>43283</v>
      </c>
      <c r="B34" s="20" t="s">
        <v>348</v>
      </c>
      <c r="C34" s="20" t="s">
        <v>73</v>
      </c>
      <c r="D34" s="20" t="s">
        <v>349</v>
      </c>
      <c r="E34" s="37"/>
      <c r="F34" s="37">
        <v>8000</v>
      </c>
      <c r="G34" s="109">
        <f t="shared" si="0"/>
        <v>14.252551652137972</v>
      </c>
      <c r="H34" s="108">
        <v>561.303</v>
      </c>
      <c r="I34" s="36">
        <f t="shared" si="1"/>
        <v>-188713</v>
      </c>
      <c r="J34" s="20" t="s">
        <v>186</v>
      </c>
      <c r="K34" s="20">
        <v>33</v>
      </c>
      <c r="L34" s="20" t="s">
        <v>26</v>
      </c>
      <c r="M34" s="20" t="s">
        <v>66</v>
      </c>
      <c r="N34" s="24" t="s">
        <v>100</v>
      </c>
      <c r="O34" s="166"/>
    </row>
    <row r="35" spans="1:15" s="163" customFormat="1" x14ac:dyDescent="0.25">
      <c r="A35" s="52">
        <v>43283</v>
      </c>
      <c r="B35" s="20" t="s">
        <v>352</v>
      </c>
      <c r="C35" s="24" t="s">
        <v>81</v>
      </c>
      <c r="D35" s="20" t="s">
        <v>75</v>
      </c>
      <c r="E35" s="37"/>
      <c r="F35" s="37">
        <v>2000</v>
      </c>
      <c r="G35" s="109">
        <f t="shared" si="0"/>
        <v>3.5631379130344931</v>
      </c>
      <c r="H35" s="108">
        <v>561.303</v>
      </c>
      <c r="I35" s="36">
        <f t="shared" si="1"/>
        <v>-190713</v>
      </c>
      <c r="J35" s="20" t="s">
        <v>186</v>
      </c>
      <c r="K35" s="20" t="s">
        <v>83</v>
      </c>
      <c r="L35" s="20" t="s">
        <v>26</v>
      </c>
      <c r="M35" s="20" t="s">
        <v>66</v>
      </c>
      <c r="N35" s="24" t="s">
        <v>84</v>
      </c>
      <c r="O35" s="166"/>
    </row>
    <row r="36" spans="1:15" s="3" customFormat="1" x14ac:dyDescent="0.25">
      <c r="A36" s="52">
        <v>43283</v>
      </c>
      <c r="B36" s="24" t="s">
        <v>476</v>
      </c>
      <c r="C36" s="24" t="s">
        <v>81</v>
      </c>
      <c r="D36" s="20" t="s">
        <v>75</v>
      </c>
      <c r="E36" s="67"/>
      <c r="F36" s="67">
        <v>2000</v>
      </c>
      <c r="G36" s="109">
        <f t="shared" si="0"/>
        <v>3.5631379130344931</v>
      </c>
      <c r="H36" s="108">
        <v>561.303</v>
      </c>
      <c r="I36" s="36">
        <f t="shared" si="1"/>
        <v>-192713</v>
      </c>
      <c r="J36" s="24" t="s">
        <v>478</v>
      </c>
      <c r="K36" s="36" t="s">
        <v>83</v>
      </c>
      <c r="L36" s="20" t="s">
        <v>26</v>
      </c>
      <c r="M36" s="20" t="s">
        <v>66</v>
      </c>
      <c r="N36" s="20" t="s">
        <v>84</v>
      </c>
    </row>
    <row r="37" spans="1:15" s="3" customFormat="1" x14ac:dyDescent="0.25">
      <c r="A37" s="52">
        <v>43283</v>
      </c>
      <c r="B37" s="20" t="s">
        <v>484</v>
      </c>
      <c r="C37" s="24" t="s">
        <v>81</v>
      </c>
      <c r="D37" s="46" t="s">
        <v>74</v>
      </c>
      <c r="E37" s="37"/>
      <c r="F37" s="37">
        <v>300</v>
      </c>
      <c r="G37" s="109">
        <f t="shared" si="0"/>
        <v>0.53447068695517397</v>
      </c>
      <c r="H37" s="108">
        <v>561.303</v>
      </c>
      <c r="I37" s="36">
        <f t="shared" si="1"/>
        <v>-193013</v>
      </c>
      <c r="J37" s="20" t="s">
        <v>356</v>
      </c>
      <c r="K37" s="20" t="s">
        <v>482</v>
      </c>
      <c r="L37" s="20" t="s">
        <v>26</v>
      </c>
      <c r="M37" s="20" t="s">
        <v>66</v>
      </c>
      <c r="N37" s="24" t="s">
        <v>84</v>
      </c>
    </row>
    <row r="38" spans="1:15" s="163" customFormat="1" x14ac:dyDescent="0.25">
      <c r="A38" s="52">
        <v>43283</v>
      </c>
      <c r="B38" s="20" t="s">
        <v>485</v>
      </c>
      <c r="C38" s="20" t="s">
        <v>250</v>
      </c>
      <c r="D38" s="46" t="s">
        <v>74</v>
      </c>
      <c r="E38" s="37"/>
      <c r="F38" s="37">
        <v>10000</v>
      </c>
      <c r="G38" s="109">
        <f t="shared" si="0"/>
        <v>17.815689565172466</v>
      </c>
      <c r="H38" s="108">
        <v>561.303</v>
      </c>
      <c r="I38" s="36">
        <f t="shared" si="1"/>
        <v>-203013</v>
      </c>
      <c r="J38" s="20" t="s">
        <v>356</v>
      </c>
      <c r="K38" s="20">
        <v>39</v>
      </c>
      <c r="L38" s="20" t="s">
        <v>26</v>
      </c>
      <c r="M38" s="20" t="s">
        <v>66</v>
      </c>
      <c r="N38" s="24" t="s">
        <v>100</v>
      </c>
    </row>
    <row r="39" spans="1:15" s="3" customFormat="1" x14ac:dyDescent="0.25">
      <c r="A39" s="52">
        <v>43283</v>
      </c>
      <c r="B39" s="20" t="s">
        <v>486</v>
      </c>
      <c r="C39" s="24" t="s">
        <v>81</v>
      </c>
      <c r="D39" s="46" t="s">
        <v>74</v>
      </c>
      <c r="E39" s="37"/>
      <c r="F39" s="37">
        <v>300</v>
      </c>
      <c r="G39" s="109">
        <f t="shared" si="0"/>
        <v>0.53447068695517397</v>
      </c>
      <c r="H39" s="108">
        <v>561.303</v>
      </c>
      <c r="I39" s="36">
        <f t="shared" si="1"/>
        <v>-203313</v>
      </c>
      <c r="J39" s="20" t="s">
        <v>356</v>
      </c>
      <c r="K39" s="20" t="s">
        <v>482</v>
      </c>
      <c r="L39" s="20" t="s">
        <v>26</v>
      </c>
      <c r="M39" s="20" t="s">
        <v>66</v>
      </c>
      <c r="N39" s="24" t="s">
        <v>84</v>
      </c>
    </row>
    <row r="40" spans="1:15" s="3" customFormat="1" x14ac:dyDescent="0.25">
      <c r="A40" s="52">
        <v>43283</v>
      </c>
      <c r="B40" s="20" t="s">
        <v>487</v>
      </c>
      <c r="C40" s="24" t="s">
        <v>81</v>
      </c>
      <c r="D40" s="46" t="s">
        <v>74</v>
      </c>
      <c r="E40" s="37"/>
      <c r="F40" s="37">
        <v>300</v>
      </c>
      <c r="G40" s="109">
        <f t="shared" si="0"/>
        <v>0.53447068695517397</v>
      </c>
      <c r="H40" s="108">
        <v>561.303</v>
      </c>
      <c r="I40" s="36">
        <f t="shared" si="1"/>
        <v>-203613</v>
      </c>
      <c r="J40" s="20" t="s">
        <v>356</v>
      </c>
      <c r="K40" s="20" t="s">
        <v>482</v>
      </c>
      <c r="L40" s="20" t="s">
        <v>26</v>
      </c>
      <c r="M40" s="20" t="s">
        <v>66</v>
      </c>
      <c r="N40" s="24" t="s">
        <v>84</v>
      </c>
    </row>
    <row r="41" spans="1:15" s="3" customFormat="1" x14ac:dyDescent="0.25">
      <c r="A41" s="52">
        <v>43283</v>
      </c>
      <c r="B41" s="20" t="s">
        <v>488</v>
      </c>
      <c r="C41" s="24" t="s">
        <v>81</v>
      </c>
      <c r="D41" s="46" t="s">
        <v>74</v>
      </c>
      <c r="E41" s="37"/>
      <c r="F41" s="37">
        <v>300</v>
      </c>
      <c r="G41" s="109">
        <f t="shared" si="0"/>
        <v>0.53447068695517397</v>
      </c>
      <c r="H41" s="108">
        <v>561.303</v>
      </c>
      <c r="I41" s="36">
        <f t="shared" si="1"/>
        <v>-203913</v>
      </c>
      <c r="J41" s="20" t="s">
        <v>356</v>
      </c>
      <c r="K41" s="20" t="s">
        <v>482</v>
      </c>
      <c r="L41" s="20" t="s">
        <v>26</v>
      </c>
      <c r="M41" s="20" t="s">
        <v>66</v>
      </c>
      <c r="N41" s="24" t="s">
        <v>84</v>
      </c>
    </row>
    <row r="42" spans="1:15" s="3" customFormat="1" x14ac:dyDescent="0.25">
      <c r="A42" s="52">
        <v>43283</v>
      </c>
      <c r="B42" s="20" t="s">
        <v>489</v>
      </c>
      <c r="C42" s="24" t="s">
        <v>81</v>
      </c>
      <c r="D42" s="46" t="s">
        <v>74</v>
      </c>
      <c r="E42" s="37"/>
      <c r="F42" s="37">
        <v>300</v>
      </c>
      <c r="G42" s="109">
        <f t="shared" si="0"/>
        <v>0.53447068695517397</v>
      </c>
      <c r="H42" s="108">
        <v>561.303</v>
      </c>
      <c r="I42" s="36">
        <f t="shared" si="1"/>
        <v>-204213</v>
      </c>
      <c r="J42" s="20" t="s">
        <v>356</v>
      </c>
      <c r="K42" s="20" t="s">
        <v>482</v>
      </c>
      <c r="L42" s="20" t="s">
        <v>26</v>
      </c>
      <c r="M42" s="20" t="s">
        <v>66</v>
      </c>
      <c r="N42" s="24" t="s">
        <v>84</v>
      </c>
    </row>
    <row r="43" spans="1:15" s="3" customFormat="1" x14ac:dyDescent="0.25">
      <c r="A43" s="52">
        <v>43283</v>
      </c>
      <c r="B43" s="20" t="s">
        <v>520</v>
      </c>
      <c r="C43" s="24" t="s">
        <v>81</v>
      </c>
      <c r="D43" s="20" t="s">
        <v>72</v>
      </c>
      <c r="E43" s="37"/>
      <c r="F43" s="37">
        <v>1000</v>
      </c>
      <c r="G43" s="109">
        <f t="shared" si="0"/>
        <v>1.7815689565172466</v>
      </c>
      <c r="H43" s="108">
        <v>561.303</v>
      </c>
      <c r="I43" s="36">
        <f t="shared" si="1"/>
        <v>-205213</v>
      </c>
      <c r="J43" s="20" t="s">
        <v>385</v>
      </c>
      <c r="K43" s="20" t="s">
        <v>83</v>
      </c>
      <c r="L43" s="20" t="s">
        <v>26</v>
      </c>
      <c r="M43" s="20" t="s">
        <v>66</v>
      </c>
      <c r="N43" s="24" t="s">
        <v>84</v>
      </c>
    </row>
    <row r="44" spans="1:15" s="3" customFormat="1" x14ac:dyDescent="0.25">
      <c r="A44" s="52">
        <v>43283</v>
      </c>
      <c r="B44" s="20" t="s">
        <v>521</v>
      </c>
      <c r="C44" s="24" t="s">
        <v>81</v>
      </c>
      <c r="D44" s="20" t="s">
        <v>72</v>
      </c>
      <c r="E44" s="37"/>
      <c r="F44" s="37">
        <v>1000</v>
      </c>
      <c r="G44" s="109">
        <f t="shared" si="0"/>
        <v>1.7815689565172466</v>
      </c>
      <c r="H44" s="108">
        <v>561.303</v>
      </c>
      <c r="I44" s="36">
        <f t="shared" si="1"/>
        <v>-206213</v>
      </c>
      <c r="J44" s="20" t="s">
        <v>385</v>
      </c>
      <c r="K44" s="20" t="s">
        <v>83</v>
      </c>
      <c r="L44" s="20" t="s">
        <v>26</v>
      </c>
      <c r="M44" s="20" t="s">
        <v>66</v>
      </c>
      <c r="N44" s="24" t="s">
        <v>84</v>
      </c>
    </row>
    <row r="45" spans="1:15" s="3" customFormat="1" x14ac:dyDescent="0.25">
      <c r="A45" s="52">
        <v>43283</v>
      </c>
      <c r="B45" s="20" t="s">
        <v>522</v>
      </c>
      <c r="C45" s="24" t="s">
        <v>81</v>
      </c>
      <c r="D45" s="20" t="s">
        <v>72</v>
      </c>
      <c r="E45" s="37"/>
      <c r="F45" s="37">
        <v>1000</v>
      </c>
      <c r="G45" s="109">
        <f t="shared" ref="G45:G75" si="2">+F45/H45</f>
        <v>1.7815689565172466</v>
      </c>
      <c r="H45" s="108">
        <v>561.303</v>
      </c>
      <c r="I45" s="36">
        <f t="shared" si="1"/>
        <v>-207213</v>
      </c>
      <c r="J45" s="20" t="s">
        <v>385</v>
      </c>
      <c r="K45" s="20" t="s">
        <v>83</v>
      </c>
      <c r="L45" s="20" t="s">
        <v>26</v>
      </c>
      <c r="M45" s="20" t="s">
        <v>66</v>
      </c>
      <c r="N45" s="24" t="s">
        <v>84</v>
      </c>
    </row>
    <row r="46" spans="1:15" s="3" customFormat="1" ht="15.75" x14ac:dyDescent="0.25">
      <c r="A46" s="52">
        <v>43283</v>
      </c>
      <c r="B46" s="20" t="s">
        <v>567</v>
      </c>
      <c r="C46" s="24" t="s">
        <v>81</v>
      </c>
      <c r="D46" s="55" t="s">
        <v>76</v>
      </c>
      <c r="E46" s="37"/>
      <c r="F46" s="37">
        <v>3500</v>
      </c>
      <c r="G46" s="109">
        <f t="shared" si="2"/>
        <v>6.2354913478103624</v>
      </c>
      <c r="H46" s="108">
        <v>561.303</v>
      </c>
      <c r="I46" s="36">
        <f t="shared" si="1"/>
        <v>-210713</v>
      </c>
      <c r="J46" s="20" t="s">
        <v>396</v>
      </c>
      <c r="K46" s="46" t="s">
        <v>83</v>
      </c>
      <c r="L46" s="20" t="s">
        <v>35</v>
      </c>
      <c r="M46" s="20" t="s">
        <v>66</v>
      </c>
      <c r="N46" s="24" t="s">
        <v>84</v>
      </c>
      <c r="O46" s="39"/>
    </row>
    <row r="47" spans="1:15" s="3" customFormat="1" x14ac:dyDescent="0.25">
      <c r="A47" s="52">
        <v>43283</v>
      </c>
      <c r="B47" s="20" t="s">
        <v>667</v>
      </c>
      <c r="C47" s="24" t="s">
        <v>81</v>
      </c>
      <c r="D47" s="20" t="s">
        <v>76</v>
      </c>
      <c r="E47" s="37"/>
      <c r="F47" s="67">
        <v>2000</v>
      </c>
      <c r="G47" s="109">
        <f t="shared" si="2"/>
        <v>3.5631379130344931</v>
      </c>
      <c r="H47" s="108">
        <v>561.303</v>
      </c>
      <c r="I47" s="36">
        <f t="shared" si="1"/>
        <v>-212713</v>
      </c>
      <c r="J47" s="20" t="s">
        <v>350</v>
      </c>
      <c r="K47" s="20" t="s">
        <v>83</v>
      </c>
      <c r="L47" s="20" t="s">
        <v>35</v>
      </c>
      <c r="M47" s="20" t="s">
        <v>66</v>
      </c>
      <c r="N47" s="20" t="s">
        <v>668</v>
      </c>
    </row>
    <row r="48" spans="1:15" s="163" customFormat="1" x14ac:dyDescent="0.25">
      <c r="A48" s="52">
        <v>43283</v>
      </c>
      <c r="B48" s="20" t="s">
        <v>1148</v>
      </c>
      <c r="C48" s="20" t="s">
        <v>347</v>
      </c>
      <c r="D48" s="20" t="s">
        <v>76</v>
      </c>
      <c r="E48" s="37"/>
      <c r="F48" s="67">
        <v>38000</v>
      </c>
      <c r="G48" s="109">
        <f t="shared" si="2"/>
        <v>67.699620347655369</v>
      </c>
      <c r="H48" s="108">
        <v>561.303</v>
      </c>
      <c r="I48" s="36">
        <f t="shared" si="1"/>
        <v>-250713</v>
      </c>
      <c r="J48" s="20" t="s">
        <v>350</v>
      </c>
      <c r="K48" s="20">
        <v>11</v>
      </c>
      <c r="L48" s="20" t="s">
        <v>35</v>
      </c>
      <c r="M48" s="20" t="s">
        <v>66</v>
      </c>
      <c r="N48" s="20" t="s">
        <v>100</v>
      </c>
    </row>
    <row r="49" spans="1:16" s="163" customFormat="1" x14ac:dyDescent="0.25">
      <c r="A49" s="52">
        <v>43283</v>
      </c>
      <c r="B49" s="63" t="s">
        <v>737</v>
      </c>
      <c r="C49" s="24" t="s">
        <v>81</v>
      </c>
      <c r="D49" s="46" t="s">
        <v>74</v>
      </c>
      <c r="E49" s="37"/>
      <c r="F49" s="100">
        <v>500</v>
      </c>
      <c r="G49" s="109">
        <f t="shared" si="2"/>
        <v>0.89078447825862328</v>
      </c>
      <c r="H49" s="108">
        <v>561.303</v>
      </c>
      <c r="I49" s="36">
        <f t="shared" si="1"/>
        <v>-251213</v>
      </c>
      <c r="J49" s="24" t="s">
        <v>288</v>
      </c>
      <c r="K49" s="63" t="s">
        <v>83</v>
      </c>
      <c r="L49" s="20" t="s">
        <v>26</v>
      </c>
      <c r="M49" s="20" t="s">
        <v>66</v>
      </c>
      <c r="N49" s="24" t="s">
        <v>84</v>
      </c>
    </row>
    <row r="50" spans="1:16" s="163" customFormat="1" x14ac:dyDescent="0.25">
      <c r="A50" s="52">
        <v>43283</v>
      </c>
      <c r="B50" s="63" t="s">
        <v>738</v>
      </c>
      <c r="C50" s="24" t="s">
        <v>81</v>
      </c>
      <c r="D50" s="46" t="s">
        <v>74</v>
      </c>
      <c r="E50" s="37"/>
      <c r="F50" s="100">
        <v>500</v>
      </c>
      <c r="G50" s="109">
        <f t="shared" si="2"/>
        <v>0.89078447825862328</v>
      </c>
      <c r="H50" s="108">
        <v>561.303</v>
      </c>
      <c r="I50" s="36">
        <f t="shared" si="1"/>
        <v>-251713</v>
      </c>
      <c r="J50" s="24" t="s">
        <v>288</v>
      </c>
      <c r="K50" s="63" t="s">
        <v>83</v>
      </c>
      <c r="L50" s="20" t="s">
        <v>26</v>
      </c>
      <c r="M50" s="20" t="s">
        <v>66</v>
      </c>
      <c r="N50" s="24" t="s">
        <v>84</v>
      </c>
    </row>
    <row r="51" spans="1:16" s="163" customFormat="1" x14ac:dyDescent="0.25">
      <c r="A51" s="52">
        <v>43283</v>
      </c>
      <c r="B51" s="63" t="s">
        <v>739</v>
      </c>
      <c r="C51" s="24" t="s">
        <v>81</v>
      </c>
      <c r="D51" s="46" t="s">
        <v>74</v>
      </c>
      <c r="E51" s="37"/>
      <c r="F51" s="100">
        <v>500</v>
      </c>
      <c r="G51" s="109">
        <f t="shared" si="2"/>
        <v>0.89078447825862328</v>
      </c>
      <c r="H51" s="108">
        <v>561.303</v>
      </c>
      <c r="I51" s="36">
        <f t="shared" si="1"/>
        <v>-252213</v>
      </c>
      <c r="J51" s="24" t="s">
        <v>288</v>
      </c>
      <c r="K51" s="63" t="s">
        <v>83</v>
      </c>
      <c r="L51" s="20" t="s">
        <v>26</v>
      </c>
      <c r="M51" s="20" t="s">
        <v>66</v>
      </c>
      <c r="N51" s="24" t="s">
        <v>84</v>
      </c>
    </row>
    <row r="52" spans="1:16" s="163" customFormat="1" x14ac:dyDescent="0.25">
      <c r="A52" s="52">
        <v>43283</v>
      </c>
      <c r="B52" s="63" t="s">
        <v>740</v>
      </c>
      <c r="C52" s="24" t="s">
        <v>81</v>
      </c>
      <c r="D52" s="46" t="s">
        <v>74</v>
      </c>
      <c r="E52" s="37"/>
      <c r="F52" s="100">
        <v>500</v>
      </c>
      <c r="G52" s="109">
        <f t="shared" si="2"/>
        <v>0.89078447825862328</v>
      </c>
      <c r="H52" s="108">
        <v>561.303</v>
      </c>
      <c r="I52" s="36">
        <f t="shared" si="1"/>
        <v>-252713</v>
      </c>
      <c r="J52" s="24" t="s">
        <v>288</v>
      </c>
      <c r="K52" s="63" t="s">
        <v>83</v>
      </c>
      <c r="L52" s="20" t="s">
        <v>26</v>
      </c>
      <c r="M52" s="20" t="s">
        <v>66</v>
      </c>
      <c r="N52" s="24" t="s">
        <v>84</v>
      </c>
    </row>
    <row r="53" spans="1:16" s="163" customFormat="1" x14ac:dyDescent="0.25">
      <c r="A53" s="52">
        <v>43283</v>
      </c>
      <c r="B53" s="63" t="s">
        <v>741</v>
      </c>
      <c r="C53" s="24" t="s">
        <v>81</v>
      </c>
      <c r="D53" s="46" t="s">
        <v>74</v>
      </c>
      <c r="E53" s="37"/>
      <c r="F53" s="100">
        <v>500</v>
      </c>
      <c r="G53" s="109">
        <f t="shared" si="2"/>
        <v>0.89078447825862328</v>
      </c>
      <c r="H53" s="108">
        <v>561.303</v>
      </c>
      <c r="I53" s="36">
        <f t="shared" si="1"/>
        <v>-253213</v>
      </c>
      <c r="J53" s="24" t="s">
        <v>288</v>
      </c>
      <c r="K53" s="63" t="s">
        <v>83</v>
      </c>
      <c r="L53" s="20" t="s">
        <v>26</v>
      </c>
      <c r="M53" s="20" t="s">
        <v>66</v>
      </c>
      <c r="N53" s="24" t="s">
        <v>84</v>
      </c>
    </row>
    <row r="54" spans="1:16" s="163" customFormat="1" x14ac:dyDescent="0.25">
      <c r="A54" s="52">
        <v>43283</v>
      </c>
      <c r="B54" s="63" t="s">
        <v>736</v>
      </c>
      <c r="C54" s="24" t="s">
        <v>99</v>
      </c>
      <c r="D54" s="46" t="s">
        <v>74</v>
      </c>
      <c r="E54" s="37"/>
      <c r="F54" s="100">
        <v>10000</v>
      </c>
      <c r="G54" s="109">
        <f t="shared" si="2"/>
        <v>17.815689565172466</v>
      </c>
      <c r="H54" s="108">
        <v>561.303</v>
      </c>
      <c r="I54" s="36">
        <f t="shared" si="1"/>
        <v>-263213</v>
      </c>
      <c r="J54" s="24" t="s">
        <v>288</v>
      </c>
      <c r="K54" s="63" t="s">
        <v>83</v>
      </c>
      <c r="L54" s="20" t="s">
        <v>26</v>
      </c>
      <c r="M54" s="20" t="s">
        <v>66</v>
      </c>
      <c r="N54" s="24" t="s">
        <v>84</v>
      </c>
      <c r="P54" s="164"/>
    </row>
    <row r="55" spans="1:16" s="163" customFormat="1" x14ac:dyDescent="0.25">
      <c r="A55" s="52">
        <v>43283</v>
      </c>
      <c r="B55" s="24" t="s">
        <v>779</v>
      </c>
      <c r="C55" s="24" t="s">
        <v>81</v>
      </c>
      <c r="D55" s="46" t="s">
        <v>74</v>
      </c>
      <c r="E55" s="37"/>
      <c r="F55" s="37">
        <v>1000</v>
      </c>
      <c r="G55" s="109">
        <f t="shared" si="2"/>
        <v>1.7815689565172466</v>
      </c>
      <c r="H55" s="108">
        <v>561.303</v>
      </c>
      <c r="I55" s="36">
        <f t="shared" si="1"/>
        <v>-264213</v>
      </c>
      <c r="J55" s="24" t="s">
        <v>806</v>
      </c>
      <c r="K55" s="24" t="s">
        <v>83</v>
      </c>
      <c r="L55" s="20" t="s">
        <v>26</v>
      </c>
      <c r="M55" s="20" t="s">
        <v>66</v>
      </c>
      <c r="N55" s="24" t="s">
        <v>84</v>
      </c>
      <c r="P55" s="164"/>
    </row>
    <row r="56" spans="1:16" s="3" customFormat="1" x14ac:dyDescent="0.25">
      <c r="A56" s="52">
        <v>43283</v>
      </c>
      <c r="B56" s="24" t="s">
        <v>780</v>
      </c>
      <c r="C56" s="20" t="s">
        <v>73</v>
      </c>
      <c r="D56" s="46" t="s">
        <v>74</v>
      </c>
      <c r="E56" s="37"/>
      <c r="F56" s="37">
        <v>1000</v>
      </c>
      <c r="G56" s="109">
        <f t="shared" si="2"/>
        <v>1.7815689565172466</v>
      </c>
      <c r="H56" s="108">
        <v>561.303</v>
      </c>
      <c r="I56" s="36">
        <f t="shared" si="1"/>
        <v>-265213</v>
      </c>
      <c r="J56" s="24" t="s">
        <v>806</v>
      </c>
      <c r="K56" s="24" t="s">
        <v>83</v>
      </c>
      <c r="L56" s="20" t="s">
        <v>26</v>
      </c>
      <c r="M56" s="20" t="s">
        <v>66</v>
      </c>
      <c r="N56" s="24" t="s">
        <v>84</v>
      </c>
      <c r="P56" s="106"/>
    </row>
    <row r="57" spans="1:16" s="163" customFormat="1" x14ac:dyDescent="0.25">
      <c r="A57" s="52">
        <v>43283</v>
      </c>
      <c r="B57" s="24" t="s">
        <v>807</v>
      </c>
      <c r="C57" s="24" t="s">
        <v>81</v>
      </c>
      <c r="D57" s="46" t="s">
        <v>74</v>
      </c>
      <c r="E57" s="37"/>
      <c r="F57" s="37">
        <v>1000</v>
      </c>
      <c r="G57" s="109">
        <f t="shared" si="2"/>
        <v>1.7815689565172466</v>
      </c>
      <c r="H57" s="108">
        <v>561.303</v>
      </c>
      <c r="I57" s="36">
        <f t="shared" si="1"/>
        <v>-266213</v>
      </c>
      <c r="J57" s="24" t="s">
        <v>806</v>
      </c>
      <c r="K57" s="24" t="s">
        <v>83</v>
      </c>
      <c r="L57" s="20" t="s">
        <v>26</v>
      </c>
      <c r="M57" s="20" t="s">
        <v>66</v>
      </c>
      <c r="N57" s="24" t="s">
        <v>84</v>
      </c>
      <c r="P57" s="164"/>
    </row>
    <row r="58" spans="1:16" s="163" customFormat="1" x14ac:dyDescent="0.25">
      <c r="A58" s="52">
        <v>43283</v>
      </c>
      <c r="B58" s="24" t="s">
        <v>808</v>
      </c>
      <c r="C58" s="24" t="s">
        <v>81</v>
      </c>
      <c r="D58" s="46" t="s">
        <v>74</v>
      </c>
      <c r="E58" s="37"/>
      <c r="F58" s="37">
        <v>1000</v>
      </c>
      <c r="G58" s="109">
        <f t="shared" si="2"/>
        <v>1.7815689565172466</v>
      </c>
      <c r="H58" s="108">
        <v>561.303</v>
      </c>
      <c r="I58" s="36">
        <f t="shared" si="1"/>
        <v>-267213</v>
      </c>
      <c r="J58" s="24" t="s">
        <v>806</v>
      </c>
      <c r="K58" s="24" t="s">
        <v>83</v>
      </c>
      <c r="L58" s="20" t="s">
        <v>26</v>
      </c>
      <c r="M58" s="20" t="s">
        <v>66</v>
      </c>
      <c r="N58" s="24" t="s">
        <v>84</v>
      </c>
      <c r="P58" s="164"/>
    </row>
    <row r="59" spans="1:16" s="163" customFormat="1" x14ac:dyDescent="0.25">
      <c r="A59" s="52">
        <v>43283</v>
      </c>
      <c r="B59" s="24" t="s">
        <v>809</v>
      </c>
      <c r="C59" s="24" t="s">
        <v>81</v>
      </c>
      <c r="D59" s="46" t="s">
        <v>74</v>
      </c>
      <c r="E59" s="37"/>
      <c r="F59" s="37">
        <v>1000</v>
      </c>
      <c r="G59" s="109">
        <f t="shared" si="2"/>
        <v>1.7815689565172466</v>
      </c>
      <c r="H59" s="108">
        <v>561.303</v>
      </c>
      <c r="I59" s="36">
        <f t="shared" si="1"/>
        <v>-268213</v>
      </c>
      <c r="J59" s="24" t="s">
        <v>806</v>
      </c>
      <c r="K59" s="24" t="s">
        <v>83</v>
      </c>
      <c r="L59" s="20" t="s">
        <v>26</v>
      </c>
      <c r="M59" s="20" t="s">
        <v>66</v>
      </c>
      <c r="N59" s="24" t="s">
        <v>84</v>
      </c>
      <c r="P59" s="164"/>
    </row>
    <row r="60" spans="1:16" s="163" customFormat="1" x14ac:dyDescent="0.25">
      <c r="A60" s="52">
        <v>43283</v>
      </c>
      <c r="B60" s="24" t="s">
        <v>810</v>
      </c>
      <c r="C60" s="24" t="s">
        <v>81</v>
      </c>
      <c r="D60" s="46" t="s">
        <v>74</v>
      </c>
      <c r="E60" s="37"/>
      <c r="F60" s="37">
        <v>1000</v>
      </c>
      <c r="G60" s="109">
        <f t="shared" si="2"/>
        <v>1.7815689565172466</v>
      </c>
      <c r="H60" s="108">
        <v>561.303</v>
      </c>
      <c r="I60" s="36">
        <f t="shared" si="1"/>
        <v>-269213</v>
      </c>
      <c r="J60" s="24" t="s">
        <v>806</v>
      </c>
      <c r="K60" s="24" t="s">
        <v>83</v>
      </c>
      <c r="L60" s="20" t="s">
        <v>26</v>
      </c>
      <c r="M60" s="20" t="s">
        <v>66</v>
      </c>
      <c r="N60" s="24" t="s">
        <v>84</v>
      </c>
      <c r="P60" s="164"/>
    </row>
    <row r="61" spans="1:16" s="163" customFormat="1" x14ac:dyDescent="0.25">
      <c r="A61" s="52">
        <v>43283</v>
      </c>
      <c r="B61" s="24" t="s">
        <v>781</v>
      </c>
      <c r="C61" s="24" t="s">
        <v>81</v>
      </c>
      <c r="D61" s="46" t="s">
        <v>74</v>
      </c>
      <c r="E61" s="37"/>
      <c r="F61" s="37">
        <v>1000</v>
      </c>
      <c r="G61" s="109">
        <f t="shared" si="2"/>
        <v>1.7815689565172466</v>
      </c>
      <c r="H61" s="108">
        <v>561.303</v>
      </c>
      <c r="I61" s="36">
        <f t="shared" si="1"/>
        <v>-270213</v>
      </c>
      <c r="J61" s="24" t="s">
        <v>806</v>
      </c>
      <c r="K61" s="24" t="s">
        <v>83</v>
      </c>
      <c r="L61" s="20" t="s">
        <v>26</v>
      </c>
      <c r="M61" s="20" t="s">
        <v>66</v>
      </c>
      <c r="N61" s="24" t="s">
        <v>84</v>
      </c>
      <c r="P61" s="164"/>
    </row>
    <row r="62" spans="1:16" s="40" customFormat="1" x14ac:dyDescent="0.25">
      <c r="A62" s="52">
        <v>43283</v>
      </c>
      <c r="B62" s="63" t="s">
        <v>1244</v>
      </c>
      <c r="C62" s="24" t="s">
        <v>99</v>
      </c>
      <c r="D62" s="20" t="s">
        <v>76</v>
      </c>
      <c r="E62" s="100"/>
      <c r="F62" s="100">
        <v>45000</v>
      </c>
      <c r="G62" s="109">
        <f t="shared" si="2"/>
        <v>80.170603043276088</v>
      </c>
      <c r="H62" s="108">
        <v>561.303</v>
      </c>
      <c r="I62" s="36">
        <f t="shared" si="1"/>
        <v>-315213</v>
      </c>
      <c r="J62" s="63" t="s">
        <v>430</v>
      </c>
      <c r="K62" s="63" t="s">
        <v>188</v>
      </c>
      <c r="L62" s="20" t="s">
        <v>35</v>
      </c>
      <c r="M62" s="20" t="s">
        <v>66</v>
      </c>
      <c r="N62" s="24" t="s">
        <v>100</v>
      </c>
      <c r="O62" s="41"/>
      <c r="P62" s="41"/>
    </row>
    <row r="63" spans="1:16" s="3" customFormat="1" x14ac:dyDescent="0.25">
      <c r="A63" s="52">
        <v>43283</v>
      </c>
      <c r="B63" s="63" t="s">
        <v>997</v>
      </c>
      <c r="C63" s="24" t="s">
        <v>81</v>
      </c>
      <c r="D63" s="20" t="s">
        <v>76</v>
      </c>
      <c r="E63" s="100"/>
      <c r="F63" s="100">
        <v>2000</v>
      </c>
      <c r="G63" s="109">
        <f t="shared" si="2"/>
        <v>3.5631379130344931</v>
      </c>
      <c r="H63" s="108">
        <v>561.303</v>
      </c>
      <c r="I63" s="36">
        <f t="shared" si="1"/>
        <v>-317213</v>
      </c>
      <c r="J63" s="63" t="s">
        <v>351</v>
      </c>
      <c r="K63" s="63" t="s">
        <v>83</v>
      </c>
      <c r="L63" s="20" t="s">
        <v>35</v>
      </c>
      <c r="M63" s="20" t="s">
        <v>66</v>
      </c>
      <c r="N63" s="24" t="s">
        <v>84</v>
      </c>
      <c r="O63" s="106"/>
      <c r="P63" s="106"/>
    </row>
    <row r="64" spans="1:16" s="163" customFormat="1" x14ac:dyDescent="0.25">
      <c r="A64" s="52">
        <v>43284</v>
      </c>
      <c r="B64" s="20" t="s">
        <v>27</v>
      </c>
      <c r="C64" s="20" t="s">
        <v>68</v>
      </c>
      <c r="D64" s="20" t="s">
        <v>69</v>
      </c>
      <c r="E64" s="105"/>
      <c r="F64" s="37">
        <v>3401</v>
      </c>
      <c r="G64" s="109">
        <f t="shared" si="2"/>
        <v>6.0591160211151553</v>
      </c>
      <c r="H64" s="108">
        <v>561.303</v>
      </c>
      <c r="I64" s="36">
        <f t="shared" si="1"/>
        <v>-320614</v>
      </c>
      <c r="J64" s="105" t="s">
        <v>67</v>
      </c>
      <c r="K64" s="20">
        <v>3593800</v>
      </c>
      <c r="L64" s="20" t="s">
        <v>26</v>
      </c>
      <c r="M64" s="20" t="s">
        <v>66</v>
      </c>
      <c r="N64" s="24" t="s">
        <v>100</v>
      </c>
      <c r="P64" s="164"/>
    </row>
    <row r="65" spans="1:16" s="163" customFormat="1" x14ac:dyDescent="0.25">
      <c r="A65" s="52">
        <v>43284</v>
      </c>
      <c r="B65" s="45" t="s">
        <v>91</v>
      </c>
      <c r="C65" s="24" t="s">
        <v>81</v>
      </c>
      <c r="D65" s="46" t="s">
        <v>74</v>
      </c>
      <c r="E65" s="100"/>
      <c r="F65" s="36">
        <v>1500</v>
      </c>
      <c r="G65" s="109">
        <f t="shared" si="2"/>
        <v>2.6723534347758697</v>
      </c>
      <c r="H65" s="108">
        <v>561.303</v>
      </c>
      <c r="I65" s="36">
        <f t="shared" si="1"/>
        <v>-322114</v>
      </c>
      <c r="J65" s="24" t="s">
        <v>82</v>
      </c>
      <c r="K65" s="63" t="s">
        <v>83</v>
      </c>
      <c r="L65" s="20" t="s">
        <v>26</v>
      </c>
      <c r="M65" s="20" t="s">
        <v>66</v>
      </c>
      <c r="N65" s="24" t="s">
        <v>84</v>
      </c>
      <c r="O65" s="164"/>
      <c r="P65" s="164"/>
    </row>
    <row r="66" spans="1:16" s="163" customFormat="1" x14ac:dyDescent="0.25">
      <c r="A66" s="52">
        <v>43284</v>
      </c>
      <c r="B66" s="45" t="s">
        <v>88</v>
      </c>
      <c r="C66" s="24" t="s">
        <v>81</v>
      </c>
      <c r="D66" s="46" t="s">
        <v>74</v>
      </c>
      <c r="E66" s="100"/>
      <c r="F66" s="36">
        <v>1000</v>
      </c>
      <c r="G66" s="109">
        <f t="shared" si="2"/>
        <v>1.7815689565172466</v>
      </c>
      <c r="H66" s="108">
        <v>561.303</v>
      </c>
      <c r="I66" s="36">
        <f t="shared" si="1"/>
        <v>-323114</v>
      </c>
      <c r="J66" s="24" t="s">
        <v>82</v>
      </c>
      <c r="K66" s="63" t="s">
        <v>83</v>
      </c>
      <c r="L66" s="20" t="s">
        <v>26</v>
      </c>
      <c r="M66" s="20" t="s">
        <v>66</v>
      </c>
      <c r="N66" s="24" t="s">
        <v>84</v>
      </c>
      <c r="O66" s="164"/>
      <c r="P66" s="164"/>
    </row>
    <row r="67" spans="1:16" s="163" customFormat="1" x14ac:dyDescent="0.25">
      <c r="A67" s="52">
        <v>43284</v>
      </c>
      <c r="B67" s="24" t="s">
        <v>286</v>
      </c>
      <c r="C67" s="24" t="s">
        <v>81</v>
      </c>
      <c r="D67" s="46" t="s">
        <v>74</v>
      </c>
      <c r="E67" s="37"/>
      <c r="F67" s="37">
        <v>500</v>
      </c>
      <c r="G67" s="109">
        <f t="shared" si="2"/>
        <v>0.89078447825862328</v>
      </c>
      <c r="H67" s="108">
        <v>561.303</v>
      </c>
      <c r="I67" s="36">
        <f t="shared" si="1"/>
        <v>-323614</v>
      </c>
      <c r="J67" s="24" t="s">
        <v>282</v>
      </c>
      <c r="K67" s="20" t="s">
        <v>83</v>
      </c>
      <c r="L67" s="20" t="s">
        <v>26</v>
      </c>
      <c r="M67" s="20" t="s">
        <v>66</v>
      </c>
      <c r="N67" s="20" t="s">
        <v>84</v>
      </c>
      <c r="P67" s="164"/>
    </row>
    <row r="68" spans="1:16" s="163" customFormat="1" x14ac:dyDescent="0.25">
      <c r="A68" s="52">
        <v>43284</v>
      </c>
      <c r="B68" s="24" t="s">
        <v>287</v>
      </c>
      <c r="C68" s="24" t="s">
        <v>81</v>
      </c>
      <c r="D68" s="46" t="s">
        <v>74</v>
      </c>
      <c r="E68" s="37"/>
      <c r="F68" s="37">
        <v>500</v>
      </c>
      <c r="G68" s="109">
        <f t="shared" si="2"/>
        <v>0.89078447825862328</v>
      </c>
      <c r="H68" s="108">
        <v>561.303</v>
      </c>
      <c r="I68" s="36">
        <f t="shared" si="1"/>
        <v>-324114</v>
      </c>
      <c r="J68" s="24" t="s">
        <v>282</v>
      </c>
      <c r="K68" s="20" t="s">
        <v>83</v>
      </c>
      <c r="L68" s="20" t="s">
        <v>26</v>
      </c>
      <c r="M68" s="20" t="s">
        <v>66</v>
      </c>
      <c r="N68" s="20" t="s">
        <v>84</v>
      </c>
      <c r="P68" s="164"/>
    </row>
    <row r="69" spans="1:16" s="163" customFormat="1" x14ac:dyDescent="0.25">
      <c r="A69" s="52">
        <v>43284</v>
      </c>
      <c r="B69" s="24" t="s">
        <v>289</v>
      </c>
      <c r="C69" s="24" t="s">
        <v>81</v>
      </c>
      <c r="D69" s="46" t="s">
        <v>74</v>
      </c>
      <c r="E69" s="37"/>
      <c r="F69" s="37">
        <v>500</v>
      </c>
      <c r="G69" s="109">
        <f t="shared" si="2"/>
        <v>0.89078447825862328</v>
      </c>
      <c r="H69" s="108">
        <v>561.303</v>
      </c>
      <c r="I69" s="36">
        <f t="shared" si="1"/>
        <v>-324614</v>
      </c>
      <c r="J69" s="24" t="s">
        <v>282</v>
      </c>
      <c r="K69" s="20" t="s">
        <v>83</v>
      </c>
      <c r="L69" s="20" t="s">
        <v>26</v>
      </c>
      <c r="M69" s="20" t="s">
        <v>66</v>
      </c>
      <c r="N69" s="20" t="s">
        <v>84</v>
      </c>
      <c r="P69" s="164"/>
    </row>
    <row r="70" spans="1:16" s="163" customFormat="1" x14ac:dyDescent="0.25">
      <c r="A70" s="52">
        <v>43284</v>
      </c>
      <c r="B70" s="24" t="s">
        <v>290</v>
      </c>
      <c r="C70" s="24" t="s">
        <v>81</v>
      </c>
      <c r="D70" s="46" t="s">
        <v>74</v>
      </c>
      <c r="E70" s="37"/>
      <c r="F70" s="37">
        <v>1000</v>
      </c>
      <c r="G70" s="109">
        <f t="shared" si="2"/>
        <v>1.7815689565172466</v>
      </c>
      <c r="H70" s="108">
        <v>561.303</v>
      </c>
      <c r="I70" s="36">
        <f t="shared" si="1"/>
        <v>-325614</v>
      </c>
      <c r="J70" s="24" t="s">
        <v>282</v>
      </c>
      <c r="K70" s="20" t="s">
        <v>83</v>
      </c>
      <c r="L70" s="20" t="s">
        <v>26</v>
      </c>
      <c r="M70" s="20" t="s">
        <v>66</v>
      </c>
      <c r="N70" s="20" t="s">
        <v>84</v>
      </c>
      <c r="P70" s="164"/>
    </row>
    <row r="71" spans="1:16" s="163" customFormat="1" x14ac:dyDescent="0.25">
      <c r="A71" s="52">
        <v>43284</v>
      </c>
      <c r="B71" s="24" t="s">
        <v>291</v>
      </c>
      <c r="C71" s="24" t="s">
        <v>81</v>
      </c>
      <c r="D71" s="46" t="s">
        <v>74</v>
      </c>
      <c r="E71" s="37"/>
      <c r="F71" s="37">
        <v>2000</v>
      </c>
      <c r="G71" s="109">
        <f t="shared" si="2"/>
        <v>3.5631379130344931</v>
      </c>
      <c r="H71" s="108">
        <v>561.303</v>
      </c>
      <c r="I71" s="36">
        <f t="shared" si="1"/>
        <v>-327614</v>
      </c>
      <c r="J71" s="24" t="s">
        <v>282</v>
      </c>
      <c r="K71" s="20" t="s">
        <v>83</v>
      </c>
      <c r="L71" s="20" t="s">
        <v>26</v>
      </c>
      <c r="M71" s="20" t="s">
        <v>66</v>
      </c>
      <c r="N71" s="20" t="s">
        <v>84</v>
      </c>
      <c r="P71" s="164"/>
    </row>
    <row r="72" spans="1:16" s="163" customFormat="1" x14ac:dyDescent="0.25">
      <c r="A72" s="52">
        <v>43284</v>
      </c>
      <c r="B72" s="24" t="s">
        <v>292</v>
      </c>
      <c r="C72" s="24" t="s">
        <v>81</v>
      </c>
      <c r="D72" s="46" t="s">
        <v>74</v>
      </c>
      <c r="E72" s="37"/>
      <c r="F72" s="37">
        <v>500</v>
      </c>
      <c r="G72" s="109">
        <f t="shared" si="2"/>
        <v>0.89078447825862328</v>
      </c>
      <c r="H72" s="108">
        <v>561.303</v>
      </c>
      <c r="I72" s="36">
        <f t="shared" si="1"/>
        <v>-328114</v>
      </c>
      <c r="J72" s="24" t="s">
        <v>282</v>
      </c>
      <c r="K72" s="20" t="s">
        <v>83</v>
      </c>
      <c r="L72" s="20" t="s">
        <v>26</v>
      </c>
      <c r="M72" s="20" t="s">
        <v>66</v>
      </c>
      <c r="N72" s="20" t="s">
        <v>84</v>
      </c>
      <c r="P72" s="164"/>
    </row>
    <row r="73" spans="1:16" s="163" customFormat="1" x14ac:dyDescent="0.25">
      <c r="A73" s="52">
        <v>43284</v>
      </c>
      <c r="B73" s="24" t="s">
        <v>293</v>
      </c>
      <c r="C73" s="24" t="s">
        <v>81</v>
      </c>
      <c r="D73" s="46" t="s">
        <v>74</v>
      </c>
      <c r="E73" s="37"/>
      <c r="F73" s="37">
        <v>500</v>
      </c>
      <c r="G73" s="109">
        <f t="shared" si="2"/>
        <v>0.89078447825862328</v>
      </c>
      <c r="H73" s="108">
        <v>561.303</v>
      </c>
      <c r="I73" s="36">
        <f t="shared" si="1"/>
        <v>-328614</v>
      </c>
      <c r="J73" s="24" t="s">
        <v>282</v>
      </c>
      <c r="K73" s="20" t="s">
        <v>83</v>
      </c>
      <c r="L73" s="20" t="s">
        <v>26</v>
      </c>
      <c r="M73" s="20" t="s">
        <v>66</v>
      </c>
      <c r="N73" s="20" t="s">
        <v>84</v>
      </c>
      <c r="P73" s="164"/>
    </row>
    <row r="74" spans="1:16" s="163" customFormat="1" x14ac:dyDescent="0.25">
      <c r="A74" s="52">
        <v>43284</v>
      </c>
      <c r="B74" s="24" t="s">
        <v>294</v>
      </c>
      <c r="C74" s="24" t="s">
        <v>81</v>
      </c>
      <c r="D74" s="46" t="s">
        <v>74</v>
      </c>
      <c r="E74" s="37"/>
      <c r="F74" s="37">
        <v>500</v>
      </c>
      <c r="G74" s="109">
        <f t="shared" si="2"/>
        <v>0.89078447825862328</v>
      </c>
      <c r="H74" s="108">
        <v>561.303</v>
      </c>
      <c r="I74" s="36">
        <f t="shared" si="1"/>
        <v>-329114</v>
      </c>
      <c r="J74" s="24" t="s">
        <v>282</v>
      </c>
      <c r="K74" s="20" t="s">
        <v>83</v>
      </c>
      <c r="L74" s="20" t="s">
        <v>26</v>
      </c>
      <c r="M74" s="20" t="s">
        <v>66</v>
      </c>
      <c r="N74" s="20" t="s">
        <v>84</v>
      </c>
      <c r="P74" s="164"/>
    </row>
    <row r="75" spans="1:16" s="163" customFormat="1" x14ac:dyDescent="0.25">
      <c r="A75" s="52">
        <v>43284</v>
      </c>
      <c r="B75" s="24" t="s">
        <v>295</v>
      </c>
      <c r="C75" s="24" t="s">
        <v>81</v>
      </c>
      <c r="D75" s="46" t="s">
        <v>74</v>
      </c>
      <c r="E75" s="37"/>
      <c r="F75" s="37">
        <v>500</v>
      </c>
      <c r="G75" s="109">
        <f t="shared" si="2"/>
        <v>0.89078447825862328</v>
      </c>
      <c r="H75" s="108">
        <v>561.303</v>
      </c>
      <c r="I75" s="36">
        <f t="shared" si="1"/>
        <v>-329614</v>
      </c>
      <c r="J75" s="24" t="s">
        <v>282</v>
      </c>
      <c r="K75" s="20" t="s">
        <v>83</v>
      </c>
      <c r="L75" s="20" t="s">
        <v>26</v>
      </c>
      <c r="M75" s="20" t="s">
        <v>66</v>
      </c>
      <c r="N75" s="20" t="s">
        <v>84</v>
      </c>
      <c r="P75" s="164"/>
    </row>
    <row r="76" spans="1:16" s="163" customFormat="1" x14ac:dyDescent="0.25">
      <c r="A76" s="52">
        <v>43284</v>
      </c>
      <c r="B76" s="24" t="s">
        <v>296</v>
      </c>
      <c r="C76" s="24" t="s">
        <v>81</v>
      </c>
      <c r="D76" s="46" t="s">
        <v>74</v>
      </c>
      <c r="E76" s="37"/>
      <c r="F76" s="37">
        <v>500</v>
      </c>
      <c r="G76" s="109">
        <f t="shared" ref="G76:G107" si="3">+F76/H76</f>
        <v>0.89078447825862328</v>
      </c>
      <c r="H76" s="108">
        <v>561.303</v>
      </c>
      <c r="I76" s="36">
        <f t="shared" si="1"/>
        <v>-330114</v>
      </c>
      <c r="J76" s="24" t="s">
        <v>282</v>
      </c>
      <c r="K76" s="20" t="s">
        <v>83</v>
      </c>
      <c r="L76" s="20" t="s">
        <v>26</v>
      </c>
      <c r="M76" s="20" t="s">
        <v>66</v>
      </c>
      <c r="N76" s="20" t="s">
        <v>84</v>
      </c>
      <c r="P76" s="164"/>
    </row>
    <row r="77" spans="1:16" s="163" customFormat="1" x14ac:dyDescent="0.25">
      <c r="A77" s="52">
        <v>43284</v>
      </c>
      <c r="B77" s="20" t="s">
        <v>354</v>
      </c>
      <c r="C77" s="20" t="s">
        <v>355</v>
      </c>
      <c r="D77" s="20" t="s">
        <v>69</v>
      </c>
      <c r="E77" s="37"/>
      <c r="F77" s="37">
        <v>6000</v>
      </c>
      <c r="G77" s="109">
        <f t="shared" si="3"/>
        <v>10.689413739103479</v>
      </c>
      <c r="H77" s="108">
        <v>561.303</v>
      </c>
      <c r="I77" s="36">
        <f t="shared" si="1"/>
        <v>-336114</v>
      </c>
      <c r="J77" s="20" t="s">
        <v>186</v>
      </c>
      <c r="K77" s="20" t="s">
        <v>353</v>
      </c>
      <c r="L77" s="20" t="s">
        <v>26</v>
      </c>
      <c r="M77" s="20" t="s">
        <v>66</v>
      </c>
      <c r="N77" s="24" t="s">
        <v>100</v>
      </c>
      <c r="O77" s="166"/>
      <c r="P77" s="164"/>
    </row>
    <row r="78" spans="1:16" s="163" customFormat="1" x14ac:dyDescent="0.25">
      <c r="A78" s="52">
        <v>43284</v>
      </c>
      <c r="B78" s="20" t="s">
        <v>358</v>
      </c>
      <c r="C78" s="20" t="s">
        <v>355</v>
      </c>
      <c r="D78" s="20" t="s">
        <v>69</v>
      </c>
      <c r="E78" s="37"/>
      <c r="F78" s="37">
        <v>4000</v>
      </c>
      <c r="G78" s="109">
        <f t="shared" si="3"/>
        <v>7.1262758260689862</v>
      </c>
      <c r="H78" s="108">
        <v>561.303</v>
      </c>
      <c r="I78" s="36">
        <f t="shared" si="1"/>
        <v>-340114</v>
      </c>
      <c r="J78" s="20" t="s">
        <v>186</v>
      </c>
      <c r="K78" s="20" t="s">
        <v>357</v>
      </c>
      <c r="L78" s="20" t="s">
        <v>26</v>
      </c>
      <c r="M78" s="20" t="s">
        <v>66</v>
      </c>
      <c r="N78" s="24" t="s">
        <v>100</v>
      </c>
      <c r="O78" s="166"/>
      <c r="P78" s="164"/>
    </row>
    <row r="79" spans="1:16" s="163" customFormat="1" x14ac:dyDescent="0.25">
      <c r="A79" s="52">
        <v>43284</v>
      </c>
      <c r="B79" s="20" t="s">
        <v>359</v>
      </c>
      <c r="C79" s="24" t="s">
        <v>81</v>
      </c>
      <c r="D79" s="20" t="s">
        <v>75</v>
      </c>
      <c r="E79" s="37"/>
      <c r="F79" s="37">
        <v>2000</v>
      </c>
      <c r="G79" s="109">
        <f t="shared" si="3"/>
        <v>3.5631379130344931</v>
      </c>
      <c r="H79" s="108">
        <v>561.303</v>
      </c>
      <c r="I79" s="36">
        <f t="shared" si="1"/>
        <v>-342114</v>
      </c>
      <c r="J79" s="20" t="s">
        <v>186</v>
      </c>
      <c r="K79" s="20" t="s">
        <v>83</v>
      </c>
      <c r="L79" s="20" t="s">
        <v>26</v>
      </c>
      <c r="M79" s="20" t="s">
        <v>66</v>
      </c>
      <c r="N79" s="24" t="s">
        <v>84</v>
      </c>
      <c r="O79" s="166"/>
      <c r="P79" s="164"/>
    </row>
    <row r="80" spans="1:16" s="163" customFormat="1" x14ac:dyDescent="0.25">
      <c r="A80" s="52">
        <v>43284</v>
      </c>
      <c r="B80" s="20" t="s">
        <v>1199</v>
      </c>
      <c r="C80" s="20" t="s">
        <v>355</v>
      </c>
      <c r="D80" s="20" t="s">
        <v>69</v>
      </c>
      <c r="E80" s="37"/>
      <c r="F80" s="37">
        <v>18600</v>
      </c>
      <c r="G80" s="109">
        <f t="shared" si="3"/>
        <v>33.137182591220785</v>
      </c>
      <c r="H80" s="108">
        <v>561.303</v>
      </c>
      <c r="I80" s="36">
        <f t="shared" ref="I80:I143" si="4">+I79+E80-F80</f>
        <v>-360714</v>
      </c>
      <c r="J80" s="20" t="s">
        <v>186</v>
      </c>
      <c r="K80" s="20" t="s">
        <v>360</v>
      </c>
      <c r="L80" s="20" t="s">
        <v>26</v>
      </c>
      <c r="M80" s="20" t="s">
        <v>66</v>
      </c>
      <c r="N80" s="24" t="s">
        <v>100</v>
      </c>
      <c r="O80" s="166"/>
      <c r="P80" s="164"/>
    </row>
    <row r="81" spans="1:16" s="163" customFormat="1" x14ac:dyDescent="0.25">
      <c r="A81" s="52">
        <v>43284</v>
      </c>
      <c r="B81" s="20" t="s">
        <v>361</v>
      </c>
      <c r="C81" s="20" t="s">
        <v>78</v>
      </c>
      <c r="D81" s="46" t="s">
        <v>74</v>
      </c>
      <c r="E81" s="37"/>
      <c r="F81" s="37">
        <v>76000</v>
      </c>
      <c r="G81" s="109">
        <f t="shared" si="3"/>
        <v>135.39924069531074</v>
      </c>
      <c r="H81" s="108">
        <v>561.303</v>
      </c>
      <c r="I81" s="36">
        <f t="shared" si="4"/>
        <v>-436714</v>
      </c>
      <c r="J81" s="20" t="s">
        <v>186</v>
      </c>
      <c r="K81" s="20">
        <v>38</v>
      </c>
      <c r="L81" s="20" t="s">
        <v>26</v>
      </c>
      <c r="M81" s="20" t="s">
        <v>66</v>
      </c>
      <c r="N81" s="24" t="s">
        <v>100</v>
      </c>
      <c r="O81" s="166"/>
      <c r="P81" s="164"/>
    </row>
    <row r="82" spans="1:16" s="163" customFormat="1" x14ac:dyDescent="0.25">
      <c r="A82" s="52">
        <v>43284</v>
      </c>
      <c r="B82" s="20" t="s">
        <v>362</v>
      </c>
      <c r="C82" s="20" t="s">
        <v>78</v>
      </c>
      <c r="D82" s="46" t="s">
        <v>74</v>
      </c>
      <c r="E82" s="37"/>
      <c r="F82" s="37">
        <v>114000</v>
      </c>
      <c r="G82" s="109">
        <f t="shared" si="3"/>
        <v>203.09886104296609</v>
      </c>
      <c r="H82" s="108">
        <v>561.303</v>
      </c>
      <c r="I82" s="36">
        <f t="shared" si="4"/>
        <v>-550714</v>
      </c>
      <c r="J82" s="20" t="s">
        <v>186</v>
      </c>
      <c r="K82" s="20">
        <v>39</v>
      </c>
      <c r="L82" s="20" t="s">
        <v>26</v>
      </c>
      <c r="M82" s="20" t="s">
        <v>66</v>
      </c>
      <c r="N82" s="24" t="s">
        <v>100</v>
      </c>
      <c r="O82" s="166"/>
      <c r="P82" s="164"/>
    </row>
    <row r="83" spans="1:16" s="163" customFormat="1" x14ac:dyDescent="0.25">
      <c r="A83" s="52">
        <v>43284</v>
      </c>
      <c r="B83" s="20" t="s">
        <v>359</v>
      </c>
      <c r="C83" s="24" t="s">
        <v>81</v>
      </c>
      <c r="D83" s="20" t="s">
        <v>75</v>
      </c>
      <c r="E83" s="37"/>
      <c r="F83" s="37">
        <v>2000</v>
      </c>
      <c r="G83" s="109">
        <f t="shared" si="3"/>
        <v>3.5631379130344931</v>
      </c>
      <c r="H83" s="108">
        <v>561.303</v>
      </c>
      <c r="I83" s="36">
        <f t="shared" si="4"/>
        <v>-552714</v>
      </c>
      <c r="J83" s="20" t="s">
        <v>186</v>
      </c>
      <c r="K83" s="20" t="s">
        <v>83</v>
      </c>
      <c r="L83" s="20" t="s">
        <v>26</v>
      </c>
      <c r="M83" s="20" t="s">
        <v>66</v>
      </c>
      <c r="N83" s="24" t="s">
        <v>84</v>
      </c>
      <c r="O83" s="166"/>
      <c r="P83" s="164"/>
    </row>
    <row r="84" spans="1:16" s="163" customFormat="1" x14ac:dyDescent="0.25">
      <c r="A84" s="52">
        <v>43284</v>
      </c>
      <c r="B84" s="20" t="s">
        <v>363</v>
      </c>
      <c r="C84" s="20" t="s">
        <v>78</v>
      </c>
      <c r="D84" s="46" t="s">
        <v>74</v>
      </c>
      <c r="E84" s="37"/>
      <c r="F84" s="37">
        <v>107000</v>
      </c>
      <c r="G84" s="109">
        <f t="shared" si="3"/>
        <v>190.62787834734539</v>
      </c>
      <c r="H84" s="108">
        <v>561.303</v>
      </c>
      <c r="I84" s="36">
        <f t="shared" si="4"/>
        <v>-659714</v>
      </c>
      <c r="J84" s="20" t="s">
        <v>186</v>
      </c>
      <c r="K84" s="20">
        <v>41</v>
      </c>
      <c r="L84" s="20" t="s">
        <v>26</v>
      </c>
      <c r="M84" s="20" t="s">
        <v>66</v>
      </c>
      <c r="N84" s="24" t="s">
        <v>100</v>
      </c>
      <c r="O84" s="166"/>
      <c r="P84" s="164"/>
    </row>
    <row r="85" spans="1:16" s="163" customFormat="1" x14ac:dyDescent="0.25">
      <c r="A85" s="52">
        <v>43284</v>
      </c>
      <c r="B85" s="20" t="s">
        <v>364</v>
      </c>
      <c r="C85" s="20" t="s">
        <v>71</v>
      </c>
      <c r="D85" s="46" t="s">
        <v>74</v>
      </c>
      <c r="E85" s="37"/>
      <c r="F85" s="37">
        <v>18000</v>
      </c>
      <c r="G85" s="109">
        <f t="shared" si="3"/>
        <v>32.068241217310437</v>
      </c>
      <c r="H85" s="108">
        <v>561.303</v>
      </c>
      <c r="I85" s="36">
        <f t="shared" si="4"/>
        <v>-677714</v>
      </c>
      <c r="J85" s="20" t="s">
        <v>186</v>
      </c>
      <c r="K85" s="20">
        <v>42</v>
      </c>
      <c r="L85" s="20" t="s">
        <v>26</v>
      </c>
      <c r="M85" s="20" t="s">
        <v>66</v>
      </c>
      <c r="N85" s="24" t="s">
        <v>100</v>
      </c>
      <c r="O85" s="166"/>
      <c r="P85" s="164"/>
    </row>
    <row r="86" spans="1:16" s="163" customFormat="1" x14ac:dyDescent="0.25">
      <c r="A86" s="52">
        <v>43284</v>
      </c>
      <c r="B86" s="20" t="s">
        <v>365</v>
      </c>
      <c r="C86" s="20" t="s">
        <v>71</v>
      </c>
      <c r="D86" s="46" t="s">
        <v>74</v>
      </c>
      <c r="E86" s="37"/>
      <c r="F86" s="37">
        <v>28000</v>
      </c>
      <c r="G86" s="109">
        <f t="shared" si="3"/>
        <v>49.883930782482899</v>
      </c>
      <c r="H86" s="108">
        <v>561.303</v>
      </c>
      <c r="I86" s="36">
        <f t="shared" si="4"/>
        <v>-705714</v>
      </c>
      <c r="J86" s="20" t="s">
        <v>186</v>
      </c>
      <c r="K86" s="20">
        <v>43</v>
      </c>
      <c r="L86" s="20" t="s">
        <v>26</v>
      </c>
      <c r="M86" s="20" t="s">
        <v>66</v>
      </c>
      <c r="N86" s="24" t="s">
        <v>100</v>
      </c>
      <c r="O86" s="166"/>
      <c r="P86" s="164"/>
    </row>
    <row r="87" spans="1:16" s="163" customFormat="1" x14ac:dyDescent="0.25">
      <c r="A87" s="52">
        <v>43284</v>
      </c>
      <c r="B87" s="20" t="s">
        <v>367</v>
      </c>
      <c r="C87" s="20" t="s">
        <v>71</v>
      </c>
      <c r="D87" s="20" t="s">
        <v>76</v>
      </c>
      <c r="E87" s="37"/>
      <c r="F87" s="37">
        <v>15000</v>
      </c>
      <c r="G87" s="109">
        <f t="shared" si="3"/>
        <v>26.723534347758697</v>
      </c>
      <c r="H87" s="108">
        <v>561.303</v>
      </c>
      <c r="I87" s="36">
        <f t="shared" si="4"/>
        <v>-720714</v>
      </c>
      <c r="J87" s="20" t="s">
        <v>186</v>
      </c>
      <c r="K87" s="20">
        <v>47</v>
      </c>
      <c r="L87" s="20" t="s">
        <v>35</v>
      </c>
      <c r="M87" s="20" t="s">
        <v>66</v>
      </c>
      <c r="N87" s="24" t="s">
        <v>100</v>
      </c>
      <c r="O87" s="166"/>
      <c r="P87" s="164"/>
    </row>
    <row r="88" spans="1:16" s="163" customFormat="1" x14ac:dyDescent="0.25">
      <c r="A88" s="52">
        <v>43284</v>
      </c>
      <c r="B88" s="20" t="s">
        <v>368</v>
      </c>
      <c r="C88" s="20" t="s">
        <v>71</v>
      </c>
      <c r="D88" s="20" t="s">
        <v>76</v>
      </c>
      <c r="E88" s="37"/>
      <c r="F88" s="37">
        <v>10000</v>
      </c>
      <c r="G88" s="109">
        <f t="shared" si="3"/>
        <v>17.815689565172466</v>
      </c>
      <c r="H88" s="108">
        <v>561.303</v>
      </c>
      <c r="I88" s="36">
        <f t="shared" si="4"/>
        <v>-730714</v>
      </c>
      <c r="J88" s="20" t="s">
        <v>186</v>
      </c>
      <c r="K88" s="20">
        <v>48</v>
      </c>
      <c r="L88" s="20" t="s">
        <v>35</v>
      </c>
      <c r="M88" s="20" t="s">
        <v>66</v>
      </c>
      <c r="N88" s="24" t="s">
        <v>100</v>
      </c>
      <c r="O88" s="166"/>
      <c r="P88" s="164"/>
    </row>
    <row r="89" spans="1:16" s="163" customFormat="1" x14ac:dyDescent="0.25">
      <c r="A89" s="52">
        <v>43284</v>
      </c>
      <c r="B89" s="20" t="s">
        <v>369</v>
      </c>
      <c r="C89" s="20" t="s">
        <v>71</v>
      </c>
      <c r="D89" s="46" t="s">
        <v>74</v>
      </c>
      <c r="E89" s="37"/>
      <c r="F89" s="37">
        <v>15000</v>
      </c>
      <c r="G89" s="109">
        <f t="shared" si="3"/>
        <v>26.723534347758697</v>
      </c>
      <c r="H89" s="108">
        <v>561.303</v>
      </c>
      <c r="I89" s="36">
        <f t="shared" si="4"/>
        <v>-745714</v>
      </c>
      <c r="J89" s="20" t="s">
        <v>186</v>
      </c>
      <c r="K89" s="20">
        <v>50</v>
      </c>
      <c r="L89" s="20" t="s">
        <v>26</v>
      </c>
      <c r="M89" s="20" t="s">
        <v>66</v>
      </c>
      <c r="N89" s="24" t="s">
        <v>100</v>
      </c>
      <c r="O89" s="166"/>
      <c r="P89" s="164"/>
    </row>
    <row r="90" spans="1:16" s="163" customFormat="1" x14ac:dyDescent="0.25">
      <c r="A90" s="52">
        <v>43284</v>
      </c>
      <c r="B90" s="20" t="s">
        <v>370</v>
      </c>
      <c r="C90" s="20" t="s">
        <v>71</v>
      </c>
      <c r="D90" s="20" t="s">
        <v>72</v>
      </c>
      <c r="E90" s="37"/>
      <c r="F90" s="37">
        <v>10000</v>
      </c>
      <c r="G90" s="109">
        <f t="shared" si="3"/>
        <v>17.815689565172466</v>
      </c>
      <c r="H90" s="108">
        <v>561.303</v>
      </c>
      <c r="I90" s="36">
        <f t="shared" si="4"/>
        <v>-755714</v>
      </c>
      <c r="J90" s="20" t="s">
        <v>186</v>
      </c>
      <c r="K90" s="20">
        <v>1</v>
      </c>
      <c r="L90" s="20" t="s">
        <v>26</v>
      </c>
      <c r="M90" s="20" t="s">
        <v>66</v>
      </c>
      <c r="N90" s="24" t="s">
        <v>100</v>
      </c>
      <c r="O90" s="166"/>
      <c r="P90" s="164"/>
    </row>
    <row r="91" spans="1:16" s="163" customFormat="1" x14ac:dyDescent="0.25">
      <c r="A91" s="52">
        <v>43284</v>
      </c>
      <c r="B91" s="20" t="s">
        <v>371</v>
      </c>
      <c r="C91" s="20" t="s">
        <v>71</v>
      </c>
      <c r="D91" s="20" t="s">
        <v>72</v>
      </c>
      <c r="E91" s="37"/>
      <c r="F91" s="37">
        <v>15000</v>
      </c>
      <c r="G91" s="109">
        <f t="shared" si="3"/>
        <v>26.723534347758697</v>
      </c>
      <c r="H91" s="108">
        <v>561.303</v>
      </c>
      <c r="I91" s="36">
        <f t="shared" si="4"/>
        <v>-770714</v>
      </c>
      <c r="J91" s="20" t="s">
        <v>186</v>
      </c>
      <c r="K91" s="20">
        <v>2</v>
      </c>
      <c r="L91" s="20" t="s">
        <v>26</v>
      </c>
      <c r="M91" s="20" t="s">
        <v>66</v>
      </c>
      <c r="N91" s="24" t="s">
        <v>100</v>
      </c>
      <c r="O91" s="166"/>
      <c r="P91" s="164"/>
    </row>
    <row r="92" spans="1:16" s="163" customFormat="1" x14ac:dyDescent="0.25">
      <c r="A92" s="52">
        <v>43284</v>
      </c>
      <c r="B92" s="20" t="s">
        <v>372</v>
      </c>
      <c r="C92" s="20" t="s">
        <v>71</v>
      </c>
      <c r="D92" s="46" t="s">
        <v>74</v>
      </c>
      <c r="E92" s="37"/>
      <c r="F92" s="37">
        <v>15000</v>
      </c>
      <c r="G92" s="109">
        <f t="shared" si="3"/>
        <v>26.723534347758697</v>
      </c>
      <c r="H92" s="108">
        <v>561.303</v>
      </c>
      <c r="I92" s="36">
        <f t="shared" si="4"/>
        <v>-785714</v>
      </c>
      <c r="J92" s="20" t="s">
        <v>186</v>
      </c>
      <c r="K92" s="20">
        <v>3</v>
      </c>
      <c r="L92" s="20" t="s">
        <v>26</v>
      </c>
      <c r="M92" s="20" t="s">
        <v>66</v>
      </c>
      <c r="N92" s="24" t="s">
        <v>100</v>
      </c>
      <c r="O92" s="166"/>
      <c r="P92" s="164"/>
    </row>
    <row r="93" spans="1:16" s="163" customFormat="1" x14ac:dyDescent="0.25">
      <c r="A93" s="52">
        <v>43284</v>
      </c>
      <c r="B93" s="20" t="s">
        <v>1134</v>
      </c>
      <c r="C93" s="20" t="s">
        <v>71</v>
      </c>
      <c r="D93" s="46" t="s">
        <v>74</v>
      </c>
      <c r="E93" s="37"/>
      <c r="F93" s="37">
        <v>15000</v>
      </c>
      <c r="G93" s="109">
        <f t="shared" si="3"/>
        <v>26.723534347758697</v>
      </c>
      <c r="H93" s="108">
        <v>561.303</v>
      </c>
      <c r="I93" s="36">
        <f t="shared" si="4"/>
        <v>-800714</v>
      </c>
      <c r="J93" s="20" t="s">
        <v>186</v>
      </c>
      <c r="K93" s="20">
        <v>4</v>
      </c>
      <c r="L93" s="20" t="s">
        <v>26</v>
      </c>
      <c r="M93" s="20" t="s">
        <v>66</v>
      </c>
      <c r="N93" s="24" t="s">
        <v>100</v>
      </c>
      <c r="O93" s="166"/>
      <c r="P93" s="164"/>
    </row>
    <row r="94" spans="1:16" s="163" customFormat="1" x14ac:dyDescent="0.25">
      <c r="A94" s="52">
        <v>43284</v>
      </c>
      <c r="B94" s="20" t="s">
        <v>1159</v>
      </c>
      <c r="C94" s="20" t="s">
        <v>79</v>
      </c>
      <c r="D94" s="20" t="s">
        <v>69</v>
      </c>
      <c r="E94" s="37"/>
      <c r="F94" s="37">
        <v>4000</v>
      </c>
      <c r="G94" s="109">
        <f t="shared" si="3"/>
        <v>7.1262758260689862</v>
      </c>
      <c r="H94" s="108">
        <v>561.303</v>
      </c>
      <c r="I94" s="36">
        <f t="shared" si="4"/>
        <v>-804714</v>
      </c>
      <c r="J94" s="20" t="s">
        <v>186</v>
      </c>
      <c r="K94" s="20">
        <v>20</v>
      </c>
      <c r="L94" s="20" t="s">
        <v>26</v>
      </c>
      <c r="M94" s="20" t="s">
        <v>66</v>
      </c>
      <c r="N94" s="24" t="s">
        <v>100</v>
      </c>
      <c r="O94" s="166"/>
      <c r="P94" s="164"/>
    </row>
    <row r="95" spans="1:16" s="163" customFormat="1" x14ac:dyDescent="0.25">
      <c r="A95" s="52">
        <v>43284</v>
      </c>
      <c r="B95" s="20" t="s">
        <v>359</v>
      </c>
      <c r="C95" s="24" t="s">
        <v>81</v>
      </c>
      <c r="D95" s="20" t="s">
        <v>75</v>
      </c>
      <c r="E95" s="37"/>
      <c r="F95" s="37">
        <v>2000</v>
      </c>
      <c r="G95" s="109">
        <f t="shared" si="3"/>
        <v>3.5631379130344931</v>
      </c>
      <c r="H95" s="108">
        <v>561.303</v>
      </c>
      <c r="I95" s="36">
        <f t="shared" si="4"/>
        <v>-806714</v>
      </c>
      <c r="J95" s="20" t="s">
        <v>186</v>
      </c>
      <c r="K95" s="20" t="s">
        <v>83</v>
      </c>
      <c r="L95" s="20" t="s">
        <v>26</v>
      </c>
      <c r="M95" s="20" t="s">
        <v>66</v>
      </c>
      <c r="N95" s="24" t="s">
        <v>84</v>
      </c>
      <c r="O95" s="166"/>
      <c r="P95" s="164"/>
    </row>
    <row r="96" spans="1:16" s="163" customFormat="1" x14ac:dyDescent="0.25">
      <c r="A96" s="52">
        <v>43284</v>
      </c>
      <c r="B96" s="20" t="s">
        <v>373</v>
      </c>
      <c r="C96" s="24" t="s">
        <v>81</v>
      </c>
      <c r="D96" s="20" t="s">
        <v>75</v>
      </c>
      <c r="E96" s="37"/>
      <c r="F96" s="37">
        <v>2000</v>
      </c>
      <c r="G96" s="109">
        <f t="shared" si="3"/>
        <v>3.5631379130344931</v>
      </c>
      <c r="H96" s="108">
        <v>561.303</v>
      </c>
      <c r="I96" s="36">
        <f t="shared" si="4"/>
        <v>-808714</v>
      </c>
      <c r="J96" s="20" t="s">
        <v>186</v>
      </c>
      <c r="K96" s="20" t="s">
        <v>83</v>
      </c>
      <c r="L96" s="20" t="s">
        <v>26</v>
      </c>
      <c r="M96" s="20" t="s">
        <v>66</v>
      </c>
      <c r="N96" s="24" t="s">
        <v>84</v>
      </c>
      <c r="O96" s="166"/>
      <c r="P96" s="164"/>
    </row>
    <row r="97" spans="1:16" s="163" customFormat="1" x14ac:dyDescent="0.25">
      <c r="A97" s="52">
        <v>43284</v>
      </c>
      <c r="B97" s="20" t="s">
        <v>450</v>
      </c>
      <c r="C97" s="24" t="s">
        <v>81</v>
      </c>
      <c r="D97" s="46" t="s">
        <v>74</v>
      </c>
      <c r="E97" s="37"/>
      <c r="F97" s="37">
        <v>2000</v>
      </c>
      <c r="G97" s="109">
        <f t="shared" si="3"/>
        <v>3.5631379130344931</v>
      </c>
      <c r="H97" s="108">
        <v>561.303</v>
      </c>
      <c r="I97" s="36">
        <f t="shared" si="4"/>
        <v>-810714</v>
      </c>
      <c r="J97" s="20" t="s">
        <v>366</v>
      </c>
      <c r="K97" s="20" t="s">
        <v>83</v>
      </c>
      <c r="L97" s="20" t="s">
        <v>26</v>
      </c>
      <c r="M97" s="20" t="s">
        <v>66</v>
      </c>
      <c r="N97" s="20" t="s">
        <v>84</v>
      </c>
      <c r="P97" s="164"/>
    </row>
    <row r="98" spans="1:16" s="3" customFormat="1" x14ac:dyDescent="0.25">
      <c r="A98" s="52">
        <v>43284</v>
      </c>
      <c r="B98" s="20" t="s">
        <v>490</v>
      </c>
      <c r="C98" s="24" t="s">
        <v>81</v>
      </c>
      <c r="D98" s="46" t="s">
        <v>74</v>
      </c>
      <c r="E98" s="37"/>
      <c r="F98" s="37">
        <v>8000</v>
      </c>
      <c r="G98" s="109">
        <f t="shared" si="3"/>
        <v>14.252551652137972</v>
      </c>
      <c r="H98" s="108">
        <v>561.303</v>
      </c>
      <c r="I98" s="36">
        <f t="shared" si="4"/>
        <v>-818714</v>
      </c>
      <c r="J98" s="20" t="s">
        <v>356</v>
      </c>
      <c r="K98" s="20" t="s">
        <v>482</v>
      </c>
      <c r="L98" s="20" t="s">
        <v>26</v>
      </c>
      <c r="M98" s="20" t="s">
        <v>66</v>
      </c>
      <c r="N98" s="24" t="s">
        <v>84</v>
      </c>
      <c r="P98" s="106"/>
    </row>
    <row r="99" spans="1:16" s="3" customFormat="1" x14ac:dyDescent="0.25">
      <c r="A99" s="52">
        <v>43284</v>
      </c>
      <c r="B99" s="20" t="s">
        <v>491</v>
      </c>
      <c r="C99" s="24" t="s">
        <v>81</v>
      </c>
      <c r="D99" s="46" t="s">
        <v>74</v>
      </c>
      <c r="E99" s="37"/>
      <c r="F99" s="37">
        <v>300</v>
      </c>
      <c r="G99" s="109">
        <f t="shared" si="3"/>
        <v>0.53447068695517397</v>
      </c>
      <c r="H99" s="108">
        <v>561.303</v>
      </c>
      <c r="I99" s="36">
        <f t="shared" si="4"/>
        <v>-819014</v>
      </c>
      <c r="J99" s="20" t="s">
        <v>356</v>
      </c>
      <c r="K99" s="20" t="s">
        <v>482</v>
      </c>
      <c r="L99" s="20" t="s">
        <v>26</v>
      </c>
      <c r="M99" s="20" t="s">
        <v>66</v>
      </c>
      <c r="N99" s="24" t="s">
        <v>84</v>
      </c>
      <c r="P99" s="162"/>
    </row>
    <row r="100" spans="1:16" s="3" customFormat="1" x14ac:dyDescent="0.25">
      <c r="A100" s="52">
        <v>43284</v>
      </c>
      <c r="B100" s="20" t="s">
        <v>492</v>
      </c>
      <c r="C100" s="24" t="s">
        <v>81</v>
      </c>
      <c r="D100" s="46" t="s">
        <v>74</v>
      </c>
      <c r="E100" s="37"/>
      <c r="F100" s="37">
        <v>300</v>
      </c>
      <c r="G100" s="109">
        <f t="shared" si="3"/>
        <v>0.53447068695517397</v>
      </c>
      <c r="H100" s="108">
        <v>561.303</v>
      </c>
      <c r="I100" s="36">
        <f t="shared" si="4"/>
        <v>-819314</v>
      </c>
      <c r="J100" s="20" t="s">
        <v>356</v>
      </c>
      <c r="K100" s="20" t="s">
        <v>482</v>
      </c>
      <c r="L100" s="20" t="s">
        <v>26</v>
      </c>
      <c r="M100" s="20" t="s">
        <v>66</v>
      </c>
      <c r="N100" s="24" t="s">
        <v>84</v>
      </c>
      <c r="P100" s="106"/>
    </row>
    <row r="101" spans="1:16" s="3" customFormat="1" x14ac:dyDescent="0.25">
      <c r="A101" s="52">
        <v>43284</v>
      </c>
      <c r="B101" s="20" t="s">
        <v>493</v>
      </c>
      <c r="C101" s="24" t="s">
        <v>81</v>
      </c>
      <c r="D101" s="46" t="s">
        <v>74</v>
      </c>
      <c r="E101" s="37"/>
      <c r="F101" s="37">
        <v>300</v>
      </c>
      <c r="G101" s="109">
        <f t="shared" si="3"/>
        <v>0.53447068695517397</v>
      </c>
      <c r="H101" s="108">
        <v>561.303</v>
      </c>
      <c r="I101" s="36">
        <f t="shared" si="4"/>
        <v>-819614</v>
      </c>
      <c r="J101" s="20" t="s">
        <v>356</v>
      </c>
      <c r="K101" s="20" t="s">
        <v>482</v>
      </c>
      <c r="L101" s="20" t="s">
        <v>26</v>
      </c>
      <c r="M101" s="20" t="s">
        <v>66</v>
      </c>
      <c r="N101" s="24" t="s">
        <v>84</v>
      </c>
      <c r="P101" s="106"/>
    </row>
    <row r="102" spans="1:16" s="3" customFormat="1" x14ac:dyDescent="0.25">
      <c r="A102" s="52">
        <v>43284</v>
      </c>
      <c r="B102" s="20" t="s">
        <v>523</v>
      </c>
      <c r="C102" s="24" t="s">
        <v>81</v>
      </c>
      <c r="D102" s="20" t="s">
        <v>72</v>
      </c>
      <c r="E102" s="37"/>
      <c r="F102" s="37">
        <v>1000</v>
      </c>
      <c r="G102" s="109">
        <f t="shared" si="3"/>
        <v>1.7815689565172466</v>
      </c>
      <c r="H102" s="108">
        <v>561.303</v>
      </c>
      <c r="I102" s="36">
        <f t="shared" si="4"/>
        <v>-820614</v>
      </c>
      <c r="J102" s="20" t="s">
        <v>385</v>
      </c>
      <c r="K102" s="20" t="s">
        <v>83</v>
      </c>
      <c r="L102" s="20" t="s">
        <v>26</v>
      </c>
      <c r="M102" s="20" t="s">
        <v>66</v>
      </c>
      <c r="N102" s="24" t="s">
        <v>84</v>
      </c>
      <c r="P102" s="106"/>
    </row>
    <row r="103" spans="1:16" s="3" customFormat="1" x14ac:dyDescent="0.25">
      <c r="A103" s="52">
        <v>43284</v>
      </c>
      <c r="B103" s="20" t="s">
        <v>524</v>
      </c>
      <c r="C103" s="24" t="s">
        <v>81</v>
      </c>
      <c r="D103" s="20" t="s">
        <v>72</v>
      </c>
      <c r="E103" s="37"/>
      <c r="F103" s="37">
        <v>1000</v>
      </c>
      <c r="G103" s="109">
        <f t="shared" si="3"/>
        <v>1.7815689565172466</v>
      </c>
      <c r="H103" s="108">
        <v>561.303</v>
      </c>
      <c r="I103" s="36">
        <f t="shared" si="4"/>
        <v>-821614</v>
      </c>
      <c r="J103" s="20" t="s">
        <v>385</v>
      </c>
      <c r="K103" s="20" t="s">
        <v>83</v>
      </c>
      <c r="L103" s="20" t="s">
        <v>26</v>
      </c>
      <c r="M103" s="20" t="s">
        <v>66</v>
      </c>
      <c r="N103" s="24" t="s">
        <v>84</v>
      </c>
      <c r="P103" s="106"/>
    </row>
    <row r="104" spans="1:16" s="3" customFormat="1" x14ac:dyDescent="0.25">
      <c r="A104" s="52">
        <v>43284</v>
      </c>
      <c r="B104" s="20" t="s">
        <v>525</v>
      </c>
      <c r="C104" s="24" t="s">
        <v>81</v>
      </c>
      <c r="D104" s="20" t="s">
        <v>72</v>
      </c>
      <c r="E104" s="37"/>
      <c r="F104" s="37">
        <v>1000</v>
      </c>
      <c r="G104" s="109">
        <f t="shared" si="3"/>
        <v>1.7815689565172466</v>
      </c>
      <c r="H104" s="108">
        <v>561.303</v>
      </c>
      <c r="I104" s="36">
        <f t="shared" si="4"/>
        <v>-822614</v>
      </c>
      <c r="J104" s="20" t="s">
        <v>385</v>
      </c>
      <c r="K104" s="20" t="s">
        <v>83</v>
      </c>
      <c r="L104" s="20" t="s">
        <v>26</v>
      </c>
      <c r="M104" s="20" t="s">
        <v>66</v>
      </c>
      <c r="N104" s="24" t="s">
        <v>84</v>
      </c>
      <c r="P104" s="106"/>
    </row>
    <row r="105" spans="1:16" s="3" customFormat="1" x14ac:dyDescent="0.25">
      <c r="A105" s="52">
        <v>43284</v>
      </c>
      <c r="B105" s="20" t="s">
        <v>526</v>
      </c>
      <c r="C105" s="24" t="s">
        <v>81</v>
      </c>
      <c r="D105" s="20" t="s">
        <v>72</v>
      </c>
      <c r="E105" s="37"/>
      <c r="F105" s="37">
        <v>1000</v>
      </c>
      <c r="G105" s="109">
        <f t="shared" si="3"/>
        <v>1.7815689565172466</v>
      </c>
      <c r="H105" s="108">
        <v>561.303</v>
      </c>
      <c r="I105" s="36">
        <f t="shared" si="4"/>
        <v>-823614</v>
      </c>
      <c r="J105" s="20" t="s">
        <v>385</v>
      </c>
      <c r="K105" s="20" t="s">
        <v>83</v>
      </c>
      <c r="L105" s="20" t="s">
        <v>26</v>
      </c>
      <c r="M105" s="20" t="s">
        <v>66</v>
      </c>
      <c r="N105" s="24" t="s">
        <v>84</v>
      </c>
      <c r="P105" s="106"/>
    </row>
    <row r="106" spans="1:16" s="3" customFormat="1" x14ac:dyDescent="0.25">
      <c r="A106" s="52">
        <v>43284</v>
      </c>
      <c r="B106" s="20" t="s">
        <v>527</v>
      </c>
      <c r="C106" s="24" t="s">
        <v>81</v>
      </c>
      <c r="D106" s="20" t="s">
        <v>72</v>
      </c>
      <c r="E106" s="37"/>
      <c r="F106" s="37">
        <v>1000</v>
      </c>
      <c r="G106" s="109">
        <f t="shared" si="3"/>
        <v>1.7815689565172466</v>
      </c>
      <c r="H106" s="108">
        <v>561.303</v>
      </c>
      <c r="I106" s="36">
        <f t="shared" si="4"/>
        <v>-824614</v>
      </c>
      <c r="J106" s="20" t="s">
        <v>385</v>
      </c>
      <c r="K106" s="20" t="s">
        <v>83</v>
      </c>
      <c r="L106" s="20" t="s">
        <v>26</v>
      </c>
      <c r="M106" s="20" t="s">
        <v>66</v>
      </c>
      <c r="N106" s="24" t="s">
        <v>84</v>
      </c>
      <c r="P106" s="106"/>
    </row>
    <row r="107" spans="1:16" s="3" customFormat="1" x14ac:dyDescent="0.25">
      <c r="A107" s="52">
        <v>43284</v>
      </c>
      <c r="B107" s="20" t="s">
        <v>669</v>
      </c>
      <c r="C107" s="24" t="s">
        <v>81</v>
      </c>
      <c r="D107" s="20" t="s">
        <v>76</v>
      </c>
      <c r="E107" s="37"/>
      <c r="F107" s="67">
        <v>1000</v>
      </c>
      <c r="G107" s="109">
        <f t="shared" si="3"/>
        <v>1.7815689565172466</v>
      </c>
      <c r="H107" s="108">
        <v>561.303</v>
      </c>
      <c r="I107" s="36">
        <f t="shared" si="4"/>
        <v>-825614</v>
      </c>
      <c r="J107" s="20" t="s">
        <v>350</v>
      </c>
      <c r="K107" s="20" t="s">
        <v>83</v>
      </c>
      <c r="L107" s="20" t="s">
        <v>35</v>
      </c>
      <c r="M107" s="20" t="s">
        <v>66</v>
      </c>
      <c r="N107" s="20" t="s">
        <v>668</v>
      </c>
      <c r="P107" s="106"/>
    </row>
    <row r="108" spans="1:16" s="163" customFormat="1" x14ac:dyDescent="0.25">
      <c r="A108" s="52">
        <v>43284</v>
      </c>
      <c r="B108" s="20" t="s">
        <v>1160</v>
      </c>
      <c r="C108" s="20" t="s">
        <v>670</v>
      </c>
      <c r="D108" s="20" t="s">
        <v>76</v>
      </c>
      <c r="E108" s="37"/>
      <c r="F108" s="67">
        <v>1000</v>
      </c>
      <c r="G108" s="109">
        <f t="shared" ref="G108:G138" si="5">+F108/H108</f>
        <v>1.7815689565172466</v>
      </c>
      <c r="H108" s="108">
        <v>561.303</v>
      </c>
      <c r="I108" s="36">
        <f t="shared" si="4"/>
        <v>-826614</v>
      </c>
      <c r="J108" s="20" t="s">
        <v>350</v>
      </c>
      <c r="K108" s="20" t="s">
        <v>188</v>
      </c>
      <c r="L108" s="20" t="s">
        <v>35</v>
      </c>
      <c r="M108" s="20" t="s">
        <v>66</v>
      </c>
      <c r="N108" s="20" t="s">
        <v>100</v>
      </c>
      <c r="P108" s="164"/>
    </row>
    <row r="109" spans="1:16" s="3" customFormat="1" x14ac:dyDescent="0.25">
      <c r="A109" s="52">
        <v>43284</v>
      </c>
      <c r="B109" s="20" t="s">
        <v>671</v>
      </c>
      <c r="C109" s="24" t="s">
        <v>81</v>
      </c>
      <c r="D109" s="20" t="s">
        <v>76</v>
      </c>
      <c r="E109" s="37"/>
      <c r="F109" s="67">
        <v>1000</v>
      </c>
      <c r="G109" s="109">
        <f t="shared" si="5"/>
        <v>1.7815689565172466</v>
      </c>
      <c r="H109" s="108">
        <v>561.303</v>
      </c>
      <c r="I109" s="36">
        <f t="shared" si="4"/>
        <v>-827614</v>
      </c>
      <c r="J109" s="20" t="s">
        <v>350</v>
      </c>
      <c r="K109" s="20" t="s">
        <v>83</v>
      </c>
      <c r="L109" s="20" t="s">
        <v>35</v>
      </c>
      <c r="M109" s="20" t="s">
        <v>66</v>
      </c>
      <c r="N109" s="20" t="s">
        <v>668</v>
      </c>
      <c r="P109" s="106"/>
    </row>
    <row r="110" spans="1:16" s="3" customFormat="1" x14ac:dyDescent="0.25">
      <c r="A110" s="52">
        <v>43284</v>
      </c>
      <c r="B110" s="20" t="s">
        <v>672</v>
      </c>
      <c r="C110" s="24" t="s">
        <v>81</v>
      </c>
      <c r="D110" s="20" t="s">
        <v>76</v>
      </c>
      <c r="E110" s="37"/>
      <c r="F110" s="67">
        <v>1000</v>
      </c>
      <c r="G110" s="109">
        <f t="shared" si="5"/>
        <v>1.7815689565172466</v>
      </c>
      <c r="H110" s="108">
        <v>561.303</v>
      </c>
      <c r="I110" s="36">
        <f t="shared" si="4"/>
        <v>-828614</v>
      </c>
      <c r="J110" s="20" t="s">
        <v>350</v>
      </c>
      <c r="K110" s="20" t="s">
        <v>83</v>
      </c>
      <c r="L110" s="20" t="s">
        <v>35</v>
      </c>
      <c r="M110" s="20" t="s">
        <v>66</v>
      </c>
      <c r="N110" s="20" t="s">
        <v>668</v>
      </c>
      <c r="P110" s="106"/>
    </row>
    <row r="111" spans="1:16" s="3" customFormat="1" x14ac:dyDescent="0.25">
      <c r="A111" s="52">
        <v>43284</v>
      </c>
      <c r="B111" s="20" t="s">
        <v>673</v>
      </c>
      <c r="C111" s="24" t="s">
        <v>81</v>
      </c>
      <c r="D111" s="20" t="s">
        <v>76</v>
      </c>
      <c r="E111" s="37"/>
      <c r="F111" s="67">
        <v>1000</v>
      </c>
      <c r="G111" s="109">
        <f t="shared" si="5"/>
        <v>1.7815689565172466</v>
      </c>
      <c r="H111" s="108">
        <v>561.303</v>
      </c>
      <c r="I111" s="36">
        <f t="shared" si="4"/>
        <v>-829614</v>
      </c>
      <c r="J111" s="20" t="s">
        <v>350</v>
      </c>
      <c r="K111" s="20" t="s">
        <v>83</v>
      </c>
      <c r="L111" s="20" t="s">
        <v>35</v>
      </c>
      <c r="M111" s="20" t="s">
        <v>66</v>
      </c>
      <c r="N111" s="20" t="s">
        <v>668</v>
      </c>
      <c r="P111" s="106"/>
    </row>
    <row r="112" spans="1:16" s="3" customFormat="1" x14ac:dyDescent="0.25">
      <c r="A112" s="52">
        <v>43284</v>
      </c>
      <c r="B112" s="20" t="s">
        <v>674</v>
      </c>
      <c r="C112" s="24" t="s">
        <v>81</v>
      </c>
      <c r="D112" s="20" t="s">
        <v>76</v>
      </c>
      <c r="E112" s="37"/>
      <c r="F112" s="67">
        <v>1000</v>
      </c>
      <c r="G112" s="109">
        <f t="shared" si="5"/>
        <v>1.7815689565172466</v>
      </c>
      <c r="H112" s="108">
        <v>561.303</v>
      </c>
      <c r="I112" s="36">
        <f t="shared" si="4"/>
        <v>-830614</v>
      </c>
      <c r="J112" s="20" t="s">
        <v>350</v>
      </c>
      <c r="K112" s="20" t="s">
        <v>83</v>
      </c>
      <c r="L112" s="20" t="s">
        <v>35</v>
      </c>
      <c r="M112" s="20" t="s">
        <v>66</v>
      </c>
      <c r="N112" s="20" t="s">
        <v>668</v>
      </c>
      <c r="P112" s="106"/>
    </row>
    <row r="113" spans="1:16" s="163" customFormat="1" x14ac:dyDescent="0.25">
      <c r="A113" s="52">
        <v>43284</v>
      </c>
      <c r="B113" s="63" t="s">
        <v>742</v>
      </c>
      <c r="C113" s="24" t="s">
        <v>81</v>
      </c>
      <c r="D113" s="46" t="s">
        <v>74</v>
      </c>
      <c r="E113" s="37"/>
      <c r="F113" s="100">
        <v>500</v>
      </c>
      <c r="G113" s="109">
        <f t="shared" si="5"/>
        <v>0.89078447825862328</v>
      </c>
      <c r="H113" s="108">
        <v>561.303</v>
      </c>
      <c r="I113" s="36">
        <f t="shared" si="4"/>
        <v>-831114</v>
      </c>
      <c r="J113" s="24" t="s">
        <v>288</v>
      </c>
      <c r="K113" s="63" t="s">
        <v>83</v>
      </c>
      <c r="L113" s="20" t="s">
        <v>26</v>
      </c>
      <c r="M113" s="20" t="s">
        <v>66</v>
      </c>
      <c r="N113" s="24" t="s">
        <v>84</v>
      </c>
      <c r="P113" s="164"/>
    </row>
    <row r="114" spans="1:16" s="163" customFormat="1" x14ac:dyDescent="0.25">
      <c r="A114" s="52">
        <v>43284</v>
      </c>
      <c r="B114" s="63" t="s">
        <v>743</v>
      </c>
      <c r="C114" s="24" t="s">
        <v>81</v>
      </c>
      <c r="D114" s="46" t="s">
        <v>74</v>
      </c>
      <c r="E114" s="37"/>
      <c r="F114" s="100">
        <v>500</v>
      </c>
      <c r="G114" s="109">
        <f t="shared" si="5"/>
        <v>0.89078447825862328</v>
      </c>
      <c r="H114" s="108">
        <v>561.303</v>
      </c>
      <c r="I114" s="36">
        <f t="shared" si="4"/>
        <v>-831614</v>
      </c>
      <c r="J114" s="24" t="s">
        <v>288</v>
      </c>
      <c r="K114" s="63" t="s">
        <v>83</v>
      </c>
      <c r="L114" s="20" t="s">
        <v>26</v>
      </c>
      <c r="M114" s="20" t="s">
        <v>66</v>
      </c>
      <c r="N114" s="24" t="s">
        <v>84</v>
      </c>
      <c r="P114" s="164"/>
    </row>
    <row r="115" spans="1:16" s="163" customFormat="1" x14ac:dyDescent="0.25">
      <c r="A115" s="52">
        <v>43284</v>
      </c>
      <c r="B115" s="63" t="s">
        <v>744</v>
      </c>
      <c r="C115" s="24" t="s">
        <v>81</v>
      </c>
      <c r="D115" s="46" t="s">
        <v>74</v>
      </c>
      <c r="E115" s="37"/>
      <c r="F115" s="100">
        <v>500</v>
      </c>
      <c r="G115" s="109">
        <f t="shared" si="5"/>
        <v>0.89078447825862328</v>
      </c>
      <c r="H115" s="108">
        <v>561.303</v>
      </c>
      <c r="I115" s="36">
        <f t="shared" si="4"/>
        <v>-832114</v>
      </c>
      <c r="J115" s="24" t="s">
        <v>288</v>
      </c>
      <c r="K115" s="63" t="s">
        <v>83</v>
      </c>
      <c r="L115" s="20" t="s">
        <v>26</v>
      </c>
      <c r="M115" s="20" t="s">
        <v>66</v>
      </c>
      <c r="N115" s="24" t="s">
        <v>84</v>
      </c>
      <c r="P115" s="164"/>
    </row>
    <row r="116" spans="1:16" s="163" customFormat="1" x14ac:dyDescent="0.25">
      <c r="A116" s="52">
        <v>43284</v>
      </c>
      <c r="B116" s="63" t="s">
        <v>745</v>
      </c>
      <c r="C116" s="24" t="s">
        <v>81</v>
      </c>
      <c r="D116" s="46" t="s">
        <v>74</v>
      </c>
      <c r="E116" s="37"/>
      <c r="F116" s="100">
        <v>500</v>
      </c>
      <c r="G116" s="109">
        <f t="shared" si="5"/>
        <v>0.89078447825862328</v>
      </c>
      <c r="H116" s="108">
        <v>561.303</v>
      </c>
      <c r="I116" s="36">
        <f t="shared" si="4"/>
        <v>-832614</v>
      </c>
      <c r="J116" s="24" t="s">
        <v>288</v>
      </c>
      <c r="K116" s="63" t="s">
        <v>83</v>
      </c>
      <c r="L116" s="20" t="s">
        <v>26</v>
      </c>
      <c r="M116" s="20" t="s">
        <v>66</v>
      </c>
      <c r="N116" s="24" t="s">
        <v>84</v>
      </c>
      <c r="P116" s="164"/>
    </row>
    <row r="117" spans="1:16" s="163" customFormat="1" x14ac:dyDescent="0.25">
      <c r="A117" s="52">
        <v>43284</v>
      </c>
      <c r="B117" s="63" t="s">
        <v>746</v>
      </c>
      <c r="C117" s="24" t="s">
        <v>81</v>
      </c>
      <c r="D117" s="46" t="s">
        <v>74</v>
      </c>
      <c r="E117" s="37"/>
      <c r="F117" s="100">
        <v>500</v>
      </c>
      <c r="G117" s="109">
        <f t="shared" si="5"/>
        <v>0.89078447825862328</v>
      </c>
      <c r="H117" s="108">
        <v>561.303</v>
      </c>
      <c r="I117" s="36">
        <f t="shared" si="4"/>
        <v>-833114</v>
      </c>
      <c r="J117" s="24" t="s">
        <v>288</v>
      </c>
      <c r="K117" s="63" t="s">
        <v>83</v>
      </c>
      <c r="L117" s="20" t="s">
        <v>26</v>
      </c>
      <c r="M117" s="20" t="s">
        <v>66</v>
      </c>
      <c r="N117" s="24" t="s">
        <v>84</v>
      </c>
      <c r="P117" s="164"/>
    </row>
    <row r="118" spans="1:16" s="163" customFormat="1" x14ac:dyDescent="0.25">
      <c r="A118" s="52">
        <v>43284</v>
      </c>
      <c r="B118" s="63" t="s">
        <v>747</v>
      </c>
      <c r="C118" s="24" t="s">
        <v>81</v>
      </c>
      <c r="D118" s="46" t="s">
        <v>74</v>
      </c>
      <c r="E118" s="37"/>
      <c r="F118" s="100">
        <v>1000</v>
      </c>
      <c r="G118" s="109">
        <f t="shared" si="5"/>
        <v>1.7815689565172466</v>
      </c>
      <c r="H118" s="108">
        <v>561.303</v>
      </c>
      <c r="I118" s="36">
        <f t="shared" si="4"/>
        <v>-834114</v>
      </c>
      <c r="J118" s="24" t="s">
        <v>288</v>
      </c>
      <c r="K118" s="63" t="s">
        <v>83</v>
      </c>
      <c r="L118" s="20" t="s">
        <v>26</v>
      </c>
      <c r="M118" s="20" t="s">
        <v>66</v>
      </c>
      <c r="N118" s="24" t="s">
        <v>84</v>
      </c>
      <c r="P118" s="164"/>
    </row>
    <row r="119" spans="1:16" s="163" customFormat="1" x14ac:dyDescent="0.25">
      <c r="A119" s="52">
        <v>43284</v>
      </c>
      <c r="B119" s="63" t="s">
        <v>748</v>
      </c>
      <c r="C119" s="24" t="s">
        <v>99</v>
      </c>
      <c r="D119" s="46" t="s">
        <v>74</v>
      </c>
      <c r="E119" s="37"/>
      <c r="F119" s="100">
        <v>10000</v>
      </c>
      <c r="G119" s="109">
        <f t="shared" si="5"/>
        <v>17.815689565172466</v>
      </c>
      <c r="H119" s="108">
        <v>561.303</v>
      </c>
      <c r="I119" s="36">
        <f t="shared" si="4"/>
        <v>-844114</v>
      </c>
      <c r="J119" s="24" t="s">
        <v>288</v>
      </c>
      <c r="K119" s="63" t="s">
        <v>83</v>
      </c>
      <c r="L119" s="20" t="s">
        <v>26</v>
      </c>
      <c r="M119" s="20" t="s">
        <v>66</v>
      </c>
      <c r="N119" s="24" t="s">
        <v>84</v>
      </c>
      <c r="P119" s="164"/>
    </row>
    <row r="120" spans="1:16" s="163" customFormat="1" x14ac:dyDescent="0.25">
      <c r="A120" s="52">
        <v>43284</v>
      </c>
      <c r="B120" s="63" t="s">
        <v>749</v>
      </c>
      <c r="C120" s="24" t="s">
        <v>81</v>
      </c>
      <c r="D120" s="46" t="s">
        <v>74</v>
      </c>
      <c r="E120" s="37"/>
      <c r="F120" s="100">
        <v>2000</v>
      </c>
      <c r="G120" s="109">
        <f t="shared" si="5"/>
        <v>3.5631379130344931</v>
      </c>
      <c r="H120" s="108">
        <v>561.303</v>
      </c>
      <c r="I120" s="36">
        <f t="shared" si="4"/>
        <v>-846114</v>
      </c>
      <c r="J120" s="24" t="s">
        <v>288</v>
      </c>
      <c r="K120" s="63" t="s">
        <v>83</v>
      </c>
      <c r="L120" s="20" t="s">
        <v>26</v>
      </c>
      <c r="M120" s="20" t="s">
        <v>66</v>
      </c>
      <c r="N120" s="24" t="s">
        <v>84</v>
      </c>
      <c r="P120" s="164"/>
    </row>
    <row r="121" spans="1:16" s="163" customFormat="1" x14ac:dyDescent="0.25">
      <c r="A121" s="52">
        <v>43284</v>
      </c>
      <c r="B121" s="63" t="s">
        <v>750</v>
      </c>
      <c r="C121" s="24" t="s">
        <v>81</v>
      </c>
      <c r="D121" s="46" t="s">
        <v>74</v>
      </c>
      <c r="E121" s="37"/>
      <c r="F121" s="100">
        <v>500</v>
      </c>
      <c r="G121" s="109">
        <f t="shared" si="5"/>
        <v>0.89078447825862328</v>
      </c>
      <c r="H121" s="108">
        <v>561.303</v>
      </c>
      <c r="I121" s="36">
        <f t="shared" si="4"/>
        <v>-846614</v>
      </c>
      <c r="J121" s="24" t="s">
        <v>288</v>
      </c>
      <c r="K121" s="63" t="s">
        <v>83</v>
      </c>
      <c r="L121" s="20" t="s">
        <v>26</v>
      </c>
      <c r="M121" s="20" t="s">
        <v>66</v>
      </c>
      <c r="N121" s="24" t="s">
        <v>84</v>
      </c>
      <c r="P121" s="164"/>
    </row>
    <row r="122" spans="1:16" s="163" customFormat="1" x14ac:dyDescent="0.25">
      <c r="A122" s="52">
        <v>43284</v>
      </c>
      <c r="B122" s="63" t="s">
        <v>751</v>
      </c>
      <c r="C122" s="24" t="s">
        <v>81</v>
      </c>
      <c r="D122" s="46" t="s">
        <v>74</v>
      </c>
      <c r="E122" s="37"/>
      <c r="F122" s="100">
        <v>500</v>
      </c>
      <c r="G122" s="109">
        <f t="shared" si="5"/>
        <v>0.89078447825862328</v>
      </c>
      <c r="H122" s="108">
        <v>561.303</v>
      </c>
      <c r="I122" s="36">
        <f t="shared" si="4"/>
        <v>-847114</v>
      </c>
      <c r="J122" s="24" t="s">
        <v>288</v>
      </c>
      <c r="K122" s="63" t="s">
        <v>83</v>
      </c>
      <c r="L122" s="20" t="s">
        <v>26</v>
      </c>
      <c r="M122" s="20" t="s">
        <v>66</v>
      </c>
      <c r="N122" s="24" t="s">
        <v>84</v>
      </c>
      <c r="P122" s="164"/>
    </row>
    <row r="123" spans="1:16" s="163" customFormat="1" x14ac:dyDescent="0.25">
      <c r="A123" s="52">
        <v>43284</v>
      </c>
      <c r="B123" s="63" t="s">
        <v>752</v>
      </c>
      <c r="C123" s="24" t="s">
        <v>81</v>
      </c>
      <c r="D123" s="46" t="s">
        <v>74</v>
      </c>
      <c r="E123" s="37"/>
      <c r="F123" s="100">
        <v>500</v>
      </c>
      <c r="G123" s="109">
        <f t="shared" si="5"/>
        <v>0.89078447825862328</v>
      </c>
      <c r="H123" s="108">
        <v>561.303</v>
      </c>
      <c r="I123" s="36">
        <f t="shared" si="4"/>
        <v>-847614</v>
      </c>
      <c r="J123" s="24" t="s">
        <v>288</v>
      </c>
      <c r="K123" s="63" t="s">
        <v>83</v>
      </c>
      <c r="L123" s="20" t="s">
        <v>26</v>
      </c>
      <c r="M123" s="20" t="s">
        <v>66</v>
      </c>
      <c r="N123" s="24" t="s">
        <v>84</v>
      </c>
      <c r="P123" s="164"/>
    </row>
    <row r="124" spans="1:16" s="163" customFormat="1" x14ac:dyDescent="0.25">
      <c r="A124" s="52">
        <v>43284</v>
      </c>
      <c r="B124" s="63" t="s">
        <v>753</v>
      </c>
      <c r="C124" s="24" t="s">
        <v>81</v>
      </c>
      <c r="D124" s="46" t="s">
        <v>74</v>
      </c>
      <c r="E124" s="37"/>
      <c r="F124" s="100">
        <v>500</v>
      </c>
      <c r="G124" s="109">
        <f t="shared" si="5"/>
        <v>0.89078447825862328</v>
      </c>
      <c r="H124" s="108">
        <v>561.303</v>
      </c>
      <c r="I124" s="36">
        <f t="shared" si="4"/>
        <v>-848114</v>
      </c>
      <c r="J124" s="24" t="s">
        <v>288</v>
      </c>
      <c r="K124" s="63" t="s">
        <v>83</v>
      </c>
      <c r="L124" s="20" t="s">
        <v>26</v>
      </c>
      <c r="M124" s="20" t="s">
        <v>66</v>
      </c>
      <c r="N124" s="24" t="s">
        <v>84</v>
      </c>
      <c r="P124" s="164"/>
    </row>
    <row r="125" spans="1:16" s="163" customFormat="1" x14ac:dyDescent="0.25">
      <c r="A125" s="52">
        <v>43284</v>
      </c>
      <c r="B125" s="63" t="s">
        <v>754</v>
      </c>
      <c r="C125" s="24" t="s">
        <v>81</v>
      </c>
      <c r="D125" s="46" t="s">
        <v>74</v>
      </c>
      <c r="E125" s="37"/>
      <c r="F125" s="100">
        <v>500</v>
      </c>
      <c r="G125" s="109">
        <f t="shared" si="5"/>
        <v>0.89078447825862328</v>
      </c>
      <c r="H125" s="108">
        <v>561.303</v>
      </c>
      <c r="I125" s="36">
        <f t="shared" si="4"/>
        <v>-848614</v>
      </c>
      <c r="J125" s="24" t="s">
        <v>288</v>
      </c>
      <c r="K125" s="63" t="s">
        <v>83</v>
      </c>
      <c r="L125" s="20" t="s">
        <v>26</v>
      </c>
      <c r="M125" s="20" t="s">
        <v>66</v>
      </c>
      <c r="N125" s="24" t="s">
        <v>84</v>
      </c>
      <c r="P125" s="164"/>
    </row>
    <row r="126" spans="1:16" s="163" customFormat="1" x14ac:dyDescent="0.25">
      <c r="A126" s="52">
        <v>43284</v>
      </c>
      <c r="B126" s="24" t="s">
        <v>811</v>
      </c>
      <c r="C126" s="24" t="s">
        <v>81</v>
      </c>
      <c r="D126" s="46" t="s">
        <v>74</v>
      </c>
      <c r="E126" s="37"/>
      <c r="F126" s="37">
        <v>1000</v>
      </c>
      <c r="G126" s="109">
        <f t="shared" si="5"/>
        <v>1.7815689565172466</v>
      </c>
      <c r="H126" s="108">
        <v>561.303</v>
      </c>
      <c r="I126" s="36">
        <f t="shared" si="4"/>
        <v>-849614</v>
      </c>
      <c r="J126" s="24" t="s">
        <v>806</v>
      </c>
      <c r="K126" s="24" t="s">
        <v>83</v>
      </c>
      <c r="L126" s="20" t="s">
        <v>26</v>
      </c>
      <c r="M126" s="20" t="s">
        <v>66</v>
      </c>
      <c r="N126" s="24" t="s">
        <v>84</v>
      </c>
      <c r="P126" s="164"/>
    </row>
    <row r="127" spans="1:16" s="3" customFormat="1" x14ac:dyDescent="0.25">
      <c r="A127" s="52">
        <v>43284</v>
      </c>
      <c r="B127" s="24" t="s">
        <v>780</v>
      </c>
      <c r="C127" s="20" t="s">
        <v>73</v>
      </c>
      <c r="D127" s="46" t="s">
        <v>74</v>
      </c>
      <c r="E127" s="37"/>
      <c r="F127" s="37">
        <v>1000</v>
      </c>
      <c r="G127" s="109">
        <f t="shared" si="5"/>
        <v>1.7815689565172466</v>
      </c>
      <c r="H127" s="108">
        <v>561.303</v>
      </c>
      <c r="I127" s="36">
        <f t="shared" si="4"/>
        <v>-850614</v>
      </c>
      <c r="J127" s="24" t="s">
        <v>806</v>
      </c>
      <c r="K127" s="24" t="s">
        <v>83</v>
      </c>
      <c r="L127" s="20" t="s">
        <v>26</v>
      </c>
      <c r="M127" s="20" t="s">
        <v>66</v>
      </c>
      <c r="N127" s="24" t="s">
        <v>84</v>
      </c>
      <c r="P127" s="106"/>
    </row>
    <row r="128" spans="1:16" s="163" customFormat="1" x14ac:dyDescent="0.25">
      <c r="A128" s="52">
        <v>43284</v>
      </c>
      <c r="B128" s="24" t="s">
        <v>812</v>
      </c>
      <c r="C128" s="24" t="s">
        <v>81</v>
      </c>
      <c r="D128" s="46" t="s">
        <v>74</v>
      </c>
      <c r="E128" s="37"/>
      <c r="F128" s="37">
        <v>1000</v>
      </c>
      <c r="G128" s="109">
        <f t="shared" si="5"/>
        <v>1.7815689565172466</v>
      </c>
      <c r="H128" s="108">
        <v>561.303</v>
      </c>
      <c r="I128" s="36">
        <f t="shared" si="4"/>
        <v>-851614</v>
      </c>
      <c r="J128" s="24" t="s">
        <v>806</v>
      </c>
      <c r="K128" s="24" t="s">
        <v>83</v>
      </c>
      <c r="L128" s="20" t="s">
        <v>26</v>
      </c>
      <c r="M128" s="20" t="s">
        <v>66</v>
      </c>
      <c r="N128" s="24" t="s">
        <v>84</v>
      </c>
      <c r="P128" s="164"/>
    </row>
    <row r="129" spans="1:16" s="163" customFormat="1" x14ac:dyDescent="0.25">
      <c r="A129" s="52">
        <v>43284</v>
      </c>
      <c r="B129" s="24" t="s">
        <v>813</v>
      </c>
      <c r="C129" s="24" t="s">
        <v>81</v>
      </c>
      <c r="D129" s="46" t="s">
        <v>74</v>
      </c>
      <c r="E129" s="37"/>
      <c r="F129" s="37">
        <v>1000</v>
      </c>
      <c r="G129" s="109">
        <f t="shared" si="5"/>
        <v>1.7815689565172466</v>
      </c>
      <c r="H129" s="108">
        <v>561.303</v>
      </c>
      <c r="I129" s="36">
        <f t="shared" si="4"/>
        <v>-852614</v>
      </c>
      <c r="J129" s="24" t="s">
        <v>806</v>
      </c>
      <c r="K129" s="24" t="s">
        <v>83</v>
      </c>
      <c r="L129" s="20" t="s">
        <v>26</v>
      </c>
      <c r="M129" s="20" t="s">
        <v>66</v>
      </c>
      <c r="N129" s="24" t="s">
        <v>84</v>
      </c>
      <c r="P129" s="164"/>
    </row>
    <row r="130" spans="1:16" s="163" customFormat="1" x14ac:dyDescent="0.25">
      <c r="A130" s="52">
        <v>43284</v>
      </c>
      <c r="B130" s="24" t="s">
        <v>781</v>
      </c>
      <c r="C130" s="24" t="s">
        <v>81</v>
      </c>
      <c r="D130" s="46" t="s">
        <v>74</v>
      </c>
      <c r="E130" s="37"/>
      <c r="F130" s="37">
        <v>1000</v>
      </c>
      <c r="G130" s="109">
        <f t="shared" si="5"/>
        <v>1.7815689565172466</v>
      </c>
      <c r="H130" s="108">
        <v>561.303</v>
      </c>
      <c r="I130" s="36">
        <f t="shared" si="4"/>
        <v>-853614</v>
      </c>
      <c r="J130" s="24" t="s">
        <v>806</v>
      </c>
      <c r="K130" s="24" t="s">
        <v>83</v>
      </c>
      <c r="L130" s="20" t="s">
        <v>26</v>
      </c>
      <c r="M130" s="20" t="s">
        <v>66</v>
      </c>
      <c r="N130" s="24" t="s">
        <v>84</v>
      </c>
      <c r="P130" s="164"/>
    </row>
    <row r="131" spans="1:16" s="163" customFormat="1" x14ac:dyDescent="0.25">
      <c r="A131" s="52">
        <v>43284</v>
      </c>
      <c r="B131" s="63" t="s">
        <v>779</v>
      </c>
      <c r="C131" s="24" t="s">
        <v>81</v>
      </c>
      <c r="D131" s="46" t="s">
        <v>74</v>
      </c>
      <c r="E131" s="37"/>
      <c r="F131" s="37">
        <v>1000</v>
      </c>
      <c r="G131" s="109">
        <f t="shared" si="5"/>
        <v>1.7815689565172466</v>
      </c>
      <c r="H131" s="108">
        <v>561.303</v>
      </c>
      <c r="I131" s="36">
        <f t="shared" si="4"/>
        <v>-854614</v>
      </c>
      <c r="J131" s="24" t="s">
        <v>338</v>
      </c>
      <c r="K131" s="63" t="s">
        <v>83</v>
      </c>
      <c r="L131" s="20" t="s">
        <v>26</v>
      </c>
      <c r="M131" s="20" t="s">
        <v>66</v>
      </c>
      <c r="N131" s="24" t="s">
        <v>84</v>
      </c>
      <c r="P131" s="164"/>
    </row>
    <row r="132" spans="1:16" s="163" customFormat="1" x14ac:dyDescent="0.25">
      <c r="A132" s="52">
        <v>43284</v>
      </c>
      <c r="B132" s="63" t="s">
        <v>780</v>
      </c>
      <c r="C132" s="20" t="s">
        <v>73</v>
      </c>
      <c r="D132" s="46" t="s">
        <v>74</v>
      </c>
      <c r="E132" s="37"/>
      <c r="F132" s="37">
        <v>1000</v>
      </c>
      <c r="G132" s="109">
        <f t="shared" si="5"/>
        <v>1.7815689565172466</v>
      </c>
      <c r="H132" s="108">
        <v>561.303</v>
      </c>
      <c r="I132" s="36">
        <f t="shared" si="4"/>
        <v>-855614</v>
      </c>
      <c r="J132" s="24" t="s">
        <v>338</v>
      </c>
      <c r="K132" s="63" t="s">
        <v>83</v>
      </c>
      <c r="L132" s="20" t="s">
        <v>26</v>
      </c>
      <c r="M132" s="20" t="s">
        <v>66</v>
      </c>
      <c r="N132" s="24" t="s">
        <v>84</v>
      </c>
      <c r="P132" s="164"/>
    </row>
    <row r="133" spans="1:16" s="163" customFormat="1" x14ac:dyDescent="0.25">
      <c r="A133" s="52">
        <v>43284</v>
      </c>
      <c r="B133" s="63" t="s">
        <v>781</v>
      </c>
      <c r="C133" s="24" t="s">
        <v>81</v>
      </c>
      <c r="D133" s="46" t="s">
        <v>74</v>
      </c>
      <c r="E133" s="37"/>
      <c r="F133" s="37">
        <v>1000</v>
      </c>
      <c r="G133" s="109">
        <f t="shared" si="5"/>
        <v>1.7815689565172466</v>
      </c>
      <c r="H133" s="108">
        <v>561.303</v>
      </c>
      <c r="I133" s="36">
        <f t="shared" si="4"/>
        <v>-856614</v>
      </c>
      <c r="J133" s="24" t="s">
        <v>338</v>
      </c>
      <c r="K133" s="63" t="s">
        <v>83</v>
      </c>
      <c r="L133" s="20" t="s">
        <v>26</v>
      </c>
      <c r="M133" s="20" t="s">
        <v>66</v>
      </c>
      <c r="N133" s="24" t="s">
        <v>84</v>
      </c>
      <c r="P133" s="164"/>
    </row>
    <row r="134" spans="1:16" s="3" customFormat="1" x14ac:dyDescent="0.25">
      <c r="A134" s="52">
        <v>43284</v>
      </c>
      <c r="B134" s="63" t="s">
        <v>998</v>
      </c>
      <c r="C134" s="24" t="s">
        <v>81</v>
      </c>
      <c r="D134" s="20" t="s">
        <v>76</v>
      </c>
      <c r="E134" s="100"/>
      <c r="F134" s="100">
        <v>1500</v>
      </c>
      <c r="G134" s="109">
        <f t="shared" si="5"/>
        <v>2.6723534347758697</v>
      </c>
      <c r="H134" s="108">
        <v>561.303</v>
      </c>
      <c r="I134" s="36">
        <f t="shared" si="4"/>
        <v>-858114</v>
      </c>
      <c r="J134" s="63" t="s">
        <v>351</v>
      </c>
      <c r="K134" s="63" t="s">
        <v>83</v>
      </c>
      <c r="L134" s="20" t="s">
        <v>35</v>
      </c>
      <c r="M134" s="20" t="s">
        <v>66</v>
      </c>
      <c r="N134" s="24" t="s">
        <v>84</v>
      </c>
      <c r="O134" s="106"/>
      <c r="P134" s="106"/>
    </row>
    <row r="135" spans="1:16" s="163" customFormat="1" x14ac:dyDescent="0.25">
      <c r="A135" s="52">
        <v>43284</v>
      </c>
      <c r="B135" s="63" t="s">
        <v>999</v>
      </c>
      <c r="C135" s="24" t="s">
        <v>81</v>
      </c>
      <c r="D135" s="20" t="s">
        <v>76</v>
      </c>
      <c r="E135" s="100"/>
      <c r="F135" s="100">
        <v>15000</v>
      </c>
      <c r="G135" s="109">
        <f t="shared" si="5"/>
        <v>26.723534347758697</v>
      </c>
      <c r="H135" s="108">
        <v>561.303</v>
      </c>
      <c r="I135" s="36">
        <f t="shared" si="4"/>
        <v>-873114</v>
      </c>
      <c r="J135" s="63" t="s">
        <v>351</v>
      </c>
      <c r="K135" s="63" t="s">
        <v>1000</v>
      </c>
      <c r="L135" s="20" t="s">
        <v>35</v>
      </c>
      <c r="M135" s="20" t="s">
        <v>66</v>
      </c>
      <c r="N135" s="24" t="s">
        <v>100</v>
      </c>
      <c r="O135" s="164"/>
      <c r="P135" s="164"/>
    </row>
    <row r="136" spans="1:16" s="3" customFormat="1" x14ac:dyDescent="0.25">
      <c r="A136" s="52">
        <v>43284</v>
      </c>
      <c r="B136" s="63" t="s">
        <v>1001</v>
      </c>
      <c r="C136" s="24" t="s">
        <v>81</v>
      </c>
      <c r="D136" s="20" t="s">
        <v>76</v>
      </c>
      <c r="E136" s="100"/>
      <c r="F136" s="100">
        <v>500</v>
      </c>
      <c r="G136" s="109">
        <f t="shared" si="5"/>
        <v>0.89078447825862328</v>
      </c>
      <c r="H136" s="108">
        <v>561.303</v>
      </c>
      <c r="I136" s="36">
        <f t="shared" si="4"/>
        <v>-873614</v>
      </c>
      <c r="J136" s="63" t="s">
        <v>351</v>
      </c>
      <c r="K136" s="63" t="s">
        <v>83</v>
      </c>
      <c r="L136" s="20" t="s">
        <v>35</v>
      </c>
      <c r="M136" s="20" t="s">
        <v>66</v>
      </c>
      <c r="N136" s="24" t="s">
        <v>84</v>
      </c>
      <c r="O136" s="106"/>
      <c r="P136" s="106"/>
    </row>
    <row r="137" spans="1:16" s="163" customFormat="1" x14ac:dyDescent="0.25">
      <c r="A137" s="52">
        <v>43284</v>
      </c>
      <c r="B137" s="63" t="s">
        <v>1002</v>
      </c>
      <c r="C137" s="24" t="s">
        <v>99</v>
      </c>
      <c r="D137" s="20" t="s">
        <v>76</v>
      </c>
      <c r="E137" s="100"/>
      <c r="F137" s="100">
        <v>15000</v>
      </c>
      <c r="G137" s="109">
        <f t="shared" si="5"/>
        <v>26.723534347758697</v>
      </c>
      <c r="H137" s="108">
        <v>561.303</v>
      </c>
      <c r="I137" s="36">
        <f t="shared" si="4"/>
        <v>-888614</v>
      </c>
      <c r="J137" s="63" t="s">
        <v>351</v>
      </c>
      <c r="K137" s="63" t="s">
        <v>188</v>
      </c>
      <c r="L137" s="20" t="s">
        <v>35</v>
      </c>
      <c r="M137" s="20" t="s">
        <v>66</v>
      </c>
      <c r="N137" s="24" t="s">
        <v>100</v>
      </c>
      <c r="O137" s="164"/>
      <c r="P137" s="164"/>
    </row>
    <row r="138" spans="1:16" s="163" customFormat="1" x14ac:dyDescent="0.25">
      <c r="A138" s="52">
        <v>43284</v>
      </c>
      <c r="B138" s="24" t="s">
        <v>1089</v>
      </c>
      <c r="C138" s="24" t="s">
        <v>81</v>
      </c>
      <c r="D138" s="46" t="s">
        <v>74</v>
      </c>
      <c r="E138" s="36"/>
      <c r="F138" s="36">
        <v>1000</v>
      </c>
      <c r="G138" s="109">
        <f t="shared" si="5"/>
        <v>1.7815689565172466</v>
      </c>
      <c r="H138" s="108">
        <v>561.303</v>
      </c>
      <c r="I138" s="36">
        <f t="shared" si="4"/>
        <v>-889614</v>
      </c>
      <c r="J138" s="24" t="s">
        <v>1090</v>
      </c>
      <c r="K138" s="24" t="s">
        <v>1091</v>
      </c>
      <c r="L138" s="20" t="s">
        <v>26</v>
      </c>
      <c r="M138" s="20" t="s">
        <v>66</v>
      </c>
      <c r="N138" s="24" t="s">
        <v>84</v>
      </c>
      <c r="O138" s="164"/>
      <c r="P138" s="164"/>
    </row>
    <row r="139" spans="1:16" s="40" customFormat="1" x14ac:dyDescent="0.25">
      <c r="A139" s="52">
        <v>43284</v>
      </c>
      <c r="B139" s="24" t="s">
        <v>1092</v>
      </c>
      <c r="C139" s="24" t="s">
        <v>81</v>
      </c>
      <c r="D139" s="46" t="s">
        <v>74</v>
      </c>
      <c r="E139" s="36"/>
      <c r="F139" s="36">
        <v>15000</v>
      </c>
      <c r="G139" s="109">
        <f t="shared" ref="G139:G202" si="6">+F139/H139</f>
        <v>26.723534347758697</v>
      </c>
      <c r="H139" s="108">
        <v>561.303</v>
      </c>
      <c r="I139" s="36">
        <f t="shared" si="4"/>
        <v>-904614</v>
      </c>
      <c r="J139" s="24" t="s">
        <v>1090</v>
      </c>
      <c r="K139" s="24" t="s">
        <v>503</v>
      </c>
      <c r="L139" s="20" t="s">
        <v>26</v>
      </c>
      <c r="M139" s="20" t="s">
        <v>66</v>
      </c>
      <c r="N139" s="20" t="s">
        <v>86</v>
      </c>
      <c r="O139" s="41"/>
      <c r="P139" s="41"/>
    </row>
    <row r="140" spans="1:16" s="163" customFormat="1" x14ac:dyDescent="0.25">
      <c r="A140" s="52">
        <v>43284</v>
      </c>
      <c r="B140" s="24" t="s">
        <v>1093</v>
      </c>
      <c r="C140" s="24" t="s">
        <v>81</v>
      </c>
      <c r="D140" s="46" t="s">
        <v>74</v>
      </c>
      <c r="E140" s="36"/>
      <c r="F140" s="36">
        <v>500</v>
      </c>
      <c r="G140" s="109">
        <f t="shared" si="6"/>
        <v>0.89078447825862328</v>
      </c>
      <c r="H140" s="108">
        <v>561.303</v>
      </c>
      <c r="I140" s="36">
        <f t="shared" si="4"/>
        <v>-905114</v>
      </c>
      <c r="J140" s="24" t="s">
        <v>1090</v>
      </c>
      <c r="K140" s="24" t="s">
        <v>1091</v>
      </c>
      <c r="L140" s="20" t="s">
        <v>26</v>
      </c>
      <c r="M140" s="20" t="s">
        <v>66</v>
      </c>
      <c r="N140" s="24" t="s">
        <v>84</v>
      </c>
      <c r="O140" s="164"/>
      <c r="P140" s="164"/>
    </row>
    <row r="141" spans="1:16" s="163" customFormat="1" x14ac:dyDescent="0.25">
      <c r="A141" s="52">
        <v>43284</v>
      </c>
      <c r="B141" s="24" t="s">
        <v>1094</v>
      </c>
      <c r="C141" s="24" t="s">
        <v>81</v>
      </c>
      <c r="D141" s="46" t="s">
        <v>74</v>
      </c>
      <c r="E141" s="36"/>
      <c r="F141" s="36">
        <v>1000</v>
      </c>
      <c r="G141" s="109">
        <f t="shared" si="6"/>
        <v>1.7815689565172466</v>
      </c>
      <c r="H141" s="108">
        <v>561.303</v>
      </c>
      <c r="I141" s="36">
        <f t="shared" si="4"/>
        <v>-906114</v>
      </c>
      <c r="J141" s="24" t="s">
        <v>1090</v>
      </c>
      <c r="K141" s="24" t="s">
        <v>1091</v>
      </c>
      <c r="L141" s="20" t="s">
        <v>26</v>
      </c>
      <c r="M141" s="20" t="s">
        <v>66</v>
      </c>
      <c r="N141" s="24" t="s">
        <v>84</v>
      </c>
      <c r="O141" s="164"/>
      <c r="P141" s="164"/>
    </row>
    <row r="142" spans="1:16" s="163" customFormat="1" x14ac:dyDescent="0.25">
      <c r="A142" s="52">
        <v>43284</v>
      </c>
      <c r="B142" s="24" t="s">
        <v>1095</v>
      </c>
      <c r="C142" s="24" t="s">
        <v>99</v>
      </c>
      <c r="D142" s="46" t="s">
        <v>74</v>
      </c>
      <c r="E142" s="36"/>
      <c r="F142" s="36">
        <v>10000</v>
      </c>
      <c r="G142" s="109">
        <f t="shared" si="6"/>
        <v>17.815689565172466</v>
      </c>
      <c r="H142" s="108">
        <v>561.303</v>
      </c>
      <c r="I142" s="36">
        <f t="shared" si="4"/>
        <v>-916114</v>
      </c>
      <c r="J142" s="24" t="s">
        <v>1090</v>
      </c>
      <c r="K142" s="24" t="s">
        <v>1091</v>
      </c>
      <c r="L142" s="20" t="s">
        <v>26</v>
      </c>
      <c r="M142" s="20" t="s">
        <v>66</v>
      </c>
      <c r="N142" s="24" t="s">
        <v>84</v>
      </c>
      <c r="O142" s="164"/>
      <c r="P142" s="164"/>
    </row>
    <row r="143" spans="1:16" s="163" customFormat="1" x14ac:dyDescent="0.25">
      <c r="A143" s="52">
        <v>43284</v>
      </c>
      <c r="B143" s="63" t="s">
        <v>776</v>
      </c>
      <c r="C143" s="24" t="s">
        <v>99</v>
      </c>
      <c r="D143" s="46" t="s">
        <v>74</v>
      </c>
      <c r="E143" s="37"/>
      <c r="F143" s="100">
        <v>105000</v>
      </c>
      <c r="G143" s="109">
        <f t="shared" si="6"/>
        <v>187.06474043431089</v>
      </c>
      <c r="H143" s="108">
        <v>561.303</v>
      </c>
      <c r="I143" s="36">
        <f t="shared" si="4"/>
        <v>-1021114</v>
      </c>
      <c r="J143" s="24" t="s">
        <v>288</v>
      </c>
      <c r="K143" s="63">
        <v>23</v>
      </c>
      <c r="L143" s="20" t="s">
        <v>26</v>
      </c>
      <c r="M143" s="20" t="s">
        <v>66</v>
      </c>
      <c r="N143" s="24" t="s">
        <v>100</v>
      </c>
      <c r="O143" s="164"/>
      <c r="P143" s="164"/>
    </row>
    <row r="144" spans="1:16" s="163" customFormat="1" x14ac:dyDescent="0.25">
      <c r="A144" s="52">
        <v>43285</v>
      </c>
      <c r="B144" s="24" t="s">
        <v>1180</v>
      </c>
      <c r="C144" s="24" t="s">
        <v>81</v>
      </c>
      <c r="D144" s="46" t="s">
        <v>74</v>
      </c>
      <c r="E144" s="37"/>
      <c r="F144" s="37">
        <v>10000</v>
      </c>
      <c r="G144" s="109">
        <f t="shared" si="6"/>
        <v>17.815689565172466</v>
      </c>
      <c r="H144" s="108">
        <v>561.303</v>
      </c>
      <c r="I144" s="36">
        <f t="shared" ref="I144:I207" si="7">+I143+E144-F144</f>
        <v>-1031114</v>
      </c>
      <c r="J144" s="24" t="s">
        <v>806</v>
      </c>
      <c r="K144" s="24" t="s">
        <v>1186</v>
      </c>
      <c r="L144" s="20" t="s">
        <v>26</v>
      </c>
      <c r="M144" s="20" t="s">
        <v>66</v>
      </c>
      <c r="N144" s="24" t="s">
        <v>100</v>
      </c>
      <c r="O144" s="164"/>
      <c r="P144" s="164"/>
    </row>
    <row r="145" spans="1:16" s="163" customFormat="1" x14ac:dyDescent="0.25">
      <c r="A145" s="52">
        <v>43285</v>
      </c>
      <c r="B145" s="63" t="s">
        <v>1181</v>
      </c>
      <c r="C145" s="63" t="s">
        <v>78</v>
      </c>
      <c r="D145" s="46" t="s">
        <v>74</v>
      </c>
      <c r="E145" s="100"/>
      <c r="F145" s="100">
        <v>10000</v>
      </c>
      <c r="G145" s="109">
        <f t="shared" si="6"/>
        <v>17.815689565172466</v>
      </c>
      <c r="H145" s="108">
        <v>561.303</v>
      </c>
      <c r="I145" s="36">
        <f t="shared" si="7"/>
        <v>-1041114</v>
      </c>
      <c r="J145" s="63" t="s">
        <v>806</v>
      </c>
      <c r="K145" s="24" t="s">
        <v>1187</v>
      </c>
      <c r="L145" s="20" t="s">
        <v>26</v>
      </c>
      <c r="M145" s="20" t="s">
        <v>66</v>
      </c>
      <c r="N145" s="24" t="s">
        <v>100</v>
      </c>
      <c r="O145" s="164"/>
      <c r="P145" s="164"/>
    </row>
    <row r="146" spans="1:16" s="163" customFormat="1" x14ac:dyDescent="0.25">
      <c r="A146" s="52">
        <v>43285</v>
      </c>
      <c r="B146" s="45" t="s">
        <v>93</v>
      </c>
      <c r="C146" s="24" t="s">
        <v>81</v>
      </c>
      <c r="D146" s="46" t="s">
        <v>74</v>
      </c>
      <c r="E146" s="100"/>
      <c r="F146" s="36">
        <v>1500</v>
      </c>
      <c r="G146" s="109">
        <f t="shared" si="6"/>
        <v>2.6723534347758697</v>
      </c>
      <c r="H146" s="108">
        <v>561.303</v>
      </c>
      <c r="I146" s="36">
        <f t="shared" si="7"/>
        <v>-1042614</v>
      </c>
      <c r="J146" s="24" t="s">
        <v>82</v>
      </c>
      <c r="K146" s="63" t="s">
        <v>83</v>
      </c>
      <c r="L146" s="20" t="s">
        <v>26</v>
      </c>
      <c r="M146" s="20" t="s">
        <v>66</v>
      </c>
      <c r="N146" s="24" t="s">
        <v>84</v>
      </c>
      <c r="O146" s="164"/>
      <c r="P146" s="164"/>
    </row>
    <row r="147" spans="1:16" s="3" customFormat="1" x14ac:dyDescent="0.25">
      <c r="A147" s="52">
        <v>43285</v>
      </c>
      <c r="B147" s="20" t="s">
        <v>189</v>
      </c>
      <c r="C147" s="24" t="s">
        <v>81</v>
      </c>
      <c r="D147" s="46" t="s">
        <v>74</v>
      </c>
      <c r="E147" s="37"/>
      <c r="F147" s="37">
        <v>1500</v>
      </c>
      <c r="G147" s="109">
        <f t="shared" si="6"/>
        <v>2.6723534347758697</v>
      </c>
      <c r="H147" s="108">
        <v>561.303</v>
      </c>
      <c r="I147" s="36">
        <f t="shared" si="7"/>
        <v>-1044114</v>
      </c>
      <c r="J147" s="20" t="s">
        <v>187</v>
      </c>
      <c r="K147" s="20" t="s">
        <v>83</v>
      </c>
      <c r="L147" s="20" t="s">
        <v>26</v>
      </c>
      <c r="M147" s="20" t="s">
        <v>66</v>
      </c>
      <c r="N147" s="20" t="s">
        <v>84</v>
      </c>
      <c r="P147" s="106"/>
    </row>
    <row r="148" spans="1:16" s="3" customFormat="1" x14ac:dyDescent="0.25">
      <c r="A148" s="52">
        <v>43285</v>
      </c>
      <c r="B148" s="20" t="s">
        <v>190</v>
      </c>
      <c r="C148" s="24" t="s">
        <v>81</v>
      </c>
      <c r="D148" s="46" t="s">
        <v>74</v>
      </c>
      <c r="E148" s="37"/>
      <c r="F148" s="37">
        <v>700</v>
      </c>
      <c r="G148" s="109">
        <f t="shared" si="6"/>
        <v>1.2470982695620725</v>
      </c>
      <c r="H148" s="108">
        <v>561.303</v>
      </c>
      <c r="I148" s="36">
        <f t="shared" si="7"/>
        <v>-1044814</v>
      </c>
      <c r="J148" s="20" t="s">
        <v>187</v>
      </c>
      <c r="K148" s="20" t="s">
        <v>83</v>
      </c>
      <c r="L148" s="20" t="s">
        <v>26</v>
      </c>
      <c r="M148" s="20" t="s">
        <v>66</v>
      </c>
      <c r="N148" s="20" t="s">
        <v>84</v>
      </c>
      <c r="P148" s="106"/>
    </row>
    <row r="149" spans="1:16" s="3" customFormat="1" x14ac:dyDescent="0.25">
      <c r="A149" s="52">
        <v>43285</v>
      </c>
      <c r="B149" s="20" t="s">
        <v>191</v>
      </c>
      <c r="C149" s="24" t="s">
        <v>81</v>
      </c>
      <c r="D149" s="46" t="s">
        <v>74</v>
      </c>
      <c r="E149" s="37"/>
      <c r="F149" s="37">
        <v>700</v>
      </c>
      <c r="G149" s="109">
        <f t="shared" si="6"/>
        <v>1.2470982695620725</v>
      </c>
      <c r="H149" s="108">
        <v>561.303</v>
      </c>
      <c r="I149" s="36">
        <f t="shared" si="7"/>
        <v>-1045514</v>
      </c>
      <c r="J149" s="20" t="s">
        <v>187</v>
      </c>
      <c r="K149" s="20" t="s">
        <v>83</v>
      </c>
      <c r="L149" s="20" t="s">
        <v>26</v>
      </c>
      <c r="M149" s="20" t="s">
        <v>66</v>
      </c>
      <c r="N149" s="20" t="s">
        <v>84</v>
      </c>
      <c r="P149" s="106"/>
    </row>
    <row r="150" spans="1:16" s="163" customFormat="1" x14ac:dyDescent="0.25">
      <c r="A150" s="52">
        <v>43285</v>
      </c>
      <c r="B150" s="24" t="s">
        <v>297</v>
      </c>
      <c r="C150" s="24" t="s">
        <v>81</v>
      </c>
      <c r="D150" s="46" t="s">
        <v>74</v>
      </c>
      <c r="E150" s="37"/>
      <c r="F150" s="37">
        <v>500</v>
      </c>
      <c r="G150" s="109">
        <f t="shared" si="6"/>
        <v>0.89078447825862328</v>
      </c>
      <c r="H150" s="108">
        <v>561.303</v>
      </c>
      <c r="I150" s="36">
        <f t="shared" si="7"/>
        <v>-1046014</v>
      </c>
      <c r="J150" s="24" t="s">
        <v>282</v>
      </c>
      <c r="K150" s="20" t="s">
        <v>83</v>
      </c>
      <c r="L150" s="20" t="s">
        <v>26</v>
      </c>
      <c r="M150" s="20" t="s">
        <v>66</v>
      </c>
      <c r="N150" s="20" t="s">
        <v>84</v>
      </c>
      <c r="P150" s="164"/>
    </row>
    <row r="151" spans="1:16" s="163" customFormat="1" x14ac:dyDescent="0.25">
      <c r="A151" s="52">
        <v>43285</v>
      </c>
      <c r="B151" s="24" t="s">
        <v>298</v>
      </c>
      <c r="C151" s="24" t="s">
        <v>81</v>
      </c>
      <c r="D151" s="46" t="s">
        <v>74</v>
      </c>
      <c r="E151" s="37"/>
      <c r="F151" s="37">
        <v>500</v>
      </c>
      <c r="G151" s="109">
        <f t="shared" si="6"/>
        <v>0.89078447825862328</v>
      </c>
      <c r="H151" s="108">
        <v>561.303</v>
      </c>
      <c r="I151" s="36">
        <f t="shared" si="7"/>
        <v>-1046514</v>
      </c>
      <c r="J151" s="24" t="s">
        <v>282</v>
      </c>
      <c r="K151" s="20" t="s">
        <v>83</v>
      </c>
      <c r="L151" s="20" t="s">
        <v>26</v>
      </c>
      <c r="M151" s="20" t="s">
        <v>66</v>
      </c>
      <c r="N151" s="20" t="s">
        <v>84</v>
      </c>
      <c r="P151" s="164"/>
    </row>
    <row r="152" spans="1:16" s="163" customFormat="1" x14ac:dyDescent="0.25">
      <c r="A152" s="52">
        <v>43285</v>
      </c>
      <c r="B152" s="24" t="s">
        <v>299</v>
      </c>
      <c r="C152" s="24" t="s">
        <v>81</v>
      </c>
      <c r="D152" s="46" t="s">
        <v>74</v>
      </c>
      <c r="E152" s="37"/>
      <c r="F152" s="37">
        <v>2000</v>
      </c>
      <c r="G152" s="109">
        <f t="shared" si="6"/>
        <v>3.5631379130344931</v>
      </c>
      <c r="H152" s="108">
        <v>561.303</v>
      </c>
      <c r="I152" s="36">
        <f t="shared" si="7"/>
        <v>-1048514</v>
      </c>
      <c r="J152" s="24" t="s">
        <v>282</v>
      </c>
      <c r="K152" s="20" t="s">
        <v>83</v>
      </c>
      <c r="L152" s="20" t="s">
        <v>26</v>
      </c>
      <c r="M152" s="20" t="s">
        <v>66</v>
      </c>
      <c r="N152" s="20" t="s">
        <v>84</v>
      </c>
      <c r="P152" s="164"/>
    </row>
    <row r="153" spans="1:16" s="163" customFormat="1" x14ac:dyDescent="0.25">
      <c r="A153" s="52">
        <v>43285</v>
      </c>
      <c r="B153" s="24" t="s">
        <v>300</v>
      </c>
      <c r="C153" s="24" t="s">
        <v>81</v>
      </c>
      <c r="D153" s="46" t="s">
        <v>74</v>
      </c>
      <c r="E153" s="37"/>
      <c r="F153" s="37">
        <v>500</v>
      </c>
      <c r="G153" s="109">
        <f t="shared" si="6"/>
        <v>0.89078447825862328</v>
      </c>
      <c r="H153" s="108">
        <v>561.303</v>
      </c>
      <c r="I153" s="36">
        <f t="shared" si="7"/>
        <v>-1049014</v>
      </c>
      <c r="J153" s="24" t="s">
        <v>282</v>
      </c>
      <c r="K153" s="20" t="s">
        <v>83</v>
      </c>
      <c r="L153" s="20" t="s">
        <v>26</v>
      </c>
      <c r="M153" s="20" t="s">
        <v>66</v>
      </c>
      <c r="N153" s="20" t="s">
        <v>84</v>
      </c>
      <c r="P153" s="164"/>
    </row>
    <row r="154" spans="1:16" s="163" customFormat="1" x14ac:dyDescent="0.25">
      <c r="A154" s="52">
        <v>43285</v>
      </c>
      <c r="B154" s="24" t="s">
        <v>301</v>
      </c>
      <c r="C154" s="24" t="s">
        <v>81</v>
      </c>
      <c r="D154" s="46" t="s">
        <v>74</v>
      </c>
      <c r="E154" s="37"/>
      <c r="F154" s="37">
        <v>500</v>
      </c>
      <c r="G154" s="109">
        <f t="shared" si="6"/>
        <v>0.89078447825862328</v>
      </c>
      <c r="H154" s="108">
        <v>561.303</v>
      </c>
      <c r="I154" s="36">
        <f t="shared" si="7"/>
        <v>-1049514</v>
      </c>
      <c r="J154" s="24" t="s">
        <v>282</v>
      </c>
      <c r="K154" s="20" t="s">
        <v>83</v>
      </c>
      <c r="L154" s="20" t="s">
        <v>26</v>
      </c>
      <c r="M154" s="20" t="s">
        <v>66</v>
      </c>
      <c r="N154" s="20" t="s">
        <v>84</v>
      </c>
      <c r="P154" s="164"/>
    </row>
    <row r="155" spans="1:16" s="163" customFormat="1" x14ac:dyDescent="0.25">
      <c r="A155" s="52">
        <v>43285</v>
      </c>
      <c r="B155" s="24" t="s">
        <v>302</v>
      </c>
      <c r="C155" s="24" t="s">
        <v>81</v>
      </c>
      <c r="D155" s="46" t="s">
        <v>74</v>
      </c>
      <c r="E155" s="37"/>
      <c r="F155" s="37">
        <v>500</v>
      </c>
      <c r="G155" s="109">
        <f t="shared" si="6"/>
        <v>0.89078447825862328</v>
      </c>
      <c r="H155" s="108">
        <v>561.303</v>
      </c>
      <c r="I155" s="36">
        <f t="shared" si="7"/>
        <v>-1050014</v>
      </c>
      <c r="J155" s="24" t="s">
        <v>282</v>
      </c>
      <c r="K155" s="20" t="s">
        <v>83</v>
      </c>
      <c r="L155" s="20" t="s">
        <v>26</v>
      </c>
      <c r="M155" s="20" t="s">
        <v>66</v>
      </c>
      <c r="N155" s="20" t="s">
        <v>84</v>
      </c>
      <c r="P155" s="164"/>
    </row>
    <row r="156" spans="1:16" s="163" customFormat="1" x14ac:dyDescent="0.25">
      <c r="A156" s="52">
        <v>43285</v>
      </c>
      <c r="B156" s="24" t="s">
        <v>303</v>
      </c>
      <c r="C156" s="24" t="s">
        <v>81</v>
      </c>
      <c r="D156" s="46" t="s">
        <v>74</v>
      </c>
      <c r="E156" s="37"/>
      <c r="F156" s="37">
        <v>500</v>
      </c>
      <c r="G156" s="109">
        <f t="shared" si="6"/>
        <v>0.89078447825862328</v>
      </c>
      <c r="H156" s="108">
        <v>561.303</v>
      </c>
      <c r="I156" s="36">
        <f t="shared" si="7"/>
        <v>-1050514</v>
      </c>
      <c r="J156" s="24" t="s">
        <v>282</v>
      </c>
      <c r="K156" s="20" t="s">
        <v>83</v>
      </c>
      <c r="L156" s="20" t="s">
        <v>26</v>
      </c>
      <c r="M156" s="20" t="s">
        <v>66</v>
      </c>
      <c r="N156" s="20" t="s">
        <v>84</v>
      </c>
      <c r="P156" s="164"/>
    </row>
    <row r="157" spans="1:16" s="163" customFormat="1" x14ac:dyDescent="0.25">
      <c r="A157" s="52">
        <v>43285</v>
      </c>
      <c r="B157" s="24" t="s">
        <v>304</v>
      </c>
      <c r="C157" s="24" t="s">
        <v>81</v>
      </c>
      <c r="D157" s="46" t="s">
        <v>74</v>
      </c>
      <c r="E157" s="37"/>
      <c r="F157" s="37">
        <v>500</v>
      </c>
      <c r="G157" s="109">
        <f t="shared" si="6"/>
        <v>0.89078447825862328</v>
      </c>
      <c r="H157" s="108">
        <v>561.303</v>
      </c>
      <c r="I157" s="36">
        <f t="shared" si="7"/>
        <v>-1051014</v>
      </c>
      <c r="J157" s="24" t="s">
        <v>282</v>
      </c>
      <c r="K157" s="20" t="s">
        <v>83</v>
      </c>
      <c r="L157" s="20" t="s">
        <v>26</v>
      </c>
      <c r="M157" s="20" t="s">
        <v>66</v>
      </c>
      <c r="N157" s="20" t="s">
        <v>84</v>
      </c>
      <c r="P157" s="164"/>
    </row>
    <row r="158" spans="1:16" s="163" customFormat="1" x14ac:dyDescent="0.25">
      <c r="A158" s="52">
        <v>43285</v>
      </c>
      <c r="B158" s="20" t="s">
        <v>451</v>
      </c>
      <c r="C158" s="24" t="s">
        <v>81</v>
      </c>
      <c r="D158" s="46" t="s">
        <v>74</v>
      </c>
      <c r="E158" s="37"/>
      <c r="F158" s="37">
        <v>1500</v>
      </c>
      <c r="G158" s="109">
        <f t="shared" si="6"/>
        <v>2.6723534347758697</v>
      </c>
      <c r="H158" s="108">
        <v>561.303</v>
      </c>
      <c r="I158" s="36">
        <f t="shared" si="7"/>
        <v>-1052514</v>
      </c>
      <c r="J158" s="20" t="s">
        <v>366</v>
      </c>
      <c r="K158" s="20" t="s">
        <v>83</v>
      </c>
      <c r="L158" s="20" t="s">
        <v>26</v>
      </c>
      <c r="M158" s="20" t="s">
        <v>66</v>
      </c>
      <c r="N158" s="20" t="s">
        <v>84</v>
      </c>
    </row>
    <row r="159" spans="1:16" s="163" customFormat="1" x14ac:dyDescent="0.25">
      <c r="A159" s="52">
        <v>43285</v>
      </c>
      <c r="B159" s="20" t="s">
        <v>452</v>
      </c>
      <c r="C159" s="24" t="s">
        <v>81</v>
      </c>
      <c r="D159" s="46" t="s">
        <v>74</v>
      </c>
      <c r="E159" s="37"/>
      <c r="F159" s="37">
        <v>4000</v>
      </c>
      <c r="G159" s="109">
        <f t="shared" si="6"/>
        <v>7.1262758260689862</v>
      </c>
      <c r="H159" s="108">
        <v>561.303</v>
      </c>
      <c r="I159" s="36">
        <f t="shared" si="7"/>
        <v>-1056514</v>
      </c>
      <c r="J159" s="20" t="s">
        <v>366</v>
      </c>
      <c r="K159" s="20" t="s">
        <v>83</v>
      </c>
      <c r="L159" s="20" t="s">
        <v>26</v>
      </c>
      <c r="M159" s="20" t="s">
        <v>66</v>
      </c>
      <c r="N159" s="20" t="s">
        <v>84</v>
      </c>
    </row>
    <row r="160" spans="1:16" s="163" customFormat="1" x14ac:dyDescent="0.25">
      <c r="A160" s="52">
        <v>43285</v>
      </c>
      <c r="B160" s="20" t="s">
        <v>453</v>
      </c>
      <c r="C160" s="24" t="s">
        <v>81</v>
      </c>
      <c r="D160" s="46" t="s">
        <v>74</v>
      </c>
      <c r="E160" s="37"/>
      <c r="F160" s="37">
        <v>1000</v>
      </c>
      <c r="G160" s="109">
        <f t="shared" si="6"/>
        <v>1.7815689565172466</v>
      </c>
      <c r="H160" s="108">
        <v>561.303</v>
      </c>
      <c r="I160" s="36">
        <f t="shared" si="7"/>
        <v>-1057514</v>
      </c>
      <c r="J160" s="20" t="s">
        <v>366</v>
      </c>
      <c r="K160" s="20" t="s">
        <v>83</v>
      </c>
      <c r="L160" s="20" t="s">
        <v>26</v>
      </c>
      <c r="M160" s="20" t="s">
        <v>66</v>
      </c>
      <c r="N160" s="20" t="s">
        <v>84</v>
      </c>
    </row>
    <row r="161" spans="1:14" s="163" customFormat="1" x14ac:dyDescent="0.25">
      <c r="A161" s="52">
        <v>43285</v>
      </c>
      <c r="B161" s="20" t="s">
        <v>454</v>
      </c>
      <c r="C161" s="24" t="s">
        <v>81</v>
      </c>
      <c r="D161" s="46" t="s">
        <v>74</v>
      </c>
      <c r="E161" s="37"/>
      <c r="F161" s="37">
        <v>1000</v>
      </c>
      <c r="G161" s="109">
        <f t="shared" si="6"/>
        <v>1.7815689565172466</v>
      </c>
      <c r="H161" s="108">
        <v>561.303</v>
      </c>
      <c r="I161" s="36">
        <f t="shared" si="7"/>
        <v>-1058514</v>
      </c>
      <c r="J161" s="20" t="s">
        <v>366</v>
      </c>
      <c r="K161" s="20" t="s">
        <v>83</v>
      </c>
      <c r="L161" s="20" t="s">
        <v>26</v>
      </c>
      <c r="M161" s="20" t="s">
        <v>66</v>
      </c>
      <c r="N161" s="20" t="s">
        <v>84</v>
      </c>
    </row>
    <row r="162" spans="1:14" s="3" customFormat="1" x14ac:dyDescent="0.25">
      <c r="A162" s="52">
        <v>43285</v>
      </c>
      <c r="B162" s="20" t="s">
        <v>494</v>
      </c>
      <c r="C162" s="24" t="s">
        <v>81</v>
      </c>
      <c r="D162" s="46" t="s">
        <v>74</v>
      </c>
      <c r="E162" s="37"/>
      <c r="F162" s="37">
        <v>300</v>
      </c>
      <c r="G162" s="109">
        <f t="shared" si="6"/>
        <v>0.53447068695517397</v>
      </c>
      <c r="H162" s="108">
        <v>561.303</v>
      </c>
      <c r="I162" s="36">
        <f t="shared" si="7"/>
        <v>-1058814</v>
      </c>
      <c r="J162" s="20" t="s">
        <v>356</v>
      </c>
      <c r="K162" s="20" t="s">
        <v>482</v>
      </c>
      <c r="L162" s="20" t="s">
        <v>26</v>
      </c>
      <c r="M162" s="20" t="s">
        <v>66</v>
      </c>
      <c r="N162" s="24" t="s">
        <v>84</v>
      </c>
    </row>
    <row r="163" spans="1:14" s="3" customFormat="1" x14ac:dyDescent="0.25">
      <c r="A163" s="52">
        <v>43285</v>
      </c>
      <c r="B163" s="20" t="s">
        <v>495</v>
      </c>
      <c r="C163" s="24" t="s">
        <v>81</v>
      </c>
      <c r="D163" s="46" t="s">
        <v>74</v>
      </c>
      <c r="E163" s="37"/>
      <c r="F163" s="37">
        <v>300</v>
      </c>
      <c r="G163" s="109">
        <f t="shared" si="6"/>
        <v>0.53447068695517397</v>
      </c>
      <c r="H163" s="108">
        <v>561.303</v>
      </c>
      <c r="I163" s="36">
        <f t="shared" si="7"/>
        <v>-1059114</v>
      </c>
      <c r="J163" s="20" t="s">
        <v>356</v>
      </c>
      <c r="K163" s="20" t="s">
        <v>482</v>
      </c>
      <c r="L163" s="20" t="s">
        <v>26</v>
      </c>
      <c r="M163" s="20" t="s">
        <v>66</v>
      </c>
      <c r="N163" s="24" t="s">
        <v>84</v>
      </c>
    </row>
    <row r="164" spans="1:14" s="163" customFormat="1" x14ac:dyDescent="0.25">
      <c r="A164" s="52">
        <v>43285</v>
      </c>
      <c r="B164" s="20" t="s">
        <v>223</v>
      </c>
      <c r="C164" s="20" t="s">
        <v>121</v>
      </c>
      <c r="D164" s="46" t="s">
        <v>74</v>
      </c>
      <c r="E164" s="37"/>
      <c r="F164" s="37">
        <v>2000</v>
      </c>
      <c r="G164" s="109">
        <f t="shared" si="6"/>
        <v>3.5631379130344931</v>
      </c>
      <c r="H164" s="108">
        <v>561.303</v>
      </c>
      <c r="I164" s="36">
        <f t="shared" si="7"/>
        <v>-1061114</v>
      </c>
      <c r="J164" s="20" t="s">
        <v>356</v>
      </c>
      <c r="K164" s="20" t="s">
        <v>482</v>
      </c>
      <c r="L164" s="20" t="s">
        <v>26</v>
      </c>
      <c r="M164" s="20" t="s">
        <v>66</v>
      </c>
      <c r="N164" s="24" t="s">
        <v>84</v>
      </c>
    </row>
    <row r="165" spans="1:14" s="3" customFormat="1" x14ac:dyDescent="0.25">
      <c r="A165" s="52">
        <v>43285</v>
      </c>
      <c r="B165" s="20" t="s">
        <v>496</v>
      </c>
      <c r="C165" s="24" t="s">
        <v>81</v>
      </c>
      <c r="D165" s="46" t="s">
        <v>74</v>
      </c>
      <c r="E165" s="37"/>
      <c r="F165" s="37">
        <v>300</v>
      </c>
      <c r="G165" s="109">
        <f t="shared" si="6"/>
        <v>0.53447068695517397</v>
      </c>
      <c r="H165" s="108">
        <v>561.303</v>
      </c>
      <c r="I165" s="36">
        <f t="shared" si="7"/>
        <v>-1061414</v>
      </c>
      <c r="J165" s="20" t="s">
        <v>356</v>
      </c>
      <c r="K165" s="20" t="s">
        <v>482</v>
      </c>
      <c r="L165" s="20" t="s">
        <v>26</v>
      </c>
      <c r="M165" s="20" t="s">
        <v>66</v>
      </c>
      <c r="N165" s="24" t="s">
        <v>84</v>
      </c>
    </row>
    <row r="166" spans="1:14" s="3" customFormat="1" x14ac:dyDescent="0.25">
      <c r="A166" s="52">
        <v>43285</v>
      </c>
      <c r="B166" s="20" t="s">
        <v>497</v>
      </c>
      <c r="C166" s="24" t="s">
        <v>81</v>
      </c>
      <c r="D166" s="46" t="s">
        <v>74</v>
      </c>
      <c r="E166" s="37"/>
      <c r="F166" s="37">
        <v>300</v>
      </c>
      <c r="G166" s="109">
        <f t="shared" si="6"/>
        <v>0.53447068695517397</v>
      </c>
      <c r="H166" s="108">
        <v>561.303</v>
      </c>
      <c r="I166" s="36">
        <f t="shared" si="7"/>
        <v>-1061714</v>
      </c>
      <c r="J166" s="20" t="s">
        <v>356</v>
      </c>
      <c r="K166" s="20" t="s">
        <v>482</v>
      </c>
      <c r="L166" s="20" t="s">
        <v>26</v>
      </c>
      <c r="M166" s="20" t="s">
        <v>66</v>
      </c>
      <c r="N166" s="24" t="s">
        <v>84</v>
      </c>
    </row>
    <row r="167" spans="1:14" s="3" customFormat="1" x14ac:dyDescent="0.25">
      <c r="A167" s="52">
        <v>43285</v>
      </c>
      <c r="B167" s="20" t="s">
        <v>498</v>
      </c>
      <c r="C167" s="24" t="s">
        <v>81</v>
      </c>
      <c r="D167" s="46" t="s">
        <v>74</v>
      </c>
      <c r="E167" s="37"/>
      <c r="F167" s="37">
        <v>300</v>
      </c>
      <c r="G167" s="109">
        <f t="shared" si="6"/>
        <v>0.53447068695517397</v>
      </c>
      <c r="H167" s="108">
        <v>561.303</v>
      </c>
      <c r="I167" s="36">
        <f t="shared" si="7"/>
        <v>-1062014</v>
      </c>
      <c r="J167" s="20" t="s">
        <v>356</v>
      </c>
      <c r="K167" s="20" t="s">
        <v>482</v>
      </c>
      <c r="L167" s="20" t="s">
        <v>26</v>
      </c>
      <c r="M167" s="20" t="s">
        <v>66</v>
      </c>
      <c r="N167" s="24" t="s">
        <v>84</v>
      </c>
    </row>
    <row r="168" spans="1:14" s="3" customFormat="1" x14ac:dyDescent="0.25">
      <c r="A168" s="52">
        <v>43285</v>
      </c>
      <c r="B168" s="20" t="s">
        <v>499</v>
      </c>
      <c r="C168" s="24" t="s">
        <v>81</v>
      </c>
      <c r="D168" s="46" t="s">
        <v>74</v>
      </c>
      <c r="E168" s="37"/>
      <c r="F168" s="37">
        <v>300</v>
      </c>
      <c r="G168" s="109">
        <f t="shared" si="6"/>
        <v>0.53447068695517397</v>
      </c>
      <c r="H168" s="108">
        <v>561.303</v>
      </c>
      <c r="I168" s="36">
        <f t="shared" si="7"/>
        <v>-1062314</v>
      </c>
      <c r="J168" s="20" t="s">
        <v>356</v>
      </c>
      <c r="K168" s="20" t="s">
        <v>482</v>
      </c>
      <c r="L168" s="20" t="s">
        <v>26</v>
      </c>
      <c r="M168" s="20" t="s">
        <v>66</v>
      </c>
      <c r="N168" s="24" t="s">
        <v>84</v>
      </c>
    </row>
    <row r="169" spans="1:14" s="163" customFormat="1" x14ac:dyDescent="0.25">
      <c r="A169" s="52">
        <v>43285</v>
      </c>
      <c r="B169" s="20" t="s">
        <v>1242</v>
      </c>
      <c r="C169" s="24" t="s">
        <v>99</v>
      </c>
      <c r="D169" s="46" t="s">
        <v>74</v>
      </c>
      <c r="E169" s="37"/>
      <c r="F169" s="37">
        <v>30000</v>
      </c>
      <c r="G169" s="109">
        <f t="shared" si="6"/>
        <v>53.447068695517395</v>
      </c>
      <c r="H169" s="108">
        <v>561.303</v>
      </c>
      <c r="I169" s="36">
        <f t="shared" si="7"/>
        <v>-1092314</v>
      </c>
      <c r="J169" s="20" t="s">
        <v>356</v>
      </c>
      <c r="K169" s="20">
        <v>27</v>
      </c>
      <c r="L169" s="20" t="s">
        <v>26</v>
      </c>
      <c r="M169" s="20" t="s">
        <v>66</v>
      </c>
      <c r="N169" s="24" t="s">
        <v>100</v>
      </c>
    </row>
    <row r="170" spans="1:14" s="3" customFormat="1" x14ac:dyDescent="0.25">
      <c r="A170" s="52">
        <v>43285</v>
      </c>
      <c r="B170" s="20" t="s">
        <v>523</v>
      </c>
      <c r="C170" s="24" t="s">
        <v>81</v>
      </c>
      <c r="D170" s="20" t="s">
        <v>72</v>
      </c>
      <c r="E170" s="37"/>
      <c r="F170" s="37">
        <v>1000</v>
      </c>
      <c r="G170" s="109">
        <f t="shared" si="6"/>
        <v>1.7815689565172466</v>
      </c>
      <c r="H170" s="108">
        <v>561.303</v>
      </c>
      <c r="I170" s="36">
        <f t="shared" si="7"/>
        <v>-1093314</v>
      </c>
      <c r="J170" s="20" t="s">
        <v>385</v>
      </c>
      <c r="K170" s="20" t="s">
        <v>83</v>
      </c>
      <c r="L170" s="20" t="s">
        <v>26</v>
      </c>
      <c r="M170" s="20" t="s">
        <v>66</v>
      </c>
      <c r="N170" s="24" t="s">
        <v>84</v>
      </c>
    </row>
    <row r="171" spans="1:14" s="3" customFormat="1" x14ac:dyDescent="0.25">
      <c r="A171" s="52">
        <v>43285</v>
      </c>
      <c r="B171" s="20" t="s">
        <v>528</v>
      </c>
      <c r="C171" s="24" t="s">
        <v>81</v>
      </c>
      <c r="D171" s="20" t="s">
        <v>72</v>
      </c>
      <c r="E171" s="37"/>
      <c r="F171" s="37">
        <v>1000</v>
      </c>
      <c r="G171" s="109">
        <f t="shared" si="6"/>
        <v>1.7815689565172466</v>
      </c>
      <c r="H171" s="108">
        <v>561.303</v>
      </c>
      <c r="I171" s="36">
        <f t="shared" si="7"/>
        <v>-1094314</v>
      </c>
      <c r="J171" s="20" t="s">
        <v>385</v>
      </c>
      <c r="K171" s="20" t="s">
        <v>83</v>
      </c>
      <c r="L171" s="20" t="s">
        <v>26</v>
      </c>
      <c r="M171" s="20" t="s">
        <v>66</v>
      </c>
      <c r="N171" s="24" t="s">
        <v>84</v>
      </c>
    </row>
    <row r="172" spans="1:14" s="3" customFormat="1" x14ac:dyDescent="0.25">
      <c r="A172" s="52">
        <v>43285</v>
      </c>
      <c r="B172" s="20" t="s">
        <v>529</v>
      </c>
      <c r="C172" s="24" t="s">
        <v>81</v>
      </c>
      <c r="D172" s="20" t="s">
        <v>72</v>
      </c>
      <c r="E172" s="37"/>
      <c r="F172" s="37">
        <v>1000</v>
      </c>
      <c r="G172" s="109">
        <f t="shared" si="6"/>
        <v>1.7815689565172466</v>
      </c>
      <c r="H172" s="108">
        <v>561.303</v>
      </c>
      <c r="I172" s="36">
        <f t="shared" si="7"/>
        <v>-1095314</v>
      </c>
      <c r="J172" s="20" t="s">
        <v>385</v>
      </c>
      <c r="K172" s="20" t="s">
        <v>83</v>
      </c>
      <c r="L172" s="20" t="s">
        <v>26</v>
      </c>
      <c r="M172" s="20" t="s">
        <v>66</v>
      </c>
      <c r="N172" s="24" t="s">
        <v>84</v>
      </c>
    </row>
    <row r="173" spans="1:14" s="3" customFormat="1" x14ac:dyDescent="0.25">
      <c r="A173" s="52">
        <v>43285</v>
      </c>
      <c r="B173" s="20" t="s">
        <v>530</v>
      </c>
      <c r="C173" s="24" t="s">
        <v>81</v>
      </c>
      <c r="D173" s="20" t="s">
        <v>72</v>
      </c>
      <c r="E173" s="37"/>
      <c r="F173" s="37">
        <v>1000</v>
      </c>
      <c r="G173" s="109">
        <f t="shared" si="6"/>
        <v>1.7815689565172466</v>
      </c>
      <c r="H173" s="108">
        <v>561.303</v>
      </c>
      <c r="I173" s="36">
        <f t="shared" si="7"/>
        <v>-1096314</v>
      </c>
      <c r="J173" s="20" t="s">
        <v>385</v>
      </c>
      <c r="K173" s="20" t="s">
        <v>83</v>
      </c>
      <c r="L173" s="20" t="s">
        <v>26</v>
      </c>
      <c r="M173" s="20" t="s">
        <v>66</v>
      </c>
      <c r="N173" s="24" t="s">
        <v>84</v>
      </c>
    </row>
    <row r="174" spans="1:14" s="3" customFormat="1" x14ac:dyDescent="0.25">
      <c r="A174" s="52">
        <v>43285</v>
      </c>
      <c r="B174" s="20" t="s">
        <v>675</v>
      </c>
      <c r="C174" s="24" t="s">
        <v>81</v>
      </c>
      <c r="D174" s="20" t="s">
        <v>76</v>
      </c>
      <c r="E174" s="37"/>
      <c r="F174" s="67">
        <v>1000</v>
      </c>
      <c r="G174" s="109">
        <f t="shared" si="6"/>
        <v>1.7815689565172466</v>
      </c>
      <c r="H174" s="108">
        <v>561.303</v>
      </c>
      <c r="I174" s="36">
        <f t="shared" si="7"/>
        <v>-1097314</v>
      </c>
      <c r="J174" s="20" t="s">
        <v>350</v>
      </c>
      <c r="K174" s="20" t="s">
        <v>83</v>
      </c>
      <c r="L174" s="20" t="s">
        <v>35</v>
      </c>
      <c r="M174" s="20" t="s">
        <v>66</v>
      </c>
      <c r="N174" s="20" t="s">
        <v>668</v>
      </c>
    </row>
    <row r="175" spans="1:14" s="3" customFormat="1" x14ac:dyDescent="0.25">
      <c r="A175" s="52">
        <v>43285</v>
      </c>
      <c r="B175" s="20" t="s">
        <v>676</v>
      </c>
      <c r="C175" s="24" t="s">
        <v>81</v>
      </c>
      <c r="D175" s="20" t="s">
        <v>76</v>
      </c>
      <c r="E175" s="37"/>
      <c r="F175" s="67">
        <v>1000</v>
      </c>
      <c r="G175" s="109">
        <f t="shared" si="6"/>
        <v>1.7815689565172466</v>
      </c>
      <c r="H175" s="108">
        <v>561.303</v>
      </c>
      <c r="I175" s="36">
        <f t="shared" si="7"/>
        <v>-1098314</v>
      </c>
      <c r="J175" s="20" t="s">
        <v>350</v>
      </c>
      <c r="K175" s="20" t="s">
        <v>83</v>
      </c>
      <c r="L175" s="20" t="s">
        <v>35</v>
      </c>
      <c r="M175" s="20" t="s">
        <v>66</v>
      </c>
      <c r="N175" s="20" t="s">
        <v>668</v>
      </c>
    </row>
    <row r="176" spans="1:14" s="163" customFormat="1" x14ac:dyDescent="0.25">
      <c r="A176" s="52">
        <v>43285</v>
      </c>
      <c r="B176" s="20" t="s">
        <v>677</v>
      </c>
      <c r="C176" s="24" t="s">
        <v>81</v>
      </c>
      <c r="D176" s="20" t="s">
        <v>76</v>
      </c>
      <c r="E176" s="37"/>
      <c r="F176" s="67">
        <v>5000</v>
      </c>
      <c r="G176" s="109">
        <f t="shared" si="6"/>
        <v>8.907844782586233</v>
      </c>
      <c r="H176" s="108">
        <v>561.303</v>
      </c>
      <c r="I176" s="36">
        <f t="shared" si="7"/>
        <v>-1103314</v>
      </c>
      <c r="J176" s="20" t="s">
        <v>350</v>
      </c>
      <c r="K176" s="20" t="s">
        <v>678</v>
      </c>
      <c r="L176" s="20" t="s">
        <v>35</v>
      </c>
      <c r="M176" s="20" t="s">
        <v>66</v>
      </c>
      <c r="N176" s="20" t="s">
        <v>100</v>
      </c>
    </row>
    <row r="177" spans="1:15" s="3" customFormat="1" x14ac:dyDescent="0.25">
      <c r="A177" s="52">
        <v>43285</v>
      </c>
      <c r="B177" s="20" t="s">
        <v>679</v>
      </c>
      <c r="C177" s="24" t="s">
        <v>81</v>
      </c>
      <c r="D177" s="20" t="s">
        <v>76</v>
      </c>
      <c r="E177" s="37"/>
      <c r="F177" s="67">
        <v>1000</v>
      </c>
      <c r="G177" s="109">
        <f t="shared" si="6"/>
        <v>1.7815689565172466</v>
      </c>
      <c r="H177" s="108">
        <v>561.303</v>
      </c>
      <c r="I177" s="36">
        <f t="shared" si="7"/>
        <v>-1104314</v>
      </c>
      <c r="J177" s="20" t="s">
        <v>350</v>
      </c>
      <c r="K177" s="20" t="s">
        <v>83</v>
      </c>
      <c r="L177" s="20" t="s">
        <v>35</v>
      </c>
      <c r="M177" s="20" t="s">
        <v>66</v>
      </c>
      <c r="N177" s="20" t="s">
        <v>668</v>
      </c>
    </row>
    <row r="178" spans="1:15" s="163" customFormat="1" x14ac:dyDescent="0.25">
      <c r="A178" s="52">
        <v>43285</v>
      </c>
      <c r="B178" s="20" t="s">
        <v>691</v>
      </c>
      <c r="C178" s="24" t="s">
        <v>99</v>
      </c>
      <c r="D178" s="20" t="s">
        <v>76</v>
      </c>
      <c r="E178" s="37"/>
      <c r="F178" s="67">
        <v>30000</v>
      </c>
      <c r="G178" s="109">
        <f t="shared" si="6"/>
        <v>53.447068695517395</v>
      </c>
      <c r="H178" s="108">
        <v>561.303</v>
      </c>
      <c r="I178" s="36">
        <f t="shared" si="7"/>
        <v>-1134314</v>
      </c>
      <c r="J178" s="20" t="s">
        <v>350</v>
      </c>
      <c r="K178" s="20" t="s">
        <v>188</v>
      </c>
      <c r="L178" s="20" t="s">
        <v>35</v>
      </c>
      <c r="M178" s="20" t="s">
        <v>66</v>
      </c>
      <c r="N178" s="20" t="s">
        <v>100</v>
      </c>
    </row>
    <row r="179" spans="1:15" s="163" customFormat="1" x14ac:dyDescent="0.25">
      <c r="A179" s="52">
        <v>43285</v>
      </c>
      <c r="B179" s="63" t="s">
        <v>748</v>
      </c>
      <c r="C179" s="24" t="s">
        <v>99</v>
      </c>
      <c r="D179" s="46" t="s">
        <v>74</v>
      </c>
      <c r="E179" s="37"/>
      <c r="F179" s="100">
        <v>10000</v>
      </c>
      <c r="G179" s="109">
        <f t="shared" si="6"/>
        <v>17.815689565172466</v>
      </c>
      <c r="H179" s="108">
        <v>561.303</v>
      </c>
      <c r="I179" s="36">
        <f t="shared" si="7"/>
        <v>-1144314</v>
      </c>
      <c r="J179" s="24" t="s">
        <v>288</v>
      </c>
      <c r="K179" s="63" t="s">
        <v>83</v>
      </c>
      <c r="L179" s="20" t="s">
        <v>26</v>
      </c>
      <c r="M179" s="20" t="s">
        <v>66</v>
      </c>
      <c r="N179" s="24" t="s">
        <v>84</v>
      </c>
    </row>
    <row r="180" spans="1:15" s="163" customFormat="1" x14ac:dyDescent="0.25">
      <c r="A180" s="52">
        <v>43285</v>
      </c>
      <c r="B180" s="63" t="s">
        <v>755</v>
      </c>
      <c r="C180" s="24" t="s">
        <v>81</v>
      </c>
      <c r="D180" s="46" t="s">
        <v>74</v>
      </c>
      <c r="E180" s="37"/>
      <c r="F180" s="100">
        <v>500</v>
      </c>
      <c r="G180" s="109">
        <f t="shared" si="6"/>
        <v>0.89078447825862328</v>
      </c>
      <c r="H180" s="108">
        <v>561.303</v>
      </c>
      <c r="I180" s="36">
        <f t="shared" si="7"/>
        <v>-1144814</v>
      </c>
      <c r="J180" s="24" t="s">
        <v>288</v>
      </c>
      <c r="K180" s="63" t="s">
        <v>83</v>
      </c>
      <c r="L180" s="20" t="s">
        <v>26</v>
      </c>
      <c r="M180" s="20" t="s">
        <v>66</v>
      </c>
      <c r="N180" s="24" t="s">
        <v>84</v>
      </c>
    </row>
    <row r="181" spans="1:15" s="163" customFormat="1" x14ac:dyDescent="0.25">
      <c r="A181" s="52">
        <v>43285</v>
      </c>
      <c r="B181" s="63" t="s">
        <v>756</v>
      </c>
      <c r="C181" s="24" t="s">
        <v>81</v>
      </c>
      <c r="D181" s="46" t="s">
        <v>74</v>
      </c>
      <c r="E181" s="37"/>
      <c r="F181" s="100">
        <v>500</v>
      </c>
      <c r="G181" s="109">
        <f t="shared" si="6"/>
        <v>0.89078447825862328</v>
      </c>
      <c r="H181" s="108">
        <v>561.303</v>
      </c>
      <c r="I181" s="36">
        <f t="shared" si="7"/>
        <v>-1145314</v>
      </c>
      <c r="J181" s="24" t="s">
        <v>288</v>
      </c>
      <c r="K181" s="63" t="s">
        <v>83</v>
      </c>
      <c r="L181" s="20" t="s">
        <v>26</v>
      </c>
      <c r="M181" s="20" t="s">
        <v>66</v>
      </c>
      <c r="N181" s="24" t="s">
        <v>84</v>
      </c>
    </row>
    <row r="182" spans="1:15" s="163" customFormat="1" x14ac:dyDescent="0.25">
      <c r="A182" s="52">
        <v>43285</v>
      </c>
      <c r="B182" s="63" t="s">
        <v>757</v>
      </c>
      <c r="C182" s="24" t="s">
        <v>81</v>
      </c>
      <c r="D182" s="46" t="s">
        <v>74</v>
      </c>
      <c r="E182" s="37"/>
      <c r="F182" s="100">
        <v>500</v>
      </c>
      <c r="G182" s="109">
        <f t="shared" si="6"/>
        <v>0.89078447825862328</v>
      </c>
      <c r="H182" s="108">
        <v>561.303</v>
      </c>
      <c r="I182" s="36">
        <f t="shared" si="7"/>
        <v>-1145814</v>
      </c>
      <c r="J182" s="24" t="s">
        <v>288</v>
      </c>
      <c r="K182" s="63" t="s">
        <v>83</v>
      </c>
      <c r="L182" s="20" t="s">
        <v>26</v>
      </c>
      <c r="M182" s="20" t="s">
        <v>66</v>
      </c>
      <c r="N182" s="24" t="s">
        <v>84</v>
      </c>
    </row>
    <row r="183" spans="1:15" s="163" customFormat="1" x14ac:dyDescent="0.25">
      <c r="A183" s="52">
        <v>43285</v>
      </c>
      <c r="B183" s="24" t="s">
        <v>779</v>
      </c>
      <c r="C183" s="24" t="s">
        <v>81</v>
      </c>
      <c r="D183" s="46" t="s">
        <v>74</v>
      </c>
      <c r="E183" s="37"/>
      <c r="F183" s="37">
        <v>1000</v>
      </c>
      <c r="G183" s="109">
        <f t="shared" si="6"/>
        <v>1.7815689565172466</v>
      </c>
      <c r="H183" s="108">
        <v>561.303</v>
      </c>
      <c r="I183" s="36">
        <f t="shared" si="7"/>
        <v>-1146814</v>
      </c>
      <c r="J183" s="24" t="s">
        <v>806</v>
      </c>
      <c r="K183" s="24" t="s">
        <v>83</v>
      </c>
      <c r="L183" s="20" t="s">
        <v>26</v>
      </c>
      <c r="M183" s="20" t="s">
        <v>66</v>
      </c>
      <c r="N183" s="24" t="s">
        <v>84</v>
      </c>
    </row>
    <row r="184" spans="1:15" s="3" customFormat="1" x14ac:dyDescent="0.25">
      <c r="A184" s="52">
        <v>43285</v>
      </c>
      <c r="B184" s="24" t="s">
        <v>814</v>
      </c>
      <c r="C184" s="24" t="s">
        <v>99</v>
      </c>
      <c r="D184" s="46" t="s">
        <v>74</v>
      </c>
      <c r="E184" s="37"/>
      <c r="F184" s="37">
        <v>10000</v>
      </c>
      <c r="G184" s="109">
        <f t="shared" si="6"/>
        <v>17.815689565172466</v>
      </c>
      <c r="H184" s="108">
        <v>561.303</v>
      </c>
      <c r="I184" s="36">
        <f t="shared" si="7"/>
        <v>-1156814</v>
      </c>
      <c r="J184" s="24" t="s">
        <v>806</v>
      </c>
      <c r="K184" s="24" t="s">
        <v>83</v>
      </c>
      <c r="L184" s="20" t="s">
        <v>26</v>
      </c>
      <c r="M184" s="20" t="s">
        <v>66</v>
      </c>
      <c r="N184" s="24" t="s">
        <v>84</v>
      </c>
    </row>
    <row r="185" spans="1:15" s="163" customFormat="1" x14ac:dyDescent="0.25">
      <c r="A185" s="52">
        <v>43285</v>
      </c>
      <c r="B185" s="63" t="s">
        <v>779</v>
      </c>
      <c r="C185" s="24" t="s">
        <v>81</v>
      </c>
      <c r="D185" s="46" t="s">
        <v>74</v>
      </c>
      <c r="E185" s="37"/>
      <c r="F185" s="37">
        <v>1000</v>
      </c>
      <c r="G185" s="109">
        <f t="shared" si="6"/>
        <v>1.7815689565172466</v>
      </c>
      <c r="H185" s="108">
        <v>561.303</v>
      </c>
      <c r="I185" s="36">
        <f t="shared" si="7"/>
        <v>-1157814</v>
      </c>
      <c r="J185" s="24" t="s">
        <v>338</v>
      </c>
      <c r="K185" s="63" t="s">
        <v>83</v>
      </c>
      <c r="L185" s="20" t="s">
        <v>26</v>
      </c>
      <c r="M185" s="20" t="s">
        <v>66</v>
      </c>
      <c r="N185" s="24" t="s">
        <v>84</v>
      </c>
    </row>
    <row r="186" spans="1:15" s="163" customFormat="1" x14ac:dyDescent="0.25">
      <c r="A186" s="52">
        <v>43285</v>
      </c>
      <c r="B186" s="63" t="s">
        <v>780</v>
      </c>
      <c r="C186" s="20" t="s">
        <v>73</v>
      </c>
      <c r="D186" s="46" t="s">
        <v>74</v>
      </c>
      <c r="E186" s="37"/>
      <c r="F186" s="37">
        <v>1000</v>
      </c>
      <c r="G186" s="109">
        <f t="shared" si="6"/>
        <v>1.7815689565172466</v>
      </c>
      <c r="H186" s="108">
        <v>561.303</v>
      </c>
      <c r="I186" s="36">
        <f t="shared" si="7"/>
        <v>-1158814</v>
      </c>
      <c r="J186" s="24" t="s">
        <v>338</v>
      </c>
      <c r="K186" s="63" t="s">
        <v>83</v>
      </c>
      <c r="L186" s="20" t="s">
        <v>26</v>
      </c>
      <c r="M186" s="20" t="s">
        <v>66</v>
      </c>
      <c r="N186" s="24" t="s">
        <v>84</v>
      </c>
    </row>
    <row r="187" spans="1:15" s="163" customFormat="1" x14ac:dyDescent="0.25">
      <c r="A187" s="52">
        <v>43285</v>
      </c>
      <c r="B187" s="63" t="s">
        <v>781</v>
      </c>
      <c r="C187" s="24" t="s">
        <v>81</v>
      </c>
      <c r="D187" s="46" t="s">
        <v>74</v>
      </c>
      <c r="E187" s="37"/>
      <c r="F187" s="37">
        <v>1000</v>
      </c>
      <c r="G187" s="109">
        <f t="shared" si="6"/>
        <v>1.7815689565172466</v>
      </c>
      <c r="H187" s="108">
        <v>561.303</v>
      </c>
      <c r="I187" s="36">
        <f t="shared" si="7"/>
        <v>-1159814</v>
      </c>
      <c r="J187" s="24" t="s">
        <v>338</v>
      </c>
      <c r="K187" s="63" t="s">
        <v>83</v>
      </c>
      <c r="L187" s="20" t="s">
        <v>26</v>
      </c>
      <c r="M187" s="20" t="s">
        <v>66</v>
      </c>
      <c r="N187" s="24" t="s">
        <v>84</v>
      </c>
    </row>
    <row r="188" spans="1:15" s="3" customFormat="1" x14ac:dyDescent="0.25">
      <c r="A188" s="52">
        <v>43285</v>
      </c>
      <c r="B188" s="63" t="s">
        <v>1003</v>
      </c>
      <c r="C188" s="24" t="s">
        <v>81</v>
      </c>
      <c r="D188" s="20" t="s">
        <v>76</v>
      </c>
      <c r="E188" s="100"/>
      <c r="F188" s="100">
        <v>500</v>
      </c>
      <c r="G188" s="109">
        <f t="shared" si="6"/>
        <v>0.89078447825862328</v>
      </c>
      <c r="H188" s="108">
        <v>561.303</v>
      </c>
      <c r="I188" s="36">
        <f t="shared" si="7"/>
        <v>-1160314</v>
      </c>
      <c r="J188" s="63" t="s">
        <v>351</v>
      </c>
      <c r="K188" s="63" t="s">
        <v>83</v>
      </c>
      <c r="L188" s="20" t="s">
        <v>35</v>
      </c>
      <c r="M188" s="20" t="s">
        <v>66</v>
      </c>
      <c r="N188" s="24" t="s">
        <v>84</v>
      </c>
      <c r="O188" s="106"/>
    </row>
    <row r="189" spans="1:15" s="3" customFormat="1" x14ac:dyDescent="0.25">
      <c r="A189" s="52">
        <v>43285</v>
      </c>
      <c r="B189" s="63" t="s">
        <v>1004</v>
      </c>
      <c r="C189" s="24" t="s">
        <v>81</v>
      </c>
      <c r="D189" s="20" t="s">
        <v>76</v>
      </c>
      <c r="E189" s="100"/>
      <c r="F189" s="100">
        <v>1000</v>
      </c>
      <c r="G189" s="109">
        <f t="shared" si="6"/>
        <v>1.7815689565172466</v>
      </c>
      <c r="H189" s="108">
        <v>561.303</v>
      </c>
      <c r="I189" s="36">
        <f t="shared" si="7"/>
        <v>-1161314</v>
      </c>
      <c r="J189" s="63" t="s">
        <v>351</v>
      </c>
      <c r="K189" s="63" t="s">
        <v>83</v>
      </c>
      <c r="L189" s="20" t="s">
        <v>35</v>
      </c>
      <c r="M189" s="20" t="s">
        <v>66</v>
      </c>
      <c r="N189" s="24" t="s">
        <v>84</v>
      </c>
      <c r="O189" s="106"/>
    </row>
    <row r="190" spans="1:15" s="3" customFormat="1" x14ac:dyDescent="0.25">
      <c r="A190" s="52">
        <v>43285</v>
      </c>
      <c r="B190" s="63" t="s">
        <v>1005</v>
      </c>
      <c r="C190" s="24" t="s">
        <v>81</v>
      </c>
      <c r="D190" s="20" t="s">
        <v>76</v>
      </c>
      <c r="E190" s="100"/>
      <c r="F190" s="100">
        <v>12000</v>
      </c>
      <c r="G190" s="109">
        <f t="shared" si="6"/>
        <v>21.378827478206958</v>
      </c>
      <c r="H190" s="108">
        <v>561.303</v>
      </c>
      <c r="I190" s="36">
        <f t="shared" si="7"/>
        <v>-1173314</v>
      </c>
      <c r="J190" s="63" t="s">
        <v>351</v>
      </c>
      <c r="K190" s="63" t="s">
        <v>83</v>
      </c>
      <c r="L190" s="20" t="s">
        <v>35</v>
      </c>
      <c r="M190" s="20" t="s">
        <v>66</v>
      </c>
      <c r="N190" s="24" t="s">
        <v>84</v>
      </c>
      <c r="O190" s="106"/>
    </row>
    <row r="191" spans="1:15" s="163" customFormat="1" x14ac:dyDescent="0.25">
      <c r="A191" s="52">
        <v>43285</v>
      </c>
      <c r="B191" s="63" t="s">
        <v>1006</v>
      </c>
      <c r="C191" s="24" t="s">
        <v>99</v>
      </c>
      <c r="D191" s="20" t="s">
        <v>76</v>
      </c>
      <c r="E191" s="100"/>
      <c r="F191" s="100">
        <v>5000</v>
      </c>
      <c r="G191" s="109">
        <f t="shared" si="6"/>
        <v>8.907844782586233</v>
      </c>
      <c r="H191" s="108">
        <v>561.303</v>
      </c>
      <c r="I191" s="36">
        <f t="shared" si="7"/>
        <v>-1178314</v>
      </c>
      <c r="J191" s="63" t="s">
        <v>351</v>
      </c>
      <c r="K191" s="63" t="s">
        <v>1007</v>
      </c>
      <c r="L191" s="20" t="s">
        <v>35</v>
      </c>
      <c r="M191" s="20" t="s">
        <v>66</v>
      </c>
      <c r="N191" s="24" t="s">
        <v>100</v>
      </c>
      <c r="O191" s="164"/>
    </row>
    <row r="192" spans="1:15" s="3" customFormat="1" x14ac:dyDescent="0.25">
      <c r="A192" s="52">
        <v>43285</v>
      </c>
      <c r="B192" s="63" t="s">
        <v>1008</v>
      </c>
      <c r="C192" s="24" t="s">
        <v>81</v>
      </c>
      <c r="D192" s="20" t="s">
        <v>76</v>
      </c>
      <c r="E192" s="100"/>
      <c r="F192" s="100">
        <v>300</v>
      </c>
      <c r="G192" s="109">
        <f t="shared" si="6"/>
        <v>0.53447068695517397</v>
      </c>
      <c r="H192" s="108">
        <v>561.303</v>
      </c>
      <c r="I192" s="36">
        <f t="shared" si="7"/>
        <v>-1178614</v>
      </c>
      <c r="J192" s="63" t="s">
        <v>351</v>
      </c>
      <c r="K192" s="63" t="s">
        <v>83</v>
      </c>
      <c r="L192" s="20" t="s">
        <v>35</v>
      </c>
      <c r="M192" s="20" t="s">
        <v>66</v>
      </c>
      <c r="N192" s="24" t="s">
        <v>84</v>
      </c>
      <c r="O192" s="106"/>
    </row>
    <row r="193" spans="1:15" s="3" customFormat="1" x14ac:dyDescent="0.25">
      <c r="A193" s="52">
        <v>43285</v>
      </c>
      <c r="B193" s="63" t="s">
        <v>1009</v>
      </c>
      <c r="C193" s="24" t="s">
        <v>81</v>
      </c>
      <c r="D193" s="20" t="s">
        <v>76</v>
      </c>
      <c r="E193" s="100"/>
      <c r="F193" s="100">
        <v>500</v>
      </c>
      <c r="G193" s="109">
        <f t="shared" si="6"/>
        <v>0.89078447825862328</v>
      </c>
      <c r="H193" s="108">
        <v>561.303</v>
      </c>
      <c r="I193" s="36">
        <f t="shared" si="7"/>
        <v>-1179114</v>
      </c>
      <c r="J193" s="63" t="s">
        <v>351</v>
      </c>
      <c r="K193" s="63" t="s">
        <v>83</v>
      </c>
      <c r="L193" s="20" t="s">
        <v>35</v>
      </c>
      <c r="M193" s="20" t="s">
        <v>66</v>
      </c>
      <c r="N193" s="24" t="s">
        <v>84</v>
      </c>
      <c r="O193" s="106"/>
    </row>
    <row r="194" spans="1:15" s="163" customFormat="1" x14ac:dyDescent="0.25">
      <c r="A194" s="52">
        <v>43285</v>
      </c>
      <c r="B194" s="63" t="s">
        <v>1010</v>
      </c>
      <c r="C194" s="24" t="s">
        <v>81</v>
      </c>
      <c r="D194" s="20" t="s">
        <v>76</v>
      </c>
      <c r="E194" s="100"/>
      <c r="F194" s="100">
        <v>15000</v>
      </c>
      <c r="G194" s="109">
        <f t="shared" si="6"/>
        <v>26.723534347758697</v>
      </c>
      <c r="H194" s="108">
        <v>561.303</v>
      </c>
      <c r="I194" s="36">
        <f t="shared" si="7"/>
        <v>-1194114</v>
      </c>
      <c r="J194" s="63" t="s">
        <v>351</v>
      </c>
      <c r="K194" s="63">
        <v>8948</v>
      </c>
      <c r="L194" s="20" t="s">
        <v>35</v>
      </c>
      <c r="M194" s="20" t="s">
        <v>66</v>
      </c>
      <c r="N194" s="24" t="s">
        <v>100</v>
      </c>
      <c r="O194" s="164"/>
    </row>
    <row r="195" spans="1:15" s="3" customFormat="1" x14ac:dyDescent="0.25">
      <c r="A195" s="52">
        <v>43285</v>
      </c>
      <c r="B195" s="63" t="s">
        <v>1011</v>
      </c>
      <c r="C195" s="24" t="s">
        <v>81</v>
      </c>
      <c r="D195" s="20" t="s">
        <v>76</v>
      </c>
      <c r="E195" s="100"/>
      <c r="F195" s="100">
        <v>500</v>
      </c>
      <c r="G195" s="109">
        <f t="shared" si="6"/>
        <v>0.89078447825862328</v>
      </c>
      <c r="H195" s="108">
        <v>561.303</v>
      </c>
      <c r="I195" s="36">
        <f t="shared" si="7"/>
        <v>-1194614</v>
      </c>
      <c r="J195" s="63" t="s">
        <v>351</v>
      </c>
      <c r="K195" s="63" t="s">
        <v>83</v>
      </c>
      <c r="L195" s="20" t="s">
        <v>35</v>
      </c>
      <c r="M195" s="20" t="s">
        <v>66</v>
      </c>
      <c r="N195" s="24" t="s">
        <v>84</v>
      </c>
      <c r="O195" s="106"/>
    </row>
    <row r="196" spans="1:15" s="163" customFormat="1" x14ac:dyDescent="0.25">
      <c r="A196" s="52">
        <v>43285</v>
      </c>
      <c r="B196" s="24" t="s">
        <v>1096</v>
      </c>
      <c r="C196" s="24" t="s">
        <v>99</v>
      </c>
      <c r="D196" s="46" t="s">
        <v>74</v>
      </c>
      <c r="E196" s="36"/>
      <c r="F196" s="36">
        <v>15000</v>
      </c>
      <c r="G196" s="109">
        <f t="shared" si="6"/>
        <v>26.723534347758697</v>
      </c>
      <c r="H196" s="108">
        <v>561.303</v>
      </c>
      <c r="I196" s="36">
        <f t="shared" si="7"/>
        <v>-1209614</v>
      </c>
      <c r="J196" s="24" t="s">
        <v>1090</v>
      </c>
      <c r="K196" s="24">
        <v>30</v>
      </c>
      <c r="L196" s="20" t="s">
        <v>26</v>
      </c>
      <c r="M196" s="20" t="s">
        <v>66</v>
      </c>
      <c r="N196" s="20" t="s">
        <v>100</v>
      </c>
      <c r="O196" s="164"/>
    </row>
    <row r="197" spans="1:15" s="163" customFormat="1" x14ac:dyDescent="0.25">
      <c r="A197" s="52">
        <v>43285</v>
      </c>
      <c r="B197" s="24" t="s">
        <v>1097</v>
      </c>
      <c r="C197" s="24" t="s">
        <v>81</v>
      </c>
      <c r="D197" s="46" t="s">
        <v>74</v>
      </c>
      <c r="E197" s="36"/>
      <c r="F197" s="36">
        <v>500</v>
      </c>
      <c r="G197" s="109">
        <f t="shared" si="6"/>
        <v>0.89078447825862328</v>
      </c>
      <c r="H197" s="108">
        <v>561.303</v>
      </c>
      <c r="I197" s="36">
        <f t="shared" si="7"/>
        <v>-1210114</v>
      </c>
      <c r="J197" s="24" t="s">
        <v>1090</v>
      </c>
      <c r="K197" s="24" t="s">
        <v>1091</v>
      </c>
      <c r="L197" s="20" t="s">
        <v>26</v>
      </c>
      <c r="M197" s="20" t="s">
        <v>66</v>
      </c>
      <c r="N197" s="24" t="s">
        <v>84</v>
      </c>
      <c r="O197" s="164"/>
    </row>
    <row r="198" spans="1:15" s="163" customFormat="1" x14ac:dyDescent="0.25">
      <c r="A198" s="52">
        <v>43285</v>
      </c>
      <c r="B198" s="24" t="s">
        <v>1098</v>
      </c>
      <c r="C198" s="24" t="s">
        <v>81</v>
      </c>
      <c r="D198" s="46" t="s">
        <v>74</v>
      </c>
      <c r="E198" s="36"/>
      <c r="F198" s="36">
        <v>1000</v>
      </c>
      <c r="G198" s="109">
        <f t="shared" si="6"/>
        <v>1.7815689565172466</v>
      </c>
      <c r="H198" s="108">
        <v>561.303</v>
      </c>
      <c r="I198" s="36">
        <f t="shared" si="7"/>
        <v>-1211114</v>
      </c>
      <c r="J198" s="24" t="s">
        <v>1090</v>
      </c>
      <c r="K198" s="24" t="s">
        <v>1091</v>
      </c>
      <c r="L198" s="20" t="s">
        <v>26</v>
      </c>
      <c r="M198" s="20" t="s">
        <v>66</v>
      </c>
      <c r="N198" s="24" t="s">
        <v>84</v>
      </c>
      <c r="O198" s="164"/>
    </row>
    <row r="199" spans="1:15" s="163" customFormat="1" x14ac:dyDescent="0.25">
      <c r="A199" s="52">
        <v>43285</v>
      </c>
      <c r="B199" s="24" t="s">
        <v>1099</v>
      </c>
      <c r="C199" s="24" t="s">
        <v>81</v>
      </c>
      <c r="D199" s="46" t="s">
        <v>74</v>
      </c>
      <c r="E199" s="36"/>
      <c r="F199" s="36">
        <v>500</v>
      </c>
      <c r="G199" s="109">
        <f t="shared" si="6"/>
        <v>0.89078447825862328</v>
      </c>
      <c r="H199" s="108">
        <v>561.303</v>
      </c>
      <c r="I199" s="36">
        <f t="shared" si="7"/>
        <v>-1211614</v>
      </c>
      <c r="J199" s="24" t="s">
        <v>1090</v>
      </c>
      <c r="K199" s="24" t="s">
        <v>1091</v>
      </c>
      <c r="L199" s="20" t="s">
        <v>26</v>
      </c>
      <c r="M199" s="20" t="s">
        <v>66</v>
      </c>
      <c r="N199" s="24" t="s">
        <v>84</v>
      </c>
      <c r="O199" s="164"/>
    </row>
    <row r="200" spans="1:15" s="163" customFormat="1" x14ac:dyDescent="0.25">
      <c r="A200" s="52">
        <v>43285</v>
      </c>
      <c r="B200" s="24" t="s">
        <v>1100</v>
      </c>
      <c r="C200" s="24" t="s">
        <v>81</v>
      </c>
      <c r="D200" s="46" t="s">
        <v>74</v>
      </c>
      <c r="E200" s="36"/>
      <c r="F200" s="36">
        <v>500</v>
      </c>
      <c r="G200" s="109">
        <f t="shared" si="6"/>
        <v>0.89078447825862328</v>
      </c>
      <c r="H200" s="108">
        <v>561.303</v>
      </c>
      <c r="I200" s="36">
        <f t="shared" si="7"/>
        <v>-1212114</v>
      </c>
      <c r="J200" s="24" t="s">
        <v>1090</v>
      </c>
      <c r="K200" s="24" t="s">
        <v>1091</v>
      </c>
      <c r="L200" s="20" t="s">
        <v>26</v>
      </c>
      <c r="M200" s="20" t="s">
        <v>66</v>
      </c>
      <c r="N200" s="24" t="s">
        <v>84</v>
      </c>
      <c r="O200" s="164"/>
    </row>
    <row r="201" spans="1:15" s="163" customFormat="1" x14ac:dyDescent="0.25">
      <c r="A201" s="52">
        <v>43285</v>
      </c>
      <c r="B201" s="24" t="s">
        <v>1101</v>
      </c>
      <c r="C201" s="24" t="s">
        <v>81</v>
      </c>
      <c r="D201" s="46" t="s">
        <v>74</v>
      </c>
      <c r="E201" s="36"/>
      <c r="F201" s="36">
        <v>500</v>
      </c>
      <c r="G201" s="109">
        <f t="shared" si="6"/>
        <v>0.89078447825862328</v>
      </c>
      <c r="H201" s="108">
        <v>561.303</v>
      </c>
      <c r="I201" s="36">
        <f t="shared" si="7"/>
        <v>-1212614</v>
      </c>
      <c r="J201" s="24" t="s">
        <v>1090</v>
      </c>
      <c r="K201" s="24" t="s">
        <v>1091</v>
      </c>
      <c r="L201" s="20" t="s">
        <v>26</v>
      </c>
      <c r="M201" s="20" t="s">
        <v>66</v>
      </c>
      <c r="N201" s="24" t="s">
        <v>84</v>
      </c>
      <c r="O201" s="164"/>
    </row>
    <row r="202" spans="1:15" s="163" customFormat="1" x14ac:dyDescent="0.25">
      <c r="A202" s="52">
        <v>43285</v>
      </c>
      <c r="B202" s="24" t="s">
        <v>1102</v>
      </c>
      <c r="C202" s="24" t="s">
        <v>81</v>
      </c>
      <c r="D202" s="46" t="s">
        <v>74</v>
      </c>
      <c r="E202" s="36"/>
      <c r="F202" s="36">
        <v>500</v>
      </c>
      <c r="G202" s="109">
        <f t="shared" si="6"/>
        <v>0.89078447825862328</v>
      </c>
      <c r="H202" s="108">
        <v>561.303</v>
      </c>
      <c r="I202" s="36">
        <f t="shared" si="7"/>
        <v>-1213114</v>
      </c>
      <c r="J202" s="24" t="s">
        <v>1090</v>
      </c>
      <c r="K202" s="24" t="s">
        <v>1091</v>
      </c>
      <c r="L202" s="20" t="s">
        <v>26</v>
      </c>
      <c r="M202" s="20" t="s">
        <v>66</v>
      </c>
      <c r="N202" s="24" t="s">
        <v>84</v>
      </c>
      <c r="O202" s="164"/>
    </row>
    <row r="203" spans="1:15" s="3" customFormat="1" x14ac:dyDescent="0.25">
      <c r="A203" s="52">
        <v>43285</v>
      </c>
      <c r="B203" s="24" t="s">
        <v>1103</v>
      </c>
      <c r="C203" s="20" t="s">
        <v>73</v>
      </c>
      <c r="D203" s="46" t="s">
        <v>74</v>
      </c>
      <c r="E203" s="36"/>
      <c r="F203" s="36">
        <v>1200</v>
      </c>
      <c r="G203" s="109">
        <f t="shared" ref="G203:G267" si="8">+F203/H203</f>
        <v>2.1378827478206959</v>
      </c>
      <c r="H203" s="108">
        <v>561.303</v>
      </c>
      <c r="I203" s="36">
        <f t="shared" si="7"/>
        <v>-1214314</v>
      </c>
      <c r="J203" s="24" t="s">
        <v>1090</v>
      </c>
      <c r="K203" s="24" t="s">
        <v>1091</v>
      </c>
      <c r="L203" s="20" t="s">
        <v>26</v>
      </c>
      <c r="M203" s="20" t="s">
        <v>66</v>
      </c>
      <c r="N203" s="24" t="s">
        <v>84</v>
      </c>
      <c r="O203" s="106"/>
    </row>
    <row r="204" spans="1:15" s="3" customFormat="1" x14ac:dyDescent="0.25">
      <c r="A204" s="52">
        <v>43285</v>
      </c>
      <c r="B204" s="24" t="s">
        <v>1246</v>
      </c>
      <c r="C204" s="20" t="s">
        <v>73</v>
      </c>
      <c r="D204" s="24" t="s">
        <v>349</v>
      </c>
      <c r="E204" s="36"/>
      <c r="F204" s="36">
        <v>16500</v>
      </c>
      <c r="G204" s="109">
        <f t="shared" si="8"/>
        <v>29.395887782534569</v>
      </c>
      <c r="H204" s="108">
        <v>561.303</v>
      </c>
      <c r="I204" s="36">
        <f t="shared" si="7"/>
        <v>-1230814</v>
      </c>
      <c r="J204" s="24" t="s">
        <v>186</v>
      </c>
      <c r="K204" s="24" t="s">
        <v>188</v>
      </c>
      <c r="L204" s="20" t="s">
        <v>26</v>
      </c>
      <c r="M204" s="20" t="s">
        <v>66</v>
      </c>
      <c r="N204" s="24" t="s">
        <v>100</v>
      </c>
      <c r="O204" s="106"/>
    </row>
    <row r="205" spans="1:15" s="163" customFormat="1" x14ac:dyDescent="0.25">
      <c r="A205" s="52">
        <v>43285</v>
      </c>
      <c r="B205" s="24" t="s">
        <v>1105</v>
      </c>
      <c r="C205" s="24" t="s">
        <v>71</v>
      </c>
      <c r="D205" s="24" t="s">
        <v>395</v>
      </c>
      <c r="E205" s="36"/>
      <c r="F205" s="36">
        <v>95000</v>
      </c>
      <c r="G205" s="109">
        <f t="shared" si="8"/>
        <v>169.24905086913842</v>
      </c>
      <c r="H205" s="108">
        <v>561.303</v>
      </c>
      <c r="I205" s="36">
        <f t="shared" si="7"/>
        <v>-1325814</v>
      </c>
      <c r="J205" s="24" t="s">
        <v>1090</v>
      </c>
      <c r="K205" s="24" t="s">
        <v>503</v>
      </c>
      <c r="L205" s="20" t="s">
        <v>35</v>
      </c>
      <c r="M205" s="20" t="s">
        <v>66</v>
      </c>
      <c r="N205" s="24" t="s">
        <v>100</v>
      </c>
      <c r="O205" s="164"/>
    </row>
    <row r="206" spans="1:15" s="163" customFormat="1" x14ac:dyDescent="0.25">
      <c r="A206" s="52">
        <v>43285</v>
      </c>
      <c r="B206" s="24" t="s">
        <v>1106</v>
      </c>
      <c r="C206" s="24" t="s">
        <v>81</v>
      </c>
      <c r="D206" s="46" t="s">
        <v>74</v>
      </c>
      <c r="E206" s="36"/>
      <c r="F206" s="36">
        <v>1000</v>
      </c>
      <c r="G206" s="109">
        <f t="shared" si="8"/>
        <v>1.7815689565172466</v>
      </c>
      <c r="H206" s="108">
        <v>561.303</v>
      </c>
      <c r="I206" s="36">
        <f t="shared" si="7"/>
        <v>-1326814</v>
      </c>
      <c r="J206" s="24" t="s">
        <v>1090</v>
      </c>
      <c r="K206" s="24" t="s">
        <v>1091</v>
      </c>
      <c r="L206" s="20" t="s">
        <v>26</v>
      </c>
      <c r="M206" s="20" t="s">
        <v>66</v>
      </c>
      <c r="N206" s="24" t="s">
        <v>84</v>
      </c>
      <c r="O206" s="164"/>
    </row>
    <row r="207" spans="1:15" s="163" customFormat="1" x14ac:dyDescent="0.25">
      <c r="A207" s="52">
        <v>43286</v>
      </c>
      <c r="B207" s="20" t="s">
        <v>29</v>
      </c>
      <c r="C207" s="20" t="s">
        <v>71</v>
      </c>
      <c r="D207" s="20" t="s">
        <v>72</v>
      </c>
      <c r="E207" s="105"/>
      <c r="F207" s="37">
        <v>210000</v>
      </c>
      <c r="G207" s="109">
        <f t="shared" si="8"/>
        <v>374.12948086862178</v>
      </c>
      <c r="H207" s="108">
        <v>561.303</v>
      </c>
      <c r="I207" s="36">
        <f t="shared" si="7"/>
        <v>-1536814</v>
      </c>
      <c r="J207" s="105" t="s">
        <v>67</v>
      </c>
      <c r="K207" s="20">
        <v>3593802</v>
      </c>
      <c r="L207" s="20" t="s">
        <v>26</v>
      </c>
      <c r="M207" s="20" t="s">
        <v>66</v>
      </c>
      <c r="N207" s="24" t="s">
        <v>100</v>
      </c>
    </row>
    <row r="208" spans="1:15" s="163" customFormat="1" x14ac:dyDescent="0.25">
      <c r="A208" s="52">
        <v>43286</v>
      </c>
      <c r="B208" s="20" t="s">
        <v>30</v>
      </c>
      <c r="C208" s="20" t="s">
        <v>68</v>
      </c>
      <c r="D208" s="20" t="s">
        <v>69</v>
      </c>
      <c r="E208" s="104"/>
      <c r="F208" s="37">
        <v>3401</v>
      </c>
      <c r="G208" s="109">
        <f t="shared" si="8"/>
        <v>6.0591160211151553</v>
      </c>
      <c r="H208" s="108">
        <v>561.303</v>
      </c>
      <c r="I208" s="36">
        <f t="shared" ref="I208:I271" si="9">+I207+E208-F208</f>
        <v>-1540215</v>
      </c>
      <c r="J208" s="105" t="s">
        <v>67</v>
      </c>
      <c r="K208" s="20">
        <v>3593802</v>
      </c>
      <c r="L208" s="20" t="s">
        <v>26</v>
      </c>
      <c r="M208" s="20" t="s">
        <v>66</v>
      </c>
      <c r="N208" s="24" t="s">
        <v>100</v>
      </c>
    </row>
    <row r="209" spans="1:15" s="163" customFormat="1" x14ac:dyDescent="0.25">
      <c r="A209" s="52">
        <v>43286</v>
      </c>
      <c r="B209" s="20" t="s">
        <v>31</v>
      </c>
      <c r="C209" s="20" t="s">
        <v>73</v>
      </c>
      <c r="D209" s="46" t="s">
        <v>74</v>
      </c>
      <c r="E209" s="37"/>
      <c r="F209" s="37">
        <v>844334</v>
      </c>
      <c r="G209" s="109">
        <f t="shared" si="8"/>
        <v>1504.2392433320329</v>
      </c>
      <c r="H209" s="108">
        <v>561.303</v>
      </c>
      <c r="I209" s="36">
        <f t="shared" si="9"/>
        <v>-2384549</v>
      </c>
      <c r="J209" s="105" t="s">
        <v>67</v>
      </c>
      <c r="K209" s="20">
        <v>3593801</v>
      </c>
      <c r="L209" s="20" t="s">
        <v>26</v>
      </c>
      <c r="M209" s="20" t="s">
        <v>66</v>
      </c>
      <c r="N209" s="24" t="s">
        <v>100</v>
      </c>
    </row>
    <row r="210" spans="1:15" s="163" customFormat="1" x14ac:dyDescent="0.25">
      <c r="A210" s="52">
        <v>43286</v>
      </c>
      <c r="B210" s="20" t="s">
        <v>32</v>
      </c>
      <c r="C210" s="20" t="s">
        <v>73</v>
      </c>
      <c r="D210" s="20" t="s">
        <v>72</v>
      </c>
      <c r="E210" s="37"/>
      <c r="F210" s="37">
        <v>72840</v>
      </c>
      <c r="G210" s="109">
        <f t="shared" si="8"/>
        <v>129.76948279271625</v>
      </c>
      <c r="H210" s="108">
        <v>561.303</v>
      </c>
      <c r="I210" s="36">
        <f t="shared" si="9"/>
        <v>-2457389</v>
      </c>
      <c r="J210" s="105" t="s">
        <v>67</v>
      </c>
      <c r="K210" s="20">
        <v>3593801</v>
      </c>
      <c r="L210" s="20" t="s">
        <v>26</v>
      </c>
      <c r="M210" s="20" t="s">
        <v>66</v>
      </c>
      <c r="N210" s="24" t="s">
        <v>100</v>
      </c>
    </row>
    <row r="211" spans="1:15" s="163" customFormat="1" x14ac:dyDescent="0.25">
      <c r="A211" s="52">
        <v>43286</v>
      </c>
      <c r="B211" s="20" t="s">
        <v>33</v>
      </c>
      <c r="C211" s="20" t="s">
        <v>73</v>
      </c>
      <c r="D211" s="20" t="s">
        <v>75</v>
      </c>
      <c r="E211" s="37"/>
      <c r="F211" s="37">
        <v>220038</v>
      </c>
      <c r="G211" s="109">
        <f t="shared" si="8"/>
        <v>392.0128700541419</v>
      </c>
      <c r="H211" s="108">
        <v>561.303</v>
      </c>
      <c r="I211" s="36">
        <f t="shared" si="9"/>
        <v>-2677427</v>
      </c>
      <c r="J211" s="105" t="s">
        <v>67</v>
      </c>
      <c r="K211" s="20">
        <v>3593801</v>
      </c>
      <c r="L211" s="20" t="s">
        <v>26</v>
      </c>
      <c r="M211" s="20" t="s">
        <v>66</v>
      </c>
      <c r="N211" s="24" t="s">
        <v>100</v>
      </c>
    </row>
    <row r="212" spans="1:15" s="163" customFormat="1" x14ac:dyDescent="0.25">
      <c r="A212" s="52">
        <v>43286</v>
      </c>
      <c r="B212" s="20" t="s">
        <v>34</v>
      </c>
      <c r="C212" s="20" t="s">
        <v>73</v>
      </c>
      <c r="D212" s="20" t="s">
        <v>76</v>
      </c>
      <c r="E212" s="37"/>
      <c r="F212" s="37">
        <v>116544</v>
      </c>
      <c r="G212" s="109">
        <f t="shared" si="8"/>
        <v>207.63117246834597</v>
      </c>
      <c r="H212" s="108">
        <v>561.303</v>
      </c>
      <c r="I212" s="36">
        <f t="shared" si="9"/>
        <v>-2793971</v>
      </c>
      <c r="J212" s="105" t="s">
        <v>67</v>
      </c>
      <c r="K212" s="20">
        <v>3593801</v>
      </c>
      <c r="L212" s="20" t="s">
        <v>35</v>
      </c>
      <c r="M212" s="20" t="s">
        <v>66</v>
      </c>
      <c r="N212" s="24" t="s">
        <v>100</v>
      </c>
    </row>
    <row r="213" spans="1:15" s="163" customFormat="1" x14ac:dyDescent="0.25">
      <c r="A213" s="52">
        <v>43286</v>
      </c>
      <c r="B213" s="45" t="s">
        <v>94</v>
      </c>
      <c r="C213" s="24" t="s">
        <v>81</v>
      </c>
      <c r="D213" s="46" t="s">
        <v>74</v>
      </c>
      <c r="E213" s="100"/>
      <c r="F213" s="36">
        <v>1000</v>
      </c>
      <c r="G213" s="109">
        <f t="shared" si="8"/>
        <v>1.7815689565172466</v>
      </c>
      <c r="H213" s="108">
        <v>561.303</v>
      </c>
      <c r="I213" s="36">
        <f t="shared" si="9"/>
        <v>-2794971</v>
      </c>
      <c r="J213" s="24" t="s">
        <v>82</v>
      </c>
      <c r="K213" s="63" t="s">
        <v>83</v>
      </c>
      <c r="L213" s="20" t="s">
        <v>26</v>
      </c>
      <c r="M213" s="20" t="s">
        <v>66</v>
      </c>
      <c r="N213" s="24" t="s">
        <v>84</v>
      </c>
      <c r="O213" s="164"/>
    </row>
    <row r="214" spans="1:15" s="163" customFormat="1" x14ac:dyDescent="0.25">
      <c r="A214" s="52">
        <v>43286</v>
      </c>
      <c r="B214" s="45" t="s">
        <v>95</v>
      </c>
      <c r="C214" s="20" t="s">
        <v>79</v>
      </c>
      <c r="D214" s="20" t="s">
        <v>69</v>
      </c>
      <c r="E214" s="100"/>
      <c r="F214" s="36">
        <v>500</v>
      </c>
      <c r="G214" s="109">
        <f t="shared" si="8"/>
        <v>0.89078447825862328</v>
      </c>
      <c r="H214" s="108">
        <v>561.303</v>
      </c>
      <c r="I214" s="36">
        <f t="shared" si="9"/>
        <v>-2795471</v>
      </c>
      <c r="J214" s="24" t="s">
        <v>82</v>
      </c>
      <c r="K214" s="63" t="s">
        <v>83</v>
      </c>
      <c r="L214" s="20" t="s">
        <v>26</v>
      </c>
      <c r="M214" s="20" t="s">
        <v>66</v>
      </c>
      <c r="N214" s="24" t="s">
        <v>84</v>
      </c>
      <c r="O214" s="164"/>
    </row>
    <row r="215" spans="1:15" s="163" customFormat="1" x14ac:dyDescent="0.25">
      <c r="A215" s="52">
        <v>43286</v>
      </c>
      <c r="B215" s="45" t="s">
        <v>96</v>
      </c>
      <c r="C215" s="24" t="s">
        <v>81</v>
      </c>
      <c r="D215" s="46" t="s">
        <v>74</v>
      </c>
      <c r="E215" s="100"/>
      <c r="F215" s="36">
        <v>1500</v>
      </c>
      <c r="G215" s="109">
        <f t="shared" si="8"/>
        <v>2.6723534347758697</v>
      </c>
      <c r="H215" s="108">
        <v>561.303</v>
      </c>
      <c r="I215" s="36">
        <f t="shared" si="9"/>
        <v>-2796971</v>
      </c>
      <c r="J215" s="24" t="s">
        <v>82</v>
      </c>
      <c r="K215" s="63" t="s">
        <v>83</v>
      </c>
      <c r="L215" s="20" t="s">
        <v>26</v>
      </c>
      <c r="M215" s="20" t="s">
        <v>66</v>
      </c>
      <c r="N215" s="24" t="s">
        <v>84</v>
      </c>
      <c r="O215" s="164"/>
    </row>
    <row r="216" spans="1:15" s="163" customFormat="1" x14ac:dyDescent="0.25">
      <c r="A216" s="52">
        <v>43286</v>
      </c>
      <c r="B216" s="45" t="s">
        <v>97</v>
      </c>
      <c r="C216" s="24" t="s">
        <v>81</v>
      </c>
      <c r="D216" s="46" t="s">
        <v>74</v>
      </c>
      <c r="E216" s="100"/>
      <c r="F216" s="36">
        <v>1000</v>
      </c>
      <c r="G216" s="109">
        <f t="shared" si="8"/>
        <v>1.7815689565172466</v>
      </c>
      <c r="H216" s="108">
        <v>561.303</v>
      </c>
      <c r="I216" s="36">
        <f t="shared" si="9"/>
        <v>-2797971</v>
      </c>
      <c r="J216" s="24" t="s">
        <v>82</v>
      </c>
      <c r="K216" s="63" t="s">
        <v>83</v>
      </c>
      <c r="L216" s="20" t="s">
        <v>26</v>
      </c>
      <c r="M216" s="20" t="s">
        <v>66</v>
      </c>
      <c r="N216" s="24" t="s">
        <v>84</v>
      </c>
      <c r="O216" s="164"/>
    </row>
    <row r="217" spans="1:15" s="3" customFormat="1" x14ac:dyDescent="0.25">
      <c r="A217" s="52">
        <v>43286</v>
      </c>
      <c r="B217" s="20" t="s">
        <v>192</v>
      </c>
      <c r="C217" s="24" t="s">
        <v>81</v>
      </c>
      <c r="D217" s="46" t="s">
        <v>74</v>
      </c>
      <c r="E217" s="37"/>
      <c r="F217" s="37">
        <v>700</v>
      </c>
      <c r="G217" s="109">
        <f t="shared" si="8"/>
        <v>1.2470982695620725</v>
      </c>
      <c r="H217" s="108">
        <v>561.303</v>
      </c>
      <c r="I217" s="36">
        <f t="shared" si="9"/>
        <v>-2798671</v>
      </c>
      <c r="J217" s="20" t="s">
        <v>187</v>
      </c>
      <c r="K217" s="20" t="s">
        <v>83</v>
      </c>
      <c r="L217" s="20" t="s">
        <v>26</v>
      </c>
      <c r="M217" s="20" t="s">
        <v>66</v>
      </c>
      <c r="N217" s="20" t="s">
        <v>84</v>
      </c>
    </row>
    <row r="218" spans="1:15" s="3" customFormat="1" x14ac:dyDescent="0.25">
      <c r="A218" s="52">
        <v>43286</v>
      </c>
      <c r="B218" s="20" t="s">
        <v>193</v>
      </c>
      <c r="C218" s="24" t="s">
        <v>81</v>
      </c>
      <c r="D218" s="46" t="s">
        <v>74</v>
      </c>
      <c r="E218" s="37"/>
      <c r="F218" s="37">
        <v>700</v>
      </c>
      <c r="G218" s="109">
        <f t="shared" si="8"/>
        <v>1.2470982695620725</v>
      </c>
      <c r="H218" s="108">
        <v>561.303</v>
      </c>
      <c r="I218" s="36">
        <f t="shared" si="9"/>
        <v>-2799371</v>
      </c>
      <c r="J218" s="20" t="s">
        <v>187</v>
      </c>
      <c r="K218" s="20" t="s">
        <v>83</v>
      </c>
      <c r="L218" s="20" t="s">
        <v>26</v>
      </c>
      <c r="M218" s="20" t="s">
        <v>66</v>
      </c>
      <c r="N218" s="20" t="s">
        <v>84</v>
      </c>
    </row>
    <row r="219" spans="1:15" s="3" customFormat="1" x14ac:dyDescent="0.25">
      <c r="A219" s="52">
        <v>43286</v>
      </c>
      <c r="B219" s="20" t="s">
        <v>194</v>
      </c>
      <c r="C219" s="24" t="s">
        <v>81</v>
      </c>
      <c r="D219" s="46" t="s">
        <v>74</v>
      </c>
      <c r="E219" s="37"/>
      <c r="F219" s="37">
        <v>700</v>
      </c>
      <c r="G219" s="109">
        <f t="shared" si="8"/>
        <v>1.2470982695620725</v>
      </c>
      <c r="H219" s="108">
        <v>561.303</v>
      </c>
      <c r="I219" s="36">
        <f t="shared" si="9"/>
        <v>-2800071</v>
      </c>
      <c r="J219" s="20" t="s">
        <v>187</v>
      </c>
      <c r="K219" s="20" t="s">
        <v>83</v>
      </c>
      <c r="L219" s="20" t="s">
        <v>26</v>
      </c>
      <c r="M219" s="20" t="s">
        <v>66</v>
      </c>
      <c r="N219" s="20" t="s">
        <v>84</v>
      </c>
    </row>
    <row r="220" spans="1:15" s="3" customFormat="1" x14ac:dyDescent="0.25">
      <c r="A220" s="52">
        <v>43286</v>
      </c>
      <c r="B220" s="20" t="s">
        <v>195</v>
      </c>
      <c r="C220" s="24" t="s">
        <v>81</v>
      </c>
      <c r="D220" s="46" t="s">
        <v>74</v>
      </c>
      <c r="E220" s="37"/>
      <c r="F220" s="37">
        <v>700</v>
      </c>
      <c r="G220" s="109">
        <f t="shared" si="8"/>
        <v>1.2470982695620725</v>
      </c>
      <c r="H220" s="108">
        <v>561.303</v>
      </c>
      <c r="I220" s="36">
        <f t="shared" si="9"/>
        <v>-2800771</v>
      </c>
      <c r="J220" s="20" t="s">
        <v>187</v>
      </c>
      <c r="K220" s="20" t="s">
        <v>83</v>
      </c>
      <c r="L220" s="20" t="s">
        <v>26</v>
      </c>
      <c r="M220" s="20" t="s">
        <v>66</v>
      </c>
      <c r="N220" s="20" t="s">
        <v>84</v>
      </c>
    </row>
    <row r="221" spans="1:15" s="3" customFormat="1" x14ac:dyDescent="0.25">
      <c r="A221" s="52">
        <v>43286</v>
      </c>
      <c r="B221" s="20" t="s">
        <v>196</v>
      </c>
      <c r="C221" s="24" t="s">
        <v>81</v>
      </c>
      <c r="D221" s="46" t="s">
        <v>74</v>
      </c>
      <c r="E221" s="37"/>
      <c r="F221" s="37">
        <v>700</v>
      </c>
      <c r="G221" s="109">
        <f t="shared" si="8"/>
        <v>1.2470982695620725</v>
      </c>
      <c r="H221" s="108">
        <v>561.303</v>
      </c>
      <c r="I221" s="36">
        <f t="shared" si="9"/>
        <v>-2801471</v>
      </c>
      <c r="J221" s="20" t="s">
        <v>187</v>
      </c>
      <c r="K221" s="20" t="s">
        <v>83</v>
      </c>
      <c r="L221" s="20" t="s">
        <v>26</v>
      </c>
      <c r="M221" s="20" t="s">
        <v>66</v>
      </c>
      <c r="N221" s="20" t="s">
        <v>84</v>
      </c>
    </row>
    <row r="222" spans="1:15" s="3" customFormat="1" x14ac:dyDescent="0.25">
      <c r="A222" s="52">
        <v>43286</v>
      </c>
      <c r="B222" s="20" t="s">
        <v>198</v>
      </c>
      <c r="C222" s="24" t="s">
        <v>81</v>
      </c>
      <c r="D222" s="46" t="s">
        <v>74</v>
      </c>
      <c r="E222" s="37"/>
      <c r="F222" s="37">
        <v>700</v>
      </c>
      <c r="G222" s="109">
        <f t="shared" si="8"/>
        <v>1.2470982695620725</v>
      </c>
      <c r="H222" s="108">
        <v>561.303</v>
      </c>
      <c r="I222" s="36">
        <f t="shared" si="9"/>
        <v>-2802171</v>
      </c>
      <c r="J222" s="20" t="s">
        <v>187</v>
      </c>
      <c r="K222" s="20" t="s">
        <v>83</v>
      </c>
      <c r="L222" s="20" t="s">
        <v>26</v>
      </c>
      <c r="M222" s="20" t="s">
        <v>66</v>
      </c>
      <c r="N222" s="20" t="s">
        <v>84</v>
      </c>
    </row>
    <row r="223" spans="1:15" s="163" customFormat="1" x14ac:dyDescent="0.25">
      <c r="A223" s="52">
        <v>43286</v>
      </c>
      <c r="B223" s="24" t="s">
        <v>305</v>
      </c>
      <c r="C223" s="24" t="s">
        <v>81</v>
      </c>
      <c r="D223" s="46" t="s">
        <v>74</v>
      </c>
      <c r="E223" s="37"/>
      <c r="F223" s="37">
        <v>500</v>
      </c>
      <c r="G223" s="109">
        <f t="shared" si="8"/>
        <v>0.89078447825862328</v>
      </c>
      <c r="H223" s="108">
        <v>561.303</v>
      </c>
      <c r="I223" s="36">
        <f t="shared" si="9"/>
        <v>-2802671</v>
      </c>
      <c r="J223" s="24" t="s">
        <v>282</v>
      </c>
      <c r="K223" s="20" t="s">
        <v>83</v>
      </c>
      <c r="L223" s="20" t="s">
        <v>26</v>
      </c>
      <c r="M223" s="20" t="s">
        <v>66</v>
      </c>
      <c r="N223" s="20" t="s">
        <v>84</v>
      </c>
    </row>
    <row r="224" spans="1:15" s="163" customFormat="1" x14ac:dyDescent="0.25">
      <c r="A224" s="52">
        <v>43286</v>
      </c>
      <c r="B224" s="24" t="s">
        <v>306</v>
      </c>
      <c r="C224" s="24" t="s">
        <v>81</v>
      </c>
      <c r="D224" s="46" t="s">
        <v>74</v>
      </c>
      <c r="E224" s="37"/>
      <c r="F224" s="37">
        <v>500</v>
      </c>
      <c r="G224" s="109">
        <f t="shared" si="8"/>
        <v>0.89078447825862328</v>
      </c>
      <c r="H224" s="108">
        <v>561.303</v>
      </c>
      <c r="I224" s="36">
        <f t="shared" si="9"/>
        <v>-2803171</v>
      </c>
      <c r="J224" s="24" t="s">
        <v>282</v>
      </c>
      <c r="K224" s="20" t="s">
        <v>83</v>
      </c>
      <c r="L224" s="20" t="s">
        <v>26</v>
      </c>
      <c r="M224" s="20" t="s">
        <v>66</v>
      </c>
      <c r="N224" s="20" t="s">
        <v>84</v>
      </c>
    </row>
    <row r="225" spans="1:15" s="163" customFormat="1" x14ac:dyDescent="0.25">
      <c r="A225" s="52">
        <v>43286</v>
      </c>
      <c r="B225" s="24" t="s">
        <v>1193</v>
      </c>
      <c r="C225" s="20" t="s">
        <v>900</v>
      </c>
      <c r="D225" s="24" t="s">
        <v>69</v>
      </c>
      <c r="E225" s="37"/>
      <c r="F225" s="37">
        <v>5000</v>
      </c>
      <c r="G225" s="109">
        <f t="shared" si="8"/>
        <v>8.907844782586233</v>
      </c>
      <c r="H225" s="108">
        <v>561.303</v>
      </c>
      <c r="I225" s="36">
        <f t="shared" si="9"/>
        <v>-2808171</v>
      </c>
      <c r="J225" s="24" t="s">
        <v>282</v>
      </c>
      <c r="K225" s="20" t="s">
        <v>83</v>
      </c>
      <c r="L225" s="20" t="s">
        <v>26</v>
      </c>
      <c r="M225" s="20" t="s">
        <v>66</v>
      </c>
      <c r="N225" s="20" t="s">
        <v>84</v>
      </c>
    </row>
    <row r="226" spans="1:15" s="3" customFormat="1" x14ac:dyDescent="0.25">
      <c r="A226" s="52">
        <v>43286</v>
      </c>
      <c r="B226" s="24" t="s">
        <v>1158</v>
      </c>
      <c r="C226" s="20" t="s">
        <v>79</v>
      </c>
      <c r="D226" s="24" t="s">
        <v>69</v>
      </c>
      <c r="E226" s="37"/>
      <c r="F226" s="37">
        <v>500</v>
      </c>
      <c r="G226" s="109">
        <f t="shared" si="8"/>
        <v>0.89078447825862328</v>
      </c>
      <c r="H226" s="108">
        <v>561.303</v>
      </c>
      <c r="I226" s="36">
        <f t="shared" si="9"/>
        <v>-2808671</v>
      </c>
      <c r="J226" s="24" t="s">
        <v>282</v>
      </c>
      <c r="K226" s="20" t="s">
        <v>83</v>
      </c>
      <c r="L226" s="20" t="s">
        <v>26</v>
      </c>
      <c r="M226" s="20" t="s">
        <v>66</v>
      </c>
      <c r="N226" s="20" t="s">
        <v>84</v>
      </c>
    </row>
    <row r="227" spans="1:15" s="163" customFormat="1" x14ac:dyDescent="0.25">
      <c r="A227" s="52">
        <v>43286</v>
      </c>
      <c r="B227" s="24" t="s">
        <v>307</v>
      </c>
      <c r="C227" s="24" t="s">
        <v>81</v>
      </c>
      <c r="D227" s="46" t="s">
        <v>74</v>
      </c>
      <c r="E227" s="37"/>
      <c r="F227" s="37">
        <v>500</v>
      </c>
      <c r="G227" s="109">
        <f t="shared" si="8"/>
        <v>0.89078447825862328</v>
      </c>
      <c r="H227" s="108">
        <v>561.303</v>
      </c>
      <c r="I227" s="36">
        <f t="shared" si="9"/>
        <v>-2809171</v>
      </c>
      <c r="J227" s="24" t="s">
        <v>282</v>
      </c>
      <c r="K227" s="20" t="s">
        <v>83</v>
      </c>
      <c r="L227" s="20" t="s">
        <v>26</v>
      </c>
      <c r="M227" s="20" t="s">
        <v>66</v>
      </c>
      <c r="N227" s="20" t="s">
        <v>84</v>
      </c>
    </row>
    <row r="228" spans="1:15" s="163" customFormat="1" x14ac:dyDescent="0.25">
      <c r="A228" s="52">
        <v>43286</v>
      </c>
      <c r="B228" s="24" t="s">
        <v>304</v>
      </c>
      <c r="C228" s="24" t="s">
        <v>81</v>
      </c>
      <c r="D228" s="46" t="s">
        <v>74</v>
      </c>
      <c r="E228" s="37"/>
      <c r="F228" s="37">
        <v>500</v>
      </c>
      <c r="G228" s="109">
        <f t="shared" si="8"/>
        <v>0.89078447825862328</v>
      </c>
      <c r="H228" s="108">
        <v>561.303</v>
      </c>
      <c r="I228" s="36">
        <f t="shared" si="9"/>
        <v>-2809671</v>
      </c>
      <c r="J228" s="24" t="s">
        <v>282</v>
      </c>
      <c r="K228" s="20" t="s">
        <v>83</v>
      </c>
      <c r="L228" s="20" t="s">
        <v>26</v>
      </c>
      <c r="M228" s="20" t="s">
        <v>66</v>
      </c>
      <c r="N228" s="20" t="s">
        <v>84</v>
      </c>
    </row>
    <row r="229" spans="1:15" s="163" customFormat="1" x14ac:dyDescent="0.25">
      <c r="A229" s="52">
        <v>43286</v>
      </c>
      <c r="B229" s="20" t="s">
        <v>374</v>
      </c>
      <c r="C229" s="20" t="s">
        <v>375</v>
      </c>
      <c r="D229" s="20" t="s">
        <v>69</v>
      </c>
      <c r="E229" s="37"/>
      <c r="F229" s="37">
        <v>100000</v>
      </c>
      <c r="G229" s="109">
        <f t="shared" si="8"/>
        <v>178.15689565172465</v>
      </c>
      <c r="H229" s="108">
        <v>561.303</v>
      </c>
      <c r="I229" s="36">
        <f t="shared" si="9"/>
        <v>-2909671</v>
      </c>
      <c r="J229" s="20" t="s">
        <v>186</v>
      </c>
      <c r="K229" s="20" t="s">
        <v>188</v>
      </c>
      <c r="L229" s="20" t="s">
        <v>26</v>
      </c>
      <c r="M229" s="20" t="s">
        <v>66</v>
      </c>
      <c r="N229" s="24" t="s">
        <v>100</v>
      </c>
      <c r="O229" s="166"/>
    </row>
    <row r="230" spans="1:15" s="163" customFormat="1" x14ac:dyDescent="0.25">
      <c r="A230" s="52">
        <v>43286</v>
      </c>
      <c r="B230" s="20" t="s">
        <v>376</v>
      </c>
      <c r="C230" s="20" t="s">
        <v>375</v>
      </c>
      <c r="D230" s="20" t="s">
        <v>69</v>
      </c>
      <c r="E230" s="37"/>
      <c r="F230" s="37">
        <v>100000</v>
      </c>
      <c r="G230" s="109">
        <f t="shared" si="8"/>
        <v>178.15689565172465</v>
      </c>
      <c r="H230" s="108">
        <v>561.303</v>
      </c>
      <c r="I230" s="36">
        <f t="shared" si="9"/>
        <v>-3009671</v>
      </c>
      <c r="J230" s="20" t="s">
        <v>186</v>
      </c>
      <c r="K230" s="20" t="s">
        <v>188</v>
      </c>
      <c r="L230" s="20" t="s">
        <v>26</v>
      </c>
      <c r="M230" s="20" t="s">
        <v>66</v>
      </c>
      <c r="N230" s="24" t="s">
        <v>100</v>
      </c>
      <c r="O230" s="166"/>
    </row>
    <row r="231" spans="1:15" s="163" customFormat="1" x14ac:dyDescent="0.25">
      <c r="A231" s="52">
        <v>43286</v>
      </c>
      <c r="B231" s="20" t="s">
        <v>379</v>
      </c>
      <c r="C231" s="20" t="s">
        <v>355</v>
      </c>
      <c r="D231" s="20" t="s">
        <v>69</v>
      </c>
      <c r="E231" s="37"/>
      <c r="F231" s="37">
        <v>6000</v>
      </c>
      <c r="G231" s="109">
        <f t="shared" si="8"/>
        <v>10.689413739103479</v>
      </c>
      <c r="H231" s="108">
        <v>561.303</v>
      </c>
      <c r="I231" s="36">
        <f t="shared" si="9"/>
        <v>-3015671</v>
      </c>
      <c r="J231" s="20" t="s">
        <v>186</v>
      </c>
      <c r="K231" s="20" t="s">
        <v>378</v>
      </c>
      <c r="L231" s="20" t="s">
        <v>26</v>
      </c>
      <c r="M231" s="20" t="s">
        <v>66</v>
      </c>
      <c r="N231" s="24" t="s">
        <v>100</v>
      </c>
      <c r="O231" s="166"/>
    </row>
    <row r="232" spans="1:15" s="163" customFormat="1" x14ac:dyDescent="0.25">
      <c r="A232" s="52">
        <v>43286</v>
      </c>
      <c r="B232" s="20" t="s">
        <v>382</v>
      </c>
      <c r="C232" s="20" t="s">
        <v>355</v>
      </c>
      <c r="D232" s="20" t="s">
        <v>69</v>
      </c>
      <c r="E232" s="37"/>
      <c r="F232" s="37">
        <v>12000</v>
      </c>
      <c r="G232" s="109">
        <f t="shared" si="8"/>
        <v>21.378827478206958</v>
      </c>
      <c r="H232" s="108">
        <v>561.303</v>
      </c>
      <c r="I232" s="36">
        <f t="shared" si="9"/>
        <v>-3027671</v>
      </c>
      <c r="J232" s="20" t="s">
        <v>186</v>
      </c>
      <c r="K232" s="20" t="s">
        <v>381</v>
      </c>
      <c r="L232" s="20" t="s">
        <v>26</v>
      </c>
      <c r="M232" s="20" t="s">
        <v>66</v>
      </c>
      <c r="N232" s="24" t="s">
        <v>100</v>
      </c>
      <c r="O232" s="166"/>
    </row>
    <row r="233" spans="1:15" s="163" customFormat="1" x14ac:dyDescent="0.25">
      <c r="A233" s="52">
        <v>43286</v>
      </c>
      <c r="B233" s="20" t="s">
        <v>354</v>
      </c>
      <c r="C233" s="20" t="s">
        <v>355</v>
      </c>
      <c r="D233" s="20" t="s">
        <v>69</v>
      </c>
      <c r="E233" s="37"/>
      <c r="F233" s="37">
        <v>2000</v>
      </c>
      <c r="G233" s="109">
        <f t="shared" si="8"/>
        <v>3.5631379130344931</v>
      </c>
      <c r="H233" s="108">
        <v>561.303</v>
      </c>
      <c r="I233" s="36">
        <f t="shared" si="9"/>
        <v>-3029671</v>
      </c>
      <c r="J233" s="20" t="s">
        <v>186</v>
      </c>
      <c r="K233" s="20" t="s">
        <v>383</v>
      </c>
      <c r="L233" s="20" t="s">
        <v>26</v>
      </c>
      <c r="M233" s="20" t="s">
        <v>66</v>
      </c>
      <c r="N233" s="24" t="s">
        <v>100</v>
      </c>
      <c r="O233" s="166"/>
    </row>
    <row r="234" spans="1:15" s="163" customFormat="1" x14ac:dyDescent="0.25">
      <c r="A234" s="52">
        <v>43286</v>
      </c>
      <c r="B234" s="20" t="s">
        <v>386</v>
      </c>
      <c r="C234" s="24" t="s">
        <v>81</v>
      </c>
      <c r="D234" s="20" t="s">
        <v>75</v>
      </c>
      <c r="E234" s="37"/>
      <c r="F234" s="37">
        <v>4000</v>
      </c>
      <c r="G234" s="109">
        <f t="shared" si="8"/>
        <v>7.1262758260689862</v>
      </c>
      <c r="H234" s="108">
        <v>561.303</v>
      </c>
      <c r="I234" s="36">
        <f t="shared" si="9"/>
        <v>-3033671</v>
      </c>
      <c r="J234" s="20" t="s">
        <v>186</v>
      </c>
      <c r="K234" s="20" t="s">
        <v>83</v>
      </c>
      <c r="L234" s="20" t="s">
        <v>26</v>
      </c>
      <c r="M234" s="20" t="s">
        <v>66</v>
      </c>
      <c r="N234" s="24" t="s">
        <v>84</v>
      </c>
      <c r="O234" s="166"/>
    </row>
    <row r="235" spans="1:15" s="163" customFormat="1" x14ac:dyDescent="0.25">
      <c r="A235" s="52">
        <v>43286</v>
      </c>
      <c r="B235" s="20" t="s">
        <v>388</v>
      </c>
      <c r="C235" s="20" t="s">
        <v>355</v>
      </c>
      <c r="D235" s="20" t="s">
        <v>69</v>
      </c>
      <c r="E235" s="37"/>
      <c r="F235" s="37">
        <v>1600</v>
      </c>
      <c r="G235" s="109">
        <f t="shared" si="8"/>
        <v>2.8505103304275945</v>
      </c>
      <c r="H235" s="108">
        <v>561.303</v>
      </c>
      <c r="I235" s="36">
        <f t="shared" si="9"/>
        <v>-3035271</v>
      </c>
      <c r="J235" s="20" t="s">
        <v>186</v>
      </c>
      <c r="K235" s="20" t="s">
        <v>387</v>
      </c>
      <c r="L235" s="20" t="s">
        <v>26</v>
      </c>
      <c r="M235" s="20" t="s">
        <v>66</v>
      </c>
      <c r="N235" s="24" t="s">
        <v>100</v>
      </c>
      <c r="O235" s="166"/>
    </row>
    <row r="236" spans="1:15" s="163" customFormat="1" x14ac:dyDescent="0.25">
      <c r="A236" s="52">
        <v>43286</v>
      </c>
      <c r="B236" s="20" t="s">
        <v>389</v>
      </c>
      <c r="C236" s="20" t="s">
        <v>77</v>
      </c>
      <c r="D236" s="20" t="s">
        <v>69</v>
      </c>
      <c r="E236" s="37"/>
      <c r="F236" s="37">
        <v>48476</v>
      </c>
      <c r="G236" s="109">
        <f t="shared" si="8"/>
        <v>86.363336736130037</v>
      </c>
      <c r="H236" s="108">
        <v>561.303</v>
      </c>
      <c r="I236" s="36">
        <f t="shared" si="9"/>
        <v>-3083747</v>
      </c>
      <c r="J236" s="20" t="s">
        <v>186</v>
      </c>
      <c r="K236" s="20" t="s">
        <v>188</v>
      </c>
      <c r="L236" s="20" t="s">
        <v>26</v>
      </c>
      <c r="M236" s="20" t="s">
        <v>66</v>
      </c>
      <c r="N236" s="24" t="s">
        <v>100</v>
      </c>
      <c r="O236" s="166"/>
    </row>
    <row r="237" spans="1:15" s="163" customFormat="1" x14ac:dyDescent="0.25">
      <c r="A237" s="52">
        <v>43286</v>
      </c>
      <c r="B237" s="20" t="s">
        <v>455</v>
      </c>
      <c r="C237" s="24" t="s">
        <v>81</v>
      </c>
      <c r="D237" s="46" t="s">
        <v>74</v>
      </c>
      <c r="E237" s="37"/>
      <c r="F237" s="37">
        <v>1000</v>
      </c>
      <c r="G237" s="109">
        <f t="shared" si="8"/>
        <v>1.7815689565172466</v>
      </c>
      <c r="H237" s="108">
        <v>561.303</v>
      </c>
      <c r="I237" s="36">
        <f t="shared" si="9"/>
        <v>-3084747</v>
      </c>
      <c r="J237" s="20" t="s">
        <v>366</v>
      </c>
      <c r="K237" s="20" t="s">
        <v>83</v>
      </c>
      <c r="L237" s="20" t="s">
        <v>26</v>
      </c>
      <c r="M237" s="20" t="s">
        <v>66</v>
      </c>
      <c r="N237" s="20" t="s">
        <v>84</v>
      </c>
    </row>
    <row r="238" spans="1:15" s="163" customFormat="1" x14ac:dyDescent="0.25">
      <c r="A238" s="52">
        <v>43286</v>
      </c>
      <c r="B238" s="20" t="s">
        <v>456</v>
      </c>
      <c r="C238" s="20" t="s">
        <v>77</v>
      </c>
      <c r="D238" s="20" t="s">
        <v>69</v>
      </c>
      <c r="E238" s="37"/>
      <c r="F238" s="37">
        <v>15029</v>
      </c>
      <c r="G238" s="109">
        <f t="shared" si="8"/>
        <v>26.775199847497696</v>
      </c>
      <c r="H238" s="108">
        <v>561.303</v>
      </c>
      <c r="I238" s="36">
        <f t="shared" si="9"/>
        <v>-3099776</v>
      </c>
      <c r="J238" s="20" t="s">
        <v>366</v>
      </c>
      <c r="K238" s="20" t="s">
        <v>457</v>
      </c>
      <c r="L238" s="20" t="s">
        <v>26</v>
      </c>
      <c r="M238" s="20" t="s">
        <v>66</v>
      </c>
      <c r="N238" s="20" t="s">
        <v>100</v>
      </c>
    </row>
    <row r="239" spans="1:15" s="163" customFormat="1" x14ac:dyDescent="0.25">
      <c r="A239" s="52">
        <v>43286</v>
      </c>
      <c r="B239" s="20" t="s">
        <v>458</v>
      </c>
      <c r="C239" s="24" t="s">
        <v>81</v>
      </c>
      <c r="D239" s="46" t="s">
        <v>74</v>
      </c>
      <c r="E239" s="37"/>
      <c r="F239" s="37">
        <v>1000</v>
      </c>
      <c r="G239" s="109">
        <f t="shared" si="8"/>
        <v>1.7815689565172466</v>
      </c>
      <c r="H239" s="108">
        <v>561.303</v>
      </c>
      <c r="I239" s="36">
        <f t="shared" si="9"/>
        <v>-3100776</v>
      </c>
      <c r="J239" s="20" t="s">
        <v>366</v>
      </c>
      <c r="K239" s="20" t="s">
        <v>83</v>
      </c>
      <c r="L239" s="20" t="s">
        <v>26</v>
      </c>
      <c r="M239" s="20" t="s">
        <v>66</v>
      </c>
      <c r="N239" s="20" t="s">
        <v>84</v>
      </c>
    </row>
    <row r="240" spans="1:15" s="163" customFormat="1" x14ac:dyDescent="0.25">
      <c r="A240" s="52">
        <v>43286</v>
      </c>
      <c r="B240" s="20" t="s">
        <v>459</v>
      </c>
      <c r="C240" s="24" t="s">
        <v>81</v>
      </c>
      <c r="D240" s="46" t="s">
        <v>74</v>
      </c>
      <c r="E240" s="37"/>
      <c r="F240" s="37">
        <v>1000</v>
      </c>
      <c r="G240" s="109">
        <f t="shared" si="8"/>
        <v>1.7815689565172466</v>
      </c>
      <c r="H240" s="108">
        <v>561.303</v>
      </c>
      <c r="I240" s="36">
        <f t="shared" si="9"/>
        <v>-3101776</v>
      </c>
      <c r="J240" s="20" t="s">
        <v>366</v>
      </c>
      <c r="K240" s="20" t="s">
        <v>83</v>
      </c>
      <c r="L240" s="20" t="s">
        <v>26</v>
      </c>
      <c r="M240" s="20" t="s">
        <v>66</v>
      </c>
      <c r="N240" s="20" t="s">
        <v>84</v>
      </c>
    </row>
    <row r="241" spans="1:15" s="163" customFormat="1" x14ac:dyDescent="0.25">
      <c r="A241" s="52">
        <v>43286</v>
      </c>
      <c r="B241" s="20" t="s">
        <v>460</v>
      </c>
      <c r="C241" s="24" t="s">
        <v>81</v>
      </c>
      <c r="D241" s="46" t="s">
        <v>74</v>
      </c>
      <c r="E241" s="37"/>
      <c r="F241" s="37">
        <v>1000</v>
      </c>
      <c r="G241" s="109">
        <f t="shared" si="8"/>
        <v>1.7815689565172466</v>
      </c>
      <c r="H241" s="108">
        <v>561.303</v>
      </c>
      <c r="I241" s="36">
        <f t="shared" si="9"/>
        <v>-3102776</v>
      </c>
      <c r="J241" s="20" t="s">
        <v>366</v>
      </c>
      <c r="K241" s="20" t="s">
        <v>83</v>
      </c>
      <c r="L241" s="20" t="s">
        <v>26</v>
      </c>
      <c r="M241" s="20" t="s">
        <v>66</v>
      </c>
      <c r="N241" s="20" t="s">
        <v>84</v>
      </c>
    </row>
    <row r="242" spans="1:15" s="163" customFormat="1" x14ac:dyDescent="0.25">
      <c r="A242" s="52">
        <v>43286</v>
      </c>
      <c r="B242" s="20" t="s">
        <v>461</v>
      </c>
      <c r="C242" s="24" t="s">
        <v>81</v>
      </c>
      <c r="D242" s="46" t="s">
        <v>74</v>
      </c>
      <c r="E242" s="37"/>
      <c r="F242" s="37">
        <v>2000</v>
      </c>
      <c r="G242" s="109">
        <f t="shared" si="8"/>
        <v>3.5631379130344931</v>
      </c>
      <c r="H242" s="108">
        <v>561.303</v>
      </c>
      <c r="I242" s="36">
        <f t="shared" si="9"/>
        <v>-3104776</v>
      </c>
      <c r="J242" s="20" t="s">
        <v>366</v>
      </c>
      <c r="K242" s="20" t="s">
        <v>83</v>
      </c>
      <c r="L242" s="20" t="s">
        <v>26</v>
      </c>
      <c r="M242" s="20" t="s">
        <v>66</v>
      </c>
      <c r="N242" s="20" t="s">
        <v>84</v>
      </c>
    </row>
    <row r="243" spans="1:15" s="163" customFormat="1" x14ac:dyDescent="0.25">
      <c r="A243" s="52">
        <v>43286</v>
      </c>
      <c r="B243" s="20" t="s">
        <v>462</v>
      </c>
      <c r="C243" s="24" t="s">
        <v>81</v>
      </c>
      <c r="D243" s="46" t="s">
        <v>74</v>
      </c>
      <c r="E243" s="37"/>
      <c r="F243" s="37">
        <v>2000</v>
      </c>
      <c r="G243" s="109">
        <f t="shared" si="8"/>
        <v>3.5631379130344931</v>
      </c>
      <c r="H243" s="108">
        <v>561.303</v>
      </c>
      <c r="I243" s="36">
        <f t="shared" si="9"/>
        <v>-3106776</v>
      </c>
      <c r="J243" s="20" t="s">
        <v>366</v>
      </c>
      <c r="K243" s="20" t="s">
        <v>83</v>
      </c>
      <c r="L243" s="20" t="s">
        <v>26</v>
      </c>
      <c r="M243" s="20" t="s">
        <v>66</v>
      </c>
      <c r="N243" s="20" t="s">
        <v>84</v>
      </c>
    </row>
    <row r="244" spans="1:15" s="163" customFormat="1" x14ac:dyDescent="0.25">
      <c r="A244" s="52">
        <v>43286</v>
      </c>
      <c r="B244" s="20" t="s">
        <v>463</v>
      </c>
      <c r="C244" s="20" t="s">
        <v>347</v>
      </c>
      <c r="D244" s="46" t="s">
        <v>74</v>
      </c>
      <c r="E244" s="37"/>
      <c r="F244" s="37">
        <v>40000</v>
      </c>
      <c r="G244" s="109">
        <f t="shared" si="8"/>
        <v>71.262758260689864</v>
      </c>
      <c r="H244" s="108">
        <v>561.303</v>
      </c>
      <c r="I244" s="36">
        <f t="shared" si="9"/>
        <v>-3146776</v>
      </c>
      <c r="J244" s="20" t="s">
        <v>366</v>
      </c>
      <c r="K244" s="20">
        <v>38855</v>
      </c>
      <c r="L244" s="20" t="s">
        <v>26</v>
      </c>
      <c r="M244" s="20" t="s">
        <v>66</v>
      </c>
      <c r="N244" s="20" t="s">
        <v>100</v>
      </c>
    </row>
    <row r="245" spans="1:15" s="163" customFormat="1" x14ac:dyDescent="0.25">
      <c r="A245" s="52">
        <v>43286</v>
      </c>
      <c r="B245" s="24" t="s">
        <v>1145</v>
      </c>
      <c r="C245" s="24" t="s">
        <v>71</v>
      </c>
      <c r="D245" s="20" t="s">
        <v>75</v>
      </c>
      <c r="E245" s="67"/>
      <c r="F245" s="67">
        <v>15000</v>
      </c>
      <c r="G245" s="109">
        <f t="shared" si="8"/>
        <v>26.723534347758697</v>
      </c>
      <c r="H245" s="108">
        <v>561.303</v>
      </c>
      <c r="I245" s="36">
        <f t="shared" si="9"/>
        <v>-3161776</v>
      </c>
      <c r="J245" s="24" t="s">
        <v>478</v>
      </c>
      <c r="K245" s="20">
        <v>40</v>
      </c>
      <c r="L245" s="20" t="s">
        <v>26</v>
      </c>
      <c r="M245" s="20" t="s">
        <v>66</v>
      </c>
      <c r="N245" s="24" t="s">
        <v>100</v>
      </c>
    </row>
    <row r="246" spans="1:15" s="3" customFormat="1" x14ac:dyDescent="0.25">
      <c r="A246" s="52">
        <v>43286</v>
      </c>
      <c r="B246" s="20" t="s">
        <v>501</v>
      </c>
      <c r="C246" s="24" t="s">
        <v>81</v>
      </c>
      <c r="D246" s="46" t="s">
        <v>74</v>
      </c>
      <c r="E246" s="37"/>
      <c r="F246" s="37">
        <v>300</v>
      </c>
      <c r="G246" s="109">
        <f t="shared" si="8"/>
        <v>0.53447068695517397</v>
      </c>
      <c r="H246" s="108">
        <v>561.303</v>
      </c>
      <c r="I246" s="36">
        <f t="shared" si="9"/>
        <v>-3162076</v>
      </c>
      <c r="J246" s="20" t="s">
        <v>356</v>
      </c>
      <c r="K246" s="20" t="s">
        <v>482</v>
      </c>
      <c r="L246" s="20" t="s">
        <v>26</v>
      </c>
      <c r="M246" s="20" t="s">
        <v>66</v>
      </c>
      <c r="N246" s="24" t="s">
        <v>84</v>
      </c>
    </row>
    <row r="247" spans="1:15" s="163" customFormat="1" x14ac:dyDescent="0.25">
      <c r="A247" s="52">
        <v>43286</v>
      </c>
      <c r="B247" s="20" t="s">
        <v>502</v>
      </c>
      <c r="C247" s="24" t="s">
        <v>81</v>
      </c>
      <c r="D247" s="46" t="s">
        <v>74</v>
      </c>
      <c r="E247" s="37"/>
      <c r="F247" s="37">
        <v>3000</v>
      </c>
      <c r="G247" s="109">
        <f t="shared" si="8"/>
        <v>5.3447068695517395</v>
      </c>
      <c r="H247" s="108">
        <v>561.303</v>
      </c>
      <c r="I247" s="36">
        <f t="shared" si="9"/>
        <v>-3165076</v>
      </c>
      <c r="J247" s="20" t="s">
        <v>356</v>
      </c>
      <c r="K247" s="20" t="s">
        <v>503</v>
      </c>
      <c r="L247" s="20" t="s">
        <v>26</v>
      </c>
      <c r="M247" s="20" t="s">
        <v>66</v>
      </c>
      <c r="N247" s="24" t="s">
        <v>100</v>
      </c>
    </row>
    <row r="248" spans="1:15" s="3" customFormat="1" x14ac:dyDescent="0.25">
      <c r="A248" s="52">
        <v>43286</v>
      </c>
      <c r="B248" s="20" t="s">
        <v>504</v>
      </c>
      <c r="C248" s="24" t="s">
        <v>81</v>
      </c>
      <c r="D248" s="46" t="s">
        <v>74</v>
      </c>
      <c r="E248" s="37"/>
      <c r="F248" s="37">
        <v>500</v>
      </c>
      <c r="G248" s="109">
        <f t="shared" si="8"/>
        <v>0.89078447825862328</v>
      </c>
      <c r="H248" s="108">
        <v>561.303</v>
      </c>
      <c r="I248" s="36">
        <f t="shared" si="9"/>
        <v>-3165576</v>
      </c>
      <c r="J248" s="20" t="s">
        <v>356</v>
      </c>
      <c r="K248" s="20" t="s">
        <v>482</v>
      </c>
      <c r="L248" s="20" t="s">
        <v>26</v>
      </c>
      <c r="M248" s="20" t="s">
        <v>66</v>
      </c>
      <c r="N248" s="24" t="s">
        <v>84</v>
      </c>
    </row>
    <row r="249" spans="1:15" s="3" customFormat="1" x14ac:dyDescent="0.25">
      <c r="A249" s="52">
        <v>43286</v>
      </c>
      <c r="B249" s="20" t="s">
        <v>505</v>
      </c>
      <c r="C249" s="24" t="s">
        <v>81</v>
      </c>
      <c r="D249" s="46" t="s">
        <v>74</v>
      </c>
      <c r="E249" s="37"/>
      <c r="F249" s="37">
        <v>500</v>
      </c>
      <c r="G249" s="109">
        <f t="shared" si="8"/>
        <v>0.89078447825862328</v>
      </c>
      <c r="H249" s="108">
        <v>561.303</v>
      </c>
      <c r="I249" s="36">
        <f t="shared" si="9"/>
        <v>-3166076</v>
      </c>
      <c r="J249" s="20" t="s">
        <v>356</v>
      </c>
      <c r="K249" s="20" t="s">
        <v>482</v>
      </c>
      <c r="L249" s="20" t="s">
        <v>26</v>
      </c>
      <c r="M249" s="20" t="s">
        <v>66</v>
      </c>
      <c r="N249" s="24" t="s">
        <v>84</v>
      </c>
    </row>
    <row r="250" spans="1:15" s="3" customFormat="1" x14ac:dyDescent="0.25">
      <c r="A250" s="52">
        <v>43286</v>
      </c>
      <c r="B250" s="20" t="s">
        <v>506</v>
      </c>
      <c r="C250" s="24" t="s">
        <v>81</v>
      </c>
      <c r="D250" s="46" t="s">
        <v>74</v>
      </c>
      <c r="E250" s="37"/>
      <c r="F250" s="37">
        <v>1000</v>
      </c>
      <c r="G250" s="109">
        <f t="shared" si="8"/>
        <v>1.7815689565172466</v>
      </c>
      <c r="H250" s="108">
        <v>561.303</v>
      </c>
      <c r="I250" s="36">
        <f t="shared" si="9"/>
        <v>-3167076</v>
      </c>
      <c r="J250" s="20" t="s">
        <v>356</v>
      </c>
      <c r="K250" s="20" t="s">
        <v>482</v>
      </c>
      <c r="L250" s="20" t="s">
        <v>26</v>
      </c>
      <c r="M250" s="20" t="s">
        <v>66</v>
      </c>
      <c r="N250" s="24" t="s">
        <v>84</v>
      </c>
    </row>
    <row r="251" spans="1:15" s="3" customFormat="1" x14ac:dyDescent="0.25">
      <c r="A251" s="52">
        <v>43286</v>
      </c>
      <c r="B251" s="20" t="s">
        <v>507</v>
      </c>
      <c r="C251" s="24" t="s">
        <v>81</v>
      </c>
      <c r="D251" s="46" t="s">
        <v>74</v>
      </c>
      <c r="E251" s="37"/>
      <c r="F251" s="37">
        <v>1000</v>
      </c>
      <c r="G251" s="109">
        <f t="shared" si="8"/>
        <v>1.7815689565172466</v>
      </c>
      <c r="H251" s="108">
        <v>561.303</v>
      </c>
      <c r="I251" s="36">
        <f t="shared" si="9"/>
        <v>-3168076</v>
      </c>
      <c r="J251" s="20" t="s">
        <v>356</v>
      </c>
      <c r="K251" s="20" t="s">
        <v>482</v>
      </c>
      <c r="L251" s="20" t="s">
        <v>26</v>
      </c>
      <c r="M251" s="20" t="s">
        <v>66</v>
      </c>
      <c r="N251" s="24" t="s">
        <v>84</v>
      </c>
    </row>
    <row r="252" spans="1:15" s="3" customFormat="1" x14ac:dyDescent="0.25">
      <c r="A252" s="52">
        <v>43286</v>
      </c>
      <c r="B252" s="20" t="s">
        <v>508</v>
      </c>
      <c r="C252" s="24" t="s">
        <v>81</v>
      </c>
      <c r="D252" s="46" t="s">
        <v>74</v>
      </c>
      <c r="E252" s="37"/>
      <c r="F252" s="37">
        <v>500</v>
      </c>
      <c r="G252" s="109">
        <f t="shared" si="8"/>
        <v>0.89078447825862328</v>
      </c>
      <c r="H252" s="108">
        <v>561.303</v>
      </c>
      <c r="I252" s="36">
        <f t="shared" si="9"/>
        <v>-3168576</v>
      </c>
      <c r="J252" s="20" t="s">
        <v>356</v>
      </c>
      <c r="K252" s="20" t="s">
        <v>482</v>
      </c>
      <c r="L252" s="20" t="s">
        <v>26</v>
      </c>
      <c r="M252" s="20" t="s">
        <v>66</v>
      </c>
      <c r="N252" s="24" t="s">
        <v>84</v>
      </c>
    </row>
    <row r="253" spans="1:15" s="3" customFormat="1" x14ac:dyDescent="0.25">
      <c r="A253" s="52">
        <v>43286</v>
      </c>
      <c r="B253" s="20" t="s">
        <v>509</v>
      </c>
      <c r="C253" s="24" t="s">
        <v>81</v>
      </c>
      <c r="D253" s="46" t="s">
        <v>74</v>
      </c>
      <c r="E253" s="37"/>
      <c r="F253" s="37">
        <v>500</v>
      </c>
      <c r="G253" s="109">
        <f t="shared" si="8"/>
        <v>0.89078447825862328</v>
      </c>
      <c r="H253" s="108">
        <v>561.303</v>
      </c>
      <c r="I253" s="36">
        <f t="shared" si="9"/>
        <v>-3169076</v>
      </c>
      <c r="J253" s="20" t="s">
        <v>356</v>
      </c>
      <c r="K253" s="20" t="s">
        <v>482</v>
      </c>
      <c r="L253" s="20" t="s">
        <v>26</v>
      </c>
      <c r="M253" s="20" t="s">
        <v>66</v>
      </c>
      <c r="N253" s="24" t="s">
        <v>84</v>
      </c>
    </row>
    <row r="254" spans="1:15" s="3" customFormat="1" x14ac:dyDescent="0.25">
      <c r="A254" s="52">
        <v>43286</v>
      </c>
      <c r="B254" s="20" t="s">
        <v>510</v>
      </c>
      <c r="C254" s="24" t="s">
        <v>81</v>
      </c>
      <c r="D254" s="46" t="s">
        <v>74</v>
      </c>
      <c r="E254" s="37"/>
      <c r="F254" s="37">
        <v>500</v>
      </c>
      <c r="G254" s="109">
        <f t="shared" si="8"/>
        <v>0.89078447825862328</v>
      </c>
      <c r="H254" s="108">
        <v>561.303</v>
      </c>
      <c r="I254" s="36">
        <f t="shared" si="9"/>
        <v>-3169576</v>
      </c>
      <c r="J254" s="20" t="s">
        <v>356</v>
      </c>
      <c r="K254" s="20" t="s">
        <v>482</v>
      </c>
      <c r="L254" s="20" t="s">
        <v>26</v>
      </c>
      <c r="M254" s="20" t="s">
        <v>66</v>
      </c>
      <c r="N254" s="24" t="s">
        <v>84</v>
      </c>
    </row>
    <row r="255" spans="1:15" s="3" customFormat="1" x14ac:dyDescent="0.25">
      <c r="A255" s="52">
        <v>43286</v>
      </c>
      <c r="B255" s="20" t="s">
        <v>531</v>
      </c>
      <c r="C255" s="24" t="s">
        <v>81</v>
      </c>
      <c r="D255" s="20" t="s">
        <v>72</v>
      </c>
      <c r="E255" s="37"/>
      <c r="F255" s="37">
        <v>800</v>
      </c>
      <c r="G255" s="109">
        <f t="shared" si="8"/>
        <v>1.4252551652137972</v>
      </c>
      <c r="H255" s="108">
        <v>561.303</v>
      </c>
      <c r="I255" s="36">
        <f t="shared" si="9"/>
        <v>-3170376</v>
      </c>
      <c r="J255" s="20" t="s">
        <v>385</v>
      </c>
      <c r="K255" s="20" t="s">
        <v>83</v>
      </c>
      <c r="L255" s="20" t="s">
        <v>26</v>
      </c>
      <c r="M255" s="20" t="s">
        <v>66</v>
      </c>
      <c r="N255" s="24" t="s">
        <v>84</v>
      </c>
    </row>
    <row r="256" spans="1:15" s="3" customFormat="1" ht="15.75" x14ac:dyDescent="0.25">
      <c r="A256" s="52">
        <v>43286</v>
      </c>
      <c r="B256" s="20" t="s">
        <v>568</v>
      </c>
      <c r="C256" s="24" t="s">
        <v>81</v>
      </c>
      <c r="D256" s="55" t="s">
        <v>76</v>
      </c>
      <c r="E256" s="37"/>
      <c r="F256" s="37">
        <v>3000</v>
      </c>
      <c r="G256" s="109">
        <f t="shared" si="8"/>
        <v>5.3447068695517395</v>
      </c>
      <c r="H256" s="108">
        <v>561.303</v>
      </c>
      <c r="I256" s="36">
        <f t="shared" si="9"/>
        <v>-3173376</v>
      </c>
      <c r="J256" s="20" t="s">
        <v>396</v>
      </c>
      <c r="K256" s="46" t="s">
        <v>83</v>
      </c>
      <c r="L256" s="20" t="s">
        <v>35</v>
      </c>
      <c r="M256" s="20" t="s">
        <v>66</v>
      </c>
      <c r="N256" s="24" t="s">
        <v>84</v>
      </c>
      <c r="O256" s="39"/>
    </row>
    <row r="257" spans="1:15" s="163" customFormat="1" ht="15.75" x14ac:dyDescent="0.25">
      <c r="A257" s="52">
        <v>43286</v>
      </c>
      <c r="B257" s="20" t="s">
        <v>569</v>
      </c>
      <c r="C257" s="24" t="s">
        <v>81</v>
      </c>
      <c r="D257" s="55" t="s">
        <v>76</v>
      </c>
      <c r="E257" s="37"/>
      <c r="F257" s="37">
        <v>15000</v>
      </c>
      <c r="G257" s="109">
        <f t="shared" si="8"/>
        <v>26.723534347758697</v>
      </c>
      <c r="H257" s="108">
        <v>561.303</v>
      </c>
      <c r="I257" s="36">
        <f t="shared" si="9"/>
        <v>-3188376</v>
      </c>
      <c r="J257" s="20" t="s">
        <v>396</v>
      </c>
      <c r="K257" s="46" t="s">
        <v>1188</v>
      </c>
      <c r="L257" s="20" t="s">
        <v>35</v>
      </c>
      <c r="M257" s="20" t="s">
        <v>66</v>
      </c>
      <c r="N257" s="24" t="s">
        <v>100</v>
      </c>
      <c r="O257" s="165"/>
    </row>
    <row r="258" spans="1:15" s="3" customFormat="1" ht="15.75" x14ac:dyDescent="0.25">
      <c r="A258" s="52">
        <v>43286</v>
      </c>
      <c r="B258" s="20" t="s">
        <v>570</v>
      </c>
      <c r="C258" s="24" t="s">
        <v>81</v>
      </c>
      <c r="D258" s="55" t="s">
        <v>76</v>
      </c>
      <c r="E258" s="37"/>
      <c r="F258" s="37">
        <v>2000</v>
      </c>
      <c r="G258" s="109">
        <f t="shared" si="8"/>
        <v>3.5631379130344931</v>
      </c>
      <c r="H258" s="108">
        <v>561.303</v>
      </c>
      <c r="I258" s="36">
        <f t="shared" si="9"/>
        <v>-3190376</v>
      </c>
      <c r="J258" s="20" t="s">
        <v>396</v>
      </c>
      <c r="K258" s="46" t="s">
        <v>83</v>
      </c>
      <c r="L258" s="20" t="s">
        <v>35</v>
      </c>
      <c r="M258" s="20" t="s">
        <v>66</v>
      </c>
      <c r="N258" s="24" t="s">
        <v>84</v>
      </c>
      <c r="O258" s="39"/>
    </row>
    <row r="259" spans="1:15" s="3" customFormat="1" ht="15.75" x14ac:dyDescent="0.25">
      <c r="A259" s="52">
        <v>43286</v>
      </c>
      <c r="B259" s="20" t="s">
        <v>571</v>
      </c>
      <c r="C259" s="20" t="s">
        <v>79</v>
      </c>
      <c r="D259" s="55" t="s">
        <v>69</v>
      </c>
      <c r="E259" s="37"/>
      <c r="F259" s="37">
        <v>500</v>
      </c>
      <c r="G259" s="109">
        <f t="shared" si="8"/>
        <v>0.89078447825862328</v>
      </c>
      <c r="H259" s="108">
        <v>561.303</v>
      </c>
      <c r="I259" s="36">
        <f t="shared" si="9"/>
        <v>-3190876</v>
      </c>
      <c r="J259" s="20" t="s">
        <v>396</v>
      </c>
      <c r="K259" s="46" t="s">
        <v>83</v>
      </c>
      <c r="L259" s="20" t="s">
        <v>35</v>
      </c>
      <c r="M259" s="20" t="s">
        <v>66</v>
      </c>
      <c r="N259" s="24" t="s">
        <v>84</v>
      </c>
      <c r="O259" s="39"/>
    </row>
    <row r="260" spans="1:15" s="3" customFormat="1" ht="15.75" x14ac:dyDescent="0.25">
      <c r="A260" s="52">
        <v>43286</v>
      </c>
      <c r="B260" s="20" t="s">
        <v>572</v>
      </c>
      <c r="C260" s="24" t="s">
        <v>81</v>
      </c>
      <c r="D260" s="55" t="s">
        <v>76</v>
      </c>
      <c r="E260" s="37"/>
      <c r="F260" s="37">
        <v>1500</v>
      </c>
      <c r="G260" s="109">
        <f t="shared" si="8"/>
        <v>2.6723534347758697</v>
      </c>
      <c r="H260" s="108">
        <v>561.303</v>
      </c>
      <c r="I260" s="36">
        <f t="shared" si="9"/>
        <v>-3192376</v>
      </c>
      <c r="J260" s="20" t="s">
        <v>396</v>
      </c>
      <c r="K260" s="46" t="s">
        <v>83</v>
      </c>
      <c r="L260" s="20" t="s">
        <v>35</v>
      </c>
      <c r="M260" s="20" t="s">
        <v>66</v>
      </c>
      <c r="N260" s="24" t="s">
        <v>84</v>
      </c>
      <c r="O260" s="39"/>
    </row>
    <row r="261" spans="1:15" s="3" customFormat="1" x14ac:dyDescent="0.25">
      <c r="A261" s="52">
        <v>43286</v>
      </c>
      <c r="B261" s="20" t="s">
        <v>680</v>
      </c>
      <c r="C261" s="24" t="s">
        <v>81</v>
      </c>
      <c r="D261" s="20" t="s">
        <v>76</v>
      </c>
      <c r="E261" s="37"/>
      <c r="F261" s="67">
        <v>700</v>
      </c>
      <c r="G261" s="109">
        <f t="shared" si="8"/>
        <v>1.2470982695620725</v>
      </c>
      <c r="H261" s="108">
        <v>561.303</v>
      </c>
      <c r="I261" s="36">
        <f t="shared" si="9"/>
        <v>-3193076</v>
      </c>
      <c r="J261" s="20" t="s">
        <v>350</v>
      </c>
      <c r="K261" s="20" t="s">
        <v>83</v>
      </c>
      <c r="L261" s="20" t="s">
        <v>35</v>
      </c>
      <c r="M261" s="20" t="s">
        <v>66</v>
      </c>
      <c r="N261" s="20" t="s">
        <v>668</v>
      </c>
    </row>
    <row r="262" spans="1:15" s="3" customFormat="1" x14ac:dyDescent="0.25">
      <c r="A262" s="52">
        <v>43286</v>
      </c>
      <c r="B262" s="20" t="s">
        <v>681</v>
      </c>
      <c r="C262" s="24" t="s">
        <v>81</v>
      </c>
      <c r="D262" s="20" t="s">
        <v>76</v>
      </c>
      <c r="E262" s="37"/>
      <c r="F262" s="67">
        <v>700</v>
      </c>
      <c r="G262" s="109">
        <f t="shared" si="8"/>
        <v>1.2470982695620725</v>
      </c>
      <c r="H262" s="108">
        <v>561.303</v>
      </c>
      <c r="I262" s="36">
        <f t="shared" si="9"/>
        <v>-3193776</v>
      </c>
      <c r="J262" s="20" t="s">
        <v>350</v>
      </c>
      <c r="K262" s="20" t="s">
        <v>83</v>
      </c>
      <c r="L262" s="20" t="s">
        <v>35</v>
      </c>
      <c r="M262" s="20" t="s">
        <v>66</v>
      </c>
      <c r="N262" s="20" t="s">
        <v>668</v>
      </c>
    </row>
    <row r="263" spans="1:15" s="3" customFormat="1" x14ac:dyDescent="0.25">
      <c r="A263" s="52">
        <v>43286</v>
      </c>
      <c r="B263" s="20" t="s">
        <v>682</v>
      </c>
      <c r="C263" s="24" t="s">
        <v>81</v>
      </c>
      <c r="D263" s="20" t="s">
        <v>76</v>
      </c>
      <c r="E263" s="37"/>
      <c r="F263" s="67">
        <v>700</v>
      </c>
      <c r="G263" s="109">
        <f t="shared" si="8"/>
        <v>1.2470982695620725</v>
      </c>
      <c r="H263" s="108">
        <v>561.303</v>
      </c>
      <c r="I263" s="36">
        <f t="shared" si="9"/>
        <v>-3194476</v>
      </c>
      <c r="J263" s="20" t="s">
        <v>350</v>
      </c>
      <c r="K263" s="20" t="s">
        <v>83</v>
      </c>
      <c r="L263" s="20" t="s">
        <v>35</v>
      </c>
      <c r="M263" s="20" t="s">
        <v>66</v>
      </c>
      <c r="N263" s="20" t="s">
        <v>668</v>
      </c>
    </row>
    <row r="264" spans="1:15" s="3" customFormat="1" x14ac:dyDescent="0.25">
      <c r="A264" s="52">
        <v>43286</v>
      </c>
      <c r="B264" s="20" t="s">
        <v>683</v>
      </c>
      <c r="C264" s="24" t="s">
        <v>81</v>
      </c>
      <c r="D264" s="20" t="s">
        <v>76</v>
      </c>
      <c r="E264" s="37"/>
      <c r="F264" s="67">
        <v>700</v>
      </c>
      <c r="G264" s="109">
        <f t="shared" si="8"/>
        <v>1.2470982695620725</v>
      </c>
      <c r="H264" s="108">
        <v>561.303</v>
      </c>
      <c r="I264" s="36">
        <f t="shared" si="9"/>
        <v>-3195176</v>
      </c>
      <c r="J264" s="20" t="s">
        <v>350</v>
      </c>
      <c r="K264" s="20" t="s">
        <v>83</v>
      </c>
      <c r="L264" s="20" t="s">
        <v>35</v>
      </c>
      <c r="M264" s="20" t="s">
        <v>66</v>
      </c>
      <c r="N264" s="20" t="s">
        <v>668</v>
      </c>
    </row>
    <row r="265" spans="1:15" s="3" customFormat="1" x14ac:dyDescent="0.25">
      <c r="A265" s="52">
        <v>43286</v>
      </c>
      <c r="B265" s="20" t="s">
        <v>684</v>
      </c>
      <c r="C265" s="24" t="s">
        <v>81</v>
      </c>
      <c r="D265" s="20" t="s">
        <v>76</v>
      </c>
      <c r="E265" s="37"/>
      <c r="F265" s="67">
        <v>700</v>
      </c>
      <c r="G265" s="109">
        <f t="shared" si="8"/>
        <v>1.2470982695620725</v>
      </c>
      <c r="H265" s="108">
        <v>561.303</v>
      </c>
      <c r="I265" s="36">
        <f t="shared" si="9"/>
        <v>-3195876</v>
      </c>
      <c r="J265" s="20" t="s">
        <v>350</v>
      </c>
      <c r="K265" s="20" t="s">
        <v>83</v>
      </c>
      <c r="L265" s="20" t="s">
        <v>35</v>
      </c>
      <c r="M265" s="20" t="s">
        <v>66</v>
      </c>
      <c r="N265" s="20" t="s">
        <v>668</v>
      </c>
    </row>
    <row r="266" spans="1:15" s="3" customFormat="1" x14ac:dyDescent="0.25">
      <c r="A266" s="52">
        <v>43286</v>
      </c>
      <c r="B266" s="20" t="s">
        <v>685</v>
      </c>
      <c r="C266" s="24" t="s">
        <v>81</v>
      </c>
      <c r="D266" s="20" t="s">
        <v>76</v>
      </c>
      <c r="E266" s="37"/>
      <c r="F266" s="67">
        <v>700</v>
      </c>
      <c r="G266" s="109">
        <f t="shared" si="8"/>
        <v>1.2470982695620725</v>
      </c>
      <c r="H266" s="108">
        <v>561.303</v>
      </c>
      <c r="I266" s="36">
        <f t="shared" si="9"/>
        <v>-3196576</v>
      </c>
      <c r="J266" s="20" t="s">
        <v>350</v>
      </c>
      <c r="K266" s="20" t="s">
        <v>83</v>
      </c>
      <c r="L266" s="20" t="s">
        <v>35</v>
      </c>
      <c r="M266" s="20" t="s">
        <v>66</v>
      </c>
      <c r="N266" s="20" t="s">
        <v>668</v>
      </c>
    </row>
    <row r="267" spans="1:15" s="3" customFormat="1" x14ac:dyDescent="0.25">
      <c r="A267" s="52">
        <v>43286</v>
      </c>
      <c r="B267" s="20" t="s">
        <v>686</v>
      </c>
      <c r="C267" s="20" t="s">
        <v>687</v>
      </c>
      <c r="D267" s="20" t="s">
        <v>76</v>
      </c>
      <c r="E267" s="37"/>
      <c r="F267" s="67">
        <v>8000</v>
      </c>
      <c r="G267" s="109">
        <f t="shared" si="8"/>
        <v>14.252551652137972</v>
      </c>
      <c r="H267" s="108">
        <v>561.303</v>
      </c>
      <c r="I267" s="36">
        <f t="shared" si="9"/>
        <v>-3204576</v>
      </c>
      <c r="J267" s="20" t="s">
        <v>350</v>
      </c>
      <c r="K267" s="20" t="s">
        <v>83</v>
      </c>
      <c r="L267" s="20" t="s">
        <v>35</v>
      </c>
      <c r="M267" s="20" t="s">
        <v>66</v>
      </c>
      <c r="N267" s="20" t="s">
        <v>668</v>
      </c>
    </row>
    <row r="268" spans="1:15" s="3" customFormat="1" x14ac:dyDescent="0.25">
      <c r="A268" s="52">
        <v>43286</v>
      </c>
      <c r="B268" s="20" t="s">
        <v>688</v>
      </c>
      <c r="C268" s="24" t="s">
        <v>81</v>
      </c>
      <c r="D268" s="20" t="s">
        <v>76</v>
      </c>
      <c r="E268" s="37"/>
      <c r="F268" s="67">
        <v>2100</v>
      </c>
      <c r="G268" s="109">
        <f t="shared" ref="G268:G299" si="10">+F268/H268</f>
        <v>3.7412948086862174</v>
      </c>
      <c r="H268" s="108">
        <v>561.303</v>
      </c>
      <c r="I268" s="36">
        <f t="shared" si="9"/>
        <v>-3206676</v>
      </c>
      <c r="J268" s="20" t="s">
        <v>350</v>
      </c>
      <c r="K268" s="20" t="s">
        <v>83</v>
      </c>
      <c r="L268" s="20" t="s">
        <v>35</v>
      </c>
      <c r="M268" s="20" t="s">
        <v>66</v>
      </c>
      <c r="N268" s="20" t="s">
        <v>668</v>
      </c>
    </row>
    <row r="269" spans="1:15" s="163" customFormat="1" x14ac:dyDescent="0.25">
      <c r="A269" s="52">
        <v>43286</v>
      </c>
      <c r="B269" s="63" t="s">
        <v>758</v>
      </c>
      <c r="C269" s="24" t="s">
        <v>81</v>
      </c>
      <c r="D269" s="46" t="s">
        <v>74</v>
      </c>
      <c r="E269" s="37"/>
      <c r="F269" s="100">
        <v>500</v>
      </c>
      <c r="G269" s="109">
        <f t="shared" si="10"/>
        <v>0.89078447825862328</v>
      </c>
      <c r="H269" s="108">
        <v>561.303</v>
      </c>
      <c r="I269" s="36">
        <f t="shared" si="9"/>
        <v>-3207176</v>
      </c>
      <c r="J269" s="24" t="s">
        <v>288</v>
      </c>
      <c r="K269" s="63" t="s">
        <v>83</v>
      </c>
      <c r="L269" s="20" t="s">
        <v>26</v>
      </c>
      <c r="M269" s="20" t="s">
        <v>66</v>
      </c>
      <c r="N269" s="24" t="s">
        <v>84</v>
      </c>
    </row>
    <row r="270" spans="1:15" s="163" customFormat="1" x14ac:dyDescent="0.25">
      <c r="A270" s="52">
        <v>43286</v>
      </c>
      <c r="B270" s="63" t="s">
        <v>759</v>
      </c>
      <c r="C270" s="63" t="s">
        <v>121</v>
      </c>
      <c r="D270" s="46" t="s">
        <v>74</v>
      </c>
      <c r="E270" s="37"/>
      <c r="F270" s="100">
        <v>1000</v>
      </c>
      <c r="G270" s="109">
        <f t="shared" si="10"/>
        <v>1.7815689565172466</v>
      </c>
      <c r="H270" s="108">
        <v>561.303</v>
      </c>
      <c r="I270" s="36">
        <f t="shared" si="9"/>
        <v>-3208176</v>
      </c>
      <c r="J270" s="24" t="s">
        <v>288</v>
      </c>
      <c r="K270" s="63" t="s">
        <v>83</v>
      </c>
      <c r="L270" s="20" t="s">
        <v>26</v>
      </c>
      <c r="M270" s="20" t="s">
        <v>66</v>
      </c>
      <c r="N270" s="24" t="s">
        <v>84</v>
      </c>
    </row>
    <row r="271" spans="1:15" s="163" customFormat="1" x14ac:dyDescent="0.25">
      <c r="A271" s="52">
        <v>43286</v>
      </c>
      <c r="B271" s="63" t="s">
        <v>760</v>
      </c>
      <c r="C271" s="24" t="s">
        <v>81</v>
      </c>
      <c r="D271" s="46" t="s">
        <v>74</v>
      </c>
      <c r="E271" s="37"/>
      <c r="F271" s="100">
        <v>500</v>
      </c>
      <c r="G271" s="109">
        <f t="shared" si="10"/>
        <v>0.89078447825862328</v>
      </c>
      <c r="H271" s="108">
        <v>561.303</v>
      </c>
      <c r="I271" s="36">
        <f t="shared" si="9"/>
        <v>-3208676</v>
      </c>
      <c r="J271" s="24" t="s">
        <v>288</v>
      </c>
      <c r="K271" s="63" t="s">
        <v>83</v>
      </c>
      <c r="L271" s="20" t="s">
        <v>26</v>
      </c>
      <c r="M271" s="20" t="s">
        <v>66</v>
      </c>
      <c r="N271" s="24" t="s">
        <v>84</v>
      </c>
    </row>
    <row r="272" spans="1:15" s="163" customFormat="1" x14ac:dyDescent="0.25">
      <c r="A272" s="52">
        <v>43286</v>
      </c>
      <c r="B272" s="63" t="s">
        <v>761</v>
      </c>
      <c r="C272" s="24" t="s">
        <v>81</v>
      </c>
      <c r="D272" s="46" t="s">
        <v>74</v>
      </c>
      <c r="E272" s="37"/>
      <c r="F272" s="100">
        <v>500</v>
      </c>
      <c r="G272" s="109">
        <f t="shared" si="10"/>
        <v>0.89078447825862328</v>
      </c>
      <c r="H272" s="108">
        <v>561.303</v>
      </c>
      <c r="I272" s="36">
        <f t="shared" ref="I272:I335" si="11">+I271+E272-F272</f>
        <v>-3209176</v>
      </c>
      <c r="J272" s="24" t="s">
        <v>288</v>
      </c>
      <c r="K272" s="63" t="s">
        <v>83</v>
      </c>
      <c r="L272" s="20" t="s">
        <v>26</v>
      </c>
      <c r="M272" s="20" t="s">
        <v>66</v>
      </c>
      <c r="N272" s="24" t="s">
        <v>84</v>
      </c>
    </row>
    <row r="273" spans="1:15" s="163" customFormat="1" x14ac:dyDescent="0.25">
      <c r="A273" s="52">
        <v>43286</v>
      </c>
      <c r="B273" s="63" t="s">
        <v>748</v>
      </c>
      <c r="C273" s="24" t="s">
        <v>99</v>
      </c>
      <c r="D273" s="46" t="s">
        <v>74</v>
      </c>
      <c r="E273" s="37"/>
      <c r="F273" s="100">
        <v>10000</v>
      </c>
      <c r="G273" s="109">
        <f t="shared" si="10"/>
        <v>17.815689565172466</v>
      </c>
      <c r="H273" s="108">
        <v>561.303</v>
      </c>
      <c r="I273" s="36">
        <f t="shared" si="11"/>
        <v>-3219176</v>
      </c>
      <c r="J273" s="24" t="s">
        <v>288</v>
      </c>
      <c r="K273" s="63" t="s">
        <v>83</v>
      </c>
      <c r="L273" s="20" t="s">
        <v>26</v>
      </c>
      <c r="M273" s="20" t="s">
        <v>66</v>
      </c>
      <c r="N273" s="24" t="s">
        <v>84</v>
      </c>
    </row>
    <row r="274" spans="1:15" s="3" customFormat="1" x14ac:dyDescent="0.25">
      <c r="A274" s="52">
        <v>43286</v>
      </c>
      <c r="B274" s="24" t="s">
        <v>815</v>
      </c>
      <c r="C274" s="24" t="s">
        <v>99</v>
      </c>
      <c r="D274" s="46" t="s">
        <v>74</v>
      </c>
      <c r="E274" s="37"/>
      <c r="F274" s="37">
        <v>10000</v>
      </c>
      <c r="G274" s="109">
        <f t="shared" si="10"/>
        <v>17.815689565172466</v>
      </c>
      <c r="H274" s="108">
        <v>561.303</v>
      </c>
      <c r="I274" s="36">
        <f t="shared" si="11"/>
        <v>-3229176</v>
      </c>
      <c r="J274" s="24" t="s">
        <v>806</v>
      </c>
      <c r="K274" s="24" t="s">
        <v>83</v>
      </c>
      <c r="L274" s="20" t="s">
        <v>26</v>
      </c>
      <c r="M274" s="20" t="s">
        <v>66</v>
      </c>
      <c r="N274" s="24" t="s">
        <v>84</v>
      </c>
    </row>
    <row r="275" spans="1:15" s="163" customFormat="1" x14ac:dyDescent="0.25">
      <c r="A275" s="52">
        <v>43286</v>
      </c>
      <c r="B275" s="24" t="s">
        <v>816</v>
      </c>
      <c r="C275" s="24" t="s">
        <v>81</v>
      </c>
      <c r="D275" s="46" t="s">
        <v>74</v>
      </c>
      <c r="E275" s="37"/>
      <c r="F275" s="37">
        <v>1000</v>
      </c>
      <c r="G275" s="109">
        <f t="shared" si="10"/>
        <v>1.7815689565172466</v>
      </c>
      <c r="H275" s="108">
        <v>561.303</v>
      </c>
      <c r="I275" s="36">
        <f t="shared" si="11"/>
        <v>-3230176</v>
      </c>
      <c r="J275" s="24" t="s">
        <v>806</v>
      </c>
      <c r="K275" s="24" t="s">
        <v>83</v>
      </c>
      <c r="L275" s="20" t="s">
        <v>26</v>
      </c>
      <c r="M275" s="20" t="s">
        <v>66</v>
      </c>
      <c r="N275" s="24" t="s">
        <v>84</v>
      </c>
    </row>
    <row r="276" spans="1:15" s="163" customFormat="1" x14ac:dyDescent="0.25">
      <c r="A276" s="52">
        <v>43286</v>
      </c>
      <c r="B276" s="24" t="s">
        <v>817</v>
      </c>
      <c r="C276" s="24" t="s">
        <v>81</v>
      </c>
      <c r="D276" s="46" t="s">
        <v>74</v>
      </c>
      <c r="E276" s="37"/>
      <c r="F276" s="37">
        <v>1000</v>
      </c>
      <c r="G276" s="109">
        <f t="shared" si="10"/>
        <v>1.7815689565172466</v>
      </c>
      <c r="H276" s="108">
        <v>561.303</v>
      </c>
      <c r="I276" s="36">
        <f t="shared" si="11"/>
        <v>-3231176</v>
      </c>
      <c r="J276" s="24" t="s">
        <v>806</v>
      </c>
      <c r="K276" s="24" t="s">
        <v>83</v>
      </c>
      <c r="L276" s="20" t="s">
        <v>26</v>
      </c>
      <c r="M276" s="20" t="s">
        <v>66</v>
      </c>
      <c r="N276" s="24" t="s">
        <v>84</v>
      </c>
    </row>
    <row r="277" spans="1:15" s="163" customFormat="1" x14ac:dyDescent="0.25">
      <c r="A277" s="52">
        <v>43286</v>
      </c>
      <c r="B277" s="24" t="s">
        <v>818</v>
      </c>
      <c r="C277" s="20" t="s">
        <v>347</v>
      </c>
      <c r="D277" s="46" t="s">
        <v>74</v>
      </c>
      <c r="E277" s="37"/>
      <c r="F277" s="37">
        <v>40000</v>
      </c>
      <c r="G277" s="109">
        <f t="shared" si="10"/>
        <v>71.262758260689864</v>
      </c>
      <c r="H277" s="108">
        <v>561.303</v>
      </c>
      <c r="I277" s="36">
        <f t="shared" si="11"/>
        <v>-3271176</v>
      </c>
      <c r="J277" s="24" t="s">
        <v>806</v>
      </c>
      <c r="K277" s="24">
        <v>150003</v>
      </c>
      <c r="L277" s="20" t="s">
        <v>26</v>
      </c>
      <c r="M277" s="20" t="s">
        <v>66</v>
      </c>
      <c r="N277" s="24" t="s">
        <v>100</v>
      </c>
    </row>
    <row r="278" spans="1:15" s="163" customFormat="1" x14ac:dyDescent="0.25">
      <c r="A278" s="52">
        <v>43286</v>
      </c>
      <c r="B278" s="24" t="s">
        <v>819</v>
      </c>
      <c r="C278" s="24" t="s">
        <v>81</v>
      </c>
      <c r="D278" s="46" t="s">
        <v>74</v>
      </c>
      <c r="E278" s="37"/>
      <c r="F278" s="37">
        <v>1000</v>
      </c>
      <c r="G278" s="109">
        <f t="shared" si="10"/>
        <v>1.7815689565172466</v>
      </c>
      <c r="H278" s="108">
        <v>561.303</v>
      </c>
      <c r="I278" s="36">
        <f t="shared" si="11"/>
        <v>-3272176</v>
      </c>
      <c r="J278" s="24" t="s">
        <v>806</v>
      </c>
      <c r="K278" s="24" t="s">
        <v>83</v>
      </c>
      <c r="L278" s="20" t="s">
        <v>26</v>
      </c>
      <c r="M278" s="20" t="s">
        <v>66</v>
      </c>
      <c r="N278" s="24" t="s">
        <v>84</v>
      </c>
    </row>
    <row r="279" spans="1:15" s="163" customFormat="1" x14ac:dyDescent="0.25">
      <c r="A279" s="52">
        <v>43286</v>
      </c>
      <c r="B279" s="24" t="s">
        <v>820</v>
      </c>
      <c r="C279" s="24" t="s">
        <v>81</v>
      </c>
      <c r="D279" s="46" t="s">
        <v>74</v>
      </c>
      <c r="E279" s="37"/>
      <c r="F279" s="37">
        <v>1000</v>
      </c>
      <c r="G279" s="109">
        <f t="shared" si="10"/>
        <v>1.7815689565172466</v>
      </c>
      <c r="H279" s="108">
        <v>561.303</v>
      </c>
      <c r="I279" s="36">
        <f t="shared" si="11"/>
        <v>-3273176</v>
      </c>
      <c r="J279" s="24" t="s">
        <v>806</v>
      </c>
      <c r="K279" s="24" t="s">
        <v>83</v>
      </c>
      <c r="L279" s="20" t="s">
        <v>26</v>
      </c>
      <c r="M279" s="20" t="s">
        <v>66</v>
      </c>
      <c r="N279" s="24" t="s">
        <v>84</v>
      </c>
    </row>
    <row r="280" spans="1:15" s="163" customFormat="1" x14ac:dyDescent="0.25">
      <c r="A280" s="52">
        <v>43286</v>
      </c>
      <c r="B280" s="24" t="s">
        <v>821</v>
      </c>
      <c r="C280" s="24" t="s">
        <v>81</v>
      </c>
      <c r="D280" s="46" t="s">
        <v>74</v>
      </c>
      <c r="E280" s="37"/>
      <c r="F280" s="37">
        <v>1000</v>
      </c>
      <c r="G280" s="109">
        <f t="shared" si="10"/>
        <v>1.7815689565172466</v>
      </c>
      <c r="H280" s="108">
        <v>561.303</v>
      </c>
      <c r="I280" s="36">
        <f t="shared" si="11"/>
        <v>-3274176</v>
      </c>
      <c r="J280" s="24" t="s">
        <v>806</v>
      </c>
      <c r="K280" s="24" t="s">
        <v>83</v>
      </c>
      <c r="L280" s="20" t="s">
        <v>26</v>
      </c>
      <c r="M280" s="20" t="s">
        <v>66</v>
      </c>
      <c r="N280" s="24" t="s">
        <v>84</v>
      </c>
    </row>
    <row r="281" spans="1:15" s="163" customFormat="1" x14ac:dyDescent="0.25">
      <c r="A281" s="52">
        <v>43286</v>
      </c>
      <c r="B281" s="24" t="s">
        <v>822</v>
      </c>
      <c r="C281" s="24" t="s">
        <v>81</v>
      </c>
      <c r="D281" s="46" t="s">
        <v>74</v>
      </c>
      <c r="E281" s="37"/>
      <c r="F281" s="37">
        <v>1500</v>
      </c>
      <c r="G281" s="109">
        <f t="shared" si="10"/>
        <v>2.6723534347758697</v>
      </c>
      <c r="H281" s="108">
        <v>561.303</v>
      </c>
      <c r="I281" s="36">
        <f t="shared" si="11"/>
        <v>-3275676</v>
      </c>
      <c r="J281" s="24" t="s">
        <v>806</v>
      </c>
      <c r="K281" s="24" t="s">
        <v>83</v>
      </c>
      <c r="L281" s="20" t="s">
        <v>26</v>
      </c>
      <c r="M281" s="20" t="s">
        <v>66</v>
      </c>
      <c r="N281" s="24" t="s">
        <v>84</v>
      </c>
    </row>
    <row r="282" spans="1:15" s="163" customFormat="1" x14ac:dyDescent="0.25">
      <c r="A282" s="52">
        <v>43286</v>
      </c>
      <c r="B282" s="24" t="s">
        <v>823</v>
      </c>
      <c r="C282" s="24" t="s">
        <v>81</v>
      </c>
      <c r="D282" s="46" t="s">
        <v>74</v>
      </c>
      <c r="E282" s="37"/>
      <c r="F282" s="37">
        <v>1500</v>
      </c>
      <c r="G282" s="109">
        <f t="shared" si="10"/>
        <v>2.6723534347758697</v>
      </c>
      <c r="H282" s="108">
        <v>561.303</v>
      </c>
      <c r="I282" s="36">
        <f t="shared" si="11"/>
        <v>-3277176</v>
      </c>
      <c r="J282" s="24" t="s">
        <v>806</v>
      </c>
      <c r="K282" s="24" t="s">
        <v>83</v>
      </c>
      <c r="L282" s="20" t="s">
        <v>26</v>
      </c>
      <c r="M282" s="20" t="s">
        <v>66</v>
      </c>
      <c r="N282" s="24" t="s">
        <v>84</v>
      </c>
    </row>
    <row r="283" spans="1:15" s="163" customFormat="1" x14ac:dyDescent="0.25">
      <c r="A283" s="52">
        <v>43286</v>
      </c>
      <c r="B283" s="24" t="s">
        <v>824</v>
      </c>
      <c r="C283" s="20" t="s">
        <v>78</v>
      </c>
      <c r="D283" s="46" t="s">
        <v>74</v>
      </c>
      <c r="E283" s="37"/>
      <c r="F283" s="37">
        <v>40000</v>
      </c>
      <c r="G283" s="109">
        <f t="shared" si="10"/>
        <v>71.262758260689864</v>
      </c>
      <c r="H283" s="108">
        <v>561.303</v>
      </c>
      <c r="I283" s="36">
        <f t="shared" si="11"/>
        <v>-3317176</v>
      </c>
      <c r="J283" s="24" t="s">
        <v>806</v>
      </c>
      <c r="K283" s="24" t="s">
        <v>188</v>
      </c>
      <c r="L283" s="20" t="s">
        <v>26</v>
      </c>
      <c r="M283" s="20" t="s">
        <v>66</v>
      </c>
      <c r="N283" s="24" t="s">
        <v>100</v>
      </c>
    </row>
    <row r="284" spans="1:15" s="163" customFormat="1" x14ac:dyDescent="0.25">
      <c r="A284" s="52">
        <v>43286</v>
      </c>
      <c r="B284" s="63" t="s">
        <v>779</v>
      </c>
      <c r="C284" s="24" t="s">
        <v>81</v>
      </c>
      <c r="D284" s="46" t="s">
        <v>74</v>
      </c>
      <c r="E284" s="37"/>
      <c r="F284" s="37">
        <v>1000</v>
      </c>
      <c r="G284" s="109">
        <f t="shared" si="10"/>
        <v>1.7815689565172466</v>
      </c>
      <c r="H284" s="108">
        <v>561.303</v>
      </c>
      <c r="I284" s="36">
        <f t="shared" si="11"/>
        <v>-3318176</v>
      </c>
      <c r="J284" s="24" t="s">
        <v>338</v>
      </c>
      <c r="K284" s="63" t="s">
        <v>83</v>
      </c>
      <c r="L284" s="20" t="s">
        <v>26</v>
      </c>
      <c r="M284" s="20" t="s">
        <v>66</v>
      </c>
      <c r="N284" s="24" t="s">
        <v>84</v>
      </c>
    </row>
    <row r="285" spans="1:15" s="163" customFormat="1" x14ac:dyDescent="0.25">
      <c r="A285" s="52">
        <v>43286</v>
      </c>
      <c r="B285" s="63" t="s">
        <v>780</v>
      </c>
      <c r="C285" s="20" t="s">
        <v>73</v>
      </c>
      <c r="D285" s="46" t="s">
        <v>74</v>
      </c>
      <c r="E285" s="37"/>
      <c r="F285" s="37">
        <v>1000</v>
      </c>
      <c r="G285" s="109">
        <f t="shared" si="10"/>
        <v>1.7815689565172466</v>
      </c>
      <c r="H285" s="108">
        <v>561.303</v>
      </c>
      <c r="I285" s="36">
        <f t="shared" si="11"/>
        <v>-3319176</v>
      </c>
      <c r="J285" s="24" t="s">
        <v>338</v>
      </c>
      <c r="K285" s="63" t="s">
        <v>83</v>
      </c>
      <c r="L285" s="20" t="s">
        <v>26</v>
      </c>
      <c r="M285" s="20" t="s">
        <v>66</v>
      </c>
      <c r="N285" s="24" t="s">
        <v>84</v>
      </c>
    </row>
    <row r="286" spans="1:15" s="163" customFormat="1" x14ac:dyDescent="0.25">
      <c r="A286" s="52">
        <v>43286</v>
      </c>
      <c r="B286" s="63" t="s">
        <v>781</v>
      </c>
      <c r="C286" s="24" t="s">
        <v>81</v>
      </c>
      <c r="D286" s="46" t="s">
        <v>74</v>
      </c>
      <c r="E286" s="37"/>
      <c r="F286" s="37">
        <v>1000</v>
      </c>
      <c r="G286" s="109">
        <f t="shared" si="10"/>
        <v>1.7815689565172466</v>
      </c>
      <c r="H286" s="108">
        <v>561.303</v>
      </c>
      <c r="I286" s="36">
        <f t="shared" si="11"/>
        <v>-3320176</v>
      </c>
      <c r="J286" s="24" t="s">
        <v>338</v>
      </c>
      <c r="K286" s="63" t="s">
        <v>83</v>
      </c>
      <c r="L286" s="20" t="s">
        <v>26</v>
      </c>
      <c r="M286" s="20" t="s">
        <v>66</v>
      </c>
      <c r="N286" s="24" t="s">
        <v>84</v>
      </c>
    </row>
    <row r="287" spans="1:15" s="163" customFormat="1" x14ac:dyDescent="0.25">
      <c r="A287" s="52">
        <v>43286</v>
      </c>
      <c r="B287" s="63" t="s">
        <v>1012</v>
      </c>
      <c r="C287" s="24" t="s">
        <v>99</v>
      </c>
      <c r="D287" s="20" t="s">
        <v>76</v>
      </c>
      <c r="E287" s="100"/>
      <c r="F287" s="100">
        <v>15000</v>
      </c>
      <c r="G287" s="109">
        <f t="shared" si="10"/>
        <v>26.723534347758697</v>
      </c>
      <c r="H287" s="108">
        <v>561.303</v>
      </c>
      <c r="I287" s="36">
        <f t="shared" si="11"/>
        <v>-3335176</v>
      </c>
      <c r="J287" s="63" t="s">
        <v>351</v>
      </c>
      <c r="K287" s="63">
        <v>5</v>
      </c>
      <c r="L287" s="20" t="s">
        <v>35</v>
      </c>
      <c r="M287" s="20" t="s">
        <v>66</v>
      </c>
      <c r="N287" s="24" t="s">
        <v>100</v>
      </c>
      <c r="O287" s="164"/>
    </row>
    <row r="288" spans="1:15" s="3" customFormat="1" x14ac:dyDescent="0.25">
      <c r="A288" s="52">
        <v>43286</v>
      </c>
      <c r="B288" s="63" t="s">
        <v>1013</v>
      </c>
      <c r="C288" s="24" t="s">
        <v>81</v>
      </c>
      <c r="D288" s="20" t="s">
        <v>76</v>
      </c>
      <c r="E288" s="100"/>
      <c r="F288" s="100">
        <v>500</v>
      </c>
      <c r="G288" s="109">
        <f t="shared" si="10"/>
        <v>0.89078447825862328</v>
      </c>
      <c r="H288" s="108">
        <v>561.303</v>
      </c>
      <c r="I288" s="36">
        <f t="shared" si="11"/>
        <v>-3335676</v>
      </c>
      <c r="J288" s="63" t="s">
        <v>351</v>
      </c>
      <c r="K288" s="63" t="s">
        <v>83</v>
      </c>
      <c r="L288" s="20" t="s">
        <v>35</v>
      </c>
      <c r="M288" s="20" t="s">
        <v>66</v>
      </c>
      <c r="N288" s="24" t="s">
        <v>84</v>
      </c>
      <c r="O288" s="106"/>
    </row>
    <row r="289" spans="1:15" s="3" customFormat="1" x14ac:dyDescent="0.25">
      <c r="A289" s="52">
        <v>43286</v>
      </c>
      <c r="B289" s="63" t="s">
        <v>1014</v>
      </c>
      <c r="C289" s="24" t="s">
        <v>81</v>
      </c>
      <c r="D289" s="20" t="s">
        <v>76</v>
      </c>
      <c r="E289" s="100"/>
      <c r="F289" s="100">
        <v>2000</v>
      </c>
      <c r="G289" s="109">
        <f t="shared" si="10"/>
        <v>3.5631379130344931</v>
      </c>
      <c r="H289" s="108">
        <v>561.303</v>
      </c>
      <c r="I289" s="36">
        <f t="shared" si="11"/>
        <v>-3337676</v>
      </c>
      <c r="J289" s="63" t="s">
        <v>351</v>
      </c>
      <c r="K289" s="63" t="s">
        <v>83</v>
      </c>
      <c r="L289" s="20" t="s">
        <v>35</v>
      </c>
      <c r="M289" s="20" t="s">
        <v>66</v>
      </c>
      <c r="N289" s="24" t="s">
        <v>84</v>
      </c>
      <c r="O289" s="106"/>
    </row>
    <row r="290" spans="1:15" s="3" customFormat="1" x14ac:dyDescent="0.25">
      <c r="A290" s="52">
        <v>43286</v>
      </c>
      <c r="B290" s="63" t="s">
        <v>1015</v>
      </c>
      <c r="C290" s="24" t="s">
        <v>99</v>
      </c>
      <c r="D290" s="20" t="s">
        <v>76</v>
      </c>
      <c r="E290" s="100"/>
      <c r="F290" s="100">
        <v>30000</v>
      </c>
      <c r="G290" s="109">
        <f t="shared" si="10"/>
        <v>53.447068695517395</v>
      </c>
      <c r="H290" s="108">
        <v>561.303</v>
      </c>
      <c r="I290" s="36">
        <f t="shared" si="11"/>
        <v>-3367676</v>
      </c>
      <c r="J290" s="63" t="s">
        <v>351</v>
      </c>
      <c r="K290" s="63" t="s">
        <v>83</v>
      </c>
      <c r="L290" s="20" t="s">
        <v>35</v>
      </c>
      <c r="M290" s="20" t="s">
        <v>66</v>
      </c>
      <c r="N290" s="24" t="s">
        <v>84</v>
      </c>
      <c r="O290" s="106"/>
    </row>
    <row r="291" spans="1:15" s="163" customFormat="1" x14ac:dyDescent="0.25">
      <c r="A291" s="52">
        <v>43286</v>
      </c>
      <c r="B291" s="24" t="s">
        <v>1107</v>
      </c>
      <c r="C291" s="24" t="s">
        <v>81</v>
      </c>
      <c r="D291" s="46" t="s">
        <v>74</v>
      </c>
      <c r="E291" s="36"/>
      <c r="F291" s="36">
        <v>500</v>
      </c>
      <c r="G291" s="109">
        <f t="shared" si="10"/>
        <v>0.89078447825862328</v>
      </c>
      <c r="H291" s="108">
        <v>561.303</v>
      </c>
      <c r="I291" s="36">
        <f t="shared" si="11"/>
        <v>-3368176</v>
      </c>
      <c r="J291" s="24" t="s">
        <v>1090</v>
      </c>
      <c r="K291" s="24" t="s">
        <v>1091</v>
      </c>
      <c r="L291" s="20" t="s">
        <v>26</v>
      </c>
      <c r="M291" s="20" t="s">
        <v>66</v>
      </c>
      <c r="N291" s="24" t="s">
        <v>84</v>
      </c>
      <c r="O291" s="164"/>
    </row>
    <row r="292" spans="1:15" s="163" customFormat="1" x14ac:dyDescent="0.25">
      <c r="A292" s="52">
        <v>43286</v>
      </c>
      <c r="B292" s="24" t="s">
        <v>1108</v>
      </c>
      <c r="C292" s="24" t="s">
        <v>81</v>
      </c>
      <c r="D292" s="46" t="s">
        <v>74</v>
      </c>
      <c r="E292" s="36"/>
      <c r="F292" s="36">
        <v>500</v>
      </c>
      <c r="G292" s="109">
        <f t="shared" si="10"/>
        <v>0.89078447825862328</v>
      </c>
      <c r="H292" s="108">
        <v>561.303</v>
      </c>
      <c r="I292" s="36">
        <f t="shared" si="11"/>
        <v>-3368676</v>
      </c>
      <c r="J292" s="24" t="s">
        <v>1090</v>
      </c>
      <c r="K292" s="24" t="s">
        <v>1091</v>
      </c>
      <c r="L292" s="20" t="s">
        <v>26</v>
      </c>
      <c r="M292" s="20" t="s">
        <v>66</v>
      </c>
      <c r="N292" s="24" t="s">
        <v>84</v>
      </c>
      <c r="O292" s="164"/>
    </row>
    <row r="293" spans="1:15" s="163" customFormat="1" x14ac:dyDescent="0.25">
      <c r="A293" s="52">
        <v>43286</v>
      </c>
      <c r="B293" s="24" t="s">
        <v>1109</v>
      </c>
      <c r="C293" s="24" t="s">
        <v>81</v>
      </c>
      <c r="D293" s="46" t="s">
        <v>74</v>
      </c>
      <c r="E293" s="36"/>
      <c r="F293" s="36">
        <v>1000</v>
      </c>
      <c r="G293" s="109">
        <f t="shared" si="10"/>
        <v>1.7815689565172466</v>
      </c>
      <c r="H293" s="108">
        <v>561.303</v>
      </c>
      <c r="I293" s="36">
        <f t="shared" si="11"/>
        <v>-3369676</v>
      </c>
      <c r="J293" s="24" t="s">
        <v>1090</v>
      </c>
      <c r="K293" s="24" t="s">
        <v>1091</v>
      </c>
      <c r="L293" s="20" t="s">
        <v>26</v>
      </c>
      <c r="M293" s="20" t="s">
        <v>66</v>
      </c>
      <c r="N293" s="24" t="s">
        <v>84</v>
      </c>
      <c r="O293" s="164"/>
    </row>
    <row r="294" spans="1:15" s="163" customFormat="1" x14ac:dyDescent="0.25">
      <c r="A294" s="52">
        <v>43287</v>
      </c>
      <c r="B294" s="45" t="s">
        <v>98</v>
      </c>
      <c r="C294" s="24" t="s">
        <v>99</v>
      </c>
      <c r="D294" s="46" t="s">
        <v>74</v>
      </c>
      <c r="E294" s="100"/>
      <c r="F294" s="36">
        <v>90000</v>
      </c>
      <c r="G294" s="109">
        <f t="shared" si="10"/>
        <v>160.34120608655218</v>
      </c>
      <c r="H294" s="108">
        <v>561.303</v>
      </c>
      <c r="I294" s="36">
        <f t="shared" si="11"/>
        <v>-3459676</v>
      </c>
      <c r="J294" s="24" t="s">
        <v>82</v>
      </c>
      <c r="K294" s="63">
        <v>398</v>
      </c>
      <c r="L294" s="20" t="s">
        <v>26</v>
      </c>
      <c r="M294" s="20" t="s">
        <v>66</v>
      </c>
      <c r="N294" s="24" t="s">
        <v>100</v>
      </c>
      <c r="O294" s="164"/>
    </row>
    <row r="295" spans="1:15" s="163" customFormat="1" x14ac:dyDescent="0.25">
      <c r="A295" s="52">
        <v>43287</v>
      </c>
      <c r="B295" s="45" t="s">
        <v>101</v>
      </c>
      <c r="C295" s="24" t="s">
        <v>99</v>
      </c>
      <c r="D295" s="46" t="s">
        <v>74</v>
      </c>
      <c r="E295" s="100"/>
      <c r="F295" s="36">
        <v>60000</v>
      </c>
      <c r="G295" s="109">
        <f t="shared" si="10"/>
        <v>106.89413739103479</v>
      </c>
      <c r="H295" s="108">
        <v>561.303</v>
      </c>
      <c r="I295" s="36">
        <f t="shared" si="11"/>
        <v>-3519676</v>
      </c>
      <c r="J295" s="24" t="s">
        <v>82</v>
      </c>
      <c r="K295" s="63" t="s">
        <v>83</v>
      </c>
      <c r="L295" s="20" t="s">
        <v>26</v>
      </c>
      <c r="M295" s="20" t="s">
        <v>66</v>
      </c>
      <c r="N295" s="24" t="s">
        <v>84</v>
      </c>
      <c r="O295" s="164"/>
    </row>
    <row r="296" spans="1:15" s="163" customFormat="1" x14ac:dyDescent="0.25">
      <c r="A296" s="52">
        <v>43287</v>
      </c>
      <c r="B296" s="45" t="s">
        <v>102</v>
      </c>
      <c r="C296" s="24" t="s">
        <v>81</v>
      </c>
      <c r="D296" s="46" t="s">
        <v>74</v>
      </c>
      <c r="E296" s="100"/>
      <c r="F296" s="36">
        <v>500</v>
      </c>
      <c r="G296" s="109">
        <f t="shared" si="10"/>
        <v>0.89078447825862328</v>
      </c>
      <c r="H296" s="108">
        <v>561.303</v>
      </c>
      <c r="I296" s="36">
        <f t="shared" si="11"/>
        <v>-3520176</v>
      </c>
      <c r="J296" s="24" t="s">
        <v>82</v>
      </c>
      <c r="K296" s="63" t="s">
        <v>83</v>
      </c>
      <c r="L296" s="20" t="s">
        <v>26</v>
      </c>
      <c r="M296" s="20" t="s">
        <v>66</v>
      </c>
      <c r="N296" s="24" t="s">
        <v>84</v>
      </c>
      <c r="O296" s="164"/>
    </row>
    <row r="297" spans="1:15" s="163" customFormat="1" x14ac:dyDescent="0.25">
      <c r="A297" s="52">
        <v>43287</v>
      </c>
      <c r="B297" s="45" t="s">
        <v>103</v>
      </c>
      <c r="C297" s="24" t="s">
        <v>81</v>
      </c>
      <c r="D297" s="46" t="s">
        <v>74</v>
      </c>
      <c r="E297" s="100"/>
      <c r="F297" s="36">
        <v>500</v>
      </c>
      <c r="G297" s="109">
        <f t="shared" si="10"/>
        <v>0.89078447825862328</v>
      </c>
      <c r="H297" s="108">
        <v>561.303</v>
      </c>
      <c r="I297" s="36">
        <f t="shared" si="11"/>
        <v>-3520676</v>
      </c>
      <c r="J297" s="24" t="s">
        <v>82</v>
      </c>
      <c r="K297" s="63" t="s">
        <v>83</v>
      </c>
      <c r="L297" s="20" t="s">
        <v>26</v>
      </c>
      <c r="M297" s="20" t="s">
        <v>66</v>
      </c>
      <c r="N297" s="24" t="s">
        <v>84</v>
      </c>
      <c r="O297" s="164"/>
    </row>
    <row r="298" spans="1:15" s="163" customFormat="1" x14ac:dyDescent="0.25">
      <c r="A298" s="52">
        <v>43287</v>
      </c>
      <c r="B298" s="45" t="s">
        <v>104</v>
      </c>
      <c r="C298" s="24" t="s">
        <v>81</v>
      </c>
      <c r="D298" s="46" t="s">
        <v>74</v>
      </c>
      <c r="E298" s="100"/>
      <c r="F298" s="36">
        <v>25000</v>
      </c>
      <c r="G298" s="109">
        <f t="shared" si="10"/>
        <v>44.539223912931163</v>
      </c>
      <c r="H298" s="108">
        <v>561.303</v>
      </c>
      <c r="I298" s="36">
        <f t="shared" si="11"/>
        <v>-3545676</v>
      </c>
      <c r="J298" s="24" t="s">
        <v>82</v>
      </c>
      <c r="K298" s="63" t="s">
        <v>85</v>
      </c>
      <c r="L298" s="20" t="s">
        <v>26</v>
      </c>
      <c r="M298" s="20" t="s">
        <v>66</v>
      </c>
      <c r="N298" s="24" t="s">
        <v>100</v>
      </c>
      <c r="O298" s="164"/>
    </row>
    <row r="299" spans="1:15" s="163" customFormat="1" x14ac:dyDescent="0.25">
      <c r="A299" s="52">
        <v>43287</v>
      </c>
      <c r="B299" s="45" t="s">
        <v>1259</v>
      </c>
      <c r="C299" s="24" t="s">
        <v>81</v>
      </c>
      <c r="D299" s="46" t="s">
        <v>74</v>
      </c>
      <c r="E299" s="100"/>
      <c r="F299" s="36">
        <v>35000</v>
      </c>
      <c r="G299" s="109">
        <f t="shared" si="10"/>
        <v>62.354913478103626</v>
      </c>
      <c r="H299" s="108">
        <v>561.303</v>
      </c>
      <c r="I299" s="36">
        <f t="shared" si="11"/>
        <v>-3580676</v>
      </c>
      <c r="J299" s="24" t="s">
        <v>82</v>
      </c>
      <c r="K299" s="63" t="s">
        <v>85</v>
      </c>
      <c r="L299" s="20" t="s">
        <v>26</v>
      </c>
      <c r="M299" s="20" t="s">
        <v>66</v>
      </c>
      <c r="N299" s="24" t="s">
        <v>100</v>
      </c>
      <c r="O299" s="164"/>
    </row>
    <row r="300" spans="1:15" s="3" customFormat="1" x14ac:dyDescent="0.25">
      <c r="A300" s="52">
        <v>43287</v>
      </c>
      <c r="B300" s="20" t="s">
        <v>199</v>
      </c>
      <c r="C300" s="24" t="s">
        <v>81</v>
      </c>
      <c r="D300" s="46" t="s">
        <v>74</v>
      </c>
      <c r="E300" s="37"/>
      <c r="F300" s="37">
        <v>700</v>
      </c>
      <c r="G300" s="109">
        <f t="shared" ref="G300:G330" si="12">+F300/H300</f>
        <v>1.2470982695620725</v>
      </c>
      <c r="H300" s="108">
        <v>561.303</v>
      </c>
      <c r="I300" s="36">
        <f t="shared" si="11"/>
        <v>-3581376</v>
      </c>
      <c r="J300" s="20" t="s">
        <v>187</v>
      </c>
      <c r="K300" s="20" t="s">
        <v>83</v>
      </c>
      <c r="L300" s="20" t="s">
        <v>26</v>
      </c>
      <c r="M300" s="20" t="s">
        <v>66</v>
      </c>
      <c r="N300" s="20" t="s">
        <v>84</v>
      </c>
    </row>
    <row r="301" spans="1:15" s="3" customFormat="1" x14ac:dyDescent="0.25">
      <c r="A301" s="52">
        <v>43287</v>
      </c>
      <c r="B301" s="20" t="s">
        <v>200</v>
      </c>
      <c r="C301" s="24" t="s">
        <v>81</v>
      </c>
      <c r="D301" s="46" t="s">
        <v>74</v>
      </c>
      <c r="E301" s="37"/>
      <c r="F301" s="37">
        <v>700</v>
      </c>
      <c r="G301" s="109">
        <f t="shared" si="12"/>
        <v>1.2470982695620725</v>
      </c>
      <c r="H301" s="108">
        <v>561.303</v>
      </c>
      <c r="I301" s="36">
        <f t="shared" si="11"/>
        <v>-3582076</v>
      </c>
      <c r="J301" s="20" t="s">
        <v>187</v>
      </c>
      <c r="K301" s="20" t="s">
        <v>83</v>
      </c>
      <c r="L301" s="20" t="s">
        <v>26</v>
      </c>
      <c r="M301" s="20" t="s">
        <v>66</v>
      </c>
      <c r="N301" s="20" t="s">
        <v>84</v>
      </c>
    </row>
    <row r="302" spans="1:15" s="3" customFormat="1" x14ac:dyDescent="0.25">
      <c r="A302" s="52">
        <v>43287</v>
      </c>
      <c r="B302" s="20" t="s">
        <v>191</v>
      </c>
      <c r="C302" s="24" t="s">
        <v>81</v>
      </c>
      <c r="D302" s="46" t="s">
        <v>74</v>
      </c>
      <c r="E302" s="37"/>
      <c r="F302" s="37">
        <v>700</v>
      </c>
      <c r="G302" s="109">
        <f t="shared" si="12"/>
        <v>1.2470982695620725</v>
      </c>
      <c r="H302" s="108">
        <v>561.303</v>
      </c>
      <c r="I302" s="36">
        <f t="shared" si="11"/>
        <v>-3582776</v>
      </c>
      <c r="J302" s="20" t="s">
        <v>187</v>
      </c>
      <c r="K302" s="20" t="s">
        <v>83</v>
      </c>
      <c r="L302" s="20" t="s">
        <v>26</v>
      </c>
      <c r="M302" s="20" t="s">
        <v>66</v>
      </c>
      <c r="N302" s="20" t="s">
        <v>84</v>
      </c>
    </row>
    <row r="303" spans="1:15" s="3" customFormat="1" x14ac:dyDescent="0.25">
      <c r="A303" s="52">
        <v>43287</v>
      </c>
      <c r="B303" s="20" t="s">
        <v>201</v>
      </c>
      <c r="C303" s="24" t="s">
        <v>81</v>
      </c>
      <c r="D303" s="46" t="s">
        <v>74</v>
      </c>
      <c r="E303" s="37"/>
      <c r="F303" s="37">
        <v>700</v>
      </c>
      <c r="G303" s="109">
        <f t="shared" si="12"/>
        <v>1.2470982695620725</v>
      </c>
      <c r="H303" s="108">
        <v>561.303</v>
      </c>
      <c r="I303" s="36">
        <f t="shared" si="11"/>
        <v>-3583476</v>
      </c>
      <c r="J303" s="20" t="s">
        <v>187</v>
      </c>
      <c r="K303" s="20" t="s">
        <v>83</v>
      </c>
      <c r="L303" s="20" t="s">
        <v>26</v>
      </c>
      <c r="M303" s="20" t="s">
        <v>66</v>
      </c>
      <c r="N303" s="20" t="s">
        <v>84</v>
      </c>
    </row>
    <row r="304" spans="1:15" s="3" customFormat="1" x14ac:dyDescent="0.25">
      <c r="A304" s="52">
        <v>43287</v>
      </c>
      <c r="B304" s="20" t="s">
        <v>202</v>
      </c>
      <c r="C304" s="24" t="s">
        <v>81</v>
      </c>
      <c r="D304" s="46" t="s">
        <v>74</v>
      </c>
      <c r="E304" s="37"/>
      <c r="F304" s="37">
        <v>700</v>
      </c>
      <c r="G304" s="109">
        <f t="shared" si="12"/>
        <v>1.2470982695620725</v>
      </c>
      <c r="H304" s="108">
        <v>561.303</v>
      </c>
      <c r="I304" s="36">
        <f t="shared" si="11"/>
        <v>-3584176</v>
      </c>
      <c r="J304" s="20" t="s">
        <v>187</v>
      </c>
      <c r="K304" s="20" t="s">
        <v>83</v>
      </c>
      <c r="L304" s="20" t="s">
        <v>26</v>
      </c>
      <c r="M304" s="20" t="s">
        <v>66</v>
      </c>
      <c r="N304" s="20" t="s">
        <v>84</v>
      </c>
    </row>
    <row r="305" spans="1:15" s="163" customFormat="1" x14ac:dyDescent="0.25">
      <c r="A305" s="52">
        <v>43287</v>
      </c>
      <c r="B305" s="20" t="s">
        <v>204</v>
      </c>
      <c r="C305" s="24" t="s">
        <v>99</v>
      </c>
      <c r="D305" s="46" t="s">
        <v>74</v>
      </c>
      <c r="E305" s="37"/>
      <c r="F305" s="37">
        <v>40000</v>
      </c>
      <c r="G305" s="109">
        <f t="shared" si="12"/>
        <v>71.262758260689864</v>
      </c>
      <c r="H305" s="108">
        <v>561.303</v>
      </c>
      <c r="I305" s="36">
        <f t="shared" si="11"/>
        <v>-3624176</v>
      </c>
      <c r="J305" s="20" t="s">
        <v>187</v>
      </c>
      <c r="K305" s="20" t="s">
        <v>83</v>
      </c>
      <c r="L305" s="20" t="s">
        <v>26</v>
      </c>
      <c r="M305" s="20" t="s">
        <v>66</v>
      </c>
      <c r="N305" s="20" t="s">
        <v>84</v>
      </c>
    </row>
    <row r="306" spans="1:15" s="163" customFormat="1" x14ac:dyDescent="0.25">
      <c r="A306" s="52">
        <v>43287</v>
      </c>
      <c r="B306" s="24" t="s">
        <v>305</v>
      </c>
      <c r="C306" s="24" t="s">
        <v>81</v>
      </c>
      <c r="D306" s="46" t="s">
        <v>74</v>
      </c>
      <c r="E306" s="37"/>
      <c r="F306" s="37">
        <v>500</v>
      </c>
      <c r="G306" s="109">
        <f t="shared" si="12"/>
        <v>0.89078447825862328</v>
      </c>
      <c r="H306" s="108">
        <v>561.303</v>
      </c>
      <c r="I306" s="36">
        <f t="shared" si="11"/>
        <v>-3624676</v>
      </c>
      <c r="J306" s="24" t="s">
        <v>282</v>
      </c>
      <c r="K306" s="20" t="s">
        <v>83</v>
      </c>
      <c r="L306" s="20" t="s">
        <v>26</v>
      </c>
      <c r="M306" s="20" t="s">
        <v>66</v>
      </c>
      <c r="N306" s="20" t="s">
        <v>84</v>
      </c>
    </row>
    <row r="307" spans="1:15" s="3" customFormat="1" x14ac:dyDescent="0.25">
      <c r="A307" s="52">
        <v>43287</v>
      </c>
      <c r="B307" s="24" t="s">
        <v>308</v>
      </c>
      <c r="C307" s="20" t="s">
        <v>79</v>
      </c>
      <c r="D307" s="24" t="s">
        <v>69</v>
      </c>
      <c r="E307" s="37"/>
      <c r="F307" s="37">
        <v>1200</v>
      </c>
      <c r="G307" s="109">
        <f t="shared" si="12"/>
        <v>2.1378827478206959</v>
      </c>
      <c r="H307" s="108">
        <v>561.303</v>
      </c>
      <c r="I307" s="36">
        <f t="shared" si="11"/>
        <v>-3625876</v>
      </c>
      <c r="J307" s="24" t="s">
        <v>282</v>
      </c>
      <c r="K307" s="20" t="s">
        <v>83</v>
      </c>
      <c r="L307" s="20" t="s">
        <v>26</v>
      </c>
      <c r="M307" s="20" t="s">
        <v>66</v>
      </c>
      <c r="N307" s="20" t="s">
        <v>84</v>
      </c>
    </row>
    <row r="308" spans="1:15" s="163" customFormat="1" x14ac:dyDescent="0.25">
      <c r="A308" s="52">
        <v>43287</v>
      </c>
      <c r="B308" s="24" t="s">
        <v>309</v>
      </c>
      <c r="C308" s="24" t="s">
        <v>81</v>
      </c>
      <c r="D308" s="46" t="s">
        <v>74</v>
      </c>
      <c r="E308" s="37"/>
      <c r="F308" s="37">
        <v>500</v>
      </c>
      <c r="G308" s="109">
        <f t="shared" si="12"/>
        <v>0.89078447825862328</v>
      </c>
      <c r="H308" s="108">
        <v>561.303</v>
      </c>
      <c r="I308" s="36">
        <f t="shared" si="11"/>
        <v>-3626376</v>
      </c>
      <c r="J308" s="24" t="s">
        <v>282</v>
      </c>
      <c r="K308" s="20" t="s">
        <v>83</v>
      </c>
      <c r="L308" s="20" t="s">
        <v>26</v>
      </c>
      <c r="M308" s="20" t="s">
        <v>66</v>
      </c>
      <c r="N308" s="20" t="s">
        <v>84</v>
      </c>
    </row>
    <row r="309" spans="1:15" s="163" customFormat="1" x14ac:dyDescent="0.25">
      <c r="A309" s="52">
        <v>43287</v>
      </c>
      <c r="B309" s="24" t="s">
        <v>310</v>
      </c>
      <c r="C309" s="24" t="s">
        <v>81</v>
      </c>
      <c r="D309" s="46" t="s">
        <v>74</v>
      </c>
      <c r="E309" s="37"/>
      <c r="F309" s="37">
        <v>500</v>
      </c>
      <c r="G309" s="109">
        <f t="shared" si="12"/>
        <v>0.89078447825862328</v>
      </c>
      <c r="H309" s="108">
        <v>561.303</v>
      </c>
      <c r="I309" s="36">
        <f t="shared" si="11"/>
        <v>-3626876</v>
      </c>
      <c r="J309" s="24" t="s">
        <v>282</v>
      </c>
      <c r="K309" s="20" t="s">
        <v>83</v>
      </c>
      <c r="L309" s="20" t="s">
        <v>26</v>
      </c>
      <c r="M309" s="20" t="s">
        <v>66</v>
      </c>
      <c r="N309" s="20" t="s">
        <v>84</v>
      </c>
    </row>
    <row r="310" spans="1:15" s="163" customFormat="1" x14ac:dyDescent="0.25">
      <c r="A310" s="52">
        <v>43287</v>
      </c>
      <c r="B310" s="20" t="s">
        <v>391</v>
      </c>
      <c r="C310" s="20" t="s">
        <v>355</v>
      </c>
      <c r="D310" s="20" t="s">
        <v>69</v>
      </c>
      <c r="E310" s="37"/>
      <c r="F310" s="37">
        <v>8000</v>
      </c>
      <c r="G310" s="109">
        <f t="shared" si="12"/>
        <v>14.252551652137972</v>
      </c>
      <c r="H310" s="108">
        <v>561.303</v>
      </c>
      <c r="I310" s="36">
        <f t="shared" si="11"/>
        <v>-3634876</v>
      </c>
      <c r="J310" s="20" t="s">
        <v>186</v>
      </c>
      <c r="K310" s="20" t="s">
        <v>390</v>
      </c>
      <c r="L310" s="20" t="s">
        <v>26</v>
      </c>
      <c r="M310" s="20" t="s">
        <v>66</v>
      </c>
      <c r="N310" s="24" t="s">
        <v>100</v>
      </c>
      <c r="O310" s="166"/>
    </row>
    <row r="311" spans="1:15" s="163" customFormat="1" x14ac:dyDescent="0.25">
      <c r="A311" s="52">
        <v>43287</v>
      </c>
      <c r="B311" s="20" t="s">
        <v>393</v>
      </c>
      <c r="C311" s="20" t="s">
        <v>355</v>
      </c>
      <c r="D311" s="20" t="s">
        <v>69</v>
      </c>
      <c r="E311" s="37"/>
      <c r="F311" s="37">
        <v>1600</v>
      </c>
      <c r="G311" s="109">
        <f t="shared" si="12"/>
        <v>2.8505103304275945</v>
      </c>
      <c r="H311" s="108">
        <v>561.303</v>
      </c>
      <c r="I311" s="36">
        <f t="shared" si="11"/>
        <v>-3636476</v>
      </c>
      <c r="J311" s="20" t="s">
        <v>186</v>
      </c>
      <c r="K311" s="20" t="s">
        <v>392</v>
      </c>
      <c r="L311" s="20" t="s">
        <v>26</v>
      </c>
      <c r="M311" s="20" t="s">
        <v>66</v>
      </c>
      <c r="N311" s="24" t="s">
        <v>100</v>
      </c>
      <c r="O311" s="166"/>
    </row>
    <row r="312" spans="1:15" s="163" customFormat="1" x14ac:dyDescent="0.25">
      <c r="A312" s="52">
        <v>43287</v>
      </c>
      <c r="B312" s="20" t="s">
        <v>394</v>
      </c>
      <c r="C312" s="20" t="s">
        <v>71</v>
      </c>
      <c r="D312" s="20" t="s">
        <v>76</v>
      </c>
      <c r="E312" s="37"/>
      <c r="F312" s="37">
        <v>10000</v>
      </c>
      <c r="G312" s="109">
        <f t="shared" si="12"/>
        <v>17.815689565172466</v>
      </c>
      <c r="H312" s="108">
        <v>561.303</v>
      </c>
      <c r="I312" s="36">
        <f t="shared" si="11"/>
        <v>-3646476</v>
      </c>
      <c r="J312" s="20" t="s">
        <v>186</v>
      </c>
      <c r="K312" s="20">
        <v>10</v>
      </c>
      <c r="L312" s="20" t="s">
        <v>35</v>
      </c>
      <c r="M312" s="20" t="s">
        <v>66</v>
      </c>
      <c r="N312" s="24" t="s">
        <v>100</v>
      </c>
      <c r="O312" s="166"/>
    </row>
    <row r="313" spans="1:15" s="163" customFormat="1" x14ac:dyDescent="0.25">
      <c r="A313" s="52">
        <v>43287</v>
      </c>
      <c r="B313" s="20" t="s">
        <v>1135</v>
      </c>
      <c r="C313" s="20" t="s">
        <v>71</v>
      </c>
      <c r="D313" s="20" t="s">
        <v>395</v>
      </c>
      <c r="E313" s="37"/>
      <c r="F313" s="37">
        <v>80000</v>
      </c>
      <c r="G313" s="109">
        <f t="shared" si="12"/>
        <v>142.52551652137973</v>
      </c>
      <c r="H313" s="108">
        <v>561.303</v>
      </c>
      <c r="I313" s="36">
        <f t="shared" si="11"/>
        <v>-3726476</v>
      </c>
      <c r="J313" s="20" t="s">
        <v>186</v>
      </c>
      <c r="K313" s="20">
        <v>11</v>
      </c>
      <c r="L313" s="20" t="s">
        <v>35</v>
      </c>
      <c r="M313" s="20" t="s">
        <v>66</v>
      </c>
      <c r="N313" s="24" t="s">
        <v>100</v>
      </c>
      <c r="O313" s="166"/>
    </row>
    <row r="314" spans="1:15" s="163" customFormat="1" x14ac:dyDescent="0.25">
      <c r="A314" s="52">
        <v>43287</v>
      </c>
      <c r="B314" s="20" t="s">
        <v>464</v>
      </c>
      <c r="C314" s="24" t="s">
        <v>81</v>
      </c>
      <c r="D314" s="46" t="s">
        <v>74</v>
      </c>
      <c r="E314" s="37"/>
      <c r="F314" s="37">
        <v>1000</v>
      </c>
      <c r="G314" s="109">
        <f t="shared" si="12"/>
        <v>1.7815689565172466</v>
      </c>
      <c r="H314" s="108">
        <v>561.303</v>
      </c>
      <c r="I314" s="36">
        <f t="shared" si="11"/>
        <v>-3727476</v>
      </c>
      <c r="J314" s="20" t="s">
        <v>366</v>
      </c>
      <c r="K314" s="20" t="s">
        <v>83</v>
      </c>
      <c r="L314" s="20" t="s">
        <v>26</v>
      </c>
      <c r="M314" s="20" t="s">
        <v>66</v>
      </c>
      <c r="N314" s="20" t="s">
        <v>84</v>
      </c>
    </row>
    <row r="315" spans="1:15" s="163" customFormat="1" x14ac:dyDescent="0.25">
      <c r="A315" s="52">
        <v>43287</v>
      </c>
      <c r="B315" s="20" t="s">
        <v>465</v>
      </c>
      <c r="C315" s="24" t="s">
        <v>81</v>
      </c>
      <c r="D315" s="46" t="s">
        <v>74</v>
      </c>
      <c r="E315" s="37"/>
      <c r="F315" s="37">
        <v>1500</v>
      </c>
      <c r="G315" s="109">
        <f t="shared" si="12"/>
        <v>2.6723534347758697</v>
      </c>
      <c r="H315" s="108">
        <v>561.303</v>
      </c>
      <c r="I315" s="36">
        <f t="shared" si="11"/>
        <v>-3728976</v>
      </c>
      <c r="J315" s="20" t="s">
        <v>366</v>
      </c>
      <c r="K315" s="20" t="s">
        <v>83</v>
      </c>
      <c r="L315" s="20" t="s">
        <v>26</v>
      </c>
      <c r="M315" s="20" t="s">
        <v>66</v>
      </c>
      <c r="N315" s="20" t="s">
        <v>84</v>
      </c>
    </row>
    <row r="316" spans="1:15" s="163" customFormat="1" x14ac:dyDescent="0.25">
      <c r="A316" s="52">
        <v>43287</v>
      </c>
      <c r="B316" s="20" t="s">
        <v>466</v>
      </c>
      <c r="C316" s="24" t="s">
        <v>99</v>
      </c>
      <c r="D316" s="46" t="s">
        <v>74</v>
      </c>
      <c r="E316" s="37"/>
      <c r="F316" s="37">
        <v>30000</v>
      </c>
      <c r="G316" s="109">
        <f t="shared" si="12"/>
        <v>53.447068695517395</v>
      </c>
      <c r="H316" s="108">
        <v>561.303</v>
      </c>
      <c r="I316" s="36">
        <f t="shared" si="11"/>
        <v>-3758976</v>
      </c>
      <c r="J316" s="20" t="s">
        <v>366</v>
      </c>
      <c r="K316" s="20" t="s">
        <v>83</v>
      </c>
      <c r="L316" s="20" t="s">
        <v>26</v>
      </c>
      <c r="M316" s="20" t="s">
        <v>66</v>
      </c>
      <c r="N316" s="20" t="s">
        <v>84</v>
      </c>
    </row>
    <row r="317" spans="1:15" s="163" customFormat="1" x14ac:dyDescent="0.25">
      <c r="A317" s="52">
        <v>43287</v>
      </c>
      <c r="B317" s="20" t="s">
        <v>1243</v>
      </c>
      <c r="C317" s="24" t="s">
        <v>99</v>
      </c>
      <c r="D317" s="46" t="s">
        <v>74</v>
      </c>
      <c r="E317" s="37"/>
      <c r="F317" s="37">
        <v>15000</v>
      </c>
      <c r="G317" s="109">
        <f t="shared" si="12"/>
        <v>26.723534347758697</v>
      </c>
      <c r="H317" s="108">
        <v>561.303</v>
      </c>
      <c r="I317" s="36">
        <f t="shared" si="11"/>
        <v>-3773976</v>
      </c>
      <c r="J317" s="20" t="s">
        <v>356</v>
      </c>
      <c r="K317" s="20">
        <v>25</v>
      </c>
      <c r="L317" s="20" t="s">
        <v>26</v>
      </c>
      <c r="M317" s="20" t="s">
        <v>66</v>
      </c>
      <c r="N317" s="24" t="s">
        <v>100</v>
      </c>
    </row>
    <row r="318" spans="1:15" s="3" customFormat="1" x14ac:dyDescent="0.25">
      <c r="A318" s="52">
        <v>43287</v>
      </c>
      <c r="B318" s="20" t="s">
        <v>511</v>
      </c>
      <c r="C318" s="24" t="s">
        <v>81</v>
      </c>
      <c r="D318" s="46" t="s">
        <v>74</v>
      </c>
      <c r="E318" s="37"/>
      <c r="F318" s="37">
        <v>500</v>
      </c>
      <c r="G318" s="109">
        <f t="shared" si="12"/>
        <v>0.89078447825862328</v>
      </c>
      <c r="H318" s="108">
        <v>561.303</v>
      </c>
      <c r="I318" s="36">
        <f t="shared" si="11"/>
        <v>-3774476</v>
      </c>
      <c r="J318" s="20" t="s">
        <v>356</v>
      </c>
      <c r="K318" s="20" t="s">
        <v>482</v>
      </c>
      <c r="L318" s="20" t="s">
        <v>26</v>
      </c>
      <c r="M318" s="20" t="s">
        <v>66</v>
      </c>
      <c r="N318" s="24" t="s">
        <v>84</v>
      </c>
    </row>
    <row r="319" spans="1:15" s="163" customFormat="1" x14ac:dyDescent="0.25">
      <c r="A319" s="52">
        <v>43287</v>
      </c>
      <c r="B319" s="20" t="s">
        <v>512</v>
      </c>
      <c r="C319" s="24" t="s">
        <v>81</v>
      </c>
      <c r="D319" s="46" t="s">
        <v>74</v>
      </c>
      <c r="E319" s="37"/>
      <c r="F319" s="37">
        <v>7000</v>
      </c>
      <c r="G319" s="109">
        <f t="shared" si="12"/>
        <v>12.470982695620725</v>
      </c>
      <c r="H319" s="108">
        <v>561.303</v>
      </c>
      <c r="I319" s="36">
        <f t="shared" si="11"/>
        <v>-3781476</v>
      </c>
      <c r="J319" s="20" t="s">
        <v>356</v>
      </c>
      <c r="K319" s="20" t="s">
        <v>503</v>
      </c>
      <c r="L319" s="20" t="s">
        <v>26</v>
      </c>
      <c r="M319" s="20" t="s">
        <v>66</v>
      </c>
      <c r="N319" s="24" t="s">
        <v>100</v>
      </c>
    </row>
    <row r="320" spans="1:15" s="3" customFormat="1" x14ac:dyDescent="0.25">
      <c r="A320" s="52">
        <v>43287</v>
      </c>
      <c r="B320" s="20" t="s">
        <v>513</v>
      </c>
      <c r="C320" s="24" t="s">
        <v>81</v>
      </c>
      <c r="D320" s="46" t="s">
        <v>74</v>
      </c>
      <c r="E320" s="37"/>
      <c r="F320" s="37">
        <v>2000</v>
      </c>
      <c r="G320" s="109">
        <f t="shared" si="12"/>
        <v>3.5631379130344931</v>
      </c>
      <c r="H320" s="108">
        <v>561.303</v>
      </c>
      <c r="I320" s="36">
        <f t="shared" si="11"/>
        <v>-3783476</v>
      </c>
      <c r="J320" s="20" t="s">
        <v>356</v>
      </c>
      <c r="K320" s="20" t="s">
        <v>482</v>
      </c>
      <c r="L320" s="20" t="s">
        <v>26</v>
      </c>
      <c r="M320" s="20" t="s">
        <v>66</v>
      </c>
      <c r="N320" s="24" t="s">
        <v>84</v>
      </c>
    </row>
    <row r="321" spans="1:15" s="3" customFormat="1" x14ac:dyDescent="0.25">
      <c r="A321" s="52">
        <v>43287</v>
      </c>
      <c r="B321" s="20" t="s">
        <v>532</v>
      </c>
      <c r="C321" s="24" t="s">
        <v>81</v>
      </c>
      <c r="D321" s="20" t="s">
        <v>72</v>
      </c>
      <c r="E321" s="37"/>
      <c r="F321" s="37">
        <v>1000</v>
      </c>
      <c r="G321" s="109">
        <f t="shared" si="12"/>
        <v>1.7815689565172466</v>
      </c>
      <c r="H321" s="108">
        <v>561.303</v>
      </c>
      <c r="I321" s="36">
        <f t="shared" si="11"/>
        <v>-3784476</v>
      </c>
      <c r="J321" s="20" t="s">
        <v>385</v>
      </c>
      <c r="K321" s="20" t="s">
        <v>83</v>
      </c>
      <c r="L321" s="20" t="s">
        <v>26</v>
      </c>
      <c r="M321" s="20" t="s">
        <v>66</v>
      </c>
      <c r="N321" s="24" t="s">
        <v>84</v>
      </c>
    </row>
    <row r="322" spans="1:15" s="3" customFormat="1" x14ac:dyDescent="0.25">
      <c r="A322" s="52">
        <v>43287</v>
      </c>
      <c r="B322" s="20" t="s">
        <v>533</v>
      </c>
      <c r="C322" s="24" t="s">
        <v>81</v>
      </c>
      <c r="D322" s="20" t="s">
        <v>72</v>
      </c>
      <c r="E322" s="37"/>
      <c r="F322" s="37">
        <v>1000</v>
      </c>
      <c r="G322" s="109">
        <f t="shared" si="12"/>
        <v>1.7815689565172466</v>
      </c>
      <c r="H322" s="108">
        <v>561.303</v>
      </c>
      <c r="I322" s="36">
        <f t="shared" si="11"/>
        <v>-3785476</v>
      </c>
      <c r="J322" s="20" t="s">
        <v>385</v>
      </c>
      <c r="K322" s="20" t="s">
        <v>83</v>
      </c>
      <c r="L322" s="20" t="s">
        <v>26</v>
      </c>
      <c r="M322" s="20" t="s">
        <v>66</v>
      </c>
      <c r="N322" s="24" t="s">
        <v>84</v>
      </c>
    </row>
    <row r="323" spans="1:15" s="3" customFormat="1" x14ac:dyDescent="0.25">
      <c r="A323" s="52">
        <v>43287</v>
      </c>
      <c r="B323" s="20" t="s">
        <v>525</v>
      </c>
      <c r="C323" s="24" t="s">
        <v>81</v>
      </c>
      <c r="D323" s="20" t="s">
        <v>72</v>
      </c>
      <c r="E323" s="37"/>
      <c r="F323" s="37">
        <v>1000</v>
      </c>
      <c r="G323" s="109">
        <f t="shared" si="12"/>
        <v>1.7815689565172466</v>
      </c>
      <c r="H323" s="108">
        <v>561.303</v>
      </c>
      <c r="I323" s="36">
        <f t="shared" si="11"/>
        <v>-3786476</v>
      </c>
      <c r="J323" s="20" t="s">
        <v>385</v>
      </c>
      <c r="K323" s="20" t="s">
        <v>83</v>
      </c>
      <c r="L323" s="20" t="s">
        <v>26</v>
      </c>
      <c r="M323" s="20" t="s">
        <v>66</v>
      </c>
      <c r="N323" s="24" t="s">
        <v>84</v>
      </c>
    </row>
    <row r="324" spans="1:15" s="3" customFormat="1" x14ac:dyDescent="0.25">
      <c r="A324" s="52">
        <v>43287</v>
      </c>
      <c r="B324" s="20" t="s">
        <v>534</v>
      </c>
      <c r="C324" s="24" t="s">
        <v>81</v>
      </c>
      <c r="D324" s="20" t="s">
        <v>72</v>
      </c>
      <c r="E324" s="37"/>
      <c r="F324" s="37">
        <v>1000</v>
      </c>
      <c r="G324" s="109">
        <f t="shared" si="12"/>
        <v>1.7815689565172466</v>
      </c>
      <c r="H324" s="108">
        <v>561.303</v>
      </c>
      <c r="I324" s="36">
        <f t="shared" si="11"/>
        <v>-3787476</v>
      </c>
      <c r="J324" s="20" t="s">
        <v>385</v>
      </c>
      <c r="K324" s="20" t="s">
        <v>83</v>
      </c>
      <c r="L324" s="20" t="s">
        <v>26</v>
      </c>
      <c r="M324" s="20" t="s">
        <v>66</v>
      </c>
      <c r="N324" s="24" t="s">
        <v>84</v>
      </c>
    </row>
    <row r="325" spans="1:15" s="3" customFormat="1" x14ac:dyDescent="0.25">
      <c r="A325" s="52">
        <v>43287</v>
      </c>
      <c r="B325" s="20" t="s">
        <v>535</v>
      </c>
      <c r="C325" s="24" t="s">
        <v>81</v>
      </c>
      <c r="D325" s="20" t="s">
        <v>72</v>
      </c>
      <c r="E325" s="37"/>
      <c r="F325" s="37">
        <v>1000</v>
      </c>
      <c r="G325" s="109">
        <f t="shared" si="12"/>
        <v>1.7815689565172466</v>
      </c>
      <c r="H325" s="108">
        <v>561.303</v>
      </c>
      <c r="I325" s="36">
        <f t="shared" si="11"/>
        <v>-3788476</v>
      </c>
      <c r="J325" s="20" t="s">
        <v>385</v>
      </c>
      <c r="K325" s="20" t="s">
        <v>83</v>
      </c>
      <c r="L325" s="20" t="s">
        <v>26</v>
      </c>
      <c r="M325" s="20" t="s">
        <v>66</v>
      </c>
      <c r="N325" s="24" t="s">
        <v>84</v>
      </c>
    </row>
    <row r="326" spans="1:15" s="3" customFormat="1" x14ac:dyDescent="0.25">
      <c r="A326" s="52">
        <v>43287</v>
      </c>
      <c r="B326" s="20" t="s">
        <v>536</v>
      </c>
      <c r="C326" s="24" t="s">
        <v>81</v>
      </c>
      <c r="D326" s="20" t="s">
        <v>72</v>
      </c>
      <c r="E326" s="37"/>
      <c r="F326" s="37">
        <v>1000</v>
      </c>
      <c r="G326" s="109">
        <f t="shared" si="12"/>
        <v>1.7815689565172466</v>
      </c>
      <c r="H326" s="108">
        <v>561.303</v>
      </c>
      <c r="I326" s="36">
        <f t="shared" si="11"/>
        <v>-3789476</v>
      </c>
      <c r="J326" s="20" t="s">
        <v>385</v>
      </c>
      <c r="K326" s="20" t="s">
        <v>83</v>
      </c>
      <c r="L326" s="20" t="s">
        <v>26</v>
      </c>
      <c r="M326" s="20" t="s">
        <v>66</v>
      </c>
      <c r="N326" s="24" t="s">
        <v>84</v>
      </c>
    </row>
    <row r="327" spans="1:15" s="3" customFormat="1" x14ac:dyDescent="0.25">
      <c r="A327" s="52">
        <v>43287</v>
      </c>
      <c r="B327" s="20" t="s">
        <v>537</v>
      </c>
      <c r="C327" s="24" t="s">
        <v>81</v>
      </c>
      <c r="D327" s="20" t="s">
        <v>72</v>
      </c>
      <c r="E327" s="37"/>
      <c r="F327" s="37">
        <v>1000</v>
      </c>
      <c r="G327" s="109">
        <f t="shared" si="12"/>
        <v>1.7815689565172466</v>
      </c>
      <c r="H327" s="108">
        <v>561.303</v>
      </c>
      <c r="I327" s="36">
        <f t="shared" si="11"/>
        <v>-3790476</v>
      </c>
      <c r="J327" s="20" t="s">
        <v>385</v>
      </c>
      <c r="K327" s="20" t="s">
        <v>83</v>
      </c>
      <c r="L327" s="20" t="s">
        <v>26</v>
      </c>
      <c r="M327" s="20" t="s">
        <v>66</v>
      </c>
      <c r="N327" s="24" t="s">
        <v>84</v>
      </c>
    </row>
    <row r="328" spans="1:15" s="3" customFormat="1" x14ac:dyDescent="0.25">
      <c r="A328" s="52">
        <v>43287</v>
      </c>
      <c r="B328" s="20" t="s">
        <v>538</v>
      </c>
      <c r="C328" s="24" t="s">
        <v>81</v>
      </c>
      <c r="D328" s="20" t="s">
        <v>72</v>
      </c>
      <c r="E328" s="37"/>
      <c r="F328" s="37">
        <v>1000</v>
      </c>
      <c r="G328" s="109">
        <f t="shared" si="12"/>
        <v>1.7815689565172466</v>
      </c>
      <c r="H328" s="108">
        <v>561.303</v>
      </c>
      <c r="I328" s="36">
        <f t="shared" si="11"/>
        <v>-3791476</v>
      </c>
      <c r="J328" s="20" t="s">
        <v>385</v>
      </c>
      <c r="K328" s="20" t="s">
        <v>83</v>
      </c>
      <c r="L328" s="20" t="s">
        <v>26</v>
      </c>
      <c r="M328" s="20" t="s">
        <v>66</v>
      </c>
      <c r="N328" s="24" t="s">
        <v>84</v>
      </c>
    </row>
    <row r="329" spans="1:15" s="3" customFormat="1" x14ac:dyDescent="0.25">
      <c r="A329" s="52">
        <v>43287</v>
      </c>
      <c r="B329" s="20" t="s">
        <v>539</v>
      </c>
      <c r="C329" s="24" t="s">
        <v>81</v>
      </c>
      <c r="D329" s="20" t="s">
        <v>72</v>
      </c>
      <c r="E329" s="37"/>
      <c r="F329" s="37">
        <v>1000</v>
      </c>
      <c r="G329" s="109">
        <f t="shared" si="12"/>
        <v>1.7815689565172466</v>
      </c>
      <c r="H329" s="108">
        <v>561.303</v>
      </c>
      <c r="I329" s="36">
        <f t="shared" si="11"/>
        <v>-3792476</v>
      </c>
      <c r="J329" s="20" t="s">
        <v>385</v>
      </c>
      <c r="K329" s="20" t="s">
        <v>83</v>
      </c>
      <c r="L329" s="20" t="s">
        <v>26</v>
      </c>
      <c r="M329" s="20" t="s">
        <v>66</v>
      </c>
      <c r="N329" s="24" t="s">
        <v>84</v>
      </c>
    </row>
    <row r="330" spans="1:15" s="3" customFormat="1" ht="15.75" x14ac:dyDescent="0.25">
      <c r="A330" s="52">
        <v>43287</v>
      </c>
      <c r="B330" s="20" t="s">
        <v>573</v>
      </c>
      <c r="C330" s="24" t="s">
        <v>81</v>
      </c>
      <c r="D330" s="55" t="s">
        <v>76</v>
      </c>
      <c r="E330" s="37"/>
      <c r="F330" s="37">
        <v>2000</v>
      </c>
      <c r="G330" s="109">
        <f t="shared" si="12"/>
        <v>3.5631379130344931</v>
      </c>
      <c r="H330" s="108">
        <v>561.303</v>
      </c>
      <c r="I330" s="36">
        <f t="shared" si="11"/>
        <v>-3794476</v>
      </c>
      <c r="J330" s="20" t="s">
        <v>396</v>
      </c>
      <c r="K330" s="46" t="s">
        <v>83</v>
      </c>
      <c r="L330" s="20" t="s">
        <v>35</v>
      </c>
      <c r="M330" s="20" t="s">
        <v>66</v>
      </c>
      <c r="N330" s="24" t="s">
        <v>84</v>
      </c>
      <c r="O330" s="39"/>
    </row>
    <row r="331" spans="1:15" s="3" customFormat="1" ht="15.75" x14ac:dyDescent="0.25">
      <c r="A331" s="52">
        <v>43287</v>
      </c>
      <c r="B331" s="20" t="s">
        <v>574</v>
      </c>
      <c r="C331" s="24" t="s">
        <v>81</v>
      </c>
      <c r="D331" s="55" t="s">
        <v>76</v>
      </c>
      <c r="E331" s="37"/>
      <c r="F331" s="37">
        <v>1500</v>
      </c>
      <c r="G331" s="109">
        <f t="shared" ref="G331:G395" si="13">+F331/H331</f>
        <v>2.6723534347758697</v>
      </c>
      <c r="H331" s="108">
        <v>561.303</v>
      </c>
      <c r="I331" s="36">
        <f t="shared" si="11"/>
        <v>-3795976</v>
      </c>
      <c r="J331" s="20" t="s">
        <v>396</v>
      </c>
      <c r="K331" s="46" t="s">
        <v>83</v>
      </c>
      <c r="L331" s="20" t="s">
        <v>35</v>
      </c>
      <c r="M331" s="20" t="s">
        <v>66</v>
      </c>
      <c r="N331" s="24" t="s">
        <v>84</v>
      </c>
      <c r="O331" s="39"/>
    </row>
    <row r="332" spans="1:15" s="3" customFormat="1" ht="15.75" x14ac:dyDescent="0.25">
      <c r="A332" s="52">
        <v>43287</v>
      </c>
      <c r="B332" s="20" t="s">
        <v>575</v>
      </c>
      <c r="C332" s="24" t="s">
        <v>81</v>
      </c>
      <c r="D332" s="55" t="s">
        <v>76</v>
      </c>
      <c r="E332" s="37"/>
      <c r="F332" s="37">
        <v>1500</v>
      </c>
      <c r="G332" s="109">
        <f t="shared" si="13"/>
        <v>2.6723534347758697</v>
      </c>
      <c r="H332" s="108">
        <v>561.303</v>
      </c>
      <c r="I332" s="36">
        <f t="shared" si="11"/>
        <v>-3797476</v>
      </c>
      <c r="J332" s="20" t="s">
        <v>396</v>
      </c>
      <c r="K332" s="46" t="s">
        <v>83</v>
      </c>
      <c r="L332" s="20" t="s">
        <v>35</v>
      </c>
      <c r="M332" s="20" t="s">
        <v>66</v>
      </c>
      <c r="N332" s="24" t="s">
        <v>84</v>
      </c>
      <c r="O332" s="39"/>
    </row>
    <row r="333" spans="1:15" s="3" customFormat="1" x14ac:dyDescent="0.25">
      <c r="A333" s="52">
        <v>43287</v>
      </c>
      <c r="B333" s="20" t="s">
        <v>689</v>
      </c>
      <c r="C333" s="24" t="s">
        <v>81</v>
      </c>
      <c r="D333" s="20" t="s">
        <v>76</v>
      </c>
      <c r="E333" s="37"/>
      <c r="F333" s="67">
        <v>700</v>
      </c>
      <c r="G333" s="109">
        <f t="shared" si="13"/>
        <v>1.2470982695620725</v>
      </c>
      <c r="H333" s="108">
        <v>561.303</v>
      </c>
      <c r="I333" s="36">
        <f t="shared" si="11"/>
        <v>-3798176</v>
      </c>
      <c r="J333" s="20" t="s">
        <v>350</v>
      </c>
      <c r="K333" s="20" t="s">
        <v>83</v>
      </c>
      <c r="L333" s="20" t="s">
        <v>35</v>
      </c>
      <c r="M333" s="20" t="s">
        <v>66</v>
      </c>
      <c r="N333" s="20" t="s">
        <v>668</v>
      </c>
    </row>
    <row r="334" spans="1:15" s="3" customFormat="1" x14ac:dyDescent="0.25">
      <c r="A334" s="52">
        <v>43287</v>
      </c>
      <c r="B334" s="20" t="s">
        <v>690</v>
      </c>
      <c r="C334" s="24" t="s">
        <v>81</v>
      </c>
      <c r="D334" s="20" t="s">
        <v>76</v>
      </c>
      <c r="E334" s="37"/>
      <c r="F334" s="67">
        <v>700</v>
      </c>
      <c r="G334" s="109">
        <f t="shared" si="13"/>
        <v>1.2470982695620725</v>
      </c>
      <c r="H334" s="108">
        <v>561.303</v>
      </c>
      <c r="I334" s="36">
        <f t="shared" si="11"/>
        <v>-3798876</v>
      </c>
      <c r="J334" s="20" t="s">
        <v>350</v>
      </c>
      <c r="K334" s="20" t="s">
        <v>83</v>
      </c>
      <c r="L334" s="20" t="s">
        <v>35</v>
      </c>
      <c r="M334" s="20" t="s">
        <v>66</v>
      </c>
      <c r="N334" s="20" t="s">
        <v>668</v>
      </c>
    </row>
    <row r="335" spans="1:15" s="163" customFormat="1" x14ac:dyDescent="0.25">
      <c r="A335" s="52">
        <v>43287</v>
      </c>
      <c r="B335" s="20" t="s">
        <v>692</v>
      </c>
      <c r="C335" s="24" t="s">
        <v>99</v>
      </c>
      <c r="D335" s="20" t="s">
        <v>76</v>
      </c>
      <c r="E335" s="37"/>
      <c r="F335" s="67">
        <v>15000</v>
      </c>
      <c r="G335" s="109">
        <f t="shared" si="13"/>
        <v>26.723534347758697</v>
      </c>
      <c r="H335" s="108">
        <v>561.303</v>
      </c>
      <c r="I335" s="36">
        <f t="shared" si="11"/>
        <v>-3813876</v>
      </c>
      <c r="J335" s="20" t="s">
        <v>350</v>
      </c>
      <c r="K335" s="20" t="s">
        <v>188</v>
      </c>
      <c r="L335" s="20" t="s">
        <v>35</v>
      </c>
      <c r="M335" s="20" t="s">
        <v>66</v>
      </c>
      <c r="N335" s="20" t="s">
        <v>100</v>
      </c>
    </row>
    <row r="336" spans="1:15" s="163" customFormat="1" x14ac:dyDescent="0.25">
      <c r="A336" s="52">
        <v>43287</v>
      </c>
      <c r="B336" s="63" t="s">
        <v>762</v>
      </c>
      <c r="C336" s="24" t="s">
        <v>81</v>
      </c>
      <c r="D336" s="46" t="s">
        <v>74</v>
      </c>
      <c r="E336" s="37"/>
      <c r="F336" s="100">
        <v>500</v>
      </c>
      <c r="G336" s="109">
        <f t="shared" si="13"/>
        <v>0.89078447825862328</v>
      </c>
      <c r="H336" s="108">
        <v>561.303</v>
      </c>
      <c r="I336" s="36">
        <f t="shared" ref="I336:I399" si="14">+I335+E336-F336</f>
        <v>-3814376</v>
      </c>
      <c r="J336" s="24" t="s">
        <v>288</v>
      </c>
      <c r="K336" s="63" t="s">
        <v>83</v>
      </c>
      <c r="L336" s="20" t="s">
        <v>26</v>
      </c>
      <c r="M336" s="20" t="s">
        <v>66</v>
      </c>
      <c r="N336" s="24" t="s">
        <v>84</v>
      </c>
    </row>
    <row r="337" spans="1:15" s="163" customFormat="1" x14ac:dyDescent="0.25">
      <c r="A337" s="52">
        <v>43287</v>
      </c>
      <c r="B337" s="63" t="s">
        <v>763</v>
      </c>
      <c r="C337" s="63" t="s">
        <v>121</v>
      </c>
      <c r="D337" s="46" t="s">
        <v>74</v>
      </c>
      <c r="E337" s="37"/>
      <c r="F337" s="100">
        <v>1000</v>
      </c>
      <c r="G337" s="109">
        <f t="shared" si="13"/>
        <v>1.7815689565172466</v>
      </c>
      <c r="H337" s="108">
        <v>561.303</v>
      </c>
      <c r="I337" s="36">
        <f t="shared" si="14"/>
        <v>-3815376</v>
      </c>
      <c r="J337" s="24" t="s">
        <v>288</v>
      </c>
      <c r="K337" s="63" t="s">
        <v>83</v>
      </c>
      <c r="L337" s="20" t="s">
        <v>26</v>
      </c>
      <c r="M337" s="20" t="s">
        <v>66</v>
      </c>
      <c r="N337" s="24" t="s">
        <v>84</v>
      </c>
    </row>
    <row r="338" spans="1:15" s="163" customFormat="1" x14ac:dyDescent="0.25">
      <c r="A338" s="52">
        <v>43287</v>
      </c>
      <c r="B338" s="63" t="s">
        <v>1169</v>
      </c>
      <c r="C338" s="24" t="s">
        <v>81</v>
      </c>
      <c r="D338" s="46" t="s">
        <v>74</v>
      </c>
      <c r="E338" s="37"/>
      <c r="F338" s="100">
        <v>10000</v>
      </c>
      <c r="G338" s="109">
        <f t="shared" si="13"/>
        <v>17.815689565172466</v>
      </c>
      <c r="H338" s="108">
        <v>561.303</v>
      </c>
      <c r="I338" s="36">
        <f t="shared" si="14"/>
        <v>-3825376</v>
      </c>
      <c r="J338" s="24" t="s">
        <v>288</v>
      </c>
      <c r="K338" s="63">
        <v>9</v>
      </c>
      <c r="L338" s="20" t="s">
        <v>26</v>
      </c>
      <c r="M338" s="20" t="s">
        <v>66</v>
      </c>
      <c r="N338" s="24" t="s">
        <v>100</v>
      </c>
    </row>
    <row r="339" spans="1:15" s="163" customFormat="1" x14ac:dyDescent="0.25">
      <c r="A339" s="52">
        <v>43287</v>
      </c>
      <c r="B339" s="63" t="s">
        <v>764</v>
      </c>
      <c r="C339" s="24" t="s">
        <v>81</v>
      </c>
      <c r="D339" s="46" t="s">
        <v>74</v>
      </c>
      <c r="E339" s="37"/>
      <c r="F339" s="100">
        <v>500</v>
      </c>
      <c r="G339" s="109">
        <f t="shared" si="13"/>
        <v>0.89078447825862328</v>
      </c>
      <c r="H339" s="108">
        <v>561.303</v>
      </c>
      <c r="I339" s="36">
        <f t="shared" si="14"/>
        <v>-3825876</v>
      </c>
      <c r="J339" s="24" t="s">
        <v>288</v>
      </c>
      <c r="K339" s="63" t="s">
        <v>83</v>
      </c>
      <c r="L339" s="20" t="s">
        <v>26</v>
      </c>
      <c r="M339" s="20" t="s">
        <v>66</v>
      </c>
      <c r="N339" s="24" t="s">
        <v>84</v>
      </c>
    </row>
    <row r="340" spans="1:15" s="163" customFormat="1" x14ac:dyDescent="0.25">
      <c r="A340" s="52">
        <v>43287</v>
      </c>
      <c r="B340" s="63" t="s">
        <v>765</v>
      </c>
      <c r="C340" s="63" t="s">
        <v>121</v>
      </c>
      <c r="D340" s="46" t="s">
        <v>74</v>
      </c>
      <c r="E340" s="37"/>
      <c r="F340" s="100">
        <v>6000</v>
      </c>
      <c r="G340" s="109">
        <f t="shared" si="13"/>
        <v>10.689413739103479</v>
      </c>
      <c r="H340" s="108">
        <v>561.303</v>
      </c>
      <c r="I340" s="36">
        <f t="shared" si="14"/>
        <v>-3831876</v>
      </c>
      <c r="J340" s="24" t="s">
        <v>288</v>
      </c>
      <c r="K340" s="63" t="s">
        <v>83</v>
      </c>
      <c r="L340" s="20" t="s">
        <v>26</v>
      </c>
      <c r="M340" s="20" t="s">
        <v>66</v>
      </c>
      <c r="N340" s="24" t="s">
        <v>84</v>
      </c>
    </row>
    <row r="341" spans="1:15" s="163" customFormat="1" x14ac:dyDescent="0.25">
      <c r="A341" s="52">
        <v>43287</v>
      </c>
      <c r="B341" s="63" t="s">
        <v>766</v>
      </c>
      <c r="C341" s="24" t="s">
        <v>99</v>
      </c>
      <c r="D341" s="46" t="s">
        <v>74</v>
      </c>
      <c r="E341" s="37"/>
      <c r="F341" s="100">
        <v>10000</v>
      </c>
      <c r="G341" s="109">
        <f t="shared" si="13"/>
        <v>17.815689565172466</v>
      </c>
      <c r="H341" s="108">
        <v>561.303</v>
      </c>
      <c r="I341" s="36">
        <f t="shared" si="14"/>
        <v>-3841876</v>
      </c>
      <c r="J341" s="24" t="s">
        <v>288</v>
      </c>
      <c r="K341" s="63" t="s">
        <v>83</v>
      </c>
      <c r="L341" s="20" t="s">
        <v>26</v>
      </c>
      <c r="M341" s="20" t="s">
        <v>66</v>
      </c>
      <c r="N341" s="24" t="s">
        <v>84</v>
      </c>
    </row>
    <row r="342" spans="1:15" s="163" customFormat="1" x14ac:dyDescent="0.25">
      <c r="A342" s="52">
        <v>43287</v>
      </c>
      <c r="B342" s="24" t="s">
        <v>825</v>
      </c>
      <c r="C342" s="24" t="s">
        <v>81</v>
      </c>
      <c r="D342" s="46" t="s">
        <v>74</v>
      </c>
      <c r="E342" s="37"/>
      <c r="F342" s="37">
        <v>1000</v>
      </c>
      <c r="G342" s="109">
        <f t="shared" si="13"/>
        <v>1.7815689565172466</v>
      </c>
      <c r="H342" s="108">
        <v>561.303</v>
      </c>
      <c r="I342" s="36">
        <f t="shared" si="14"/>
        <v>-3842876</v>
      </c>
      <c r="J342" s="24" t="s">
        <v>806</v>
      </c>
      <c r="K342" s="24" t="s">
        <v>83</v>
      </c>
      <c r="L342" s="20" t="s">
        <v>26</v>
      </c>
      <c r="M342" s="20" t="s">
        <v>66</v>
      </c>
      <c r="N342" s="24" t="s">
        <v>84</v>
      </c>
    </row>
    <row r="343" spans="1:15" s="163" customFormat="1" x14ac:dyDescent="0.25">
      <c r="A343" s="52">
        <v>43287</v>
      </c>
      <c r="B343" s="24" t="s">
        <v>1161</v>
      </c>
      <c r="C343" s="20" t="s">
        <v>670</v>
      </c>
      <c r="D343" s="46" t="s">
        <v>74</v>
      </c>
      <c r="E343" s="37"/>
      <c r="F343" s="37">
        <v>2000</v>
      </c>
      <c r="G343" s="109">
        <f t="shared" si="13"/>
        <v>3.5631379130344931</v>
      </c>
      <c r="H343" s="108">
        <v>561.303</v>
      </c>
      <c r="I343" s="36">
        <f t="shared" si="14"/>
        <v>-3844876</v>
      </c>
      <c r="J343" s="24" t="s">
        <v>806</v>
      </c>
      <c r="K343" s="24" t="s">
        <v>83</v>
      </c>
      <c r="L343" s="20" t="s">
        <v>26</v>
      </c>
      <c r="M343" s="20" t="s">
        <v>66</v>
      </c>
      <c r="N343" s="24" t="s">
        <v>100</v>
      </c>
    </row>
    <row r="344" spans="1:15" s="3" customFormat="1" x14ac:dyDescent="0.25">
      <c r="A344" s="52">
        <v>43287</v>
      </c>
      <c r="B344" s="24" t="s">
        <v>815</v>
      </c>
      <c r="C344" s="24" t="s">
        <v>99</v>
      </c>
      <c r="D344" s="46" t="s">
        <v>74</v>
      </c>
      <c r="E344" s="37"/>
      <c r="F344" s="37">
        <v>10000</v>
      </c>
      <c r="G344" s="109">
        <f t="shared" si="13"/>
        <v>17.815689565172466</v>
      </c>
      <c r="H344" s="108">
        <v>561.303</v>
      </c>
      <c r="I344" s="36">
        <f t="shared" si="14"/>
        <v>-3854876</v>
      </c>
      <c r="J344" s="24" t="s">
        <v>806</v>
      </c>
      <c r="K344" s="24" t="s">
        <v>83</v>
      </c>
      <c r="L344" s="20" t="s">
        <v>26</v>
      </c>
      <c r="M344" s="20" t="s">
        <v>66</v>
      </c>
      <c r="N344" s="24" t="s">
        <v>84</v>
      </c>
    </row>
    <row r="345" spans="1:15" s="163" customFormat="1" x14ac:dyDescent="0.25">
      <c r="A345" s="52">
        <v>43287</v>
      </c>
      <c r="B345" s="24" t="s">
        <v>826</v>
      </c>
      <c r="C345" s="24" t="s">
        <v>81</v>
      </c>
      <c r="D345" s="46" t="s">
        <v>74</v>
      </c>
      <c r="E345" s="37"/>
      <c r="F345" s="37">
        <v>1000</v>
      </c>
      <c r="G345" s="109">
        <f t="shared" si="13"/>
        <v>1.7815689565172466</v>
      </c>
      <c r="H345" s="108">
        <v>561.303</v>
      </c>
      <c r="I345" s="36">
        <f t="shared" si="14"/>
        <v>-3855876</v>
      </c>
      <c r="J345" s="24" t="s">
        <v>806</v>
      </c>
      <c r="K345" s="24" t="s">
        <v>83</v>
      </c>
      <c r="L345" s="20" t="s">
        <v>26</v>
      </c>
      <c r="M345" s="20" t="s">
        <v>66</v>
      </c>
      <c r="N345" s="24" t="s">
        <v>84</v>
      </c>
    </row>
    <row r="346" spans="1:15" s="163" customFormat="1" x14ac:dyDescent="0.25">
      <c r="A346" s="52">
        <v>43287</v>
      </c>
      <c r="B346" s="24" t="s">
        <v>781</v>
      </c>
      <c r="C346" s="24" t="s">
        <v>81</v>
      </c>
      <c r="D346" s="46" t="s">
        <v>74</v>
      </c>
      <c r="E346" s="37"/>
      <c r="F346" s="37">
        <v>1000</v>
      </c>
      <c r="G346" s="109">
        <f t="shared" si="13"/>
        <v>1.7815689565172466</v>
      </c>
      <c r="H346" s="108">
        <v>561.303</v>
      </c>
      <c r="I346" s="36">
        <f t="shared" si="14"/>
        <v>-3856876</v>
      </c>
      <c r="J346" s="24" t="s">
        <v>806</v>
      </c>
      <c r="K346" s="24" t="s">
        <v>83</v>
      </c>
      <c r="L346" s="20" t="s">
        <v>26</v>
      </c>
      <c r="M346" s="20" t="s">
        <v>66</v>
      </c>
      <c r="N346" s="24" t="s">
        <v>84</v>
      </c>
    </row>
    <row r="347" spans="1:15" s="163" customFormat="1" x14ac:dyDescent="0.25">
      <c r="A347" s="52">
        <v>43287</v>
      </c>
      <c r="B347" s="63" t="s">
        <v>779</v>
      </c>
      <c r="C347" s="24" t="s">
        <v>81</v>
      </c>
      <c r="D347" s="46" t="s">
        <v>74</v>
      </c>
      <c r="E347" s="37"/>
      <c r="F347" s="37">
        <v>1000</v>
      </c>
      <c r="G347" s="109">
        <f t="shared" si="13"/>
        <v>1.7815689565172466</v>
      </c>
      <c r="H347" s="108">
        <v>561.303</v>
      </c>
      <c r="I347" s="36">
        <f t="shared" si="14"/>
        <v>-3857876</v>
      </c>
      <c r="J347" s="24" t="s">
        <v>338</v>
      </c>
      <c r="K347" s="63" t="s">
        <v>83</v>
      </c>
      <c r="L347" s="20" t="s">
        <v>26</v>
      </c>
      <c r="M347" s="20" t="s">
        <v>66</v>
      </c>
      <c r="N347" s="24" t="s">
        <v>84</v>
      </c>
    </row>
    <row r="348" spans="1:15" s="163" customFormat="1" x14ac:dyDescent="0.25">
      <c r="A348" s="52">
        <v>43287</v>
      </c>
      <c r="B348" s="63" t="s">
        <v>780</v>
      </c>
      <c r="C348" s="20" t="s">
        <v>73</v>
      </c>
      <c r="D348" s="46" t="s">
        <v>74</v>
      </c>
      <c r="E348" s="37"/>
      <c r="F348" s="37">
        <v>1000</v>
      </c>
      <c r="G348" s="109">
        <f t="shared" si="13"/>
        <v>1.7815689565172466</v>
      </c>
      <c r="H348" s="108">
        <v>561.303</v>
      </c>
      <c r="I348" s="36">
        <f t="shared" si="14"/>
        <v>-3858876</v>
      </c>
      <c r="J348" s="24" t="s">
        <v>338</v>
      </c>
      <c r="K348" s="63" t="s">
        <v>83</v>
      </c>
      <c r="L348" s="20" t="s">
        <v>26</v>
      </c>
      <c r="M348" s="20" t="s">
        <v>66</v>
      </c>
      <c r="N348" s="24" t="s">
        <v>84</v>
      </c>
    </row>
    <row r="349" spans="1:15" s="163" customFormat="1" x14ac:dyDescent="0.25">
      <c r="A349" s="52">
        <v>43287</v>
      </c>
      <c r="B349" s="63" t="s">
        <v>781</v>
      </c>
      <c r="C349" s="24" t="s">
        <v>81</v>
      </c>
      <c r="D349" s="46" t="s">
        <v>74</v>
      </c>
      <c r="E349" s="37"/>
      <c r="F349" s="37">
        <v>1000</v>
      </c>
      <c r="G349" s="109">
        <f t="shared" si="13"/>
        <v>1.7815689565172466</v>
      </c>
      <c r="H349" s="108">
        <v>561.303</v>
      </c>
      <c r="I349" s="36">
        <f t="shared" si="14"/>
        <v>-3859876</v>
      </c>
      <c r="J349" s="24" t="s">
        <v>338</v>
      </c>
      <c r="K349" s="63" t="s">
        <v>83</v>
      </c>
      <c r="L349" s="20" t="s">
        <v>26</v>
      </c>
      <c r="M349" s="20" t="s">
        <v>66</v>
      </c>
      <c r="N349" s="24" t="s">
        <v>84</v>
      </c>
    </row>
    <row r="350" spans="1:15" s="163" customFormat="1" x14ac:dyDescent="0.25">
      <c r="A350" s="52">
        <v>43287</v>
      </c>
      <c r="B350" s="24" t="s">
        <v>1110</v>
      </c>
      <c r="C350" s="24" t="s">
        <v>81</v>
      </c>
      <c r="D350" s="46" t="s">
        <v>74</v>
      </c>
      <c r="E350" s="36"/>
      <c r="F350" s="36">
        <v>500</v>
      </c>
      <c r="G350" s="109">
        <f t="shared" si="13"/>
        <v>0.89078447825862328</v>
      </c>
      <c r="H350" s="108">
        <v>561.303</v>
      </c>
      <c r="I350" s="36">
        <f t="shared" si="14"/>
        <v>-3860376</v>
      </c>
      <c r="J350" s="24" t="s">
        <v>1090</v>
      </c>
      <c r="K350" s="24" t="s">
        <v>1091</v>
      </c>
      <c r="L350" s="20" t="s">
        <v>26</v>
      </c>
      <c r="M350" s="20" t="s">
        <v>66</v>
      </c>
      <c r="N350" s="24" t="s">
        <v>84</v>
      </c>
      <c r="O350" s="164"/>
    </row>
    <row r="351" spans="1:15" s="163" customFormat="1" x14ac:dyDescent="0.25">
      <c r="A351" s="52">
        <v>43287</v>
      </c>
      <c r="B351" s="24" t="s">
        <v>1111</v>
      </c>
      <c r="C351" s="24" t="s">
        <v>81</v>
      </c>
      <c r="D351" s="46" t="s">
        <v>74</v>
      </c>
      <c r="E351" s="36"/>
      <c r="F351" s="36">
        <v>2000</v>
      </c>
      <c r="G351" s="109">
        <f t="shared" si="13"/>
        <v>3.5631379130344931</v>
      </c>
      <c r="H351" s="108">
        <v>561.303</v>
      </c>
      <c r="I351" s="36">
        <f t="shared" si="14"/>
        <v>-3862376</v>
      </c>
      <c r="J351" s="24" t="s">
        <v>1090</v>
      </c>
      <c r="K351" s="24" t="s">
        <v>1091</v>
      </c>
      <c r="L351" s="20" t="s">
        <v>26</v>
      </c>
      <c r="M351" s="20" t="s">
        <v>66</v>
      </c>
      <c r="N351" s="24" t="s">
        <v>84</v>
      </c>
      <c r="O351" s="164"/>
    </row>
    <row r="352" spans="1:15" s="163" customFormat="1" x14ac:dyDescent="0.25">
      <c r="A352" s="52">
        <v>43287</v>
      </c>
      <c r="B352" s="24" t="s">
        <v>1112</v>
      </c>
      <c r="C352" s="24" t="s">
        <v>81</v>
      </c>
      <c r="D352" s="46" t="s">
        <v>74</v>
      </c>
      <c r="E352" s="36"/>
      <c r="F352" s="36">
        <v>500</v>
      </c>
      <c r="G352" s="109">
        <f t="shared" si="13"/>
        <v>0.89078447825862328</v>
      </c>
      <c r="H352" s="108">
        <v>561.303</v>
      </c>
      <c r="I352" s="36">
        <f t="shared" si="14"/>
        <v>-3862876</v>
      </c>
      <c r="J352" s="24" t="s">
        <v>1090</v>
      </c>
      <c r="K352" s="24" t="s">
        <v>1091</v>
      </c>
      <c r="L352" s="20" t="s">
        <v>26</v>
      </c>
      <c r="M352" s="20" t="s">
        <v>66</v>
      </c>
      <c r="N352" s="24" t="s">
        <v>84</v>
      </c>
      <c r="O352" s="164"/>
    </row>
    <row r="353" spans="1:15" s="163" customFormat="1" x14ac:dyDescent="0.25">
      <c r="A353" s="52">
        <v>43287</v>
      </c>
      <c r="B353" s="24" t="s">
        <v>1113</v>
      </c>
      <c r="C353" s="24" t="s">
        <v>81</v>
      </c>
      <c r="D353" s="46" t="s">
        <v>74</v>
      </c>
      <c r="E353" s="36"/>
      <c r="F353" s="36">
        <v>500</v>
      </c>
      <c r="G353" s="109">
        <f t="shared" si="13"/>
        <v>0.89078447825862328</v>
      </c>
      <c r="H353" s="108">
        <v>561.303</v>
      </c>
      <c r="I353" s="36">
        <f t="shared" si="14"/>
        <v>-3863376</v>
      </c>
      <c r="J353" s="24" t="s">
        <v>1090</v>
      </c>
      <c r="K353" s="24" t="s">
        <v>1091</v>
      </c>
      <c r="L353" s="20" t="s">
        <v>26</v>
      </c>
      <c r="M353" s="20" t="s">
        <v>66</v>
      </c>
      <c r="N353" s="24" t="s">
        <v>84</v>
      </c>
      <c r="O353" s="164"/>
    </row>
    <row r="354" spans="1:15" s="163" customFormat="1" x14ac:dyDescent="0.25">
      <c r="A354" s="52">
        <v>43287</v>
      </c>
      <c r="B354" s="24" t="s">
        <v>1114</v>
      </c>
      <c r="C354" s="24" t="s">
        <v>81</v>
      </c>
      <c r="D354" s="46" t="s">
        <v>74</v>
      </c>
      <c r="E354" s="36"/>
      <c r="F354" s="36">
        <v>1000</v>
      </c>
      <c r="G354" s="109">
        <f t="shared" si="13"/>
        <v>1.7815689565172466</v>
      </c>
      <c r="H354" s="108">
        <v>561.303</v>
      </c>
      <c r="I354" s="36">
        <f t="shared" si="14"/>
        <v>-3864376</v>
      </c>
      <c r="J354" s="24" t="s">
        <v>1090</v>
      </c>
      <c r="K354" s="24" t="s">
        <v>1091</v>
      </c>
      <c r="L354" s="20" t="s">
        <v>26</v>
      </c>
      <c r="M354" s="20" t="s">
        <v>66</v>
      </c>
      <c r="N354" s="24" t="s">
        <v>84</v>
      </c>
      <c r="O354" s="164"/>
    </row>
    <row r="355" spans="1:15" s="163" customFormat="1" x14ac:dyDescent="0.25">
      <c r="A355" s="52">
        <v>43287</v>
      </c>
      <c r="B355" s="24" t="s">
        <v>1115</v>
      </c>
      <c r="C355" s="24" t="s">
        <v>81</v>
      </c>
      <c r="D355" s="46" t="s">
        <v>74</v>
      </c>
      <c r="E355" s="36"/>
      <c r="F355" s="36">
        <v>500</v>
      </c>
      <c r="G355" s="109">
        <f t="shared" si="13"/>
        <v>0.89078447825862328</v>
      </c>
      <c r="H355" s="108">
        <v>561.303</v>
      </c>
      <c r="I355" s="36">
        <f t="shared" si="14"/>
        <v>-3864876</v>
      </c>
      <c r="J355" s="24" t="s">
        <v>1090</v>
      </c>
      <c r="K355" s="24" t="s">
        <v>1091</v>
      </c>
      <c r="L355" s="20" t="s">
        <v>26</v>
      </c>
      <c r="M355" s="20" t="s">
        <v>66</v>
      </c>
      <c r="N355" s="24" t="s">
        <v>84</v>
      </c>
      <c r="O355" s="164"/>
    </row>
    <row r="356" spans="1:15" s="163" customFormat="1" x14ac:dyDescent="0.25">
      <c r="A356" s="52">
        <v>43287</v>
      </c>
      <c r="B356" s="24" t="s">
        <v>1116</v>
      </c>
      <c r="C356" s="24" t="s">
        <v>81</v>
      </c>
      <c r="D356" s="46" t="s">
        <v>74</v>
      </c>
      <c r="E356" s="36"/>
      <c r="F356" s="36">
        <v>1000</v>
      </c>
      <c r="G356" s="109">
        <f t="shared" si="13"/>
        <v>1.7815689565172466</v>
      </c>
      <c r="H356" s="108">
        <v>561.303</v>
      </c>
      <c r="I356" s="36">
        <f t="shared" si="14"/>
        <v>-3865876</v>
      </c>
      <c r="J356" s="24" t="s">
        <v>1090</v>
      </c>
      <c r="K356" s="24" t="s">
        <v>1091</v>
      </c>
      <c r="L356" s="20" t="s">
        <v>26</v>
      </c>
      <c r="M356" s="20" t="s">
        <v>66</v>
      </c>
      <c r="N356" s="24" t="s">
        <v>84</v>
      </c>
      <c r="O356" s="164"/>
    </row>
    <row r="357" spans="1:15" s="163" customFormat="1" x14ac:dyDescent="0.25">
      <c r="A357" s="52">
        <v>43287</v>
      </c>
      <c r="B357" s="24" t="s">
        <v>1117</v>
      </c>
      <c r="C357" s="24" t="s">
        <v>99</v>
      </c>
      <c r="D357" s="46" t="s">
        <v>74</v>
      </c>
      <c r="E357" s="36"/>
      <c r="F357" s="36">
        <v>40000</v>
      </c>
      <c r="G357" s="109">
        <f t="shared" si="13"/>
        <v>71.262758260689864</v>
      </c>
      <c r="H357" s="108">
        <v>561.303</v>
      </c>
      <c r="I357" s="36">
        <f t="shared" si="14"/>
        <v>-3905876</v>
      </c>
      <c r="J357" s="24" t="s">
        <v>1090</v>
      </c>
      <c r="K357" s="24" t="s">
        <v>1091</v>
      </c>
      <c r="L357" s="20" t="s">
        <v>26</v>
      </c>
      <c r="M357" s="20" t="s">
        <v>66</v>
      </c>
      <c r="N357" s="24" t="s">
        <v>84</v>
      </c>
      <c r="O357" s="164"/>
    </row>
    <row r="358" spans="1:15" s="163" customFormat="1" x14ac:dyDescent="0.25">
      <c r="A358" s="52">
        <v>43288</v>
      </c>
      <c r="B358" s="24" t="s">
        <v>1118</v>
      </c>
      <c r="C358" s="24" t="s">
        <v>99</v>
      </c>
      <c r="D358" s="46" t="s">
        <v>74</v>
      </c>
      <c r="E358" s="36"/>
      <c r="F358" s="36">
        <v>45000</v>
      </c>
      <c r="G358" s="109">
        <f t="shared" si="13"/>
        <v>80.170603043276088</v>
      </c>
      <c r="H358" s="108">
        <v>561.303</v>
      </c>
      <c r="I358" s="36">
        <f t="shared" si="14"/>
        <v>-3950876</v>
      </c>
      <c r="J358" s="24" t="s">
        <v>1090</v>
      </c>
      <c r="K358" s="24">
        <v>20</v>
      </c>
      <c r="L358" s="20" t="s">
        <v>26</v>
      </c>
      <c r="M358" s="20" t="s">
        <v>66</v>
      </c>
      <c r="N358" s="24" t="s">
        <v>100</v>
      </c>
      <c r="O358" s="164"/>
    </row>
    <row r="359" spans="1:15" s="163" customFormat="1" x14ac:dyDescent="0.25">
      <c r="A359" s="52">
        <v>43288</v>
      </c>
      <c r="B359" s="45" t="s">
        <v>105</v>
      </c>
      <c r="C359" s="24" t="s">
        <v>99</v>
      </c>
      <c r="D359" s="46" t="s">
        <v>74</v>
      </c>
      <c r="E359" s="100"/>
      <c r="F359" s="36">
        <v>5000</v>
      </c>
      <c r="G359" s="109">
        <f t="shared" si="13"/>
        <v>8.907844782586233</v>
      </c>
      <c r="H359" s="108">
        <v>561.303</v>
      </c>
      <c r="I359" s="36">
        <f t="shared" si="14"/>
        <v>-3955876</v>
      </c>
      <c r="J359" s="24" t="s">
        <v>82</v>
      </c>
      <c r="K359" s="63" t="s">
        <v>85</v>
      </c>
      <c r="L359" s="20" t="s">
        <v>26</v>
      </c>
      <c r="M359" s="20" t="s">
        <v>66</v>
      </c>
      <c r="N359" s="24" t="s">
        <v>100</v>
      </c>
      <c r="O359" s="164"/>
    </row>
    <row r="360" spans="1:15" s="163" customFormat="1" x14ac:dyDescent="0.25">
      <c r="A360" s="52">
        <v>43288</v>
      </c>
      <c r="B360" s="45" t="s">
        <v>106</v>
      </c>
      <c r="C360" s="24" t="s">
        <v>99</v>
      </c>
      <c r="D360" s="46" t="s">
        <v>74</v>
      </c>
      <c r="E360" s="100"/>
      <c r="F360" s="36">
        <v>10000</v>
      </c>
      <c r="G360" s="109">
        <f t="shared" si="13"/>
        <v>17.815689565172466</v>
      </c>
      <c r="H360" s="108">
        <v>561.303</v>
      </c>
      <c r="I360" s="36">
        <f t="shared" si="14"/>
        <v>-3965876</v>
      </c>
      <c r="J360" s="24" t="s">
        <v>82</v>
      </c>
      <c r="K360" s="63" t="s">
        <v>83</v>
      </c>
      <c r="L360" s="20" t="s">
        <v>26</v>
      </c>
      <c r="M360" s="20" t="s">
        <v>66</v>
      </c>
      <c r="N360" s="24" t="s">
        <v>84</v>
      </c>
      <c r="O360" s="164"/>
    </row>
    <row r="361" spans="1:15" s="163" customFormat="1" x14ac:dyDescent="0.25">
      <c r="A361" s="52">
        <v>43288</v>
      </c>
      <c r="B361" s="45" t="s">
        <v>107</v>
      </c>
      <c r="C361" s="24" t="s">
        <v>81</v>
      </c>
      <c r="D361" s="46" t="s">
        <v>74</v>
      </c>
      <c r="E361" s="100"/>
      <c r="F361" s="36">
        <v>500</v>
      </c>
      <c r="G361" s="109">
        <f t="shared" si="13"/>
        <v>0.89078447825862328</v>
      </c>
      <c r="H361" s="108">
        <v>561.303</v>
      </c>
      <c r="I361" s="36">
        <f t="shared" si="14"/>
        <v>-3966376</v>
      </c>
      <c r="J361" s="24" t="s">
        <v>82</v>
      </c>
      <c r="K361" s="63" t="s">
        <v>83</v>
      </c>
      <c r="L361" s="20" t="s">
        <v>26</v>
      </c>
      <c r="M361" s="20" t="s">
        <v>66</v>
      </c>
      <c r="N361" s="24" t="s">
        <v>84</v>
      </c>
      <c r="O361" s="164"/>
    </row>
    <row r="362" spans="1:15" s="163" customFormat="1" x14ac:dyDescent="0.25">
      <c r="A362" s="52">
        <v>43288</v>
      </c>
      <c r="B362" s="45" t="s">
        <v>108</v>
      </c>
      <c r="C362" s="24" t="s">
        <v>81</v>
      </c>
      <c r="D362" s="46" t="s">
        <v>74</v>
      </c>
      <c r="E362" s="100"/>
      <c r="F362" s="36">
        <v>500</v>
      </c>
      <c r="G362" s="109">
        <f t="shared" si="13"/>
        <v>0.89078447825862328</v>
      </c>
      <c r="H362" s="108">
        <v>561.303</v>
      </c>
      <c r="I362" s="36">
        <f t="shared" si="14"/>
        <v>-3966876</v>
      </c>
      <c r="J362" s="24" t="s">
        <v>82</v>
      </c>
      <c r="K362" s="63" t="s">
        <v>83</v>
      </c>
      <c r="L362" s="20" t="s">
        <v>26</v>
      </c>
      <c r="M362" s="20" t="s">
        <v>66</v>
      </c>
      <c r="N362" s="24" t="s">
        <v>84</v>
      </c>
      <c r="O362" s="164"/>
    </row>
    <row r="363" spans="1:15" s="163" customFormat="1" x14ac:dyDescent="0.25">
      <c r="A363" s="52">
        <v>43288</v>
      </c>
      <c r="B363" s="45" t="s">
        <v>109</v>
      </c>
      <c r="C363" s="24" t="s">
        <v>81</v>
      </c>
      <c r="D363" s="46" t="s">
        <v>74</v>
      </c>
      <c r="E363" s="100"/>
      <c r="F363" s="36">
        <v>1000</v>
      </c>
      <c r="G363" s="109">
        <f t="shared" si="13"/>
        <v>1.7815689565172466</v>
      </c>
      <c r="H363" s="108">
        <v>561.303</v>
      </c>
      <c r="I363" s="36">
        <f t="shared" si="14"/>
        <v>-3967876</v>
      </c>
      <c r="J363" s="24" t="s">
        <v>82</v>
      </c>
      <c r="K363" s="63" t="s">
        <v>83</v>
      </c>
      <c r="L363" s="20" t="s">
        <v>26</v>
      </c>
      <c r="M363" s="20" t="s">
        <v>66</v>
      </c>
      <c r="N363" s="24" t="s">
        <v>84</v>
      </c>
      <c r="O363" s="164"/>
    </row>
    <row r="364" spans="1:15" s="163" customFormat="1" x14ac:dyDescent="0.25">
      <c r="A364" s="52">
        <v>43288</v>
      </c>
      <c r="B364" s="20" t="s">
        <v>197</v>
      </c>
      <c r="C364" s="24" t="s">
        <v>81</v>
      </c>
      <c r="D364" s="46" t="s">
        <v>74</v>
      </c>
      <c r="E364" s="37"/>
      <c r="F364" s="37">
        <v>10000</v>
      </c>
      <c r="G364" s="109">
        <f t="shared" si="13"/>
        <v>17.815689565172466</v>
      </c>
      <c r="H364" s="108">
        <v>561.303</v>
      </c>
      <c r="I364" s="36">
        <f t="shared" si="14"/>
        <v>-3977876</v>
      </c>
      <c r="J364" s="20" t="s">
        <v>187</v>
      </c>
      <c r="K364" s="20">
        <v>33</v>
      </c>
      <c r="L364" s="20" t="s">
        <v>26</v>
      </c>
      <c r="M364" s="20" t="s">
        <v>66</v>
      </c>
      <c r="N364" s="20" t="s">
        <v>100</v>
      </c>
    </row>
    <row r="365" spans="1:15" s="163" customFormat="1" x14ac:dyDescent="0.25">
      <c r="A365" s="52">
        <v>43288</v>
      </c>
      <c r="B365" s="20" t="s">
        <v>203</v>
      </c>
      <c r="C365" s="24" t="s">
        <v>99</v>
      </c>
      <c r="D365" s="46" t="s">
        <v>74</v>
      </c>
      <c r="E365" s="37"/>
      <c r="F365" s="37">
        <v>45000</v>
      </c>
      <c r="G365" s="109">
        <f t="shared" si="13"/>
        <v>80.170603043276088</v>
      </c>
      <c r="H365" s="108">
        <v>561.303</v>
      </c>
      <c r="I365" s="36">
        <f t="shared" si="14"/>
        <v>-4022876</v>
      </c>
      <c r="J365" s="20" t="s">
        <v>187</v>
      </c>
      <c r="K365" s="20">
        <v>52</v>
      </c>
      <c r="L365" s="20" t="s">
        <v>26</v>
      </c>
      <c r="M365" s="20" t="s">
        <v>66</v>
      </c>
      <c r="N365" s="20" t="s">
        <v>100</v>
      </c>
    </row>
    <row r="366" spans="1:15" s="3" customFormat="1" x14ac:dyDescent="0.25">
      <c r="A366" s="52">
        <v>43288</v>
      </c>
      <c r="B366" s="20" t="s">
        <v>205</v>
      </c>
      <c r="C366" s="24" t="s">
        <v>81</v>
      </c>
      <c r="D366" s="46" t="s">
        <v>74</v>
      </c>
      <c r="E366" s="37"/>
      <c r="F366" s="37">
        <v>1500</v>
      </c>
      <c r="G366" s="109">
        <f t="shared" si="13"/>
        <v>2.6723534347758697</v>
      </c>
      <c r="H366" s="108">
        <v>561.303</v>
      </c>
      <c r="I366" s="36">
        <f t="shared" si="14"/>
        <v>-4024376</v>
      </c>
      <c r="J366" s="20" t="s">
        <v>187</v>
      </c>
      <c r="K366" s="20" t="s">
        <v>83</v>
      </c>
      <c r="L366" s="20" t="s">
        <v>26</v>
      </c>
      <c r="M366" s="20" t="s">
        <v>66</v>
      </c>
      <c r="N366" s="20" t="s">
        <v>84</v>
      </c>
    </row>
    <row r="367" spans="1:15" s="163" customFormat="1" x14ac:dyDescent="0.25">
      <c r="A367" s="52">
        <v>43288</v>
      </c>
      <c r="B367" s="24" t="s">
        <v>311</v>
      </c>
      <c r="C367" s="24" t="s">
        <v>81</v>
      </c>
      <c r="D367" s="46" t="s">
        <v>74</v>
      </c>
      <c r="E367" s="37"/>
      <c r="F367" s="37">
        <v>500</v>
      </c>
      <c r="G367" s="109">
        <f t="shared" si="13"/>
        <v>0.89078447825862328</v>
      </c>
      <c r="H367" s="108">
        <v>561.303</v>
      </c>
      <c r="I367" s="36">
        <f t="shared" si="14"/>
        <v>-4024876</v>
      </c>
      <c r="J367" s="24" t="s">
        <v>282</v>
      </c>
      <c r="K367" s="20" t="s">
        <v>83</v>
      </c>
      <c r="L367" s="20" t="s">
        <v>26</v>
      </c>
      <c r="M367" s="20" t="s">
        <v>66</v>
      </c>
      <c r="N367" s="20" t="s">
        <v>84</v>
      </c>
    </row>
    <row r="368" spans="1:15" s="163" customFormat="1" x14ac:dyDescent="0.25">
      <c r="A368" s="52">
        <v>43288</v>
      </c>
      <c r="B368" s="24" t="s">
        <v>312</v>
      </c>
      <c r="C368" s="24" t="s">
        <v>81</v>
      </c>
      <c r="D368" s="46" t="s">
        <v>74</v>
      </c>
      <c r="E368" s="37"/>
      <c r="F368" s="37">
        <v>2000</v>
      </c>
      <c r="G368" s="109">
        <f t="shared" si="13"/>
        <v>3.5631379130344931</v>
      </c>
      <c r="H368" s="108">
        <v>561.303</v>
      </c>
      <c r="I368" s="36">
        <f t="shared" si="14"/>
        <v>-4026876</v>
      </c>
      <c r="J368" s="24" t="s">
        <v>282</v>
      </c>
      <c r="K368" s="20" t="s">
        <v>83</v>
      </c>
      <c r="L368" s="20" t="s">
        <v>26</v>
      </c>
      <c r="M368" s="20" t="s">
        <v>66</v>
      </c>
      <c r="N368" s="20" t="s">
        <v>84</v>
      </c>
    </row>
    <row r="369" spans="1:16" s="163" customFormat="1" x14ac:dyDescent="0.25">
      <c r="A369" s="52">
        <v>43288</v>
      </c>
      <c r="B369" s="24" t="s">
        <v>290</v>
      </c>
      <c r="C369" s="24" t="s">
        <v>81</v>
      </c>
      <c r="D369" s="46" t="s">
        <v>74</v>
      </c>
      <c r="E369" s="37"/>
      <c r="F369" s="37">
        <v>1000</v>
      </c>
      <c r="G369" s="109">
        <f t="shared" si="13"/>
        <v>1.7815689565172466</v>
      </c>
      <c r="H369" s="108">
        <v>561.303</v>
      </c>
      <c r="I369" s="36">
        <f t="shared" si="14"/>
        <v>-4027876</v>
      </c>
      <c r="J369" s="24" t="s">
        <v>282</v>
      </c>
      <c r="K369" s="20" t="s">
        <v>83</v>
      </c>
      <c r="L369" s="20" t="s">
        <v>26</v>
      </c>
      <c r="M369" s="20" t="s">
        <v>66</v>
      </c>
      <c r="N369" s="20" t="s">
        <v>84</v>
      </c>
    </row>
    <row r="370" spans="1:16" s="163" customFormat="1" x14ac:dyDescent="0.25">
      <c r="A370" s="52">
        <v>43288</v>
      </c>
      <c r="B370" s="24" t="s">
        <v>313</v>
      </c>
      <c r="C370" s="24" t="s">
        <v>99</v>
      </c>
      <c r="D370" s="46" t="s">
        <v>74</v>
      </c>
      <c r="E370" s="36"/>
      <c r="F370" s="36">
        <v>60000</v>
      </c>
      <c r="G370" s="109">
        <f t="shared" si="13"/>
        <v>106.89413739103479</v>
      </c>
      <c r="H370" s="108">
        <v>561.303</v>
      </c>
      <c r="I370" s="36">
        <f t="shared" si="14"/>
        <v>-4087876</v>
      </c>
      <c r="J370" s="24" t="s">
        <v>282</v>
      </c>
      <c r="K370" s="20" t="s">
        <v>188</v>
      </c>
      <c r="L370" s="20" t="s">
        <v>26</v>
      </c>
      <c r="M370" s="20" t="s">
        <v>66</v>
      </c>
      <c r="N370" s="20" t="s">
        <v>86</v>
      </c>
    </row>
    <row r="371" spans="1:16" s="3" customFormat="1" x14ac:dyDescent="0.25">
      <c r="A371" s="52">
        <v>43288</v>
      </c>
      <c r="B371" s="24" t="s">
        <v>1247</v>
      </c>
      <c r="C371" s="24" t="s">
        <v>99</v>
      </c>
      <c r="D371" s="46" t="s">
        <v>74</v>
      </c>
      <c r="E371" s="36"/>
      <c r="F371" s="36">
        <v>120000</v>
      </c>
      <c r="G371" s="109">
        <f t="shared" si="13"/>
        <v>213.78827478206958</v>
      </c>
      <c r="H371" s="108">
        <v>561.303</v>
      </c>
      <c r="I371" s="36">
        <f t="shared" si="14"/>
        <v>-4207876</v>
      </c>
      <c r="J371" s="24" t="s">
        <v>282</v>
      </c>
      <c r="K371" s="20" t="s">
        <v>83</v>
      </c>
      <c r="L371" s="20" t="s">
        <v>26</v>
      </c>
      <c r="M371" s="20" t="s">
        <v>66</v>
      </c>
      <c r="N371" s="20" t="s">
        <v>84</v>
      </c>
    </row>
    <row r="372" spans="1:16" s="3" customFormat="1" x14ac:dyDescent="0.25">
      <c r="A372" s="52">
        <v>43288</v>
      </c>
      <c r="B372" s="24" t="s">
        <v>1248</v>
      </c>
      <c r="C372" s="24" t="s">
        <v>99</v>
      </c>
      <c r="D372" s="46" t="s">
        <v>74</v>
      </c>
      <c r="E372" s="36"/>
      <c r="F372" s="36">
        <v>105000</v>
      </c>
      <c r="G372" s="109">
        <f>+F372/H372</f>
        <v>187.06474043431089</v>
      </c>
      <c r="H372" s="108">
        <v>561.303</v>
      </c>
      <c r="I372" s="36">
        <f t="shared" si="14"/>
        <v>-4312876</v>
      </c>
      <c r="J372" s="24" t="s">
        <v>282</v>
      </c>
      <c r="K372" s="20" t="s">
        <v>188</v>
      </c>
      <c r="L372" s="20" t="s">
        <v>26</v>
      </c>
      <c r="M372" s="20" t="s">
        <v>66</v>
      </c>
      <c r="N372" s="20" t="s">
        <v>86</v>
      </c>
    </row>
    <row r="373" spans="1:16" s="163" customFormat="1" x14ac:dyDescent="0.25">
      <c r="A373" s="52">
        <v>43288</v>
      </c>
      <c r="B373" s="24" t="s">
        <v>314</v>
      </c>
      <c r="C373" s="24" t="s">
        <v>81</v>
      </c>
      <c r="D373" s="46" t="s">
        <v>74</v>
      </c>
      <c r="E373" s="37"/>
      <c r="F373" s="37">
        <v>500</v>
      </c>
      <c r="G373" s="109">
        <f t="shared" si="13"/>
        <v>0.89078447825862328</v>
      </c>
      <c r="H373" s="108">
        <v>561.303</v>
      </c>
      <c r="I373" s="36">
        <f t="shared" si="14"/>
        <v>-4313376</v>
      </c>
      <c r="J373" s="24" t="s">
        <v>282</v>
      </c>
      <c r="K373" s="20" t="s">
        <v>83</v>
      </c>
      <c r="L373" s="20" t="s">
        <v>26</v>
      </c>
      <c r="M373" s="20" t="s">
        <v>66</v>
      </c>
      <c r="N373" s="20" t="s">
        <v>84</v>
      </c>
    </row>
    <row r="374" spans="1:16" s="3" customFormat="1" ht="15.75" x14ac:dyDescent="0.25">
      <c r="A374" s="52">
        <v>43288</v>
      </c>
      <c r="B374" s="20" t="s">
        <v>576</v>
      </c>
      <c r="C374" s="24" t="s">
        <v>81</v>
      </c>
      <c r="D374" s="55" t="s">
        <v>76</v>
      </c>
      <c r="E374" s="37"/>
      <c r="F374" s="37">
        <v>1000</v>
      </c>
      <c r="G374" s="109">
        <f t="shared" si="13"/>
        <v>1.7815689565172466</v>
      </c>
      <c r="H374" s="108">
        <v>561.303</v>
      </c>
      <c r="I374" s="36">
        <f t="shared" si="14"/>
        <v>-4314376</v>
      </c>
      <c r="J374" s="20" t="s">
        <v>396</v>
      </c>
      <c r="K374" s="46" t="s">
        <v>83</v>
      </c>
      <c r="L374" s="20" t="s">
        <v>35</v>
      </c>
      <c r="M374" s="20" t="s">
        <v>66</v>
      </c>
      <c r="N374" s="24" t="s">
        <v>84</v>
      </c>
      <c r="O374" s="39"/>
      <c r="P374" s="34"/>
    </row>
    <row r="375" spans="1:16" s="3" customFormat="1" ht="15.75" x14ac:dyDescent="0.25">
      <c r="A375" s="52">
        <v>43288</v>
      </c>
      <c r="B375" s="20" t="s">
        <v>577</v>
      </c>
      <c r="C375" s="24" t="s">
        <v>81</v>
      </c>
      <c r="D375" s="55" t="s">
        <v>76</v>
      </c>
      <c r="E375" s="37"/>
      <c r="F375" s="37">
        <v>1500</v>
      </c>
      <c r="G375" s="109">
        <f t="shared" si="13"/>
        <v>2.6723534347758697</v>
      </c>
      <c r="H375" s="108">
        <v>561.303</v>
      </c>
      <c r="I375" s="36">
        <f t="shared" si="14"/>
        <v>-4315876</v>
      </c>
      <c r="J375" s="20" t="s">
        <v>396</v>
      </c>
      <c r="K375" s="46" t="s">
        <v>83</v>
      </c>
      <c r="L375" s="20" t="s">
        <v>35</v>
      </c>
      <c r="M375" s="20" t="s">
        <v>66</v>
      </c>
      <c r="N375" s="24" t="s">
        <v>84</v>
      </c>
      <c r="O375" s="39"/>
      <c r="P375" s="34"/>
    </row>
    <row r="376" spans="1:16" s="163" customFormat="1" ht="15.75" x14ac:dyDescent="0.25">
      <c r="A376" s="52">
        <v>43288</v>
      </c>
      <c r="B376" s="20" t="s">
        <v>578</v>
      </c>
      <c r="C376" s="24" t="s">
        <v>81</v>
      </c>
      <c r="D376" s="55" t="s">
        <v>76</v>
      </c>
      <c r="E376" s="37"/>
      <c r="F376" s="37">
        <v>15000</v>
      </c>
      <c r="G376" s="109">
        <f t="shared" si="13"/>
        <v>26.723534347758697</v>
      </c>
      <c r="H376" s="108">
        <v>561.303</v>
      </c>
      <c r="I376" s="36">
        <f t="shared" si="14"/>
        <v>-4330876</v>
      </c>
      <c r="J376" s="20" t="s">
        <v>396</v>
      </c>
      <c r="K376" s="46">
        <v>14128</v>
      </c>
      <c r="L376" s="20" t="s">
        <v>35</v>
      </c>
      <c r="M376" s="20" t="s">
        <v>66</v>
      </c>
      <c r="N376" s="24" t="s">
        <v>100</v>
      </c>
      <c r="O376" s="165"/>
      <c r="P376" s="166"/>
    </row>
    <row r="377" spans="1:16" s="3" customFormat="1" x14ac:dyDescent="0.25">
      <c r="A377" s="52">
        <v>43288</v>
      </c>
      <c r="B377" s="20" t="s">
        <v>693</v>
      </c>
      <c r="C377" s="24" t="s">
        <v>81</v>
      </c>
      <c r="D377" s="20" t="s">
        <v>76</v>
      </c>
      <c r="E377" s="37"/>
      <c r="F377" s="67">
        <v>700</v>
      </c>
      <c r="G377" s="109">
        <f t="shared" si="13"/>
        <v>1.2470982695620725</v>
      </c>
      <c r="H377" s="108">
        <v>561.303</v>
      </c>
      <c r="I377" s="36">
        <f t="shared" si="14"/>
        <v>-4331576</v>
      </c>
      <c r="J377" s="20" t="s">
        <v>350</v>
      </c>
      <c r="K377" s="20" t="s">
        <v>83</v>
      </c>
      <c r="L377" s="20" t="s">
        <v>35</v>
      </c>
      <c r="M377" s="20" t="s">
        <v>66</v>
      </c>
      <c r="N377" s="20" t="s">
        <v>668</v>
      </c>
      <c r="P377" s="34"/>
    </row>
    <row r="378" spans="1:16" s="3" customFormat="1" x14ac:dyDescent="0.25">
      <c r="A378" s="52">
        <v>43288</v>
      </c>
      <c r="B378" s="20" t="s">
        <v>694</v>
      </c>
      <c r="C378" s="24" t="s">
        <v>81</v>
      </c>
      <c r="D378" s="20" t="s">
        <v>76</v>
      </c>
      <c r="E378" s="37"/>
      <c r="F378" s="67">
        <v>1000</v>
      </c>
      <c r="G378" s="109">
        <f t="shared" si="13"/>
        <v>1.7815689565172466</v>
      </c>
      <c r="H378" s="108">
        <v>561.303</v>
      </c>
      <c r="I378" s="36">
        <f t="shared" si="14"/>
        <v>-4332576</v>
      </c>
      <c r="J378" s="20" t="s">
        <v>350</v>
      </c>
      <c r="K378" s="20" t="s">
        <v>83</v>
      </c>
      <c r="L378" s="20" t="s">
        <v>35</v>
      </c>
      <c r="M378" s="20" t="s">
        <v>66</v>
      </c>
      <c r="N378" s="20" t="s">
        <v>668</v>
      </c>
      <c r="P378" s="34"/>
    </row>
    <row r="379" spans="1:16" s="3" customFormat="1" x14ac:dyDescent="0.25">
      <c r="A379" s="52">
        <v>43288</v>
      </c>
      <c r="B379" s="20" t="s">
        <v>695</v>
      </c>
      <c r="C379" s="24" t="s">
        <v>81</v>
      </c>
      <c r="D379" s="20" t="s">
        <v>76</v>
      </c>
      <c r="E379" s="37"/>
      <c r="F379" s="67">
        <v>5000</v>
      </c>
      <c r="G379" s="109">
        <f t="shared" si="13"/>
        <v>8.907844782586233</v>
      </c>
      <c r="H379" s="108">
        <v>561.303</v>
      </c>
      <c r="I379" s="36">
        <f t="shared" si="14"/>
        <v>-4337576</v>
      </c>
      <c r="J379" s="20" t="s">
        <v>350</v>
      </c>
      <c r="K379" s="20" t="s">
        <v>83</v>
      </c>
      <c r="L379" s="20" t="s">
        <v>35</v>
      </c>
      <c r="M379" s="20" t="s">
        <v>66</v>
      </c>
      <c r="N379" s="20" t="s">
        <v>668</v>
      </c>
      <c r="P379" s="34"/>
    </row>
    <row r="380" spans="1:16" s="3" customFormat="1" x14ac:dyDescent="0.25">
      <c r="A380" s="52">
        <v>43288</v>
      </c>
      <c r="B380" s="20" t="s">
        <v>696</v>
      </c>
      <c r="C380" s="24" t="s">
        <v>81</v>
      </c>
      <c r="D380" s="20" t="s">
        <v>76</v>
      </c>
      <c r="E380" s="37"/>
      <c r="F380" s="67">
        <v>1500</v>
      </c>
      <c r="G380" s="109">
        <f t="shared" si="13"/>
        <v>2.6723534347758697</v>
      </c>
      <c r="H380" s="108">
        <v>561.303</v>
      </c>
      <c r="I380" s="36">
        <f t="shared" si="14"/>
        <v>-4339076</v>
      </c>
      <c r="J380" s="20" t="s">
        <v>350</v>
      </c>
      <c r="K380" s="20" t="s">
        <v>83</v>
      </c>
      <c r="L380" s="20" t="s">
        <v>35</v>
      </c>
      <c r="M380" s="20" t="s">
        <v>66</v>
      </c>
      <c r="N380" s="20" t="s">
        <v>668</v>
      </c>
      <c r="P380" s="34"/>
    </row>
    <row r="381" spans="1:16" s="3" customFormat="1" x14ac:dyDescent="0.25">
      <c r="A381" s="52">
        <v>43288</v>
      </c>
      <c r="B381" s="20" t="s">
        <v>697</v>
      </c>
      <c r="C381" s="24" t="s">
        <v>81</v>
      </c>
      <c r="D381" s="20" t="s">
        <v>76</v>
      </c>
      <c r="E381" s="37"/>
      <c r="F381" s="67">
        <v>1000</v>
      </c>
      <c r="G381" s="109">
        <f t="shared" si="13"/>
        <v>1.7815689565172466</v>
      </c>
      <c r="H381" s="108">
        <v>561.303</v>
      </c>
      <c r="I381" s="36">
        <f t="shared" si="14"/>
        <v>-4340076</v>
      </c>
      <c r="J381" s="20" t="s">
        <v>350</v>
      </c>
      <c r="K381" s="20" t="s">
        <v>83</v>
      </c>
      <c r="L381" s="20" t="s">
        <v>35</v>
      </c>
      <c r="M381" s="20" t="s">
        <v>66</v>
      </c>
      <c r="N381" s="20" t="s">
        <v>668</v>
      </c>
      <c r="P381" s="34"/>
    </row>
    <row r="382" spans="1:16" s="3" customFormat="1" x14ac:dyDescent="0.25">
      <c r="A382" s="52">
        <v>43288</v>
      </c>
      <c r="B382" s="20" t="s">
        <v>698</v>
      </c>
      <c r="C382" s="24" t="s">
        <v>81</v>
      </c>
      <c r="D382" s="20" t="s">
        <v>76</v>
      </c>
      <c r="E382" s="37"/>
      <c r="F382" s="67">
        <v>1000</v>
      </c>
      <c r="G382" s="109">
        <f t="shared" si="13"/>
        <v>1.7815689565172466</v>
      </c>
      <c r="H382" s="108">
        <v>561.303</v>
      </c>
      <c r="I382" s="36">
        <f t="shared" si="14"/>
        <v>-4341076</v>
      </c>
      <c r="J382" s="20" t="s">
        <v>350</v>
      </c>
      <c r="K382" s="20" t="s">
        <v>83</v>
      </c>
      <c r="L382" s="20" t="s">
        <v>35</v>
      </c>
      <c r="M382" s="20" t="s">
        <v>66</v>
      </c>
      <c r="N382" s="20" t="s">
        <v>668</v>
      </c>
      <c r="P382" s="34"/>
    </row>
    <row r="383" spans="1:16" s="3" customFormat="1" x14ac:dyDescent="0.25">
      <c r="A383" s="52">
        <v>43288</v>
      </c>
      <c r="B383" s="20" t="s">
        <v>699</v>
      </c>
      <c r="C383" s="24" t="s">
        <v>81</v>
      </c>
      <c r="D383" s="20" t="s">
        <v>76</v>
      </c>
      <c r="E383" s="37"/>
      <c r="F383" s="67">
        <v>1000</v>
      </c>
      <c r="G383" s="109">
        <f t="shared" si="13"/>
        <v>1.7815689565172466</v>
      </c>
      <c r="H383" s="108">
        <v>561.303</v>
      </c>
      <c r="I383" s="36">
        <f t="shared" si="14"/>
        <v>-4342076</v>
      </c>
      <c r="J383" s="20" t="s">
        <v>350</v>
      </c>
      <c r="K383" s="20" t="s">
        <v>83</v>
      </c>
      <c r="L383" s="20" t="s">
        <v>35</v>
      </c>
      <c r="M383" s="20" t="s">
        <v>66</v>
      </c>
      <c r="N383" s="20" t="s">
        <v>668</v>
      </c>
      <c r="P383" s="34"/>
    </row>
    <row r="384" spans="1:16" s="163" customFormat="1" x14ac:dyDescent="0.25">
      <c r="A384" s="52">
        <v>43288</v>
      </c>
      <c r="B384" s="63" t="s">
        <v>767</v>
      </c>
      <c r="C384" s="24" t="s">
        <v>81</v>
      </c>
      <c r="D384" s="46" t="s">
        <v>74</v>
      </c>
      <c r="E384" s="37"/>
      <c r="F384" s="100">
        <v>500</v>
      </c>
      <c r="G384" s="109">
        <f t="shared" si="13"/>
        <v>0.89078447825862328</v>
      </c>
      <c r="H384" s="108">
        <v>561.303</v>
      </c>
      <c r="I384" s="36">
        <f t="shared" si="14"/>
        <v>-4342576</v>
      </c>
      <c r="J384" s="24" t="s">
        <v>288</v>
      </c>
      <c r="K384" s="63" t="s">
        <v>83</v>
      </c>
      <c r="L384" s="20" t="s">
        <v>26</v>
      </c>
      <c r="M384" s="20" t="s">
        <v>66</v>
      </c>
      <c r="N384" s="24" t="s">
        <v>84</v>
      </c>
      <c r="P384" s="166"/>
    </row>
    <row r="385" spans="1:16" s="163" customFormat="1" x14ac:dyDescent="0.25">
      <c r="A385" s="52">
        <v>43288</v>
      </c>
      <c r="B385" s="63" t="s">
        <v>768</v>
      </c>
      <c r="C385" s="24" t="s">
        <v>81</v>
      </c>
      <c r="D385" s="46" t="s">
        <v>74</v>
      </c>
      <c r="E385" s="37"/>
      <c r="F385" s="100">
        <v>500</v>
      </c>
      <c r="G385" s="109">
        <f t="shared" si="13"/>
        <v>0.89078447825862328</v>
      </c>
      <c r="H385" s="108">
        <v>561.303</v>
      </c>
      <c r="I385" s="36">
        <f t="shared" si="14"/>
        <v>-4343076</v>
      </c>
      <c r="J385" s="24" t="s">
        <v>288</v>
      </c>
      <c r="K385" s="63" t="s">
        <v>83</v>
      </c>
      <c r="L385" s="20" t="s">
        <v>26</v>
      </c>
      <c r="M385" s="20" t="s">
        <v>66</v>
      </c>
      <c r="N385" s="24" t="s">
        <v>84</v>
      </c>
      <c r="P385" s="166"/>
    </row>
    <row r="386" spans="1:16" s="163" customFormat="1" x14ac:dyDescent="0.25">
      <c r="A386" s="52">
        <v>43288</v>
      </c>
      <c r="B386" s="63" t="s">
        <v>769</v>
      </c>
      <c r="C386" s="24" t="s">
        <v>81</v>
      </c>
      <c r="D386" s="46" t="s">
        <v>74</v>
      </c>
      <c r="E386" s="37"/>
      <c r="F386" s="100">
        <v>500</v>
      </c>
      <c r="G386" s="109">
        <f t="shared" si="13"/>
        <v>0.89078447825862328</v>
      </c>
      <c r="H386" s="108">
        <v>561.303</v>
      </c>
      <c r="I386" s="36">
        <f t="shared" si="14"/>
        <v>-4343576</v>
      </c>
      <c r="J386" s="24" t="s">
        <v>288</v>
      </c>
      <c r="K386" s="63" t="s">
        <v>83</v>
      </c>
      <c r="L386" s="20" t="s">
        <v>26</v>
      </c>
      <c r="M386" s="20" t="s">
        <v>66</v>
      </c>
      <c r="N386" s="24" t="s">
        <v>84</v>
      </c>
      <c r="P386" s="166"/>
    </row>
    <row r="387" spans="1:16" s="163" customFormat="1" x14ac:dyDescent="0.25">
      <c r="A387" s="52">
        <v>43288</v>
      </c>
      <c r="B387" s="63" t="s">
        <v>770</v>
      </c>
      <c r="C387" s="24" t="s">
        <v>99</v>
      </c>
      <c r="D387" s="46" t="s">
        <v>74</v>
      </c>
      <c r="E387" s="37"/>
      <c r="F387" s="100">
        <v>60000</v>
      </c>
      <c r="G387" s="109">
        <f t="shared" si="13"/>
        <v>106.89413739103479</v>
      </c>
      <c r="H387" s="108">
        <v>561.303</v>
      </c>
      <c r="I387" s="36">
        <f t="shared" si="14"/>
        <v>-4403576</v>
      </c>
      <c r="J387" s="24" t="s">
        <v>288</v>
      </c>
      <c r="K387" s="63">
        <v>18</v>
      </c>
      <c r="L387" s="20" t="s">
        <v>26</v>
      </c>
      <c r="M387" s="20" t="s">
        <v>66</v>
      </c>
      <c r="N387" s="24" t="s">
        <v>100</v>
      </c>
      <c r="P387" s="166"/>
    </row>
    <row r="388" spans="1:16" s="163" customFormat="1" x14ac:dyDescent="0.25">
      <c r="A388" s="52">
        <v>43288</v>
      </c>
      <c r="B388" s="63" t="s">
        <v>771</v>
      </c>
      <c r="C388" s="24" t="s">
        <v>81</v>
      </c>
      <c r="D388" s="46" t="s">
        <v>74</v>
      </c>
      <c r="E388" s="37"/>
      <c r="F388" s="100">
        <v>2000</v>
      </c>
      <c r="G388" s="109">
        <f t="shared" si="13"/>
        <v>3.5631379130344931</v>
      </c>
      <c r="H388" s="108">
        <v>561.303</v>
      </c>
      <c r="I388" s="36">
        <f t="shared" si="14"/>
        <v>-4405576</v>
      </c>
      <c r="J388" s="24" t="s">
        <v>288</v>
      </c>
      <c r="K388" s="63" t="s">
        <v>83</v>
      </c>
      <c r="L388" s="20" t="s">
        <v>26</v>
      </c>
      <c r="M388" s="20" t="s">
        <v>66</v>
      </c>
      <c r="N388" s="24" t="s">
        <v>84</v>
      </c>
      <c r="P388" s="166"/>
    </row>
    <row r="389" spans="1:16" s="163" customFormat="1" x14ac:dyDescent="0.25">
      <c r="A389" s="52">
        <v>43288</v>
      </c>
      <c r="B389" s="63" t="s">
        <v>747</v>
      </c>
      <c r="C389" s="24" t="s">
        <v>81</v>
      </c>
      <c r="D389" s="46" t="s">
        <v>74</v>
      </c>
      <c r="E389" s="37"/>
      <c r="F389" s="100">
        <v>1000</v>
      </c>
      <c r="G389" s="109">
        <f t="shared" si="13"/>
        <v>1.7815689565172466</v>
      </c>
      <c r="H389" s="108">
        <v>561.303</v>
      </c>
      <c r="I389" s="36">
        <f t="shared" si="14"/>
        <v>-4406576</v>
      </c>
      <c r="J389" s="24" t="s">
        <v>288</v>
      </c>
      <c r="K389" s="63" t="s">
        <v>83</v>
      </c>
      <c r="L389" s="20" t="s">
        <v>26</v>
      </c>
      <c r="M389" s="20" t="s">
        <v>66</v>
      </c>
      <c r="N389" s="24" t="s">
        <v>84</v>
      </c>
      <c r="P389" s="166"/>
    </row>
    <row r="390" spans="1:16" s="163" customFormat="1" x14ac:dyDescent="0.25">
      <c r="A390" s="52">
        <v>43288</v>
      </c>
      <c r="B390" s="63" t="s">
        <v>772</v>
      </c>
      <c r="C390" s="24" t="s">
        <v>81</v>
      </c>
      <c r="D390" s="46" t="s">
        <v>74</v>
      </c>
      <c r="E390" s="37"/>
      <c r="F390" s="100">
        <v>500</v>
      </c>
      <c r="G390" s="109">
        <f t="shared" si="13"/>
        <v>0.89078447825862328</v>
      </c>
      <c r="H390" s="108">
        <v>561.303</v>
      </c>
      <c r="I390" s="36">
        <f t="shared" si="14"/>
        <v>-4407076</v>
      </c>
      <c r="J390" s="24" t="s">
        <v>288</v>
      </c>
      <c r="K390" s="63" t="s">
        <v>83</v>
      </c>
      <c r="L390" s="20" t="s">
        <v>26</v>
      </c>
      <c r="M390" s="20" t="s">
        <v>66</v>
      </c>
      <c r="N390" s="24" t="s">
        <v>84</v>
      </c>
      <c r="P390" s="166"/>
    </row>
    <row r="391" spans="1:16" s="163" customFormat="1" x14ac:dyDescent="0.25">
      <c r="A391" s="52">
        <v>43288</v>
      </c>
      <c r="B391" s="63" t="s">
        <v>773</v>
      </c>
      <c r="C391" s="24" t="s">
        <v>81</v>
      </c>
      <c r="D391" s="46" t="s">
        <v>74</v>
      </c>
      <c r="E391" s="37"/>
      <c r="F391" s="100">
        <v>500</v>
      </c>
      <c r="G391" s="109">
        <f t="shared" si="13"/>
        <v>0.89078447825862328</v>
      </c>
      <c r="H391" s="108">
        <v>561.303</v>
      </c>
      <c r="I391" s="36">
        <f t="shared" si="14"/>
        <v>-4407576</v>
      </c>
      <c r="J391" s="24" t="s">
        <v>288</v>
      </c>
      <c r="K391" s="63" t="s">
        <v>83</v>
      </c>
      <c r="L391" s="20" t="s">
        <v>26</v>
      </c>
      <c r="M391" s="20" t="s">
        <v>66</v>
      </c>
      <c r="N391" s="24" t="s">
        <v>84</v>
      </c>
      <c r="P391" s="166"/>
    </row>
    <row r="392" spans="1:16" s="163" customFormat="1" x14ac:dyDescent="0.25">
      <c r="A392" s="52">
        <v>43288</v>
      </c>
      <c r="B392" s="63" t="s">
        <v>775</v>
      </c>
      <c r="C392" s="24" t="s">
        <v>81</v>
      </c>
      <c r="D392" s="46" t="s">
        <v>74</v>
      </c>
      <c r="E392" s="37"/>
      <c r="F392" s="100">
        <v>500</v>
      </c>
      <c r="G392" s="109">
        <f t="shared" si="13"/>
        <v>0.89078447825862328</v>
      </c>
      <c r="H392" s="108">
        <v>561.303</v>
      </c>
      <c r="I392" s="36">
        <f t="shared" si="14"/>
        <v>-4408076</v>
      </c>
      <c r="J392" s="24" t="s">
        <v>288</v>
      </c>
      <c r="K392" s="63" t="s">
        <v>83</v>
      </c>
      <c r="L392" s="20" t="s">
        <v>26</v>
      </c>
      <c r="M392" s="20" t="s">
        <v>66</v>
      </c>
      <c r="N392" s="24" t="s">
        <v>84</v>
      </c>
      <c r="P392" s="166"/>
    </row>
    <row r="393" spans="1:16" s="163" customFormat="1" x14ac:dyDescent="0.25">
      <c r="A393" s="52">
        <v>43288</v>
      </c>
      <c r="B393" s="63" t="s">
        <v>765</v>
      </c>
      <c r="C393" s="63" t="s">
        <v>121</v>
      </c>
      <c r="D393" s="46" t="s">
        <v>74</v>
      </c>
      <c r="E393" s="37"/>
      <c r="F393" s="100">
        <v>6000</v>
      </c>
      <c r="G393" s="109">
        <f t="shared" si="13"/>
        <v>10.689413739103479</v>
      </c>
      <c r="H393" s="108">
        <v>561.303</v>
      </c>
      <c r="I393" s="36">
        <f t="shared" si="14"/>
        <v>-4414076</v>
      </c>
      <c r="J393" s="24" t="s">
        <v>288</v>
      </c>
      <c r="K393" s="63" t="s">
        <v>83</v>
      </c>
      <c r="L393" s="20" t="s">
        <v>26</v>
      </c>
      <c r="M393" s="20" t="s">
        <v>66</v>
      </c>
      <c r="N393" s="24" t="s">
        <v>84</v>
      </c>
      <c r="P393" s="166"/>
    </row>
    <row r="394" spans="1:16" s="163" customFormat="1" x14ac:dyDescent="0.25">
      <c r="A394" s="52">
        <v>43288</v>
      </c>
      <c r="B394" s="63" t="s">
        <v>734</v>
      </c>
      <c r="C394" s="24" t="s">
        <v>81</v>
      </c>
      <c r="D394" s="46" t="s">
        <v>74</v>
      </c>
      <c r="E394" s="37"/>
      <c r="F394" s="100">
        <v>500</v>
      </c>
      <c r="G394" s="109">
        <f t="shared" si="13"/>
        <v>0.89078447825862328</v>
      </c>
      <c r="H394" s="108">
        <v>561.303</v>
      </c>
      <c r="I394" s="36">
        <f t="shared" si="14"/>
        <v>-4414576</v>
      </c>
      <c r="J394" s="24" t="s">
        <v>288</v>
      </c>
      <c r="K394" s="63" t="s">
        <v>83</v>
      </c>
      <c r="L394" s="20" t="s">
        <v>26</v>
      </c>
      <c r="M394" s="20" t="s">
        <v>66</v>
      </c>
      <c r="N394" s="24" t="s">
        <v>84</v>
      </c>
      <c r="P394" s="166"/>
    </row>
    <row r="395" spans="1:16" s="163" customFormat="1" x14ac:dyDescent="0.25">
      <c r="A395" s="52">
        <v>43288</v>
      </c>
      <c r="B395" s="63" t="s">
        <v>736</v>
      </c>
      <c r="C395" s="24" t="s">
        <v>99</v>
      </c>
      <c r="D395" s="46" t="s">
        <v>74</v>
      </c>
      <c r="E395" s="37"/>
      <c r="F395" s="100">
        <v>10000</v>
      </c>
      <c r="G395" s="109">
        <f t="shared" si="13"/>
        <v>17.815689565172466</v>
      </c>
      <c r="H395" s="108">
        <v>561.303</v>
      </c>
      <c r="I395" s="36">
        <f t="shared" si="14"/>
        <v>-4424576</v>
      </c>
      <c r="J395" s="24" t="s">
        <v>288</v>
      </c>
      <c r="K395" s="63" t="s">
        <v>83</v>
      </c>
      <c r="L395" s="20" t="s">
        <v>26</v>
      </c>
      <c r="M395" s="20" t="s">
        <v>66</v>
      </c>
      <c r="N395" s="24" t="s">
        <v>84</v>
      </c>
      <c r="P395" s="166"/>
    </row>
    <row r="396" spans="1:16" s="163" customFormat="1" x14ac:dyDescent="0.25">
      <c r="A396" s="52">
        <v>43288</v>
      </c>
      <c r="B396" s="24" t="s">
        <v>1119</v>
      </c>
      <c r="C396" s="24" t="s">
        <v>81</v>
      </c>
      <c r="D396" s="46" t="s">
        <v>74</v>
      </c>
      <c r="E396" s="36"/>
      <c r="F396" s="36">
        <v>500</v>
      </c>
      <c r="G396" s="109">
        <f t="shared" ref="G396:G459" si="15">+F396/H396</f>
        <v>0.89078447825862328</v>
      </c>
      <c r="H396" s="108">
        <v>561.303</v>
      </c>
      <c r="I396" s="36">
        <f t="shared" si="14"/>
        <v>-4425076</v>
      </c>
      <c r="J396" s="24" t="s">
        <v>1090</v>
      </c>
      <c r="K396" s="24" t="s">
        <v>1091</v>
      </c>
      <c r="L396" s="20" t="s">
        <v>26</v>
      </c>
      <c r="M396" s="20" t="s">
        <v>66</v>
      </c>
      <c r="N396" s="24" t="s">
        <v>84</v>
      </c>
      <c r="O396" s="164"/>
      <c r="P396" s="166"/>
    </row>
    <row r="397" spans="1:16" s="163" customFormat="1" x14ac:dyDescent="0.25">
      <c r="A397" s="52">
        <v>43288</v>
      </c>
      <c r="B397" s="24" t="s">
        <v>1120</v>
      </c>
      <c r="C397" s="24" t="s">
        <v>81</v>
      </c>
      <c r="D397" s="46" t="s">
        <v>74</v>
      </c>
      <c r="E397" s="36"/>
      <c r="F397" s="36">
        <v>2000</v>
      </c>
      <c r="G397" s="109">
        <f t="shared" si="15"/>
        <v>3.5631379130344931</v>
      </c>
      <c r="H397" s="108">
        <v>561.303</v>
      </c>
      <c r="I397" s="36">
        <f t="shared" si="14"/>
        <v>-4427076</v>
      </c>
      <c r="J397" s="24" t="s">
        <v>1090</v>
      </c>
      <c r="K397" s="24" t="s">
        <v>1091</v>
      </c>
      <c r="L397" s="20" t="s">
        <v>26</v>
      </c>
      <c r="M397" s="20" t="s">
        <v>66</v>
      </c>
      <c r="N397" s="24" t="s">
        <v>84</v>
      </c>
      <c r="O397" s="164"/>
      <c r="P397" s="166"/>
    </row>
    <row r="398" spans="1:16" s="163" customFormat="1" x14ac:dyDescent="0.25">
      <c r="A398" s="52">
        <v>43288</v>
      </c>
      <c r="B398" s="24" t="s">
        <v>1121</v>
      </c>
      <c r="C398" s="24" t="s">
        <v>81</v>
      </c>
      <c r="D398" s="46" t="s">
        <v>74</v>
      </c>
      <c r="E398" s="36"/>
      <c r="F398" s="36">
        <v>1000</v>
      </c>
      <c r="G398" s="109">
        <f t="shared" si="15"/>
        <v>1.7815689565172466</v>
      </c>
      <c r="H398" s="108">
        <v>561.303</v>
      </c>
      <c r="I398" s="36">
        <f t="shared" si="14"/>
        <v>-4428076</v>
      </c>
      <c r="J398" s="24" t="s">
        <v>1090</v>
      </c>
      <c r="K398" s="24" t="s">
        <v>1091</v>
      </c>
      <c r="L398" s="20" t="s">
        <v>26</v>
      </c>
      <c r="M398" s="20" t="s">
        <v>66</v>
      </c>
      <c r="N398" s="24" t="s">
        <v>84</v>
      </c>
      <c r="O398" s="164"/>
      <c r="P398" s="166"/>
    </row>
    <row r="399" spans="1:16" s="163" customFormat="1" x14ac:dyDescent="0.25">
      <c r="A399" s="52">
        <v>43288</v>
      </c>
      <c r="B399" s="24" t="s">
        <v>1122</v>
      </c>
      <c r="C399" s="24" t="s">
        <v>81</v>
      </c>
      <c r="D399" s="46" t="s">
        <v>74</v>
      </c>
      <c r="E399" s="36"/>
      <c r="F399" s="36">
        <v>500</v>
      </c>
      <c r="G399" s="109">
        <f t="shared" si="15"/>
        <v>0.89078447825862328</v>
      </c>
      <c r="H399" s="108">
        <v>561.303</v>
      </c>
      <c r="I399" s="36">
        <f t="shared" si="14"/>
        <v>-4428576</v>
      </c>
      <c r="J399" s="24" t="s">
        <v>1090</v>
      </c>
      <c r="K399" s="24" t="s">
        <v>1091</v>
      </c>
      <c r="L399" s="20" t="s">
        <v>26</v>
      </c>
      <c r="M399" s="20" t="s">
        <v>66</v>
      </c>
      <c r="N399" s="24" t="s">
        <v>84</v>
      </c>
      <c r="O399" s="164"/>
      <c r="P399" s="166"/>
    </row>
    <row r="400" spans="1:16" s="163" customFormat="1" x14ac:dyDescent="0.25">
      <c r="A400" s="52">
        <v>43288</v>
      </c>
      <c r="B400" s="24" t="s">
        <v>1123</v>
      </c>
      <c r="C400" s="24" t="s">
        <v>81</v>
      </c>
      <c r="D400" s="46" t="s">
        <v>74</v>
      </c>
      <c r="E400" s="36"/>
      <c r="F400" s="36">
        <v>1000</v>
      </c>
      <c r="G400" s="109">
        <f t="shared" si="15"/>
        <v>1.7815689565172466</v>
      </c>
      <c r="H400" s="108">
        <v>561.303</v>
      </c>
      <c r="I400" s="36">
        <f t="shared" ref="I400:I463" si="16">+I399+E400-F400</f>
        <v>-4429576</v>
      </c>
      <c r="J400" s="24" t="s">
        <v>1090</v>
      </c>
      <c r="K400" s="24" t="s">
        <v>1091</v>
      </c>
      <c r="L400" s="20" t="s">
        <v>26</v>
      </c>
      <c r="M400" s="20" t="s">
        <v>66</v>
      </c>
      <c r="N400" s="24" t="s">
        <v>84</v>
      </c>
      <c r="O400" s="164"/>
      <c r="P400" s="166"/>
    </row>
    <row r="401" spans="1:16" s="163" customFormat="1" x14ac:dyDescent="0.25">
      <c r="A401" s="52">
        <v>43288</v>
      </c>
      <c r="B401" s="24" t="s">
        <v>1125</v>
      </c>
      <c r="C401" s="24" t="s">
        <v>99</v>
      </c>
      <c r="D401" s="46" t="s">
        <v>74</v>
      </c>
      <c r="E401" s="36"/>
      <c r="F401" s="36">
        <v>10000</v>
      </c>
      <c r="G401" s="109">
        <f t="shared" si="15"/>
        <v>17.815689565172466</v>
      </c>
      <c r="H401" s="108">
        <v>561.303</v>
      </c>
      <c r="I401" s="36">
        <f t="shared" si="16"/>
        <v>-4439576</v>
      </c>
      <c r="J401" s="24" t="s">
        <v>1090</v>
      </c>
      <c r="K401" s="24" t="s">
        <v>1091</v>
      </c>
      <c r="L401" s="20" t="s">
        <v>26</v>
      </c>
      <c r="M401" s="20" t="s">
        <v>66</v>
      </c>
      <c r="N401" s="24" t="s">
        <v>84</v>
      </c>
      <c r="O401" s="164"/>
      <c r="P401" s="166"/>
    </row>
    <row r="402" spans="1:16" s="163" customFormat="1" x14ac:dyDescent="0.25">
      <c r="A402" s="52">
        <v>43289</v>
      </c>
      <c r="B402" s="20" t="s">
        <v>579</v>
      </c>
      <c r="C402" s="24" t="s">
        <v>99</v>
      </c>
      <c r="D402" s="55" t="s">
        <v>76</v>
      </c>
      <c r="E402" s="37"/>
      <c r="F402" s="37">
        <v>45000</v>
      </c>
      <c r="G402" s="109">
        <f t="shared" si="15"/>
        <v>80.170603043276088</v>
      </c>
      <c r="H402" s="108">
        <v>561.303</v>
      </c>
      <c r="I402" s="36">
        <f t="shared" si="16"/>
        <v>-4484576</v>
      </c>
      <c r="J402" s="20" t="s">
        <v>396</v>
      </c>
      <c r="K402" s="46">
        <v>9</v>
      </c>
      <c r="L402" s="20" t="s">
        <v>35</v>
      </c>
      <c r="M402" s="20" t="s">
        <v>66</v>
      </c>
      <c r="N402" s="24" t="s">
        <v>100</v>
      </c>
      <c r="O402" s="164"/>
      <c r="P402" s="166"/>
    </row>
    <row r="403" spans="1:16" s="163" customFormat="1" x14ac:dyDescent="0.25">
      <c r="A403" s="52">
        <v>43289</v>
      </c>
      <c r="B403" s="24" t="s">
        <v>1124</v>
      </c>
      <c r="C403" s="24" t="s">
        <v>99</v>
      </c>
      <c r="D403" s="46" t="s">
        <v>74</v>
      </c>
      <c r="E403" s="36"/>
      <c r="F403" s="36">
        <v>15000</v>
      </c>
      <c r="G403" s="109">
        <f t="shared" si="15"/>
        <v>26.723534347758697</v>
      </c>
      <c r="H403" s="108">
        <v>561.303</v>
      </c>
      <c r="I403" s="36">
        <f t="shared" si="16"/>
        <v>-4499576</v>
      </c>
      <c r="J403" s="24" t="s">
        <v>1090</v>
      </c>
      <c r="K403" s="24">
        <v>36</v>
      </c>
      <c r="L403" s="20" t="s">
        <v>26</v>
      </c>
      <c r="M403" s="20" t="s">
        <v>66</v>
      </c>
      <c r="N403" s="24" t="s">
        <v>100</v>
      </c>
      <c r="O403" s="164"/>
      <c r="P403" s="166"/>
    </row>
    <row r="404" spans="1:16" s="163" customFormat="1" x14ac:dyDescent="0.25">
      <c r="A404" s="52">
        <v>43289</v>
      </c>
      <c r="B404" s="24" t="s">
        <v>1126</v>
      </c>
      <c r="C404" s="24" t="s">
        <v>81</v>
      </c>
      <c r="D404" s="46" t="s">
        <v>74</v>
      </c>
      <c r="E404" s="36"/>
      <c r="F404" s="36">
        <v>15000</v>
      </c>
      <c r="G404" s="109">
        <f t="shared" si="15"/>
        <v>26.723534347758697</v>
      </c>
      <c r="H404" s="108">
        <v>561.303</v>
      </c>
      <c r="I404" s="36">
        <f t="shared" si="16"/>
        <v>-4514576</v>
      </c>
      <c r="J404" s="24" t="s">
        <v>1090</v>
      </c>
      <c r="K404" s="24">
        <v>42</v>
      </c>
      <c r="L404" s="20" t="s">
        <v>26</v>
      </c>
      <c r="M404" s="20" t="s">
        <v>66</v>
      </c>
      <c r="N404" s="24" t="s">
        <v>100</v>
      </c>
      <c r="O404" s="164"/>
      <c r="P404" s="166"/>
    </row>
    <row r="405" spans="1:16" s="3" customFormat="1" ht="15.75" x14ac:dyDescent="0.25">
      <c r="A405" s="52">
        <v>43289</v>
      </c>
      <c r="B405" s="20" t="s">
        <v>580</v>
      </c>
      <c r="C405" s="24" t="s">
        <v>81</v>
      </c>
      <c r="D405" s="55" t="s">
        <v>76</v>
      </c>
      <c r="E405" s="37"/>
      <c r="F405" s="37">
        <v>1000</v>
      </c>
      <c r="G405" s="109">
        <f t="shared" si="15"/>
        <v>1.7815689565172466</v>
      </c>
      <c r="H405" s="108">
        <v>561.303</v>
      </c>
      <c r="I405" s="36">
        <f t="shared" si="16"/>
        <v>-4515576</v>
      </c>
      <c r="J405" s="20" t="s">
        <v>396</v>
      </c>
      <c r="K405" s="46" t="s">
        <v>83</v>
      </c>
      <c r="L405" s="20" t="s">
        <v>35</v>
      </c>
      <c r="M405" s="20" t="s">
        <v>66</v>
      </c>
      <c r="N405" s="24" t="s">
        <v>84</v>
      </c>
      <c r="O405" s="39"/>
      <c r="P405" s="34"/>
    </row>
    <row r="406" spans="1:16" s="3" customFormat="1" ht="15.75" x14ac:dyDescent="0.25">
      <c r="A406" s="52">
        <v>43289</v>
      </c>
      <c r="B406" s="20" t="s">
        <v>581</v>
      </c>
      <c r="C406" s="24" t="s">
        <v>81</v>
      </c>
      <c r="D406" s="55" t="s">
        <v>76</v>
      </c>
      <c r="E406" s="37"/>
      <c r="F406" s="37">
        <v>1500</v>
      </c>
      <c r="G406" s="109">
        <f t="shared" si="15"/>
        <v>2.6723534347758697</v>
      </c>
      <c r="H406" s="108">
        <v>561.303</v>
      </c>
      <c r="I406" s="36">
        <f t="shared" si="16"/>
        <v>-4517076</v>
      </c>
      <c r="J406" s="20" t="s">
        <v>396</v>
      </c>
      <c r="K406" s="46" t="s">
        <v>83</v>
      </c>
      <c r="L406" s="20" t="s">
        <v>35</v>
      </c>
      <c r="M406" s="20" t="s">
        <v>66</v>
      </c>
      <c r="N406" s="24" t="s">
        <v>84</v>
      </c>
      <c r="O406" s="39"/>
      <c r="P406" s="34"/>
    </row>
    <row r="407" spans="1:16" s="3" customFormat="1" ht="15.75" x14ac:dyDescent="0.25">
      <c r="A407" s="52">
        <v>43289</v>
      </c>
      <c r="B407" s="20" t="s">
        <v>582</v>
      </c>
      <c r="C407" s="24" t="s">
        <v>99</v>
      </c>
      <c r="D407" s="55" t="s">
        <v>76</v>
      </c>
      <c r="E407" s="37"/>
      <c r="F407" s="37">
        <v>40000</v>
      </c>
      <c r="G407" s="109">
        <f t="shared" si="15"/>
        <v>71.262758260689864</v>
      </c>
      <c r="H407" s="108">
        <v>561.303</v>
      </c>
      <c r="I407" s="36">
        <f t="shared" si="16"/>
        <v>-4557076</v>
      </c>
      <c r="J407" s="20" t="s">
        <v>396</v>
      </c>
      <c r="K407" s="46" t="s">
        <v>83</v>
      </c>
      <c r="L407" s="20" t="s">
        <v>35</v>
      </c>
      <c r="M407" s="20" t="s">
        <v>66</v>
      </c>
      <c r="N407" s="24" t="s">
        <v>84</v>
      </c>
      <c r="O407" s="39"/>
      <c r="P407" s="34"/>
    </row>
    <row r="408" spans="1:16" s="3" customFormat="1" x14ac:dyDescent="0.25">
      <c r="A408" s="52">
        <v>43289</v>
      </c>
      <c r="B408" s="20" t="s">
        <v>700</v>
      </c>
      <c r="C408" s="24" t="s">
        <v>81</v>
      </c>
      <c r="D408" s="20" t="s">
        <v>76</v>
      </c>
      <c r="E408" s="37"/>
      <c r="F408" s="67">
        <v>1000</v>
      </c>
      <c r="G408" s="109">
        <f t="shared" si="15"/>
        <v>1.7815689565172466</v>
      </c>
      <c r="H408" s="108">
        <v>561.303</v>
      </c>
      <c r="I408" s="36">
        <f t="shared" si="16"/>
        <v>-4558076</v>
      </c>
      <c r="J408" s="20" t="s">
        <v>350</v>
      </c>
      <c r="K408" s="20" t="s">
        <v>83</v>
      </c>
      <c r="L408" s="20" t="s">
        <v>35</v>
      </c>
      <c r="M408" s="20" t="s">
        <v>66</v>
      </c>
      <c r="N408" s="20" t="s">
        <v>668</v>
      </c>
      <c r="P408" s="34"/>
    </row>
    <row r="409" spans="1:16" s="3" customFormat="1" x14ac:dyDescent="0.25">
      <c r="A409" s="52">
        <v>43289</v>
      </c>
      <c r="B409" s="20" t="s">
        <v>701</v>
      </c>
      <c r="C409" s="20" t="s">
        <v>687</v>
      </c>
      <c r="D409" s="20" t="s">
        <v>76</v>
      </c>
      <c r="E409" s="37"/>
      <c r="F409" s="67">
        <v>5000</v>
      </c>
      <c r="G409" s="109">
        <f t="shared" si="15"/>
        <v>8.907844782586233</v>
      </c>
      <c r="H409" s="108">
        <v>561.303</v>
      </c>
      <c r="I409" s="36">
        <f t="shared" si="16"/>
        <v>-4563076</v>
      </c>
      <c r="J409" s="20" t="s">
        <v>350</v>
      </c>
      <c r="K409" s="20" t="s">
        <v>83</v>
      </c>
      <c r="L409" s="20" t="s">
        <v>35</v>
      </c>
      <c r="M409" s="20" t="s">
        <v>66</v>
      </c>
      <c r="N409" s="20" t="s">
        <v>668</v>
      </c>
      <c r="P409" s="34"/>
    </row>
    <row r="410" spans="1:16" s="3" customFormat="1" x14ac:dyDescent="0.25">
      <c r="A410" s="52">
        <v>43289</v>
      </c>
      <c r="B410" s="20" t="s">
        <v>702</v>
      </c>
      <c r="C410" s="24" t="s">
        <v>81</v>
      </c>
      <c r="D410" s="20" t="s">
        <v>76</v>
      </c>
      <c r="E410" s="37"/>
      <c r="F410" s="67">
        <v>1000</v>
      </c>
      <c r="G410" s="109">
        <f t="shared" si="15"/>
        <v>1.7815689565172466</v>
      </c>
      <c r="H410" s="108">
        <v>561.303</v>
      </c>
      <c r="I410" s="36">
        <f t="shared" si="16"/>
        <v>-4564076</v>
      </c>
      <c r="J410" s="20" t="s">
        <v>350</v>
      </c>
      <c r="K410" s="20" t="s">
        <v>83</v>
      </c>
      <c r="L410" s="20" t="s">
        <v>35</v>
      </c>
      <c r="M410" s="20" t="s">
        <v>66</v>
      </c>
      <c r="N410" s="20" t="s">
        <v>668</v>
      </c>
      <c r="P410" s="34"/>
    </row>
    <row r="411" spans="1:16" s="3" customFormat="1" x14ac:dyDescent="0.25">
      <c r="A411" s="52">
        <v>43289</v>
      </c>
      <c r="B411" s="20" t="s">
        <v>703</v>
      </c>
      <c r="C411" s="24" t="s">
        <v>81</v>
      </c>
      <c r="D411" s="20" t="s">
        <v>76</v>
      </c>
      <c r="E411" s="37"/>
      <c r="F411" s="67">
        <v>1000</v>
      </c>
      <c r="G411" s="109">
        <f t="shared" si="15"/>
        <v>1.7815689565172466</v>
      </c>
      <c r="H411" s="108">
        <v>561.303</v>
      </c>
      <c r="I411" s="36">
        <f t="shared" si="16"/>
        <v>-4565076</v>
      </c>
      <c r="J411" s="20" t="s">
        <v>350</v>
      </c>
      <c r="K411" s="20" t="s">
        <v>83</v>
      </c>
      <c r="L411" s="20" t="s">
        <v>35</v>
      </c>
      <c r="M411" s="20" t="s">
        <v>66</v>
      </c>
      <c r="N411" s="20" t="s">
        <v>668</v>
      </c>
      <c r="P411" s="34"/>
    </row>
    <row r="412" spans="1:16" s="163" customFormat="1" x14ac:dyDescent="0.25">
      <c r="A412" s="52">
        <v>43289</v>
      </c>
      <c r="B412" s="63" t="s">
        <v>774</v>
      </c>
      <c r="C412" s="24" t="s">
        <v>81</v>
      </c>
      <c r="D412" s="46" t="s">
        <v>74</v>
      </c>
      <c r="E412" s="37"/>
      <c r="F412" s="100">
        <v>15000</v>
      </c>
      <c r="G412" s="109">
        <f t="shared" si="15"/>
        <v>26.723534347758697</v>
      </c>
      <c r="H412" s="108">
        <v>561.303</v>
      </c>
      <c r="I412" s="36">
        <f t="shared" si="16"/>
        <v>-4580076</v>
      </c>
      <c r="J412" s="24" t="s">
        <v>288</v>
      </c>
      <c r="K412" s="63">
        <v>41</v>
      </c>
      <c r="L412" s="20" t="s">
        <v>26</v>
      </c>
      <c r="M412" s="20" t="s">
        <v>66</v>
      </c>
      <c r="N412" s="24" t="s">
        <v>100</v>
      </c>
      <c r="P412" s="166"/>
    </row>
    <row r="413" spans="1:16" s="163" customFormat="1" x14ac:dyDescent="0.25">
      <c r="A413" s="52">
        <v>43289</v>
      </c>
      <c r="B413" s="63" t="s">
        <v>777</v>
      </c>
      <c r="C413" s="24" t="s">
        <v>99</v>
      </c>
      <c r="D413" s="46" t="s">
        <v>74</v>
      </c>
      <c r="E413" s="37"/>
      <c r="F413" s="100">
        <v>15000</v>
      </c>
      <c r="G413" s="109">
        <f t="shared" si="15"/>
        <v>26.723534347758697</v>
      </c>
      <c r="H413" s="108">
        <v>561.303</v>
      </c>
      <c r="I413" s="36">
        <f t="shared" si="16"/>
        <v>-4595076</v>
      </c>
      <c r="J413" s="24" t="s">
        <v>288</v>
      </c>
      <c r="K413" s="63">
        <v>35</v>
      </c>
      <c r="L413" s="20" t="s">
        <v>26</v>
      </c>
      <c r="M413" s="20" t="s">
        <v>66</v>
      </c>
      <c r="N413" s="24" t="s">
        <v>100</v>
      </c>
      <c r="P413" s="166"/>
    </row>
    <row r="414" spans="1:16" s="163" customFormat="1" x14ac:dyDescent="0.25">
      <c r="A414" s="52">
        <v>43289</v>
      </c>
      <c r="B414" s="63" t="s">
        <v>778</v>
      </c>
      <c r="C414" s="24" t="s">
        <v>81</v>
      </c>
      <c r="D414" s="46" t="s">
        <v>74</v>
      </c>
      <c r="E414" s="37"/>
      <c r="F414" s="100">
        <v>2000</v>
      </c>
      <c r="G414" s="109">
        <f t="shared" si="15"/>
        <v>3.5631379130344931</v>
      </c>
      <c r="H414" s="108">
        <v>561.303</v>
      </c>
      <c r="I414" s="36">
        <f t="shared" si="16"/>
        <v>-4597076</v>
      </c>
      <c r="J414" s="24" t="s">
        <v>288</v>
      </c>
      <c r="K414" s="63" t="s">
        <v>83</v>
      </c>
      <c r="L414" s="20" t="s">
        <v>26</v>
      </c>
      <c r="M414" s="20" t="s">
        <v>66</v>
      </c>
      <c r="N414" s="24" t="s">
        <v>84</v>
      </c>
      <c r="P414" s="166"/>
    </row>
    <row r="415" spans="1:16" s="163" customFormat="1" x14ac:dyDescent="0.25">
      <c r="A415" s="52">
        <v>43289</v>
      </c>
      <c r="B415" s="24" t="s">
        <v>1128</v>
      </c>
      <c r="C415" s="24" t="s">
        <v>81</v>
      </c>
      <c r="D415" s="46" t="s">
        <v>74</v>
      </c>
      <c r="E415" s="36"/>
      <c r="F415" s="36">
        <v>500</v>
      </c>
      <c r="G415" s="109">
        <f t="shared" si="15"/>
        <v>0.89078447825862328</v>
      </c>
      <c r="H415" s="108">
        <v>561.303</v>
      </c>
      <c r="I415" s="36">
        <f t="shared" si="16"/>
        <v>-4597576</v>
      </c>
      <c r="J415" s="24" t="s">
        <v>1090</v>
      </c>
      <c r="K415" s="24" t="s">
        <v>1091</v>
      </c>
      <c r="L415" s="20" t="s">
        <v>26</v>
      </c>
      <c r="M415" s="20" t="s">
        <v>66</v>
      </c>
      <c r="N415" s="24" t="s">
        <v>84</v>
      </c>
      <c r="O415" s="164"/>
      <c r="P415" s="166"/>
    </row>
    <row r="416" spans="1:16" s="163" customFormat="1" x14ac:dyDescent="0.25">
      <c r="A416" s="52">
        <v>43289</v>
      </c>
      <c r="B416" s="24" t="s">
        <v>1129</v>
      </c>
      <c r="C416" s="24" t="s">
        <v>81</v>
      </c>
      <c r="D416" s="46" t="s">
        <v>74</v>
      </c>
      <c r="E416" s="36"/>
      <c r="F416" s="36">
        <v>1000</v>
      </c>
      <c r="G416" s="109">
        <f t="shared" si="15"/>
        <v>1.7815689565172466</v>
      </c>
      <c r="H416" s="108">
        <v>561.303</v>
      </c>
      <c r="I416" s="36">
        <f t="shared" si="16"/>
        <v>-4598576</v>
      </c>
      <c r="J416" s="24" t="s">
        <v>1090</v>
      </c>
      <c r="K416" s="24" t="s">
        <v>1091</v>
      </c>
      <c r="L416" s="20" t="s">
        <v>26</v>
      </c>
      <c r="M416" s="20" t="s">
        <v>66</v>
      </c>
      <c r="N416" s="24" t="s">
        <v>84</v>
      </c>
      <c r="O416" s="164"/>
      <c r="P416" s="166"/>
    </row>
    <row r="417" spans="1:16" s="163" customFormat="1" x14ac:dyDescent="0.25">
      <c r="A417" s="52">
        <v>43290</v>
      </c>
      <c r="B417" s="20" t="s">
        <v>36</v>
      </c>
      <c r="C417" s="20" t="s">
        <v>73</v>
      </c>
      <c r="D417" s="46" t="s">
        <v>74</v>
      </c>
      <c r="E417" s="104"/>
      <c r="F417" s="37">
        <v>166755</v>
      </c>
      <c r="G417" s="109">
        <f t="shared" si="15"/>
        <v>297.08553134403343</v>
      </c>
      <c r="H417" s="108">
        <v>561.303</v>
      </c>
      <c r="I417" s="36">
        <f t="shared" si="16"/>
        <v>-4765331</v>
      </c>
      <c r="J417" s="105" t="s">
        <v>67</v>
      </c>
      <c r="K417" s="20">
        <v>3593792</v>
      </c>
      <c r="L417" s="20" t="s">
        <v>26</v>
      </c>
      <c r="M417" s="20" t="s">
        <v>66</v>
      </c>
      <c r="N417" s="24" t="s">
        <v>100</v>
      </c>
      <c r="P417" s="166"/>
    </row>
    <row r="418" spans="1:16" s="163" customFormat="1" x14ac:dyDescent="0.25">
      <c r="A418" s="52">
        <v>43290</v>
      </c>
      <c r="B418" s="20" t="s">
        <v>37</v>
      </c>
      <c r="C418" s="20" t="s">
        <v>68</v>
      </c>
      <c r="D418" s="20" t="s">
        <v>69</v>
      </c>
      <c r="E418" s="104"/>
      <c r="F418" s="37">
        <v>3401</v>
      </c>
      <c r="G418" s="109">
        <f t="shared" si="15"/>
        <v>6.0591160211151553</v>
      </c>
      <c r="H418" s="108">
        <v>561.303</v>
      </c>
      <c r="I418" s="36">
        <f t="shared" si="16"/>
        <v>-4768732</v>
      </c>
      <c r="J418" s="105" t="s">
        <v>67</v>
      </c>
      <c r="K418" s="20">
        <v>3593792</v>
      </c>
      <c r="L418" s="20" t="s">
        <v>26</v>
      </c>
      <c r="M418" s="20" t="s">
        <v>66</v>
      </c>
      <c r="N418" s="24" t="s">
        <v>100</v>
      </c>
      <c r="P418" s="166"/>
    </row>
    <row r="419" spans="1:16" s="163" customFormat="1" x14ac:dyDescent="0.25">
      <c r="A419" s="52">
        <v>43290</v>
      </c>
      <c r="B419" s="20" t="s">
        <v>38</v>
      </c>
      <c r="C419" s="20" t="s">
        <v>77</v>
      </c>
      <c r="D419" s="20" t="s">
        <v>69</v>
      </c>
      <c r="E419" s="104"/>
      <c r="F419" s="37">
        <v>1685000</v>
      </c>
      <c r="G419" s="109">
        <f t="shared" si="15"/>
        <v>3001.9436917315602</v>
      </c>
      <c r="H419" s="108">
        <v>561.303</v>
      </c>
      <c r="I419" s="36">
        <f t="shared" si="16"/>
        <v>-6453732</v>
      </c>
      <c r="J419" s="105" t="s">
        <v>67</v>
      </c>
      <c r="K419" s="20">
        <v>3593803</v>
      </c>
      <c r="L419" s="20" t="s">
        <v>26</v>
      </c>
      <c r="M419" s="20" t="s">
        <v>66</v>
      </c>
      <c r="N419" s="24" t="s">
        <v>100</v>
      </c>
      <c r="P419" s="166"/>
    </row>
    <row r="420" spans="1:16" s="163" customFormat="1" x14ac:dyDescent="0.25">
      <c r="A420" s="52">
        <v>43290</v>
      </c>
      <c r="B420" s="20" t="s">
        <v>39</v>
      </c>
      <c r="C420" s="20" t="s">
        <v>68</v>
      </c>
      <c r="D420" s="20" t="s">
        <v>69</v>
      </c>
      <c r="E420" s="104"/>
      <c r="F420" s="37">
        <v>3401</v>
      </c>
      <c r="G420" s="109">
        <f t="shared" si="15"/>
        <v>6.0591160211151553</v>
      </c>
      <c r="H420" s="108">
        <v>561.303</v>
      </c>
      <c r="I420" s="36">
        <f t="shared" si="16"/>
        <v>-6457133</v>
      </c>
      <c r="J420" s="105" t="s">
        <v>67</v>
      </c>
      <c r="K420" s="20">
        <v>3593803</v>
      </c>
      <c r="L420" s="20" t="s">
        <v>26</v>
      </c>
      <c r="M420" s="20" t="s">
        <v>66</v>
      </c>
      <c r="N420" s="24" t="s">
        <v>100</v>
      </c>
      <c r="P420" s="166"/>
    </row>
    <row r="421" spans="1:16" s="163" customFormat="1" x14ac:dyDescent="0.25">
      <c r="A421" s="52">
        <v>43290</v>
      </c>
      <c r="B421" s="45" t="s">
        <v>110</v>
      </c>
      <c r="C421" s="24" t="s">
        <v>81</v>
      </c>
      <c r="D421" s="46" t="s">
        <v>74</v>
      </c>
      <c r="E421" s="100"/>
      <c r="F421" s="36">
        <v>1000</v>
      </c>
      <c r="G421" s="109">
        <f t="shared" si="15"/>
        <v>1.7815689565172466</v>
      </c>
      <c r="H421" s="108">
        <v>561.303</v>
      </c>
      <c r="I421" s="36">
        <f t="shared" si="16"/>
        <v>-6458133</v>
      </c>
      <c r="J421" s="24" t="s">
        <v>82</v>
      </c>
      <c r="K421" s="63" t="s">
        <v>83</v>
      </c>
      <c r="L421" s="20" t="s">
        <v>26</v>
      </c>
      <c r="M421" s="20" t="s">
        <v>66</v>
      </c>
      <c r="N421" s="24" t="s">
        <v>84</v>
      </c>
      <c r="O421" s="164"/>
      <c r="P421" s="166"/>
    </row>
    <row r="422" spans="1:16" s="163" customFormat="1" x14ac:dyDescent="0.25">
      <c r="A422" s="52">
        <v>43290</v>
      </c>
      <c r="B422" s="45" t="s">
        <v>111</v>
      </c>
      <c r="C422" s="24" t="s">
        <v>81</v>
      </c>
      <c r="D422" s="46" t="s">
        <v>74</v>
      </c>
      <c r="E422" s="100"/>
      <c r="F422" s="36">
        <v>1500</v>
      </c>
      <c r="G422" s="109">
        <f t="shared" si="15"/>
        <v>2.6723534347758697</v>
      </c>
      <c r="H422" s="108">
        <v>561.303</v>
      </c>
      <c r="I422" s="36">
        <f t="shared" si="16"/>
        <v>-6459633</v>
      </c>
      <c r="J422" s="24" t="s">
        <v>82</v>
      </c>
      <c r="K422" s="63" t="s">
        <v>83</v>
      </c>
      <c r="L422" s="20" t="s">
        <v>26</v>
      </c>
      <c r="M422" s="20" t="s">
        <v>66</v>
      </c>
      <c r="N422" s="24" t="s">
        <v>84</v>
      </c>
      <c r="O422" s="164"/>
      <c r="P422" s="166"/>
    </row>
    <row r="423" spans="1:16" s="163" customFormat="1" x14ac:dyDescent="0.25">
      <c r="A423" s="52">
        <v>43290</v>
      </c>
      <c r="B423" s="45" t="s">
        <v>112</v>
      </c>
      <c r="C423" s="24" t="s">
        <v>81</v>
      </c>
      <c r="D423" s="46" t="s">
        <v>74</v>
      </c>
      <c r="E423" s="100"/>
      <c r="F423" s="36">
        <v>1500</v>
      </c>
      <c r="G423" s="109">
        <f t="shared" si="15"/>
        <v>2.6723534347758697</v>
      </c>
      <c r="H423" s="108">
        <v>561.303</v>
      </c>
      <c r="I423" s="36">
        <f t="shared" si="16"/>
        <v>-6461133</v>
      </c>
      <c r="J423" s="24" t="s">
        <v>82</v>
      </c>
      <c r="K423" s="63" t="s">
        <v>83</v>
      </c>
      <c r="L423" s="20" t="s">
        <v>26</v>
      </c>
      <c r="M423" s="20" t="s">
        <v>66</v>
      </c>
      <c r="N423" s="24" t="s">
        <v>84</v>
      </c>
      <c r="O423" s="164"/>
      <c r="P423" s="166"/>
    </row>
    <row r="424" spans="1:16" s="163" customFormat="1" x14ac:dyDescent="0.25">
      <c r="A424" s="52">
        <v>43290</v>
      </c>
      <c r="B424" s="45" t="s">
        <v>114</v>
      </c>
      <c r="C424" s="24" t="s">
        <v>81</v>
      </c>
      <c r="D424" s="46" t="s">
        <v>74</v>
      </c>
      <c r="E424" s="100"/>
      <c r="F424" s="36">
        <v>1500</v>
      </c>
      <c r="G424" s="109">
        <f t="shared" si="15"/>
        <v>2.6723534347758697</v>
      </c>
      <c r="H424" s="108">
        <v>561.303</v>
      </c>
      <c r="I424" s="36">
        <f t="shared" si="16"/>
        <v>-6462633</v>
      </c>
      <c r="J424" s="24" t="s">
        <v>82</v>
      </c>
      <c r="K424" s="63" t="s">
        <v>83</v>
      </c>
      <c r="L424" s="20" t="s">
        <v>26</v>
      </c>
      <c r="M424" s="20" t="s">
        <v>66</v>
      </c>
      <c r="N424" s="24" t="s">
        <v>84</v>
      </c>
      <c r="O424" s="164"/>
      <c r="P424" s="166"/>
    </row>
    <row r="425" spans="1:16" s="163" customFormat="1" x14ac:dyDescent="0.25">
      <c r="A425" s="52">
        <v>43290</v>
      </c>
      <c r="B425" s="45" t="s">
        <v>115</v>
      </c>
      <c r="C425" s="24" t="s">
        <v>81</v>
      </c>
      <c r="D425" s="46" t="s">
        <v>74</v>
      </c>
      <c r="E425" s="100"/>
      <c r="F425" s="36">
        <v>2000</v>
      </c>
      <c r="G425" s="109">
        <f t="shared" si="15"/>
        <v>3.5631379130344931</v>
      </c>
      <c r="H425" s="108">
        <v>561.303</v>
      </c>
      <c r="I425" s="36">
        <f t="shared" si="16"/>
        <v>-6464633</v>
      </c>
      <c r="J425" s="24" t="s">
        <v>82</v>
      </c>
      <c r="K425" s="63" t="s">
        <v>83</v>
      </c>
      <c r="L425" s="20" t="s">
        <v>26</v>
      </c>
      <c r="M425" s="20" t="s">
        <v>66</v>
      </c>
      <c r="N425" s="24" t="s">
        <v>84</v>
      </c>
      <c r="O425" s="164"/>
      <c r="P425" s="166"/>
    </row>
    <row r="426" spans="1:16" s="163" customFormat="1" x14ac:dyDescent="0.25">
      <c r="A426" s="52">
        <v>43290</v>
      </c>
      <c r="B426" s="45" t="s">
        <v>116</v>
      </c>
      <c r="C426" s="24" t="s">
        <v>81</v>
      </c>
      <c r="D426" s="46" t="s">
        <v>74</v>
      </c>
      <c r="E426" s="100"/>
      <c r="F426" s="36">
        <v>1000</v>
      </c>
      <c r="G426" s="109">
        <f t="shared" si="15"/>
        <v>1.7815689565172466</v>
      </c>
      <c r="H426" s="108">
        <v>561.303</v>
      </c>
      <c r="I426" s="36">
        <f t="shared" si="16"/>
        <v>-6465633</v>
      </c>
      <c r="J426" s="24" t="s">
        <v>82</v>
      </c>
      <c r="K426" s="63" t="s">
        <v>83</v>
      </c>
      <c r="L426" s="20" t="s">
        <v>26</v>
      </c>
      <c r="M426" s="20" t="s">
        <v>66</v>
      </c>
      <c r="N426" s="24" t="s">
        <v>84</v>
      </c>
      <c r="O426" s="164"/>
      <c r="P426" s="166"/>
    </row>
    <row r="427" spans="1:16" s="163" customFormat="1" x14ac:dyDescent="0.25">
      <c r="A427" s="52">
        <v>43290</v>
      </c>
      <c r="B427" s="45" t="s">
        <v>117</v>
      </c>
      <c r="C427" s="24" t="s">
        <v>81</v>
      </c>
      <c r="D427" s="46" t="s">
        <v>74</v>
      </c>
      <c r="E427" s="100"/>
      <c r="F427" s="36">
        <v>500</v>
      </c>
      <c r="G427" s="109">
        <f t="shared" si="15"/>
        <v>0.89078447825862328</v>
      </c>
      <c r="H427" s="108">
        <v>561.303</v>
      </c>
      <c r="I427" s="36">
        <f t="shared" si="16"/>
        <v>-6466133</v>
      </c>
      <c r="J427" s="24" t="s">
        <v>82</v>
      </c>
      <c r="K427" s="63" t="s">
        <v>83</v>
      </c>
      <c r="L427" s="20" t="s">
        <v>26</v>
      </c>
      <c r="M427" s="20" t="s">
        <v>66</v>
      </c>
      <c r="N427" s="24" t="s">
        <v>84</v>
      </c>
      <c r="O427" s="164"/>
      <c r="P427" s="166"/>
    </row>
    <row r="428" spans="1:16" s="163" customFormat="1" x14ac:dyDescent="0.25">
      <c r="A428" s="52">
        <v>43290</v>
      </c>
      <c r="B428" s="45" t="s">
        <v>118</v>
      </c>
      <c r="C428" s="24" t="s">
        <v>81</v>
      </c>
      <c r="D428" s="46" t="s">
        <v>74</v>
      </c>
      <c r="E428" s="100"/>
      <c r="F428" s="36">
        <v>500</v>
      </c>
      <c r="G428" s="109">
        <f t="shared" si="15"/>
        <v>0.89078447825862328</v>
      </c>
      <c r="H428" s="108">
        <v>561.303</v>
      </c>
      <c r="I428" s="36">
        <f t="shared" si="16"/>
        <v>-6466633</v>
      </c>
      <c r="J428" s="24" t="s">
        <v>82</v>
      </c>
      <c r="K428" s="63" t="s">
        <v>83</v>
      </c>
      <c r="L428" s="20" t="s">
        <v>26</v>
      </c>
      <c r="M428" s="20" t="s">
        <v>66</v>
      </c>
      <c r="N428" s="24" t="s">
        <v>84</v>
      </c>
      <c r="O428" s="164"/>
      <c r="P428" s="166"/>
    </row>
    <row r="429" spans="1:16" s="163" customFormat="1" x14ac:dyDescent="0.25">
      <c r="A429" s="52">
        <v>43290</v>
      </c>
      <c r="B429" s="45" t="s">
        <v>119</v>
      </c>
      <c r="C429" s="24" t="s">
        <v>81</v>
      </c>
      <c r="D429" s="46" t="s">
        <v>74</v>
      </c>
      <c r="E429" s="100"/>
      <c r="F429" s="36">
        <v>1500</v>
      </c>
      <c r="G429" s="109">
        <f t="shared" si="15"/>
        <v>2.6723534347758697</v>
      </c>
      <c r="H429" s="108">
        <v>561.303</v>
      </c>
      <c r="I429" s="36">
        <f t="shared" si="16"/>
        <v>-6468133</v>
      </c>
      <c r="J429" s="24" t="s">
        <v>82</v>
      </c>
      <c r="K429" s="63" t="s">
        <v>83</v>
      </c>
      <c r="L429" s="20" t="s">
        <v>26</v>
      </c>
      <c r="M429" s="20" t="s">
        <v>66</v>
      </c>
      <c r="N429" s="24" t="s">
        <v>84</v>
      </c>
      <c r="O429" s="164"/>
      <c r="P429" s="166"/>
    </row>
    <row r="430" spans="1:16" s="163" customFormat="1" x14ac:dyDescent="0.25">
      <c r="A430" s="52">
        <v>43290</v>
      </c>
      <c r="B430" s="45" t="s">
        <v>120</v>
      </c>
      <c r="C430" s="24" t="s">
        <v>121</v>
      </c>
      <c r="D430" s="46" t="s">
        <v>74</v>
      </c>
      <c r="E430" s="100"/>
      <c r="F430" s="36">
        <v>33700</v>
      </c>
      <c r="G430" s="109">
        <f t="shared" si="15"/>
        <v>60.038873834631204</v>
      </c>
      <c r="H430" s="108">
        <v>561.303</v>
      </c>
      <c r="I430" s="36">
        <f t="shared" si="16"/>
        <v>-6501833</v>
      </c>
      <c r="J430" s="24" t="s">
        <v>82</v>
      </c>
      <c r="K430" s="63">
        <v>56</v>
      </c>
      <c r="L430" s="20" t="s">
        <v>26</v>
      </c>
      <c r="M430" s="20" t="s">
        <v>66</v>
      </c>
      <c r="N430" s="24" t="s">
        <v>100</v>
      </c>
      <c r="O430" s="164"/>
      <c r="P430" s="166"/>
    </row>
    <row r="431" spans="1:16" s="163" customFormat="1" x14ac:dyDescent="0.25">
      <c r="A431" s="52">
        <v>43290</v>
      </c>
      <c r="B431" s="24" t="s">
        <v>315</v>
      </c>
      <c r="C431" s="24" t="s">
        <v>81</v>
      </c>
      <c r="D431" s="46" t="s">
        <v>74</v>
      </c>
      <c r="E431" s="37"/>
      <c r="F431" s="37">
        <v>500</v>
      </c>
      <c r="G431" s="109">
        <f t="shared" si="15"/>
        <v>0.89078447825862328</v>
      </c>
      <c r="H431" s="108">
        <v>561.303</v>
      </c>
      <c r="I431" s="36">
        <f t="shared" si="16"/>
        <v>-6502333</v>
      </c>
      <c r="J431" s="24" t="s">
        <v>282</v>
      </c>
      <c r="K431" s="20" t="s">
        <v>83</v>
      </c>
      <c r="L431" s="20" t="s">
        <v>26</v>
      </c>
      <c r="M431" s="20" t="s">
        <v>66</v>
      </c>
      <c r="N431" s="20" t="s">
        <v>84</v>
      </c>
      <c r="P431" s="166"/>
    </row>
    <row r="432" spans="1:16" s="163" customFormat="1" x14ac:dyDescent="0.25">
      <c r="A432" s="52">
        <v>43290</v>
      </c>
      <c r="B432" s="24" t="s">
        <v>316</v>
      </c>
      <c r="C432" s="24" t="s">
        <v>81</v>
      </c>
      <c r="D432" s="46" t="s">
        <v>74</v>
      </c>
      <c r="E432" s="37"/>
      <c r="F432" s="37">
        <v>500</v>
      </c>
      <c r="G432" s="109">
        <f t="shared" si="15"/>
        <v>0.89078447825862328</v>
      </c>
      <c r="H432" s="108">
        <v>561.303</v>
      </c>
      <c r="I432" s="36">
        <f t="shared" si="16"/>
        <v>-6502833</v>
      </c>
      <c r="J432" s="24" t="s">
        <v>282</v>
      </c>
      <c r="K432" s="20" t="s">
        <v>83</v>
      </c>
      <c r="L432" s="20" t="s">
        <v>26</v>
      </c>
      <c r="M432" s="20" t="s">
        <v>66</v>
      </c>
      <c r="N432" s="20" t="s">
        <v>84</v>
      </c>
      <c r="P432" s="166"/>
    </row>
    <row r="433" spans="1:16" s="163" customFormat="1" x14ac:dyDescent="0.25">
      <c r="A433" s="52">
        <v>43290</v>
      </c>
      <c r="B433" s="24" t="s">
        <v>317</v>
      </c>
      <c r="C433" s="24" t="s">
        <v>81</v>
      </c>
      <c r="D433" s="46" t="s">
        <v>74</v>
      </c>
      <c r="E433" s="37"/>
      <c r="F433" s="37">
        <v>500</v>
      </c>
      <c r="G433" s="109">
        <f t="shared" si="15"/>
        <v>0.89078447825862328</v>
      </c>
      <c r="H433" s="108">
        <v>561.303</v>
      </c>
      <c r="I433" s="36">
        <f t="shared" si="16"/>
        <v>-6503333</v>
      </c>
      <c r="J433" s="24" t="s">
        <v>282</v>
      </c>
      <c r="K433" s="20" t="s">
        <v>83</v>
      </c>
      <c r="L433" s="20" t="s">
        <v>26</v>
      </c>
      <c r="M433" s="20" t="s">
        <v>66</v>
      </c>
      <c r="N433" s="20" t="s">
        <v>84</v>
      </c>
      <c r="P433" s="166"/>
    </row>
    <row r="434" spans="1:16" s="163" customFormat="1" x14ac:dyDescent="0.25">
      <c r="A434" s="52">
        <v>43290</v>
      </c>
      <c r="B434" s="24" t="s">
        <v>318</v>
      </c>
      <c r="C434" s="24" t="s">
        <v>81</v>
      </c>
      <c r="D434" s="46" t="s">
        <v>74</v>
      </c>
      <c r="E434" s="37"/>
      <c r="F434" s="37">
        <v>1000</v>
      </c>
      <c r="G434" s="109">
        <f t="shared" si="15"/>
        <v>1.7815689565172466</v>
      </c>
      <c r="H434" s="108">
        <v>561.303</v>
      </c>
      <c r="I434" s="36">
        <f t="shared" si="16"/>
        <v>-6504333</v>
      </c>
      <c r="J434" s="24" t="s">
        <v>282</v>
      </c>
      <c r="K434" s="20" t="s">
        <v>83</v>
      </c>
      <c r="L434" s="20" t="s">
        <v>26</v>
      </c>
      <c r="M434" s="20" t="s">
        <v>66</v>
      </c>
      <c r="N434" s="20" t="s">
        <v>84</v>
      </c>
      <c r="P434" s="166"/>
    </row>
    <row r="435" spans="1:16" s="163" customFormat="1" x14ac:dyDescent="0.25">
      <c r="A435" s="52">
        <v>43290</v>
      </c>
      <c r="B435" s="24" t="s">
        <v>319</v>
      </c>
      <c r="C435" s="24" t="s">
        <v>81</v>
      </c>
      <c r="D435" s="46" t="s">
        <v>74</v>
      </c>
      <c r="E435" s="37"/>
      <c r="F435" s="37">
        <v>500</v>
      </c>
      <c r="G435" s="109">
        <f t="shared" si="15"/>
        <v>0.89078447825862328</v>
      </c>
      <c r="H435" s="108">
        <v>561.303</v>
      </c>
      <c r="I435" s="36">
        <f t="shared" si="16"/>
        <v>-6504833</v>
      </c>
      <c r="J435" s="24" t="s">
        <v>282</v>
      </c>
      <c r="K435" s="20" t="s">
        <v>83</v>
      </c>
      <c r="L435" s="20" t="s">
        <v>26</v>
      </c>
      <c r="M435" s="20" t="s">
        <v>66</v>
      </c>
      <c r="N435" s="20" t="s">
        <v>84</v>
      </c>
      <c r="P435" s="166"/>
    </row>
    <row r="436" spans="1:16" s="163" customFormat="1" x14ac:dyDescent="0.25">
      <c r="A436" s="52">
        <v>43290</v>
      </c>
      <c r="B436" s="24" t="s">
        <v>320</v>
      </c>
      <c r="C436" s="24" t="s">
        <v>81</v>
      </c>
      <c r="D436" s="46" t="s">
        <v>74</v>
      </c>
      <c r="E436" s="37"/>
      <c r="F436" s="37">
        <v>500</v>
      </c>
      <c r="G436" s="109">
        <f t="shared" si="15"/>
        <v>0.89078447825862328</v>
      </c>
      <c r="H436" s="108">
        <v>561.303</v>
      </c>
      <c r="I436" s="36">
        <f t="shared" si="16"/>
        <v>-6505333</v>
      </c>
      <c r="J436" s="24" t="s">
        <v>282</v>
      </c>
      <c r="K436" s="20" t="s">
        <v>83</v>
      </c>
      <c r="L436" s="20" t="s">
        <v>26</v>
      </c>
      <c r="M436" s="20" t="s">
        <v>66</v>
      </c>
      <c r="N436" s="20" t="s">
        <v>84</v>
      </c>
      <c r="P436" s="166"/>
    </row>
    <row r="437" spans="1:16" s="163" customFormat="1" x14ac:dyDescent="0.25">
      <c r="A437" s="52">
        <v>43290</v>
      </c>
      <c r="B437" s="24" t="s">
        <v>321</v>
      </c>
      <c r="C437" s="24" t="s">
        <v>81</v>
      </c>
      <c r="D437" s="46" t="s">
        <v>74</v>
      </c>
      <c r="E437" s="37"/>
      <c r="F437" s="37">
        <v>500</v>
      </c>
      <c r="G437" s="109">
        <f t="shared" si="15"/>
        <v>0.89078447825862328</v>
      </c>
      <c r="H437" s="108">
        <v>561.303</v>
      </c>
      <c r="I437" s="36">
        <f t="shared" si="16"/>
        <v>-6505833</v>
      </c>
      <c r="J437" s="24" t="s">
        <v>282</v>
      </c>
      <c r="K437" s="20" t="s">
        <v>83</v>
      </c>
      <c r="L437" s="20" t="s">
        <v>26</v>
      </c>
      <c r="M437" s="20" t="s">
        <v>66</v>
      </c>
      <c r="N437" s="20" t="s">
        <v>84</v>
      </c>
      <c r="P437" s="166"/>
    </row>
    <row r="438" spans="1:16" s="163" customFormat="1" x14ac:dyDescent="0.25">
      <c r="A438" s="52">
        <v>43290</v>
      </c>
      <c r="B438" s="24" t="s">
        <v>1151</v>
      </c>
      <c r="C438" s="20" t="s">
        <v>121</v>
      </c>
      <c r="D438" s="46" t="s">
        <v>74</v>
      </c>
      <c r="E438" s="37"/>
      <c r="F438" s="37">
        <v>5000</v>
      </c>
      <c r="G438" s="109">
        <f t="shared" si="15"/>
        <v>8.907844782586233</v>
      </c>
      <c r="H438" s="108">
        <v>561.303</v>
      </c>
      <c r="I438" s="36">
        <f t="shared" si="16"/>
        <v>-6510833</v>
      </c>
      <c r="J438" s="24" t="s">
        <v>282</v>
      </c>
      <c r="K438" s="20" t="s">
        <v>83</v>
      </c>
      <c r="L438" s="20" t="s">
        <v>26</v>
      </c>
      <c r="M438" s="20" t="s">
        <v>66</v>
      </c>
      <c r="N438" s="20" t="s">
        <v>84</v>
      </c>
      <c r="P438" s="166"/>
    </row>
    <row r="439" spans="1:16" s="163" customFormat="1" x14ac:dyDescent="0.25">
      <c r="A439" s="52">
        <v>43290</v>
      </c>
      <c r="B439" s="24" t="s">
        <v>322</v>
      </c>
      <c r="C439" s="24" t="s">
        <v>81</v>
      </c>
      <c r="D439" s="46" t="s">
        <v>74</v>
      </c>
      <c r="E439" s="37"/>
      <c r="F439" s="37">
        <v>500</v>
      </c>
      <c r="G439" s="109">
        <f t="shared" si="15"/>
        <v>0.89078447825862328</v>
      </c>
      <c r="H439" s="108">
        <v>561.303</v>
      </c>
      <c r="I439" s="36">
        <f t="shared" si="16"/>
        <v>-6511333</v>
      </c>
      <c r="J439" s="24" t="s">
        <v>282</v>
      </c>
      <c r="K439" s="20" t="s">
        <v>83</v>
      </c>
      <c r="L439" s="20" t="s">
        <v>26</v>
      </c>
      <c r="M439" s="20" t="s">
        <v>66</v>
      </c>
      <c r="N439" s="20" t="s">
        <v>84</v>
      </c>
      <c r="P439" s="166"/>
    </row>
    <row r="440" spans="1:16" s="163" customFormat="1" x14ac:dyDescent="0.25">
      <c r="A440" s="52">
        <v>43290</v>
      </c>
      <c r="B440" s="24" t="s">
        <v>323</v>
      </c>
      <c r="C440" s="24" t="s">
        <v>81</v>
      </c>
      <c r="D440" s="46" t="s">
        <v>74</v>
      </c>
      <c r="E440" s="37"/>
      <c r="F440" s="37">
        <v>2500</v>
      </c>
      <c r="G440" s="109">
        <f t="shared" si="15"/>
        <v>4.4539223912931165</v>
      </c>
      <c r="H440" s="108">
        <v>561.303</v>
      </c>
      <c r="I440" s="36">
        <f t="shared" si="16"/>
        <v>-6513833</v>
      </c>
      <c r="J440" s="24" t="s">
        <v>282</v>
      </c>
      <c r="K440" s="20" t="s">
        <v>83</v>
      </c>
      <c r="L440" s="20" t="s">
        <v>26</v>
      </c>
      <c r="M440" s="20" t="s">
        <v>66</v>
      </c>
      <c r="N440" s="20" t="s">
        <v>84</v>
      </c>
      <c r="P440" s="166"/>
    </row>
    <row r="441" spans="1:16" s="163" customFormat="1" x14ac:dyDescent="0.25">
      <c r="A441" s="52">
        <v>43290</v>
      </c>
      <c r="B441" s="24" t="s">
        <v>324</v>
      </c>
      <c r="C441" s="24" t="s">
        <v>81</v>
      </c>
      <c r="D441" s="46" t="s">
        <v>74</v>
      </c>
      <c r="E441" s="37"/>
      <c r="F441" s="37">
        <v>500</v>
      </c>
      <c r="G441" s="109">
        <f t="shared" si="15"/>
        <v>0.89078447825862328</v>
      </c>
      <c r="H441" s="108">
        <v>561.303</v>
      </c>
      <c r="I441" s="36">
        <f t="shared" si="16"/>
        <v>-6514333</v>
      </c>
      <c r="J441" s="24" t="s">
        <v>282</v>
      </c>
      <c r="K441" s="20" t="s">
        <v>83</v>
      </c>
      <c r="L441" s="20" t="s">
        <v>26</v>
      </c>
      <c r="M441" s="20" t="s">
        <v>66</v>
      </c>
      <c r="N441" s="20" t="s">
        <v>84</v>
      </c>
      <c r="P441" s="166"/>
    </row>
    <row r="442" spans="1:16" s="163" customFormat="1" x14ac:dyDescent="0.25">
      <c r="A442" s="52">
        <v>43290</v>
      </c>
      <c r="B442" s="20" t="s">
        <v>1136</v>
      </c>
      <c r="C442" s="20" t="s">
        <v>71</v>
      </c>
      <c r="D442" s="20" t="s">
        <v>395</v>
      </c>
      <c r="E442" s="37"/>
      <c r="F442" s="37">
        <v>30000</v>
      </c>
      <c r="G442" s="109">
        <f t="shared" si="15"/>
        <v>53.447068695517395</v>
      </c>
      <c r="H442" s="108">
        <v>561.303</v>
      </c>
      <c r="I442" s="36">
        <f t="shared" si="16"/>
        <v>-6544333</v>
      </c>
      <c r="J442" s="20" t="s">
        <v>186</v>
      </c>
      <c r="K442" s="20">
        <v>14</v>
      </c>
      <c r="L442" s="20" t="s">
        <v>35</v>
      </c>
      <c r="M442" s="20" t="s">
        <v>66</v>
      </c>
      <c r="N442" s="24" t="s">
        <v>100</v>
      </c>
      <c r="O442" s="166"/>
      <c r="P442" s="166"/>
    </row>
    <row r="443" spans="1:16" s="163" customFormat="1" x14ac:dyDescent="0.25">
      <c r="A443" s="52">
        <v>43290</v>
      </c>
      <c r="B443" s="20" t="s">
        <v>397</v>
      </c>
      <c r="C443" s="20" t="s">
        <v>78</v>
      </c>
      <c r="D443" s="46" t="s">
        <v>74</v>
      </c>
      <c r="E443" s="37"/>
      <c r="F443" s="37">
        <v>85000</v>
      </c>
      <c r="G443" s="109">
        <f t="shared" si="15"/>
        <v>151.43336130396594</v>
      </c>
      <c r="H443" s="108">
        <v>561.303</v>
      </c>
      <c r="I443" s="36">
        <f t="shared" si="16"/>
        <v>-6629333</v>
      </c>
      <c r="J443" s="20" t="s">
        <v>186</v>
      </c>
      <c r="K443" s="20">
        <v>18</v>
      </c>
      <c r="L443" s="20" t="s">
        <v>26</v>
      </c>
      <c r="M443" s="20" t="s">
        <v>66</v>
      </c>
      <c r="N443" s="24" t="s">
        <v>100</v>
      </c>
      <c r="O443" s="166"/>
      <c r="P443" s="166"/>
    </row>
    <row r="444" spans="1:16" s="163" customFormat="1" x14ac:dyDescent="0.25">
      <c r="A444" s="52">
        <v>43290</v>
      </c>
      <c r="B444" s="20" t="s">
        <v>1195</v>
      </c>
      <c r="C444" s="20" t="s">
        <v>78</v>
      </c>
      <c r="D444" s="46" t="s">
        <v>74</v>
      </c>
      <c r="E444" s="37"/>
      <c r="F444" s="37">
        <v>75000</v>
      </c>
      <c r="G444" s="109">
        <f t="shared" si="15"/>
        <v>133.61767173879349</v>
      </c>
      <c r="H444" s="108">
        <v>561.303</v>
      </c>
      <c r="I444" s="36">
        <f t="shared" si="16"/>
        <v>-6704333</v>
      </c>
      <c r="J444" s="20" t="s">
        <v>186</v>
      </c>
      <c r="K444" s="20">
        <v>19</v>
      </c>
      <c r="L444" s="20" t="s">
        <v>26</v>
      </c>
      <c r="M444" s="20" t="s">
        <v>66</v>
      </c>
      <c r="N444" s="24" t="s">
        <v>100</v>
      </c>
      <c r="O444" s="166"/>
      <c r="P444" s="166"/>
    </row>
    <row r="445" spans="1:16" s="163" customFormat="1" x14ac:dyDescent="0.25">
      <c r="A445" s="52">
        <v>43290</v>
      </c>
      <c r="B445" s="20" t="s">
        <v>359</v>
      </c>
      <c r="C445" s="24" t="s">
        <v>81</v>
      </c>
      <c r="D445" s="20" t="s">
        <v>75</v>
      </c>
      <c r="E445" s="37"/>
      <c r="F445" s="37">
        <v>2000</v>
      </c>
      <c r="G445" s="109">
        <f t="shared" si="15"/>
        <v>3.5631379130344931</v>
      </c>
      <c r="H445" s="108">
        <v>561.303</v>
      </c>
      <c r="I445" s="36">
        <f t="shared" si="16"/>
        <v>-6706333</v>
      </c>
      <c r="J445" s="20" t="s">
        <v>186</v>
      </c>
      <c r="K445" s="20" t="s">
        <v>83</v>
      </c>
      <c r="L445" s="20" t="s">
        <v>26</v>
      </c>
      <c r="M445" s="20" t="s">
        <v>66</v>
      </c>
      <c r="N445" s="24" t="s">
        <v>84</v>
      </c>
      <c r="O445" s="166"/>
      <c r="P445" s="166"/>
    </row>
    <row r="446" spans="1:16" s="3" customFormat="1" x14ac:dyDescent="0.25">
      <c r="A446" s="52">
        <v>43290</v>
      </c>
      <c r="B446" s="20" t="s">
        <v>523</v>
      </c>
      <c r="C446" s="24" t="s">
        <v>81</v>
      </c>
      <c r="D446" s="20" t="s">
        <v>72</v>
      </c>
      <c r="E446" s="37"/>
      <c r="F446" s="37">
        <v>1000</v>
      </c>
      <c r="G446" s="109">
        <f t="shared" si="15"/>
        <v>1.7815689565172466</v>
      </c>
      <c r="H446" s="108">
        <v>561.303</v>
      </c>
      <c r="I446" s="36">
        <f t="shared" si="16"/>
        <v>-6707333</v>
      </c>
      <c r="J446" s="20" t="s">
        <v>385</v>
      </c>
      <c r="K446" s="20" t="s">
        <v>83</v>
      </c>
      <c r="L446" s="20" t="s">
        <v>26</v>
      </c>
      <c r="M446" s="20" t="s">
        <v>66</v>
      </c>
      <c r="N446" s="24" t="s">
        <v>84</v>
      </c>
      <c r="P446" s="34"/>
    </row>
    <row r="447" spans="1:16" s="3" customFormat="1" x14ac:dyDescent="0.25">
      <c r="A447" s="52">
        <v>43290</v>
      </c>
      <c r="B447" s="20" t="s">
        <v>528</v>
      </c>
      <c r="C447" s="24" t="s">
        <v>81</v>
      </c>
      <c r="D447" s="20" t="s">
        <v>72</v>
      </c>
      <c r="E447" s="37"/>
      <c r="F447" s="37">
        <v>1000</v>
      </c>
      <c r="G447" s="109">
        <f t="shared" si="15"/>
        <v>1.7815689565172466</v>
      </c>
      <c r="H447" s="108">
        <v>561.303</v>
      </c>
      <c r="I447" s="36">
        <f t="shared" si="16"/>
        <v>-6708333</v>
      </c>
      <c r="J447" s="20" t="s">
        <v>385</v>
      </c>
      <c r="K447" s="20" t="s">
        <v>83</v>
      </c>
      <c r="L447" s="20" t="s">
        <v>26</v>
      </c>
      <c r="M447" s="20" t="s">
        <v>66</v>
      </c>
      <c r="N447" s="24" t="s">
        <v>84</v>
      </c>
      <c r="P447" s="34"/>
    </row>
    <row r="448" spans="1:16" s="3" customFormat="1" x14ac:dyDescent="0.25">
      <c r="A448" s="52">
        <v>43290</v>
      </c>
      <c r="B448" s="20" t="s">
        <v>529</v>
      </c>
      <c r="C448" s="24" t="s">
        <v>81</v>
      </c>
      <c r="D448" s="20" t="s">
        <v>72</v>
      </c>
      <c r="E448" s="37"/>
      <c r="F448" s="37">
        <v>1000</v>
      </c>
      <c r="G448" s="109">
        <f t="shared" si="15"/>
        <v>1.7815689565172466</v>
      </c>
      <c r="H448" s="108">
        <v>561.303</v>
      </c>
      <c r="I448" s="36">
        <f t="shared" si="16"/>
        <v>-6709333</v>
      </c>
      <c r="J448" s="20" t="s">
        <v>385</v>
      </c>
      <c r="K448" s="20" t="s">
        <v>83</v>
      </c>
      <c r="L448" s="20" t="s">
        <v>26</v>
      </c>
      <c r="M448" s="20" t="s">
        <v>66</v>
      </c>
      <c r="N448" s="24" t="s">
        <v>84</v>
      </c>
      <c r="P448" s="34"/>
    </row>
    <row r="449" spans="1:16" s="3" customFormat="1" x14ac:dyDescent="0.25">
      <c r="A449" s="52">
        <v>43290</v>
      </c>
      <c r="B449" s="20" t="s">
        <v>540</v>
      </c>
      <c r="C449" s="24" t="s">
        <v>81</v>
      </c>
      <c r="D449" s="20" t="s">
        <v>72</v>
      </c>
      <c r="E449" s="37"/>
      <c r="F449" s="37">
        <v>1000</v>
      </c>
      <c r="G449" s="109">
        <f t="shared" si="15"/>
        <v>1.7815689565172466</v>
      </c>
      <c r="H449" s="108">
        <v>561.303</v>
      </c>
      <c r="I449" s="36">
        <f t="shared" si="16"/>
        <v>-6710333</v>
      </c>
      <c r="J449" s="20" t="s">
        <v>385</v>
      </c>
      <c r="K449" s="20" t="s">
        <v>83</v>
      </c>
      <c r="L449" s="20" t="s">
        <v>26</v>
      </c>
      <c r="M449" s="20" t="s">
        <v>66</v>
      </c>
      <c r="N449" s="24" t="s">
        <v>84</v>
      </c>
      <c r="P449" s="34"/>
    </row>
    <row r="450" spans="1:16" s="3" customFormat="1" x14ac:dyDescent="0.25">
      <c r="A450" s="52">
        <v>43290</v>
      </c>
      <c r="B450" s="20" t="s">
        <v>541</v>
      </c>
      <c r="C450" s="24" t="s">
        <v>81</v>
      </c>
      <c r="D450" s="20" t="s">
        <v>72</v>
      </c>
      <c r="E450" s="37"/>
      <c r="F450" s="37">
        <v>1000</v>
      </c>
      <c r="G450" s="109">
        <f t="shared" si="15"/>
        <v>1.7815689565172466</v>
      </c>
      <c r="H450" s="108">
        <v>561.303</v>
      </c>
      <c r="I450" s="36">
        <f t="shared" si="16"/>
        <v>-6711333</v>
      </c>
      <c r="J450" s="20" t="s">
        <v>385</v>
      </c>
      <c r="K450" s="20" t="s">
        <v>83</v>
      </c>
      <c r="L450" s="20" t="s">
        <v>26</v>
      </c>
      <c r="M450" s="20" t="s">
        <v>66</v>
      </c>
      <c r="N450" s="24" t="s">
        <v>84</v>
      </c>
      <c r="P450" s="34"/>
    </row>
    <row r="451" spans="1:16" s="3" customFormat="1" ht="15.75" x14ac:dyDescent="0.25">
      <c r="A451" s="52">
        <v>43290</v>
      </c>
      <c r="B451" s="20" t="s">
        <v>583</v>
      </c>
      <c r="C451" s="24" t="s">
        <v>81</v>
      </c>
      <c r="D451" s="55" t="s">
        <v>76</v>
      </c>
      <c r="E451" s="37"/>
      <c r="F451" s="37">
        <v>2000</v>
      </c>
      <c r="G451" s="109">
        <f t="shared" si="15"/>
        <v>3.5631379130344931</v>
      </c>
      <c r="H451" s="108">
        <v>561.303</v>
      </c>
      <c r="I451" s="36">
        <f t="shared" si="16"/>
        <v>-6713333</v>
      </c>
      <c r="J451" s="20" t="s">
        <v>396</v>
      </c>
      <c r="K451" s="46" t="s">
        <v>83</v>
      </c>
      <c r="L451" s="20" t="s">
        <v>35</v>
      </c>
      <c r="M451" s="20" t="s">
        <v>66</v>
      </c>
      <c r="N451" s="24" t="s">
        <v>84</v>
      </c>
      <c r="O451" s="39"/>
      <c r="P451" s="34"/>
    </row>
    <row r="452" spans="1:16" s="3" customFormat="1" x14ac:dyDescent="0.25">
      <c r="A452" s="52">
        <v>43290</v>
      </c>
      <c r="B452" s="20" t="s">
        <v>704</v>
      </c>
      <c r="C452" s="24" t="s">
        <v>81</v>
      </c>
      <c r="D452" s="20" t="s">
        <v>76</v>
      </c>
      <c r="E452" s="37"/>
      <c r="F452" s="67">
        <v>1000</v>
      </c>
      <c r="G452" s="109">
        <f t="shared" si="15"/>
        <v>1.7815689565172466</v>
      </c>
      <c r="H452" s="108">
        <v>561.303</v>
      </c>
      <c r="I452" s="36">
        <f t="shared" si="16"/>
        <v>-6714333</v>
      </c>
      <c r="J452" s="20" t="s">
        <v>350</v>
      </c>
      <c r="K452" s="20" t="s">
        <v>83</v>
      </c>
      <c r="L452" s="20" t="s">
        <v>35</v>
      </c>
      <c r="M452" s="20" t="s">
        <v>66</v>
      </c>
      <c r="N452" s="20" t="s">
        <v>668</v>
      </c>
      <c r="P452" s="34"/>
    </row>
    <row r="453" spans="1:16" s="3" customFormat="1" x14ac:dyDescent="0.25">
      <c r="A453" s="52">
        <v>43290</v>
      </c>
      <c r="B453" s="20" t="s">
        <v>705</v>
      </c>
      <c r="C453" s="24" t="s">
        <v>81</v>
      </c>
      <c r="D453" s="20" t="s">
        <v>76</v>
      </c>
      <c r="E453" s="37"/>
      <c r="F453" s="67">
        <v>1000</v>
      </c>
      <c r="G453" s="109">
        <f t="shared" si="15"/>
        <v>1.7815689565172466</v>
      </c>
      <c r="H453" s="108">
        <v>561.303</v>
      </c>
      <c r="I453" s="36">
        <f t="shared" si="16"/>
        <v>-6715333</v>
      </c>
      <c r="J453" s="20" t="s">
        <v>350</v>
      </c>
      <c r="K453" s="20" t="s">
        <v>83</v>
      </c>
      <c r="L453" s="20" t="s">
        <v>35</v>
      </c>
      <c r="M453" s="20" t="s">
        <v>66</v>
      </c>
      <c r="N453" s="20" t="s">
        <v>668</v>
      </c>
      <c r="P453" s="34"/>
    </row>
    <row r="454" spans="1:16" s="163" customFormat="1" x14ac:dyDescent="0.25">
      <c r="A454" s="52">
        <v>43290</v>
      </c>
      <c r="B454" s="20" t="s">
        <v>706</v>
      </c>
      <c r="C454" s="24" t="s">
        <v>81</v>
      </c>
      <c r="D454" s="20" t="s">
        <v>76</v>
      </c>
      <c r="E454" s="37"/>
      <c r="F454" s="67">
        <v>12000</v>
      </c>
      <c r="G454" s="109">
        <f t="shared" si="15"/>
        <v>21.378827478206958</v>
      </c>
      <c r="H454" s="108">
        <v>561.303</v>
      </c>
      <c r="I454" s="36">
        <f t="shared" si="16"/>
        <v>-6727333</v>
      </c>
      <c r="J454" s="20" t="s">
        <v>350</v>
      </c>
      <c r="K454" s="20" t="s">
        <v>707</v>
      </c>
      <c r="L454" s="20" t="s">
        <v>35</v>
      </c>
      <c r="M454" s="20" t="s">
        <v>66</v>
      </c>
      <c r="N454" s="20" t="s">
        <v>100</v>
      </c>
      <c r="P454" s="166"/>
    </row>
    <row r="455" spans="1:16" s="3" customFormat="1" x14ac:dyDescent="0.25">
      <c r="A455" s="52">
        <v>43290</v>
      </c>
      <c r="B455" s="20" t="s">
        <v>708</v>
      </c>
      <c r="C455" s="24" t="s">
        <v>81</v>
      </c>
      <c r="D455" s="20" t="s">
        <v>76</v>
      </c>
      <c r="E455" s="37"/>
      <c r="F455" s="67">
        <v>1500</v>
      </c>
      <c r="G455" s="109">
        <f t="shared" si="15"/>
        <v>2.6723534347758697</v>
      </c>
      <c r="H455" s="108">
        <v>561.303</v>
      </c>
      <c r="I455" s="36">
        <f t="shared" si="16"/>
        <v>-6728833</v>
      </c>
      <c r="J455" s="20" t="s">
        <v>350</v>
      </c>
      <c r="K455" s="20" t="s">
        <v>83</v>
      </c>
      <c r="L455" s="20" t="s">
        <v>35</v>
      </c>
      <c r="M455" s="20" t="s">
        <v>66</v>
      </c>
      <c r="N455" s="20" t="s">
        <v>668</v>
      </c>
      <c r="P455" s="34"/>
    </row>
    <row r="456" spans="1:16" s="3" customFormat="1" x14ac:dyDescent="0.25">
      <c r="A456" s="52">
        <v>43290</v>
      </c>
      <c r="B456" s="20" t="s">
        <v>709</v>
      </c>
      <c r="C456" s="24" t="s">
        <v>99</v>
      </c>
      <c r="D456" s="20" t="s">
        <v>76</v>
      </c>
      <c r="E456" s="37"/>
      <c r="F456" s="67">
        <v>70000</v>
      </c>
      <c r="G456" s="109">
        <f t="shared" si="15"/>
        <v>124.70982695620725</v>
      </c>
      <c r="H456" s="108">
        <v>561.303</v>
      </c>
      <c r="I456" s="36">
        <f t="shared" si="16"/>
        <v>-6798833</v>
      </c>
      <c r="J456" s="20" t="s">
        <v>350</v>
      </c>
      <c r="K456" s="20" t="s">
        <v>83</v>
      </c>
      <c r="L456" s="20" t="s">
        <v>35</v>
      </c>
      <c r="M456" s="20" t="s">
        <v>66</v>
      </c>
      <c r="N456" s="20" t="s">
        <v>668</v>
      </c>
      <c r="P456" s="34"/>
    </row>
    <row r="457" spans="1:16" s="163" customFormat="1" x14ac:dyDescent="0.25">
      <c r="A457" s="52">
        <v>43290</v>
      </c>
      <c r="B457" s="24" t="s">
        <v>811</v>
      </c>
      <c r="C457" s="24" t="s">
        <v>81</v>
      </c>
      <c r="D457" s="46" t="s">
        <v>74</v>
      </c>
      <c r="E457" s="37"/>
      <c r="F457" s="37">
        <v>1000</v>
      </c>
      <c r="G457" s="109">
        <f t="shared" si="15"/>
        <v>1.7815689565172466</v>
      </c>
      <c r="H457" s="108">
        <v>561.303</v>
      </c>
      <c r="I457" s="36">
        <f t="shared" si="16"/>
        <v>-6799833</v>
      </c>
      <c r="J457" s="24" t="s">
        <v>806</v>
      </c>
      <c r="K457" s="24" t="s">
        <v>83</v>
      </c>
      <c r="L457" s="20" t="s">
        <v>26</v>
      </c>
      <c r="M457" s="20" t="s">
        <v>66</v>
      </c>
      <c r="N457" s="24" t="s">
        <v>84</v>
      </c>
      <c r="P457" s="166"/>
    </row>
    <row r="458" spans="1:16" s="3" customFormat="1" x14ac:dyDescent="0.25">
      <c r="A458" s="52">
        <v>43290</v>
      </c>
      <c r="B458" s="24" t="s">
        <v>780</v>
      </c>
      <c r="C458" s="20" t="s">
        <v>73</v>
      </c>
      <c r="D458" s="46" t="s">
        <v>74</v>
      </c>
      <c r="E458" s="37"/>
      <c r="F458" s="37">
        <v>1000</v>
      </c>
      <c r="G458" s="109">
        <f t="shared" si="15"/>
        <v>1.7815689565172466</v>
      </c>
      <c r="H458" s="108">
        <v>561.303</v>
      </c>
      <c r="I458" s="36">
        <f t="shared" si="16"/>
        <v>-6800833</v>
      </c>
      <c r="J458" s="24" t="s">
        <v>806</v>
      </c>
      <c r="K458" s="24" t="s">
        <v>83</v>
      </c>
      <c r="L458" s="20" t="s">
        <v>26</v>
      </c>
      <c r="M458" s="20" t="s">
        <v>66</v>
      </c>
      <c r="N458" s="24" t="s">
        <v>84</v>
      </c>
      <c r="P458" s="34"/>
    </row>
    <row r="459" spans="1:16" s="163" customFormat="1" x14ac:dyDescent="0.25">
      <c r="A459" s="52">
        <v>43290</v>
      </c>
      <c r="B459" s="24" t="s">
        <v>827</v>
      </c>
      <c r="C459" s="24" t="s">
        <v>81</v>
      </c>
      <c r="D459" s="46" t="s">
        <v>74</v>
      </c>
      <c r="E459" s="37"/>
      <c r="F459" s="37">
        <v>1000</v>
      </c>
      <c r="G459" s="109">
        <f t="shared" si="15"/>
        <v>1.7815689565172466</v>
      </c>
      <c r="H459" s="108">
        <v>561.303</v>
      </c>
      <c r="I459" s="36">
        <f t="shared" si="16"/>
        <v>-6801833</v>
      </c>
      <c r="J459" s="24" t="s">
        <v>806</v>
      </c>
      <c r="K459" s="24" t="s">
        <v>83</v>
      </c>
      <c r="L459" s="20" t="s">
        <v>26</v>
      </c>
      <c r="M459" s="20" t="s">
        <v>66</v>
      </c>
      <c r="N459" s="24" t="s">
        <v>84</v>
      </c>
      <c r="P459" s="166"/>
    </row>
    <row r="460" spans="1:16" s="163" customFormat="1" x14ac:dyDescent="0.25">
      <c r="A460" s="52">
        <v>43290</v>
      </c>
      <c r="B460" s="24" t="s">
        <v>828</v>
      </c>
      <c r="C460" s="24" t="s">
        <v>81</v>
      </c>
      <c r="D460" s="46" t="s">
        <v>74</v>
      </c>
      <c r="E460" s="37"/>
      <c r="F460" s="37">
        <v>1000</v>
      </c>
      <c r="G460" s="109">
        <f t="shared" ref="G460:G523" si="17">+F460/H460</f>
        <v>1.7815689565172466</v>
      </c>
      <c r="H460" s="108">
        <v>561.303</v>
      </c>
      <c r="I460" s="36">
        <f t="shared" si="16"/>
        <v>-6802833</v>
      </c>
      <c r="J460" s="24" t="s">
        <v>806</v>
      </c>
      <c r="K460" s="24" t="s">
        <v>83</v>
      </c>
      <c r="L460" s="20" t="s">
        <v>26</v>
      </c>
      <c r="M460" s="20" t="s">
        <v>66</v>
      </c>
      <c r="N460" s="24" t="s">
        <v>84</v>
      </c>
      <c r="P460" s="166"/>
    </row>
    <row r="461" spans="1:16" s="163" customFormat="1" x14ac:dyDescent="0.25">
      <c r="A461" s="52">
        <v>43290</v>
      </c>
      <c r="B461" s="24" t="s">
        <v>829</v>
      </c>
      <c r="C461" s="24" t="s">
        <v>81</v>
      </c>
      <c r="D461" s="46" t="s">
        <v>74</v>
      </c>
      <c r="E461" s="37"/>
      <c r="F461" s="37">
        <v>1000</v>
      </c>
      <c r="G461" s="109">
        <f t="shared" si="17"/>
        <v>1.7815689565172466</v>
      </c>
      <c r="H461" s="108">
        <v>561.303</v>
      </c>
      <c r="I461" s="36">
        <f t="shared" si="16"/>
        <v>-6803833</v>
      </c>
      <c r="J461" s="24" t="s">
        <v>806</v>
      </c>
      <c r="K461" s="24" t="s">
        <v>83</v>
      </c>
      <c r="L461" s="20" t="s">
        <v>26</v>
      </c>
      <c r="M461" s="20" t="s">
        <v>66</v>
      </c>
      <c r="N461" s="24" t="s">
        <v>84</v>
      </c>
      <c r="P461" s="166"/>
    </row>
    <row r="462" spans="1:16" s="163" customFormat="1" x14ac:dyDescent="0.25">
      <c r="A462" s="52">
        <v>43290</v>
      </c>
      <c r="B462" s="24" t="s">
        <v>1178</v>
      </c>
      <c r="C462" s="24" t="s">
        <v>81</v>
      </c>
      <c r="D462" s="46" t="s">
        <v>74</v>
      </c>
      <c r="E462" s="37"/>
      <c r="F462" s="37">
        <v>10000</v>
      </c>
      <c r="G462" s="109">
        <f t="shared" si="17"/>
        <v>17.815689565172466</v>
      </c>
      <c r="H462" s="108">
        <v>561.303</v>
      </c>
      <c r="I462" s="36">
        <f t="shared" si="16"/>
        <v>-6813833</v>
      </c>
      <c r="J462" s="24" t="s">
        <v>806</v>
      </c>
      <c r="K462" s="24" t="s">
        <v>188</v>
      </c>
      <c r="L462" s="20" t="s">
        <v>26</v>
      </c>
      <c r="M462" s="20" t="s">
        <v>66</v>
      </c>
      <c r="N462" s="24" t="s">
        <v>100</v>
      </c>
      <c r="P462" s="166"/>
    </row>
    <row r="463" spans="1:16" s="163" customFormat="1" x14ac:dyDescent="0.25">
      <c r="A463" s="52">
        <v>43290</v>
      </c>
      <c r="B463" s="24" t="s">
        <v>1179</v>
      </c>
      <c r="C463" s="24" t="s">
        <v>81</v>
      </c>
      <c r="D463" s="46" t="s">
        <v>74</v>
      </c>
      <c r="E463" s="37"/>
      <c r="F463" s="37">
        <v>10000</v>
      </c>
      <c r="G463" s="109">
        <f t="shared" si="17"/>
        <v>17.815689565172466</v>
      </c>
      <c r="H463" s="108">
        <v>561.303</v>
      </c>
      <c r="I463" s="36">
        <f t="shared" si="16"/>
        <v>-6823833</v>
      </c>
      <c r="J463" s="24" t="s">
        <v>806</v>
      </c>
      <c r="K463" s="24" t="s">
        <v>188</v>
      </c>
      <c r="L463" s="20" t="s">
        <v>26</v>
      </c>
      <c r="M463" s="20" t="s">
        <v>66</v>
      </c>
      <c r="N463" s="24" t="s">
        <v>100</v>
      </c>
      <c r="P463" s="166"/>
    </row>
    <row r="464" spans="1:16" s="163" customFormat="1" x14ac:dyDescent="0.25">
      <c r="A464" s="52">
        <v>43290</v>
      </c>
      <c r="B464" s="24" t="s">
        <v>1196</v>
      </c>
      <c r="C464" s="20" t="s">
        <v>78</v>
      </c>
      <c r="D464" s="46" t="s">
        <v>74</v>
      </c>
      <c r="E464" s="37"/>
      <c r="F464" s="37">
        <v>10000</v>
      </c>
      <c r="G464" s="109">
        <f t="shared" si="17"/>
        <v>17.815689565172466</v>
      </c>
      <c r="H464" s="108">
        <v>561.303</v>
      </c>
      <c r="I464" s="36">
        <f t="shared" ref="I464:I527" si="18">+I463+E464-F464</f>
        <v>-6833833</v>
      </c>
      <c r="J464" s="24" t="s">
        <v>806</v>
      </c>
      <c r="K464" s="24" t="s">
        <v>188</v>
      </c>
      <c r="L464" s="20" t="s">
        <v>26</v>
      </c>
      <c r="M464" s="20" t="s">
        <v>66</v>
      </c>
      <c r="N464" s="24" t="s">
        <v>100</v>
      </c>
      <c r="P464" s="166"/>
    </row>
    <row r="465" spans="1:16" s="163" customFormat="1" x14ac:dyDescent="0.25">
      <c r="A465" s="52">
        <v>43290</v>
      </c>
      <c r="B465" s="24" t="s">
        <v>781</v>
      </c>
      <c r="C465" s="24" t="s">
        <v>81</v>
      </c>
      <c r="D465" s="46" t="s">
        <v>74</v>
      </c>
      <c r="E465" s="37"/>
      <c r="F465" s="37">
        <v>1000</v>
      </c>
      <c r="G465" s="109">
        <f t="shared" si="17"/>
        <v>1.7815689565172466</v>
      </c>
      <c r="H465" s="108">
        <v>561.303</v>
      </c>
      <c r="I465" s="36">
        <f t="shared" si="18"/>
        <v>-6834833</v>
      </c>
      <c r="J465" s="24" t="s">
        <v>806</v>
      </c>
      <c r="K465" s="24" t="s">
        <v>83</v>
      </c>
      <c r="L465" s="20" t="s">
        <v>26</v>
      </c>
      <c r="M465" s="20" t="s">
        <v>66</v>
      </c>
      <c r="N465" s="24" t="s">
        <v>84</v>
      </c>
      <c r="P465" s="166"/>
    </row>
    <row r="466" spans="1:16" s="163" customFormat="1" x14ac:dyDescent="0.25">
      <c r="A466" s="52">
        <v>43290</v>
      </c>
      <c r="B466" s="63" t="s">
        <v>779</v>
      </c>
      <c r="C466" s="24" t="s">
        <v>81</v>
      </c>
      <c r="D466" s="46" t="s">
        <v>74</v>
      </c>
      <c r="E466" s="37"/>
      <c r="F466" s="37">
        <v>1000</v>
      </c>
      <c r="G466" s="109">
        <f t="shared" si="17"/>
        <v>1.7815689565172466</v>
      </c>
      <c r="H466" s="108">
        <v>561.303</v>
      </c>
      <c r="I466" s="36">
        <f t="shared" si="18"/>
        <v>-6835833</v>
      </c>
      <c r="J466" s="24" t="s">
        <v>338</v>
      </c>
      <c r="K466" s="63" t="s">
        <v>83</v>
      </c>
      <c r="L466" s="20" t="s">
        <v>26</v>
      </c>
      <c r="M466" s="20" t="s">
        <v>66</v>
      </c>
      <c r="N466" s="24" t="s">
        <v>84</v>
      </c>
      <c r="P466" s="166"/>
    </row>
    <row r="467" spans="1:16" s="163" customFormat="1" x14ac:dyDescent="0.25">
      <c r="A467" s="52">
        <v>43290</v>
      </c>
      <c r="B467" s="63" t="s">
        <v>780</v>
      </c>
      <c r="C467" s="20" t="s">
        <v>73</v>
      </c>
      <c r="D467" s="46" t="s">
        <v>74</v>
      </c>
      <c r="E467" s="37"/>
      <c r="F467" s="37">
        <v>1000</v>
      </c>
      <c r="G467" s="109">
        <f t="shared" si="17"/>
        <v>1.7815689565172466</v>
      </c>
      <c r="H467" s="108">
        <v>561.303</v>
      </c>
      <c r="I467" s="36">
        <f t="shared" si="18"/>
        <v>-6836833</v>
      </c>
      <c r="J467" s="24" t="s">
        <v>338</v>
      </c>
      <c r="K467" s="63" t="s">
        <v>83</v>
      </c>
      <c r="L467" s="20" t="s">
        <v>26</v>
      </c>
      <c r="M467" s="20" t="s">
        <v>66</v>
      </c>
      <c r="N467" s="24" t="s">
        <v>84</v>
      </c>
      <c r="P467" s="166"/>
    </row>
    <row r="468" spans="1:16" s="163" customFormat="1" x14ac:dyDescent="0.25">
      <c r="A468" s="52">
        <v>43290</v>
      </c>
      <c r="B468" s="63" t="s">
        <v>781</v>
      </c>
      <c r="C468" s="24" t="s">
        <v>81</v>
      </c>
      <c r="D468" s="46" t="s">
        <v>74</v>
      </c>
      <c r="E468" s="37"/>
      <c r="F468" s="37">
        <v>1000</v>
      </c>
      <c r="G468" s="109">
        <f t="shared" si="17"/>
        <v>1.7815689565172466</v>
      </c>
      <c r="H468" s="108">
        <v>561.303</v>
      </c>
      <c r="I468" s="36">
        <f t="shared" si="18"/>
        <v>-6837833</v>
      </c>
      <c r="J468" s="24" t="s">
        <v>338</v>
      </c>
      <c r="K468" s="63" t="s">
        <v>83</v>
      </c>
      <c r="L468" s="20" t="s">
        <v>26</v>
      </c>
      <c r="M468" s="20" t="s">
        <v>66</v>
      </c>
      <c r="N468" s="24" t="s">
        <v>84</v>
      </c>
      <c r="P468" s="166"/>
    </row>
    <row r="469" spans="1:16" s="163" customFormat="1" x14ac:dyDescent="0.25">
      <c r="A469" s="52">
        <v>43291</v>
      </c>
      <c r="B469" s="20" t="s">
        <v>1155</v>
      </c>
      <c r="C469" s="20" t="s">
        <v>79</v>
      </c>
      <c r="D469" s="20" t="s">
        <v>69</v>
      </c>
      <c r="E469" s="104"/>
      <c r="F469" s="37">
        <v>109500</v>
      </c>
      <c r="G469" s="109">
        <f t="shared" si="17"/>
        <v>195.08180073863849</v>
      </c>
      <c r="H469" s="108">
        <v>561.303</v>
      </c>
      <c r="I469" s="36">
        <f t="shared" si="18"/>
        <v>-6947333</v>
      </c>
      <c r="J469" s="105" t="s">
        <v>67</v>
      </c>
      <c r="K469" s="20">
        <v>3593805</v>
      </c>
      <c r="L469" s="20" t="s">
        <v>26</v>
      </c>
      <c r="M469" s="20" t="s">
        <v>66</v>
      </c>
      <c r="N469" s="24" t="s">
        <v>100</v>
      </c>
      <c r="P469" s="166"/>
    </row>
    <row r="470" spans="1:16" s="163" customFormat="1" x14ac:dyDescent="0.25">
      <c r="A470" s="52">
        <v>43291</v>
      </c>
      <c r="B470" s="20" t="s">
        <v>40</v>
      </c>
      <c r="C470" s="20" t="s">
        <v>68</v>
      </c>
      <c r="D470" s="20" t="s">
        <v>69</v>
      </c>
      <c r="E470" s="105"/>
      <c r="F470" s="37">
        <v>3401</v>
      </c>
      <c r="G470" s="109">
        <f t="shared" si="17"/>
        <v>6.0591160211151553</v>
      </c>
      <c r="H470" s="108">
        <v>561.303</v>
      </c>
      <c r="I470" s="36">
        <f t="shared" si="18"/>
        <v>-6950734</v>
      </c>
      <c r="J470" s="105" t="s">
        <v>67</v>
      </c>
      <c r="K470" s="20">
        <v>3593804</v>
      </c>
      <c r="L470" s="20" t="s">
        <v>26</v>
      </c>
      <c r="M470" s="20" t="s">
        <v>66</v>
      </c>
      <c r="N470" s="24" t="s">
        <v>100</v>
      </c>
      <c r="P470" s="166"/>
    </row>
    <row r="471" spans="1:16" s="163" customFormat="1" x14ac:dyDescent="0.25">
      <c r="A471" s="52">
        <v>43291</v>
      </c>
      <c r="B471" s="45" t="s">
        <v>113</v>
      </c>
      <c r="C471" s="20" t="s">
        <v>79</v>
      </c>
      <c r="D471" s="20" t="s">
        <v>69</v>
      </c>
      <c r="E471" s="100"/>
      <c r="F471" s="36">
        <v>825</v>
      </c>
      <c r="G471" s="109">
        <f t="shared" si="17"/>
        <v>1.4697943891267284</v>
      </c>
      <c r="H471" s="108">
        <v>561.303</v>
      </c>
      <c r="I471" s="36">
        <f t="shared" si="18"/>
        <v>-6951559</v>
      </c>
      <c r="J471" s="24" t="s">
        <v>82</v>
      </c>
      <c r="K471" s="63">
        <v>9</v>
      </c>
      <c r="L471" s="20" t="s">
        <v>26</v>
      </c>
      <c r="M471" s="20" t="s">
        <v>66</v>
      </c>
      <c r="N471" s="24" t="s">
        <v>100</v>
      </c>
      <c r="O471" s="164"/>
      <c r="P471" s="166"/>
    </row>
    <row r="472" spans="1:16" s="163" customFormat="1" x14ac:dyDescent="0.25">
      <c r="A472" s="52">
        <v>43291</v>
      </c>
      <c r="B472" s="45" t="s">
        <v>122</v>
      </c>
      <c r="C472" s="24" t="s">
        <v>81</v>
      </c>
      <c r="D472" s="46" t="s">
        <v>74</v>
      </c>
      <c r="E472" s="100"/>
      <c r="F472" s="36">
        <v>1000</v>
      </c>
      <c r="G472" s="109">
        <f t="shared" si="17"/>
        <v>1.7815689565172466</v>
      </c>
      <c r="H472" s="108">
        <v>561.303</v>
      </c>
      <c r="I472" s="36">
        <f t="shared" si="18"/>
        <v>-6952559</v>
      </c>
      <c r="J472" s="24" t="s">
        <v>82</v>
      </c>
      <c r="K472" s="63" t="s">
        <v>83</v>
      </c>
      <c r="L472" s="20" t="s">
        <v>26</v>
      </c>
      <c r="M472" s="20" t="s">
        <v>66</v>
      </c>
      <c r="N472" s="24" t="s">
        <v>84</v>
      </c>
      <c r="O472" s="164"/>
      <c r="P472" s="166"/>
    </row>
    <row r="473" spans="1:16" s="163" customFormat="1" x14ac:dyDescent="0.25">
      <c r="A473" s="52">
        <v>43291</v>
      </c>
      <c r="B473" s="45" t="s">
        <v>123</v>
      </c>
      <c r="C473" s="24" t="s">
        <v>121</v>
      </c>
      <c r="D473" s="46" t="s">
        <v>74</v>
      </c>
      <c r="E473" s="100"/>
      <c r="F473" s="36">
        <v>9000</v>
      </c>
      <c r="G473" s="109">
        <f t="shared" si="17"/>
        <v>16.034120608655218</v>
      </c>
      <c r="H473" s="108">
        <v>561.303</v>
      </c>
      <c r="I473" s="36">
        <f t="shared" si="18"/>
        <v>-6961559</v>
      </c>
      <c r="J473" s="24" t="s">
        <v>82</v>
      </c>
      <c r="K473" s="63" t="s">
        <v>83</v>
      </c>
      <c r="L473" s="20" t="s">
        <v>26</v>
      </c>
      <c r="M473" s="20" t="s">
        <v>66</v>
      </c>
      <c r="N473" s="24" t="s">
        <v>84</v>
      </c>
      <c r="O473" s="164"/>
      <c r="P473" s="166"/>
    </row>
    <row r="474" spans="1:16" s="163" customFormat="1" x14ac:dyDescent="0.25">
      <c r="A474" s="52">
        <v>43291</v>
      </c>
      <c r="B474" s="45" t="s">
        <v>113</v>
      </c>
      <c r="C474" s="20" t="s">
        <v>79</v>
      </c>
      <c r="D474" s="20" t="s">
        <v>69</v>
      </c>
      <c r="E474" s="100"/>
      <c r="F474" s="36">
        <v>1350</v>
      </c>
      <c r="G474" s="109">
        <f t="shared" si="17"/>
        <v>2.4051180912982826</v>
      </c>
      <c r="H474" s="108">
        <v>561.303</v>
      </c>
      <c r="I474" s="36">
        <f t="shared" si="18"/>
        <v>-6962909</v>
      </c>
      <c r="J474" s="24" t="s">
        <v>82</v>
      </c>
      <c r="K474" s="64" t="s">
        <v>126</v>
      </c>
      <c r="L474" s="20" t="s">
        <v>26</v>
      </c>
      <c r="M474" s="20" t="s">
        <v>66</v>
      </c>
      <c r="N474" s="24" t="s">
        <v>100</v>
      </c>
      <c r="O474" s="164"/>
      <c r="P474" s="166"/>
    </row>
    <row r="475" spans="1:16" s="3" customFormat="1" x14ac:dyDescent="0.25">
      <c r="A475" s="52">
        <v>43291</v>
      </c>
      <c r="B475" s="20" t="s">
        <v>206</v>
      </c>
      <c r="C475" s="24" t="s">
        <v>81</v>
      </c>
      <c r="D475" s="46" t="s">
        <v>74</v>
      </c>
      <c r="E475" s="37"/>
      <c r="F475" s="37">
        <v>1000</v>
      </c>
      <c r="G475" s="109">
        <f t="shared" si="17"/>
        <v>1.7815689565172466</v>
      </c>
      <c r="H475" s="108">
        <v>561.303</v>
      </c>
      <c r="I475" s="36">
        <f t="shared" si="18"/>
        <v>-6963909</v>
      </c>
      <c r="J475" s="20" t="s">
        <v>187</v>
      </c>
      <c r="K475" s="20" t="s">
        <v>83</v>
      </c>
      <c r="L475" s="20" t="s">
        <v>26</v>
      </c>
      <c r="M475" s="20" t="s">
        <v>66</v>
      </c>
      <c r="N475" s="20" t="s">
        <v>84</v>
      </c>
      <c r="P475" s="34"/>
    </row>
    <row r="476" spans="1:16" s="3" customFormat="1" x14ac:dyDescent="0.25">
      <c r="A476" s="52">
        <v>43291</v>
      </c>
      <c r="B476" s="20" t="s">
        <v>207</v>
      </c>
      <c r="C476" s="24" t="s">
        <v>81</v>
      </c>
      <c r="D476" s="46" t="s">
        <v>74</v>
      </c>
      <c r="E476" s="37"/>
      <c r="F476" s="37">
        <v>1500</v>
      </c>
      <c r="G476" s="109">
        <f t="shared" si="17"/>
        <v>2.6723534347758697</v>
      </c>
      <c r="H476" s="108">
        <v>561.303</v>
      </c>
      <c r="I476" s="36">
        <f t="shared" si="18"/>
        <v>-6965409</v>
      </c>
      <c r="J476" s="20" t="s">
        <v>187</v>
      </c>
      <c r="K476" s="20" t="s">
        <v>83</v>
      </c>
      <c r="L476" s="20" t="s">
        <v>26</v>
      </c>
      <c r="M476" s="20" t="s">
        <v>66</v>
      </c>
      <c r="N476" s="20" t="s">
        <v>84</v>
      </c>
      <c r="P476" s="34"/>
    </row>
    <row r="477" spans="1:16" s="3" customFormat="1" x14ac:dyDescent="0.25">
      <c r="A477" s="52">
        <v>43291</v>
      </c>
      <c r="B477" s="20" t="s">
        <v>208</v>
      </c>
      <c r="C477" s="24" t="s">
        <v>81</v>
      </c>
      <c r="D477" s="46" t="s">
        <v>74</v>
      </c>
      <c r="E477" s="37"/>
      <c r="F477" s="37">
        <v>300</v>
      </c>
      <c r="G477" s="109">
        <f t="shared" si="17"/>
        <v>0.53447068695517397</v>
      </c>
      <c r="H477" s="108">
        <v>561.303</v>
      </c>
      <c r="I477" s="36">
        <f t="shared" si="18"/>
        <v>-6965709</v>
      </c>
      <c r="J477" s="20" t="s">
        <v>187</v>
      </c>
      <c r="K477" s="20" t="s">
        <v>83</v>
      </c>
      <c r="L477" s="20" t="s">
        <v>26</v>
      </c>
      <c r="M477" s="20" t="s">
        <v>66</v>
      </c>
      <c r="N477" s="20" t="s">
        <v>84</v>
      </c>
      <c r="P477" s="34"/>
    </row>
    <row r="478" spans="1:16" s="3" customFormat="1" x14ac:dyDescent="0.25">
      <c r="A478" s="52">
        <v>43291</v>
      </c>
      <c r="B478" s="20" t="s">
        <v>209</v>
      </c>
      <c r="C478" s="24" t="s">
        <v>81</v>
      </c>
      <c r="D478" s="46" t="s">
        <v>74</v>
      </c>
      <c r="E478" s="37"/>
      <c r="F478" s="37">
        <v>300</v>
      </c>
      <c r="G478" s="109">
        <f t="shared" si="17"/>
        <v>0.53447068695517397</v>
      </c>
      <c r="H478" s="108">
        <v>561.303</v>
      </c>
      <c r="I478" s="36">
        <f t="shared" si="18"/>
        <v>-6966009</v>
      </c>
      <c r="J478" s="20" t="s">
        <v>187</v>
      </c>
      <c r="K478" s="20" t="s">
        <v>83</v>
      </c>
      <c r="L478" s="20" t="s">
        <v>26</v>
      </c>
      <c r="M478" s="20" t="s">
        <v>66</v>
      </c>
      <c r="N478" s="20" t="s">
        <v>84</v>
      </c>
      <c r="P478" s="34"/>
    </row>
    <row r="479" spans="1:16" s="3" customFormat="1" x14ac:dyDescent="0.25">
      <c r="A479" s="52">
        <v>43291</v>
      </c>
      <c r="B479" s="20" t="s">
        <v>210</v>
      </c>
      <c r="C479" s="24" t="s">
        <v>81</v>
      </c>
      <c r="D479" s="46" t="s">
        <v>74</v>
      </c>
      <c r="E479" s="37"/>
      <c r="F479" s="37">
        <v>300</v>
      </c>
      <c r="G479" s="109">
        <f t="shared" si="17"/>
        <v>0.53447068695517397</v>
      </c>
      <c r="H479" s="108">
        <v>561.303</v>
      </c>
      <c r="I479" s="36">
        <f t="shared" si="18"/>
        <v>-6966309</v>
      </c>
      <c r="J479" s="20" t="s">
        <v>187</v>
      </c>
      <c r="K479" s="20" t="s">
        <v>83</v>
      </c>
      <c r="L479" s="20" t="s">
        <v>26</v>
      </c>
      <c r="M479" s="20" t="s">
        <v>66</v>
      </c>
      <c r="N479" s="20" t="s">
        <v>84</v>
      </c>
      <c r="P479" s="34"/>
    </row>
    <row r="480" spans="1:16" s="3" customFormat="1" x14ac:dyDescent="0.25">
      <c r="A480" s="52">
        <v>43291</v>
      </c>
      <c r="B480" s="20" t="s">
        <v>211</v>
      </c>
      <c r="C480" s="24" t="s">
        <v>81</v>
      </c>
      <c r="D480" s="46" t="s">
        <v>74</v>
      </c>
      <c r="E480" s="37"/>
      <c r="F480" s="37">
        <v>300</v>
      </c>
      <c r="G480" s="109">
        <f t="shared" si="17"/>
        <v>0.53447068695517397</v>
      </c>
      <c r="H480" s="108">
        <v>561.303</v>
      </c>
      <c r="I480" s="36">
        <f t="shared" si="18"/>
        <v>-6966609</v>
      </c>
      <c r="J480" s="20" t="s">
        <v>187</v>
      </c>
      <c r="K480" s="20" t="s">
        <v>83</v>
      </c>
      <c r="L480" s="20" t="s">
        <v>26</v>
      </c>
      <c r="M480" s="20" t="s">
        <v>66</v>
      </c>
      <c r="N480" s="20" t="s">
        <v>84</v>
      </c>
      <c r="P480" s="34"/>
    </row>
    <row r="481" spans="1:16" s="3" customFormat="1" x14ac:dyDescent="0.25">
      <c r="A481" s="52">
        <v>43291</v>
      </c>
      <c r="B481" s="20" t="s">
        <v>212</v>
      </c>
      <c r="C481" s="24" t="s">
        <v>81</v>
      </c>
      <c r="D481" s="46" t="s">
        <v>74</v>
      </c>
      <c r="E481" s="37"/>
      <c r="F481" s="37">
        <v>300</v>
      </c>
      <c r="G481" s="109">
        <f t="shared" si="17"/>
        <v>0.53447068695517397</v>
      </c>
      <c r="H481" s="108">
        <v>561.303</v>
      </c>
      <c r="I481" s="36">
        <f t="shared" si="18"/>
        <v>-6966909</v>
      </c>
      <c r="J481" s="20" t="s">
        <v>187</v>
      </c>
      <c r="K481" s="20" t="s">
        <v>83</v>
      </c>
      <c r="L481" s="20" t="s">
        <v>26</v>
      </c>
      <c r="M481" s="20" t="s">
        <v>66</v>
      </c>
      <c r="N481" s="20" t="s">
        <v>84</v>
      </c>
      <c r="P481" s="34"/>
    </row>
    <row r="482" spans="1:16" s="3" customFormat="1" x14ac:dyDescent="0.25">
      <c r="A482" s="52">
        <v>43291</v>
      </c>
      <c r="B482" s="20" t="s">
        <v>213</v>
      </c>
      <c r="C482" s="24" t="s">
        <v>81</v>
      </c>
      <c r="D482" s="46" t="s">
        <v>74</v>
      </c>
      <c r="E482" s="37"/>
      <c r="F482" s="37">
        <v>300</v>
      </c>
      <c r="G482" s="109">
        <f t="shared" si="17"/>
        <v>0.53447068695517397</v>
      </c>
      <c r="H482" s="108">
        <v>561.303</v>
      </c>
      <c r="I482" s="36">
        <f t="shared" si="18"/>
        <v>-6967209</v>
      </c>
      <c r="J482" s="20" t="s">
        <v>187</v>
      </c>
      <c r="K482" s="20" t="s">
        <v>83</v>
      </c>
      <c r="L482" s="20" t="s">
        <v>26</v>
      </c>
      <c r="M482" s="20" t="s">
        <v>66</v>
      </c>
      <c r="N482" s="20" t="s">
        <v>84</v>
      </c>
      <c r="P482" s="34"/>
    </row>
    <row r="483" spans="1:16" s="163" customFormat="1" x14ac:dyDescent="0.25">
      <c r="A483" s="52">
        <v>43291</v>
      </c>
      <c r="B483" s="24" t="s">
        <v>320</v>
      </c>
      <c r="C483" s="24" t="s">
        <v>81</v>
      </c>
      <c r="D483" s="46" t="s">
        <v>74</v>
      </c>
      <c r="E483" s="37"/>
      <c r="F483" s="37">
        <v>500</v>
      </c>
      <c r="G483" s="109">
        <f t="shared" si="17"/>
        <v>0.89078447825862328</v>
      </c>
      <c r="H483" s="108">
        <v>561.303</v>
      </c>
      <c r="I483" s="36">
        <f t="shared" si="18"/>
        <v>-6967709</v>
      </c>
      <c r="J483" s="24" t="s">
        <v>282</v>
      </c>
      <c r="K483" s="20" t="s">
        <v>83</v>
      </c>
      <c r="L483" s="20" t="s">
        <v>26</v>
      </c>
      <c r="M483" s="20" t="s">
        <v>66</v>
      </c>
      <c r="N483" s="20" t="s">
        <v>84</v>
      </c>
      <c r="P483" s="166"/>
    </row>
    <row r="484" spans="1:16" s="163" customFormat="1" x14ac:dyDescent="0.25">
      <c r="A484" s="52">
        <v>43291</v>
      </c>
      <c r="B484" s="24" t="s">
        <v>324</v>
      </c>
      <c r="C484" s="24" t="s">
        <v>81</v>
      </c>
      <c r="D484" s="46" t="s">
        <v>74</v>
      </c>
      <c r="E484" s="37"/>
      <c r="F484" s="37">
        <v>500</v>
      </c>
      <c r="G484" s="109">
        <f t="shared" si="17"/>
        <v>0.89078447825862328</v>
      </c>
      <c r="H484" s="108">
        <v>561.303</v>
      </c>
      <c r="I484" s="36">
        <f t="shared" si="18"/>
        <v>-6968209</v>
      </c>
      <c r="J484" s="24" t="s">
        <v>282</v>
      </c>
      <c r="K484" s="20" t="s">
        <v>83</v>
      </c>
      <c r="L484" s="20" t="s">
        <v>26</v>
      </c>
      <c r="M484" s="20" t="s">
        <v>66</v>
      </c>
      <c r="N484" s="20" t="s">
        <v>84</v>
      </c>
      <c r="P484" s="166"/>
    </row>
    <row r="485" spans="1:16" s="163" customFormat="1" x14ac:dyDescent="0.25">
      <c r="A485" s="52">
        <v>43291</v>
      </c>
      <c r="B485" s="24" t="s">
        <v>325</v>
      </c>
      <c r="C485" s="24" t="s">
        <v>81</v>
      </c>
      <c r="D485" s="46" t="s">
        <v>74</v>
      </c>
      <c r="E485" s="37"/>
      <c r="F485" s="37">
        <v>500</v>
      </c>
      <c r="G485" s="109">
        <f t="shared" si="17"/>
        <v>0.89078447825862328</v>
      </c>
      <c r="H485" s="108">
        <v>561.303</v>
      </c>
      <c r="I485" s="36">
        <f t="shared" si="18"/>
        <v>-6968709</v>
      </c>
      <c r="J485" s="24" t="s">
        <v>282</v>
      </c>
      <c r="K485" s="20" t="s">
        <v>83</v>
      </c>
      <c r="L485" s="20" t="s">
        <v>26</v>
      </c>
      <c r="M485" s="20" t="s">
        <v>66</v>
      </c>
      <c r="N485" s="20" t="s">
        <v>84</v>
      </c>
      <c r="P485" s="166"/>
    </row>
    <row r="486" spans="1:16" s="163" customFormat="1" x14ac:dyDescent="0.25">
      <c r="A486" s="52">
        <v>43291</v>
      </c>
      <c r="B486" s="24" t="s">
        <v>326</v>
      </c>
      <c r="C486" s="24" t="s">
        <v>81</v>
      </c>
      <c r="D486" s="46" t="s">
        <v>74</v>
      </c>
      <c r="E486" s="37"/>
      <c r="F486" s="37">
        <v>500</v>
      </c>
      <c r="G486" s="109">
        <f t="shared" si="17"/>
        <v>0.89078447825862328</v>
      </c>
      <c r="H486" s="108">
        <v>561.303</v>
      </c>
      <c r="I486" s="36">
        <f t="shared" si="18"/>
        <v>-6969209</v>
      </c>
      <c r="J486" s="24" t="s">
        <v>282</v>
      </c>
      <c r="K486" s="20" t="s">
        <v>83</v>
      </c>
      <c r="L486" s="20" t="s">
        <v>26</v>
      </c>
      <c r="M486" s="20" t="s">
        <v>66</v>
      </c>
      <c r="N486" s="20" t="s">
        <v>84</v>
      </c>
      <c r="P486" s="166"/>
    </row>
    <row r="487" spans="1:16" s="163" customFormat="1" x14ac:dyDescent="0.25">
      <c r="A487" s="52">
        <v>43291</v>
      </c>
      <c r="B487" s="24" t="s">
        <v>325</v>
      </c>
      <c r="C487" s="24" t="s">
        <v>81</v>
      </c>
      <c r="D487" s="46" t="s">
        <v>74</v>
      </c>
      <c r="E487" s="37"/>
      <c r="F487" s="37">
        <v>500</v>
      </c>
      <c r="G487" s="109">
        <f t="shared" si="17"/>
        <v>0.89078447825862328</v>
      </c>
      <c r="H487" s="108">
        <v>561.303</v>
      </c>
      <c r="I487" s="36">
        <f t="shared" si="18"/>
        <v>-6969709</v>
      </c>
      <c r="J487" s="24" t="s">
        <v>282</v>
      </c>
      <c r="K487" s="20" t="s">
        <v>83</v>
      </c>
      <c r="L487" s="20" t="s">
        <v>26</v>
      </c>
      <c r="M487" s="20" t="s">
        <v>66</v>
      </c>
      <c r="N487" s="20" t="s">
        <v>84</v>
      </c>
      <c r="P487" s="166"/>
    </row>
    <row r="488" spans="1:16" s="163" customFormat="1" x14ac:dyDescent="0.25">
      <c r="A488" s="52">
        <v>43291</v>
      </c>
      <c r="B488" s="24" t="s">
        <v>327</v>
      </c>
      <c r="C488" s="24" t="s">
        <v>81</v>
      </c>
      <c r="D488" s="46" t="s">
        <v>74</v>
      </c>
      <c r="E488" s="37"/>
      <c r="F488" s="37">
        <v>500</v>
      </c>
      <c r="G488" s="109">
        <f t="shared" si="17"/>
        <v>0.89078447825862328</v>
      </c>
      <c r="H488" s="108">
        <v>561.303</v>
      </c>
      <c r="I488" s="36">
        <f t="shared" si="18"/>
        <v>-6970209</v>
      </c>
      <c r="J488" s="24" t="s">
        <v>282</v>
      </c>
      <c r="K488" s="20" t="s">
        <v>83</v>
      </c>
      <c r="L488" s="20" t="s">
        <v>26</v>
      </c>
      <c r="M488" s="20" t="s">
        <v>66</v>
      </c>
      <c r="N488" s="20" t="s">
        <v>84</v>
      </c>
      <c r="P488" s="166"/>
    </row>
    <row r="489" spans="1:16" s="163" customFormat="1" x14ac:dyDescent="0.25">
      <c r="A489" s="52">
        <v>43291</v>
      </c>
      <c r="B489" s="20" t="s">
        <v>398</v>
      </c>
      <c r="C489" s="20" t="s">
        <v>71</v>
      </c>
      <c r="D489" s="20" t="s">
        <v>76</v>
      </c>
      <c r="E489" s="37"/>
      <c r="F489" s="37">
        <v>5000</v>
      </c>
      <c r="G489" s="109">
        <f t="shared" si="17"/>
        <v>8.907844782586233</v>
      </c>
      <c r="H489" s="108">
        <v>561.303</v>
      </c>
      <c r="I489" s="36">
        <f t="shared" si="18"/>
        <v>-6975209</v>
      </c>
      <c r="J489" s="20" t="s">
        <v>186</v>
      </c>
      <c r="K489" s="20">
        <v>22</v>
      </c>
      <c r="L489" s="20" t="s">
        <v>35</v>
      </c>
      <c r="M489" s="20" t="s">
        <v>66</v>
      </c>
      <c r="N489" s="24" t="s">
        <v>100</v>
      </c>
      <c r="O489" s="166"/>
      <c r="P489" s="166"/>
    </row>
    <row r="490" spans="1:16" s="163" customFormat="1" x14ac:dyDescent="0.25">
      <c r="A490" s="52">
        <v>43291</v>
      </c>
      <c r="B490" s="20" t="s">
        <v>399</v>
      </c>
      <c r="C490" s="20" t="s">
        <v>347</v>
      </c>
      <c r="D490" s="20" t="s">
        <v>76</v>
      </c>
      <c r="E490" s="37"/>
      <c r="F490" s="37">
        <v>40000</v>
      </c>
      <c r="G490" s="109">
        <f t="shared" si="17"/>
        <v>71.262758260689864</v>
      </c>
      <c r="H490" s="108">
        <v>561.303</v>
      </c>
      <c r="I490" s="36">
        <f t="shared" si="18"/>
        <v>-7015209</v>
      </c>
      <c r="J490" s="20" t="s">
        <v>186</v>
      </c>
      <c r="K490" s="20">
        <v>39</v>
      </c>
      <c r="L490" s="20" t="s">
        <v>35</v>
      </c>
      <c r="M490" s="20" t="s">
        <v>66</v>
      </c>
      <c r="N490" s="24" t="s">
        <v>100</v>
      </c>
      <c r="O490" s="166"/>
      <c r="P490" s="166"/>
    </row>
    <row r="491" spans="1:16" s="163" customFormat="1" x14ac:dyDescent="0.25">
      <c r="A491" s="52">
        <v>43291</v>
      </c>
      <c r="B491" s="20" t="s">
        <v>400</v>
      </c>
      <c r="C491" s="20" t="s">
        <v>347</v>
      </c>
      <c r="D491" s="20" t="s">
        <v>76</v>
      </c>
      <c r="E491" s="37"/>
      <c r="F491" s="37">
        <v>40000</v>
      </c>
      <c r="G491" s="109">
        <f t="shared" si="17"/>
        <v>71.262758260689864</v>
      </c>
      <c r="H491" s="108">
        <v>561.303</v>
      </c>
      <c r="I491" s="36">
        <f t="shared" si="18"/>
        <v>-7055209</v>
      </c>
      <c r="J491" s="20" t="s">
        <v>186</v>
      </c>
      <c r="K491" s="20">
        <v>40</v>
      </c>
      <c r="L491" s="20" t="s">
        <v>35</v>
      </c>
      <c r="M491" s="20" t="s">
        <v>66</v>
      </c>
      <c r="N491" s="24" t="s">
        <v>100</v>
      </c>
      <c r="O491" s="166"/>
      <c r="P491" s="166"/>
    </row>
    <row r="492" spans="1:16" s="163" customFormat="1" x14ac:dyDescent="0.25">
      <c r="A492" s="52">
        <v>43291</v>
      </c>
      <c r="B492" s="20" t="s">
        <v>467</v>
      </c>
      <c r="C492" s="24" t="s">
        <v>81</v>
      </c>
      <c r="D492" s="46" t="s">
        <v>74</v>
      </c>
      <c r="E492" s="37"/>
      <c r="F492" s="37">
        <v>2000</v>
      </c>
      <c r="G492" s="109">
        <f t="shared" si="17"/>
        <v>3.5631379130344931</v>
      </c>
      <c r="H492" s="108">
        <v>561.303</v>
      </c>
      <c r="I492" s="36">
        <f t="shared" si="18"/>
        <v>-7057209</v>
      </c>
      <c r="J492" s="20" t="s">
        <v>366</v>
      </c>
      <c r="K492" s="20" t="s">
        <v>83</v>
      </c>
      <c r="L492" s="20" t="s">
        <v>26</v>
      </c>
      <c r="M492" s="20" t="s">
        <v>66</v>
      </c>
      <c r="N492" s="20" t="s">
        <v>84</v>
      </c>
      <c r="P492" s="166"/>
    </row>
    <row r="493" spans="1:16" s="3" customFormat="1" x14ac:dyDescent="0.25">
      <c r="A493" s="52">
        <v>43291</v>
      </c>
      <c r="B493" s="20" t="s">
        <v>514</v>
      </c>
      <c r="C493" s="24" t="s">
        <v>81</v>
      </c>
      <c r="D493" s="46" t="s">
        <v>74</v>
      </c>
      <c r="E493" s="37"/>
      <c r="F493" s="37">
        <v>1000</v>
      </c>
      <c r="G493" s="109">
        <f t="shared" si="17"/>
        <v>1.7815689565172466</v>
      </c>
      <c r="H493" s="108">
        <v>561.303</v>
      </c>
      <c r="I493" s="36">
        <f t="shared" si="18"/>
        <v>-7058209</v>
      </c>
      <c r="J493" s="20" t="s">
        <v>356</v>
      </c>
      <c r="K493" s="20" t="s">
        <v>482</v>
      </c>
      <c r="L493" s="20" t="s">
        <v>26</v>
      </c>
      <c r="M493" s="20" t="s">
        <v>66</v>
      </c>
      <c r="N493" s="24" t="s">
        <v>84</v>
      </c>
      <c r="P493" s="34"/>
    </row>
    <row r="494" spans="1:16" s="3" customFormat="1" x14ac:dyDescent="0.25">
      <c r="A494" s="52">
        <v>43291</v>
      </c>
      <c r="B494" s="20" t="s">
        <v>515</v>
      </c>
      <c r="C494" s="24" t="s">
        <v>81</v>
      </c>
      <c r="D494" s="46" t="s">
        <v>74</v>
      </c>
      <c r="E494" s="37"/>
      <c r="F494" s="37">
        <v>1000</v>
      </c>
      <c r="G494" s="109">
        <f t="shared" si="17"/>
        <v>1.7815689565172466</v>
      </c>
      <c r="H494" s="108">
        <v>561.303</v>
      </c>
      <c r="I494" s="36">
        <f t="shared" si="18"/>
        <v>-7059209</v>
      </c>
      <c r="J494" s="20" t="s">
        <v>356</v>
      </c>
      <c r="K494" s="20" t="s">
        <v>482</v>
      </c>
      <c r="L494" s="20" t="s">
        <v>26</v>
      </c>
      <c r="M494" s="20" t="s">
        <v>66</v>
      </c>
      <c r="N494" s="24" t="s">
        <v>84</v>
      </c>
      <c r="P494" s="34"/>
    </row>
    <row r="495" spans="1:16" s="3" customFormat="1" ht="15.75" x14ac:dyDescent="0.25">
      <c r="A495" s="52">
        <v>43291</v>
      </c>
      <c r="B495" s="20" t="s">
        <v>584</v>
      </c>
      <c r="C495" s="24" t="s">
        <v>81</v>
      </c>
      <c r="D495" s="55" t="s">
        <v>76</v>
      </c>
      <c r="E495" s="37"/>
      <c r="F495" s="37">
        <v>2000</v>
      </c>
      <c r="G495" s="109">
        <f t="shared" si="17"/>
        <v>3.5631379130344931</v>
      </c>
      <c r="H495" s="108">
        <v>561.303</v>
      </c>
      <c r="I495" s="36">
        <f t="shared" si="18"/>
        <v>-7061209</v>
      </c>
      <c r="J495" s="20" t="s">
        <v>396</v>
      </c>
      <c r="K495" s="46" t="s">
        <v>83</v>
      </c>
      <c r="L495" s="20" t="s">
        <v>35</v>
      </c>
      <c r="M495" s="20" t="s">
        <v>66</v>
      </c>
      <c r="N495" s="24" t="s">
        <v>84</v>
      </c>
      <c r="O495" s="39"/>
      <c r="P495" s="34"/>
    </row>
    <row r="496" spans="1:16" s="3" customFormat="1" ht="15.75" x14ac:dyDescent="0.25">
      <c r="A496" s="52">
        <v>43291</v>
      </c>
      <c r="B496" s="20" t="s">
        <v>1162</v>
      </c>
      <c r="C496" s="20" t="s">
        <v>585</v>
      </c>
      <c r="D496" s="55" t="s">
        <v>76</v>
      </c>
      <c r="E496" s="37"/>
      <c r="F496" s="37">
        <v>2000</v>
      </c>
      <c r="G496" s="109">
        <f t="shared" si="17"/>
        <v>3.5631379130344931</v>
      </c>
      <c r="H496" s="108">
        <v>561.303</v>
      </c>
      <c r="I496" s="36">
        <f t="shared" si="18"/>
        <v>-7063209</v>
      </c>
      <c r="J496" s="20" t="s">
        <v>396</v>
      </c>
      <c r="K496" s="46" t="s">
        <v>83</v>
      </c>
      <c r="L496" s="20" t="s">
        <v>35</v>
      </c>
      <c r="M496" s="20" t="s">
        <v>66</v>
      </c>
      <c r="N496" s="24" t="s">
        <v>84</v>
      </c>
      <c r="O496" s="39"/>
      <c r="P496" s="34"/>
    </row>
    <row r="497" spans="1:16" s="163" customFormat="1" x14ac:dyDescent="0.25">
      <c r="A497" s="52">
        <v>43291</v>
      </c>
      <c r="B497" s="63" t="s">
        <v>779</v>
      </c>
      <c r="C497" s="24" t="s">
        <v>81</v>
      </c>
      <c r="D497" s="46" t="s">
        <v>74</v>
      </c>
      <c r="E497" s="37"/>
      <c r="F497" s="100">
        <v>1000</v>
      </c>
      <c r="G497" s="109">
        <f t="shared" si="17"/>
        <v>1.7815689565172466</v>
      </c>
      <c r="H497" s="108">
        <v>561.303</v>
      </c>
      <c r="I497" s="36">
        <f t="shared" si="18"/>
        <v>-7064209</v>
      </c>
      <c r="J497" s="24" t="s">
        <v>288</v>
      </c>
      <c r="K497" s="63" t="s">
        <v>83</v>
      </c>
      <c r="L497" s="20" t="s">
        <v>26</v>
      </c>
      <c r="M497" s="20" t="s">
        <v>66</v>
      </c>
      <c r="N497" s="24" t="s">
        <v>84</v>
      </c>
      <c r="P497" s="166"/>
    </row>
    <row r="498" spans="1:16" s="163" customFormat="1" x14ac:dyDescent="0.25">
      <c r="A498" s="52">
        <v>43291</v>
      </c>
      <c r="B498" s="63" t="s">
        <v>780</v>
      </c>
      <c r="C498" s="20" t="s">
        <v>73</v>
      </c>
      <c r="D498" s="46" t="s">
        <v>74</v>
      </c>
      <c r="E498" s="37"/>
      <c r="F498" s="100">
        <v>1000</v>
      </c>
      <c r="G498" s="109">
        <f t="shared" si="17"/>
        <v>1.7815689565172466</v>
      </c>
      <c r="H498" s="108">
        <v>561.303</v>
      </c>
      <c r="I498" s="36">
        <f t="shared" si="18"/>
        <v>-7065209</v>
      </c>
      <c r="J498" s="24" t="s">
        <v>288</v>
      </c>
      <c r="K498" s="63" t="s">
        <v>83</v>
      </c>
      <c r="L498" s="20" t="s">
        <v>26</v>
      </c>
      <c r="M498" s="20" t="s">
        <v>66</v>
      </c>
      <c r="N498" s="24" t="s">
        <v>84</v>
      </c>
      <c r="P498" s="166"/>
    </row>
    <row r="499" spans="1:16" s="163" customFormat="1" x14ac:dyDescent="0.25">
      <c r="A499" s="52">
        <v>43291</v>
      </c>
      <c r="B499" s="63" t="s">
        <v>781</v>
      </c>
      <c r="C499" s="24" t="s">
        <v>81</v>
      </c>
      <c r="D499" s="46" t="s">
        <v>74</v>
      </c>
      <c r="E499" s="37"/>
      <c r="F499" s="100">
        <v>1000</v>
      </c>
      <c r="G499" s="109">
        <f t="shared" si="17"/>
        <v>1.7815689565172466</v>
      </c>
      <c r="H499" s="108">
        <v>561.303</v>
      </c>
      <c r="I499" s="36">
        <f t="shared" si="18"/>
        <v>-7066209</v>
      </c>
      <c r="J499" s="24" t="s">
        <v>288</v>
      </c>
      <c r="K499" s="63" t="s">
        <v>83</v>
      </c>
      <c r="L499" s="20" t="s">
        <v>26</v>
      </c>
      <c r="M499" s="20" t="s">
        <v>66</v>
      </c>
      <c r="N499" s="24" t="s">
        <v>84</v>
      </c>
      <c r="P499" s="166"/>
    </row>
    <row r="500" spans="1:16" s="163" customFormat="1" x14ac:dyDescent="0.25">
      <c r="A500" s="52">
        <v>43291</v>
      </c>
      <c r="B500" s="24" t="s">
        <v>811</v>
      </c>
      <c r="C500" s="24" t="s">
        <v>81</v>
      </c>
      <c r="D500" s="46" t="s">
        <v>74</v>
      </c>
      <c r="E500" s="37"/>
      <c r="F500" s="37">
        <v>1000</v>
      </c>
      <c r="G500" s="109">
        <f t="shared" si="17"/>
        <v>1.7815689565172466</v>
      </c>
      <c r="H500" s="108">
        <v>561.303</v>
      </c>
      <c r="I500" s="36">
        <f t="shared" si="18"/>
        <v>-7067209</v>
      </c>
      <c r="J500" s="24" t="s">
        <v>806</v>
      </c>
      <c r="K500" s="24" t="s">
        <v>83</v>
      </c>
      <c r="L500" s="20" t="s">
        <v>26</v>
      </c>
      <c r="M500" s="20" t="s">
        <v>66</v>
      </c>
      <c r="N500" s="24" t="s">
        <v>84</v>
      </c>
      <c r="P500" s="166"/>
    </row>
    <row r="501" spans="1:16" s="3" customFormat="1" x14ac:dyDescent="0.25">
      <c r="A501" s="52">
        <v>43291</v>
      </c>
      <c r="B501" s="24" t="s">
        <v>780</v>
      </c>
      <c r="C501" s="20" t="s">
        <v>73</v>
      </c>
      <c r="D501" s="46" t="s">
        <v>74</v>
      </c>
      <c r="E501" s="37"/>
      <c r="F501" s="37">
        <v>1000</v>
      </c>
      <c r="G501" s="109">
        <f t="shared" si="17"/>
        <v>1.7815689565172466</v>
      </c>
      <c r="H501" s="108">
        <v>561.303</v>
      </c>
      <c r="I501" s="36">
        <f t="shared" si="18"/>
        <v>-7068209</v>
      </c>
      <c r="J501" s="24" t="s">
        <v>806</v>
      </c>
      <c r="K501" s="24" t="s">
        <v>83</v>
      </c>
      <c r="L501" s="20" t="s">
        <v>26</v>
      </c>
      <c r="M501" s="20" t="s">
        <v>66</v>
      </c>
      <c r="N501" s="24" t="s">
        <v>84</v>
      </c>
      <c r="P501" s="34"/>
    </row>
    <row r="502" spans="1:16" s="163" customFormat="1" x14ac:dyDescent="0.25">
      <c r="A502" s="52">
        <v>43291</v>
      </c>
      <c r="B502" s="24" t="s">
        <v>781</v>
      </c>
      <c r="C502" s="24" t="s">
        <v>81</v>
      </c>
      <c r="D502" s="46" t="s">
        <v>74</v>
      </c>
      <c r="E502" s="37"/>
      <c r="F502" s="37">
        <v>1000</v>
      </c>
      <c r="G502" s="109">
        <f t="shared" si="17"/>
        <v>1.7815689565172466</v>
      </c>
      <c r="H502" s="108">
        <v>561.303</v>
      </c>
      <c r="I502" s="36">
        <f t="shared" si="18"/>
        <v>-7069209</v>
      </c>
      <c r="J502" s="24" t="s">
        <v>806</v>
      </c>
      <c r="K502" s="24" t="s">
        <v>83</v>
      </c>
      <c r="L502" s="20" t="s">
        <v>26</v>
      </c>
      <c r="M502" s="20" t="s">
        <v>66</v>
      </c>
      <c r="N502" s="24" t="s">
        <v>84</v>
      </c>
      <c r="P502" s="166"/>
    </row>
    <row r="503" spans="1:16" s="163" customFormat="1" x14ac:dyDescent="0.25">
      <c r="A503" s="52">
        <v>43291</v>
      </c>
      <c r="B503" s="63" t="s">
        <v>856</v>
      </c>
      <c r="C503" s="24" t="s">
        <v>81</v>
      </c>
      <c r="D503" s="46" t="s">
        <v>74</v>
      </c>
      <c r="E503" s="37"/>
      <c r="F503" s="37">
        <v>300</v>
      </c>
      <c r="G503" s="109">
        <f t="shared" si="17"/>
        <v>0.53447068695517397</v>
      </c>
      <c r="H503" s="108">
        <v>561.303</v>
      </c>
      <c r="I503" s="36">
        <f t="shared" si="18"/>
        <v>-7069509</v>
      </c>
      <c r="J503" s="24" t="s">
        <v>338</v>
      </c>
      <c r="K503" s="63" t="s">
        <v>83</v>
      </c>
      <c r="L503" s="20" t="s">
        <v>26</v>
      </c>
      <c r="M503" s="20" t="s">
        <v>66</v>
      </c>
      <c r="N503" s="24" t="s">
        <v>84</v>
      </c>
      <c r="P503" s="166"/>
    </row>
    <row r="504" spans="1:16" s="163" customFormat="1" x14ac:dyDescent="0.25">
      <c r="A504" s="52">
        <v>43291</v>
      </c>
      <c r="B504" s="63" t="s">
        <v>857</v>
      </c>
      <c r="C504" s="24" t="s">
        <v>81</v>
      </c>
      <c r="D504" s="46" t="s">
        <v>74</v>
      </c>
      <c r="E504" s="37"/>
      <c r="F504" s="37">
        <v>300</v>
      </c>
      <c r="G504" s="109">
        <f t="shared" si="17"/>
        <v>0.53447068695517397</v>
      </c>
      <c r="H504" s="108">
        <v>561.303</v>
      </c>
      <c r="I504" s="36">
        <f t="shared" si="18"/>
        <v>-7069809</v>
      </c>
      <c r="J504" s="24" t="s">
        <v>338</v>
      </c>
      <c r="K504" s="63" t="s">
        <v>83</v>
      </c>
      <c r="L504" s="20" t="s">
        <v>26</v>
      </c>
      <c r="M504" s="20" t="s">
        <v>66</v>
      </c>
      <c r="N504" s="24" t="s">
        <v>84</v>
      </c>
      <c r="P504" s="166"/>
    </row>
    <row r="505" spans="1:16" s="163" customFormat="1" x14ac:dyDescent="0.25">
      <c r="A505" s="52">
        <v>43291</v>
      </c>
      <c r="B505" s="63" t="s">
        <v>858</v>
      </c>
      <c r="C505" s="24" t="s">
        <v>81</v>
      </c>
      <c r="D505" s="46" t="s">
        <v>74</v>
      </c>
      <c r="E505" s="37"/>
      <c r="F505" s="37">
        <v>300</v>
      </c>
      <c r="G505" s="109">
        <f t="shared" si="17"/>
        <v>0.53447068695517397</v>
      </c>
      <c r="H505" s="108">
        <v>561.303</v>
      </c>
      <c r="I505" s="36">
        <f t="shared" si="18"/>
        <v>-7070109</v>
      </c>
      <c r="J505" s="24" t="s">
        <v>338</v>
      </c>
      <c r="K505" s="63" t="s">
        <v>83</v>
      </c>
      <c r="L505" s="20" t="s">
        <v>26</v>
      </c>
      <c r="M505" s="20" t="s">
        <v>66</v>
      </c>
      <c r="N505" s="24" t="s">
        <v>84</v>
      </c>
      <c r="P505" s="166"/>
    </row>
    <row r="506" spans="1:16" s="163" customFormat="1" x14ac:dyDescent="0.25">
      <c r="A506" s="52">
        <v>43291</v>
      </c>
      <c r="B506" s="63" t="s">
        <v>859</v>
      </c>
      <c r="C506" s="24" t="s">
        <v>81</v>
      </c>
      <c r="D506" s="46" t="s">
        <v>74</v>
      </c>
      <c r="E506" s="37"/>
      <c r="F506" s="37">
        <v>300</v>
      </c>
      <c r="G506" s="109">
        <f t="shared" si="17"/>
        <v>0.53447068695517397</v>
      </c>
      <c r="H506" s="108">
        <v>561.303</v>
      </c>
      <c r="I506" s="36">
        <f t="shared" si="18"/>
        <v>-7070409</v>
      </c>
      <c r="J506" s="24" t="s">
        <v>338</v>
      </c>
      <c r="K506" s="63" t="s">
        <v>83</v>
      </c>
      <c r="L506" s="20" t="s">
        <v>26</v>
      </c>
      <c r="M506" s="20" t="s">
        <v>66</v>
      </c>
      <c r="N506" s="24" t="s">
        <v>84</v>
      </c>
      <c r="P506" s="166"/>
    </row>
    <row r="507" spans="1:16" s="163" customFormat="1" x14ac:dyDescent="0.25">
      <c r="A507" s="52">
        <v>43291</v>
      </c>
      <c r="B507" s="63" t="s">
        <v>860</v>
      </c>
      <c r="C507" s="24" t="s">
        <v>81</v>
      </c>
      <c r="D507" s="46" t="s">
        <v>74</v>
      </c>
      <c r="E507" s="37"/>
      <c r="F507" s="37">
        <v>300</v>
      </c>
      <c r="G507" s="109">
        <f t="shared" si="17"/>
        <v>0.53447068695517397</v>
      </c>
      <c r="H507" s="108">
        <v>561.303</v>
      </c>
      <c r="I507" s="36">
        <f t="shared" si="18"/>
        <v>-7070709</v>
      </c>
      <c r="J507" s="24" t="s">
        <v>338</v>
      </c>
      <c r="K507" s="63" t="s">
        <v>83</v>
      </c>
      <c r="L507" s="20" t="s">
        <v>26</v>
      </c>
      <c r="M507" s="20" t="s">
        <v>66</v>
      </c>
      <c r="N507" s="24" t="s">
        <v>84</v>
      </c>
      <c r="P507" s="166"/>
    </row>
    <row r="508" spans="1:16" s="163" customFormat="1" x14ac:dyDescent="0.25">
      <c r="A508" s="52">
        <v>43291</v>
      </c>
      <c r="B508" s="63" t="s">
        <v>861</v>
      </c>
      <c r="C508" s="24" t="s">
        <v>81</v>
      </c>
      <c r="D508" s="46" t="s">
        <v>74</v>
      </c>
      <c r="E508" s="37"/>
      <c r="F508" s="37">
        <v>300</v>
      </c>
      <c r="G508" s="109">
        <f t="shared" si="17"/>
        <v>0.53447068695517397</v>
      </c>
      <c r="H508" s="108">
        <v>561.303</v>
      </c>
      <c r="I508" s="36">
        <f t="shared" si="18"/>
        <v>-7071009</v>
      </c>
      <c r="J508" s="24" t="s">
        <v>338</v>
      </c>
      <c r="K508" s="63" t="s">
        <v>83</v>
      </c>
      <c r="L508" s="20" t="s">
        <v>26</v>
      </c>
      <c r="M508" s="20" t="s">
        <v>66</v>
      </c>
      <c r="N508" s="24" t="s">
        <v>84</v>
      </c>
      <c r="P508" s="166"/>
    </row>
    <row r="509" spans="1:16" s="163" customFormat="1" x14ac:dyDescent="0.25">
      <c r="A509" s="52">
        <v>43291</v>
      </c>
      <c r="B509" s="63" t="s">
        <v>862</v>
      </c>
      <c r="C509" s="24" t="s">
        <v>81</v>
      </c>
      <c r="D509" s="46" t="s">
        <v>74</v>
      </c>
      <c r="E509" s="37"/>
      <c r="F509" s="37">
        <v>300</v>
      </c>
      <c r="G509" s="109">
        <f t="shared" si="17"/>
        <v>0.53447068695517397</v>
      </c>
      <c r="H509" s="108">
        <v>561.303</v>
      </c>
      <c r="I509" s="36">
        <f t="shared" si="18"/>
        <v>-7071309</v>
      </c>
      <c r="J509" s="24" t="s">
        <v>338</v>
      </c>
      <c r="K509" s="63" t="s">
        <v>83</v>
      </c>
      <c r="L509" s="20" t="s">
        <v>26</v>
      </c>
      <c r="M509" s="20" t="s">
        <v>66</v>
      </c>
      <c r="N509" s="24" t="s">
        <v>84</v>
      </c>
      <c r="P509" s="166"/>
    </row>
    <row r="510" spans="1:16" s="163" customFormat="1" x14ac:dyDescent="0.25">
      <c r="A510" s="52">
        <v>43291</v>
      </c>
      <c r="B510" s="63" t="s">
        <v>863</v>
      </c>
      <c r="C510" s="63" t="s">
        <v>864</v>
      </c>
      <c r="D510" s="46" t="s">
        <v>74</v>
      </c>
      <c r="E510" s="37"/>
      <c r="F510" s="37">
        <v>3000</v>
      </c>
      <c r="G510" s="109">
        <f t="shared" si="17"/>
        <v>5.3447068695517395</v>
      </c>
      <c r="H510" s="108">
        <v>561.303</v>
      </c>
      <c r="I510" s="36">
        <f t="shared" si="18"/>
        <v>-7074309</v>
      </c>
      <c r="J510" s="24" t="s">
        <v>338</v>
      </c>
      <c r="K510" s="63" t="s">
        <v>83</v>
      </c>
      <c r="L510" s="20" t="s">
        <v>26</v>
      </c>
      <c r="M510" s="20" t="s">
        <v>66</v>
      </c>
      <c r="N510" s="24" t="s">
        <v>84</v>
      </c>
      <c r="P510" s="166"/>
    </row>
    <row r="511" spans="1:16" s="3" customFormat="1" x14ac:dyDescent="0.25">
      <c r="A511" s="52">
        <v>43291</v>
      </c>
      <c r="B511" s="63" t="s">
        <v>1016</v>
      </c>
      <c r="C511" s="24" t="s">
        <v>81</v>
      </c>
      <c r="D511" s="20" t="s">
        <v>76</v>
      </c>
      <c r="E511" s="100"/>
      <c r="F511" s="100">
        <v>1000</v>
      </c>
      <c r="G511" s="109">
        <f t="shared" si="17"/>
        <v>1.7815689565172466</v>
      </c>
      <c r="H511" s="108">
        <v>561.303</v>
      </c>
      <c r="I511" s="36">
        <f t="shared" si="18"/>
        <v>-7075309</v>
      </c>
      <c r="J511" s="63" t="s">
        <v>351</v>
      </c>
      <c r="K511" s="63" t="s">
        <v>83</v>
      </c>
      <c r="L511" s="20" t="s">
        <v>35</v>
      </c>
      <c r="M511" s="20" t="s">
        <v>66</v>
      </c>
      <c r="N511" s="24" t="s">
        <v>84</v>
      </c>
      <c r="O511" s="106"/>
      <c r="P511" s="34"/>
    </row>
    <row r="512" spans="1:16" s="3" customFormat="1" x14ac:dyDescent="0.25">
      <c r="A512" s="52">
        <v>43291</v>
      </c>
      <c r="B512" s="63" t="s">
        <v>1017</v>
      </c>
      <c r="C512" s="24" t="s">
        <v>81</v>
      </c>
      <c r="D512" s="20" t="s">
        <v>76</v>
      </c>
      <c r="E512" s="100"/>
      <c r="F512" s="100">
        <v>1000</v>
      </c>
      <c r="G512" s="109">
        <f t="shared" si="17"/>
        <v>1.7815689565172466</v>
      </c>
      <c r="H512" s="108">
        <v>561.303</v>
      </c>
      <c r="I512" s="36">
        <f t="shared" si="18"/>
        <v>-7076309</v>
      </c>
      <c r="J512" s="63" t="s">
        <v>351</v>
      </c>
      <c r="K512" s="63" t="s">
        <v>83</v>
      </c>
      <c r="L512" s="20" t="s">
        <v>35</v>
      </c>
      <c r="M512" s="20" t="s">
        <v>66</v>
      </c>
      <c r="N512" s="24" t="s">
        <v>84</v>
      </c>
      <c r="O512" s="106"/>
      <c r="P512" s="34"/>
    </row>
    <row r="513" spans="1:16" s="163" customFormat="1" x14ac:dyDescent="0.25">
      <c r="A513" s="52">
        <v>43292</v>
      </c>
      <c r="B513" s="45" t="s">
        <v>124</v>
      </c>
      <c r="C513" s="24" t="s">
        <v>81</v>
      </c>
      <c r="D513" s="46" t="s">
        <v>74</v>
      </c>
      <c r="E513" s="100"/>
      <c r="F513" s="36">
        <v>500</v>
      </c>
      <c r="G513" s="109">
        <f t="shared" si="17"/>
        <v>0.89078447825862328</v>
      </c>
      <c r="H513" s="108">
        <v>561.303</v>
      </c>
      <c r="I513" s="36">
        <f t="shared" si="18"/>
        <v>-7076809</v>
      </c>
      <c r="J513" s="24" t="s">
        <v>82</v>
      </c>
      <c r="K513" s="63" t="s">
        <v>83</v>
      </c>
      <c r="L513" s="20" t="s">
        <v>26</v>
      </c>
      <c r="M513" s="20" t="s">
        <v>66</v>
      </c>
      <c r="N513" s="24" t="s">
        <v>84</v>
      </c>
      <c r="O513" s="164"/>
      <c r="P513" s="166"/>
    </row>
    <row r="514" spans="1:16" s="163" customFormat="1" x14ac:dyDescent="0.25">
      <c r="A514" s="52">
        <v>43292</v>
      </c>
      <c r="B514" s="45" t="s">
        <v>123</v>
      </c>
      <c r="C514" s="24" t="s">
        <v>121</v>
      </c>
      <c r="D514" s="46" t="s">
        <v>74</v>
      </c>
      <c r="E514" s="100"/>
      <c r="F514" s="36">
        <v>9000</v>
      </c>
      <c r="G514" s="109">
        <f t="shared" si="17"/>
        <v>16.034120608655218</v>
      </c>
      <c r="H514" s="108">
        <v>561.303</v>
      </c>
      <c r="I514" s="36">
        <f t="shared" si="18"/>
        <v>-7085809</v>
      </c>
      <c r="J514" s="24" t="s">
        <v>82</v>
      </c>
      <c r="K514" s="63" t="s">
        <v>83</v>
      </c>
      <c r="L514" s="20" t="s">
        <v>26</v>
      </c>
      <c r="M514" s="20" t="s">
        <v>66</v>
      </c>
      <c r="N514" s="24" t="s">
        <v>84</v>
      </c>
      <c r="O514" s="164"/>
      <c r="P514" s="166"/>
    </row>
    <row r="515" spans="1:16" s="163" customFormat="1" x14ac:dyDescent="0.25">
      <c r="A515" s="52">
        <v>43292</v>
      </c>
      <c r="B515" s="45" t="s">
        <v>125</v>
      </c>
      <c r="C515" s="24" t="s">
        <v>81</v>
      </c>
      <c r="D515" s="46" t="s">
        <v>74</v>
      </c>
      <c r="E515" s="100"/>
      <c r="F515" s="36">
        <v>500</v>
      </c>
      <c r="G515" s="109">
        <f t="shared" si="17"/>
        <v>0.89078447825862328</v>
      </c>
      <c r="H515" s="108">
        <v>561.303</v>
      </c>
      <c r="I515" s="36">
        <f t="shared" si="18"/>
        <v>-7086309</v>
      </c>
      <c r="J515" s="24" t="s">
        <v>82</v>
      </c>
      <c r="K515" s="63" t="s">
        <v>83</v>
      </c>
      <c r="L515" s="20" t="s">
        <v>26</v>
      </c>
      <c r="M515" s="20" t="s">
        <v>66</v>
      </c>
      <c r="N515" s="24" t="s">
        <v>84</v>
      </c>
      <c r="O515" s="164"/>
      <c r="P515" s="166"/>
    </row>
    <row r="516" spans="1:16" s="163" customFormat="1" x14ac:dyDescent="0.25">
      <c r="A516" s="52">
        <v>43292</v>
      </c>
      <c r="B516" s="45" t="s">
        <v>127</v>
      </c>
      <c r="C516" s="24" t="s">
        <v>81</v>
      </c>
      <c r="D516" s="46" t="s">
        <v>74</v>
      </c>
      <c r="E516" s="100"/>
      <c r="F516" s="36">
        <v>500</v>
      </c>
      <c r="G516" s="109">
        <f t="shared" si="17"/>
        <v>0.89078447825862328</v>
      </c>
      <c r="H516" s="108">
        <v>561.303</v>
      </c>
      <c r="I516" s="36">
        <f t="shared" si="18"/>
        <v>-7086809</v>
      </c>
      <c r="J516" s="24" t="s">
        <v>82</v>
      </c>
      <c r="K516" s="63" t="s">
        <v>83</v>
      </c>
      <c r="L516" s="20" t="s">
        <v>26</v>
      </c>
      <c r="M516" s="20" t="s">
        <v>66</v>
      </c>
      <c r="N516" s="24" t="s">
        <v>84</v>
      </c>
      <c r="O516" s="164"/>
      <c r="P516" s="166"/>
    </row>
    <row r="517" spans="1:16" s="163" customFormat="1" x14ac:dyDescent="0.25">
      <c r="A517" s="52">
        <v>43292</v>
      </c>
      <c r="B517" s="45" t="s">
        <v>128</v>
      </c>
      <c r="C517" s="24" t="s">
        <v>81</v>
      </c>
      <c r="D517" s="46" t="s">
        <v>74</v>
      </c>
      <c r="E517" s="100"/>
      <c r="F517" s="36">
        <v>500</v>
      </c>
      <c r="G517" s="109">
        <f t="shared" si="17"/>
        <v>0.89078447825862328</v>
      </c>
      <c r="H517" s="108">
        <v>561.303</v>
      </c>
      <c r="I517" s="36">
        <f t="shared" si="18"/>
        <v>-7087309</v>
      </c>
      <c r="J517" s="24" t="s">
        <v>82</v>
      </c>
      <c r="K517" s="63" t="s">
        <v>83</v>
      </c>
      <c r="L517" s="20" t="s">
        <v>26</v>
      </c>
      <c r="M517" s="20" t="s">
        <v>66</v>
      </c>
      <c r="N517" s="24" t="s">
        <v>84</v>
      </c>
      <c r="O517" s="164"/>
      <c r="P517" s="166"/>
    </row>
    <row r="518" spans="1:16" s="163" customFormat="1" x14ac:dyDescent="0.25">
      <c r="A518" s="52">
        <v>43292</v>
      </c>
      <c r="B518" s="45" t="s">
        <v>129</v>
      </c>
      <c r="C518" s="24" t="s">
        <v>81</v>
      </c>
      <c r="D518" s="46" t="s">
        <v>74</v>
      </c>
      <c r="E518" s="100"/>
      <c r="F518" s="36">
        <v>500</v>
      </c>
      <c r="G518" s="109">
        <f t="shared" si="17"/>
        <v>0.89078447825862328</v>
      </c>
      <c r="H518" s="108">
        <v>561.303</v>
      </c>
      <c r="I518" s="36">
        <f t="shared" si="18"/>
        <v>-7087809</v>
      </c>
      <c r="J518" s="24" t="s">
        <v>82</v>
      </c>
      <c r="K518" s="63" t="s">
        <v>83</v>
      </c>
      <c r="L518" s="20" t="s">
        <v>26</v>
      </c>
      <c r="M518" s="20" t="s">
        <v>66</v>
      </c>
      <c r="N518" s="24" t="s">
        <v>84</v>
      </c>
      <c r="O518" s="164"/>
      <c r="P518" s="166"/>
    </row>
    <row r="519" spans="1:16" s="163" customFormat="1" x14ac:dyDescent="0.25">
      <c r="A519" s="52">
        <v>43292</v>
      </c>
      <c r="B519" s="45" t="s">
        <v>130</v>
      </c>
      <c r="C519" s="24" t="s">
        <v>81</v>
      </c>
      <c r="D519" s="46" t="s">
        <v>74</v>
      </c>
      <c r="E519" s="100"/>
      <c r="F519" s="36">
        <v>2000</v>
      </c>
      <c r="G519" s="109">
        <f t="shared" si="17"/>
        <v>3.5631379130344931</v>
      </c>
      <c r="H519" s="108">
        <v>561.303</v>
      </c>
      <c r="I519" s="36">
        <f t="shared" si="18"/>
        <v>-7089809</v>
      </c>
      <c r="J519" s="24" t="s">
        <v>82</v>
      </c>
      <c r="K519" s="63" t="s">
        <v>83</v>
      </c>
      <c r="L519" s="20" t="s">
        <v>26</v>
      </c>
      <c r="M519" s="20" t="s">
        <v>66</v>
      </c>
      <c r="N519" s="24" t="s">
        <v>84</v>
      </c>
      <c r="O519" s="164"/>
      <c r="P519" s="166"/>
    </row>
    <row r="520" spans="1:16" s="163" customFormat="1" x14ac:dyDescent="0.25">
      <c r="A520" s="52">
        <v>43292</v>
      </c>
      <c r="B520" s="45" t="s">
        <v>131</v>
      </c>
      <c r="C520" s="24" t="s">
        <v>81</v>
      </c>
      <c r="D520" s="46" t="s">
        <v>74</v>
      </c>
      <c r="E520" s="100"/>
      <c r="F520" s="36">
        <v>1000</v>
      </c>
      <c r="G520" s="109">
        <f t="shared" si="17"/>
        <v>1.7815689565172466</v>
      </c>
      <c r="H520" s="108">
        <v>561.303</v>
      </c>
      <c r="I520" s="36">
        <f t="shared" si="18"/>
        <v>-7090809</v>
      </c>
      <c r="J520" s="24" t="s">
        <v>82</v>
      </c>
      <c r="K520" s="63" t="s">
        <v>83</v>
      </c>
      <c r="L520" s="20" t="s">
        <v>26</v>
      </c>
      <c r="M520" s="20" t="s">
        <v>66</v>
      </c>
      <c r="N520" s="24" t="s">
        <v>84</v>
      </c>
      <c r="O520" s="164"/>
      <c r="P520" s="166"/>
    </row>
    <row r="521" spans="1:16" s="163" customFormat="1" x14ac:dyDescent="0.25">
      <c r="A521" s="52">
        <v>43292</v>
      </c>
      <c r="B521" s="45" t="s">
        <v>132</v>
      </c>
      <c r="C521" s="24" t="s">
        <v>81</v>
      </c>
      <c r="D521" s="46" t="s">
        <v>74</v>
      </c>
      <c r="E521" s="100"/>
      <c r="F521" s="36">
        <v>2000</v>
      </c>
      <c r="G521" s="109">
        <f t="shared" si="17"/>
        <v>3.5631379130344931</v>
      </c>
      <c r="H521" s="108">
        <v>561.303</v>
      </c>
      <c r="I521" s="36">
        <f t="shared" si="18"/>
        <v>-7092809</v>
      </c>
      <c r="J521" s="24" t="s">
        <v>82</v>
      </c>
      <c r="K521" s="63" t="s">
        <v>83</v>
      </c>
      <c r="L521" s="20" t="s">
        <v>26</v>
      </c>
      <c r="M521" s="20" t="s">
        <v>66</v>
      </c>
      <c r="N521" s="24" t="s">
        <v>84</v>
      </c>
      <c r="O521" s="164"/>
      <c r="P521" s="166"/>
    </row>
    <row r="522" spans="1:16" s="3" customFormat="1" x14ac:dyDescent="0.25">
      <c r="A522" s="52">
        <v>43292</v>
      </c>
      <c r="B522" s="20" t="s">
        <v>214</v>
      </c>
      <c r="C522" s="24" t="s">
        <v>81</v>
      </c>
      <c r="D522" s="46" t="s">
        <v>74</v>
      </c>
      <c r="E522" s="37"/>
      <c r="F522" s="37">
        <v>300</v>
      </c>
      <c r="G522" s="109">
        <f t="shared" si="17"/>
        <v>0.53447068695517397</v>
      </c>
      <c r="H522" s="108">
        <v>561.303</v>
      </c>
      <c r="I522" s="36">
        <f t="shared" si="18"/>
        <v>-7093109</v>
      </c>
      <c r="J522" s="20" t="s">
        <v>187</v>
      </c>
      <c r="K522" s="20" t="s">
        <v>83</v>
      </c>
      <c r="L522" s="20" t="s">
        <v>26</v>
      </c>
      <c r="M522" s="20" t="s">
        <v>66</v>
      </c>
      <c r="N522" s="20" t="s">
        <v>84</v>
      </c>
      <c r="P522" s="34"/>
    </row>
    <row r="523" spans="1:16" s="3" customFormat="1" x14ac:dyDescent="0.25">
      <c r="A523" s="52">
        <v>43292</v>
      </c>
      <c r="B523" s="20" t="s">
        <v>215</v>
      </c>
      <c r="C523" s="24" t="s">
        <v>81</v>
      </c>
      <c r="D523" s="46" t="s">
        <v>74</v>
      </c>
      <c r="E523" s="37"/>
      <c r="F523" s="37">
        <v>300</v>
      </c>
      <c r="G523" s="109">
        <f t="shared" si="17"/>
        <v>0.53447068695517397</v>
      </c>
      <c r="H523" s="108">
        <v>561.303</v>
      </c>
      <c r="I523" s="36">
        <f t="shared" si="18"/>
        <v>-7093409</v>
      </c>
      <c r="J523" s="20" t="s">
        <v>187</v>
      </c>
      <c r="K523" s="20" t="s">
        <v>83</v>
      </c>
      <c r="L523" s="20" t="s">
        <v>26</v>
      </c>
      <c r="M523" s="20" t="s">
        <v>66</v>
      </c>
      <c r="N523" s="20" t="s">
        <v>84</v>
      </c>
      <c r="P523" s="34"/>
    </row>
    <row r="524" spans="1:16" s="3" customFormat="1" x14ac:dyDescent="0.25">
      <c r="A524" s="52">
        <v>43292</v>
      </c>
      <c r="B524" s="20" t="s">
        <v>216</v>
      </c>
      <c r="C524" s="24" t="s">
        <v>81</v>
      </c>
      <c r="D524" s="46" t="s">
        <v>74</v>
      </c>
      <c r="E524" s="37"/>
      <c r="F524" s="37">
        <v>300</v>
      </c>
      <c r="G524" s="109">
        <f t="shared" ref="G524:G588" si="19">+F524/H524</f>
        <v>0.53447068695517397</v>
      </c>
      <c r="H524" s="108">
        <v>561.303</v>
      </c>
      <c r="I524" s="36">
        <f t="shared" si="18"/>
        <v>-7093709</v>
      </c>
      <c r="J524" s="20" t="s">
        <v>187</v>
      </c>
      <c r="K524" s="20" t="s">
        <v>83</v>
      </c>
      <c r="L524" s="20" t="s">
        <v>26</v>
      </c>
      <c r="M524" s="20" t="s">
        <v>66</v>
      </c>
      <c r="N524" s="20" t="s">
        <v>84</v>
      </c>
      <c r="P524" s="34"/>
    </row>
    <row r="525" spans="1:16" s="3" customFormat="1" x14ac:dyDescent="0.25">
      <c r="A525" s="52">
        <v>43292</v>
      </c>
      <c r="B525" s="20" t="s">
        <v>212</v>
      </c>
      <c r="C525" s="24" t="s">
        <v>81</v>
      </c>
      <c r="D525" s="46" t="s">
        <v>74</v>
      </c>
      <c r="E525" s="37"/>
      <c r="F525" s="37">
        <v>300</v>
      </c>
      <c r="G525" s="109">
        <f t="shared" si="19"/>
        <v>0.53447068695517397</v>
      </c>
      <c r="H525" s="108">
        <v>561.303</v>
      </c>
      <c r="I525" s="36">
        <f t="shared" si="18"/>
        <v>-7094009</v>
      </c>
      <c r="J525" s="20" t="s">
        <v>187</v>
      </c>
      <c r="K525" s="20" t="s">
        <v>83</v>
      </c>
      <c r="L525" s="20" t="s">
        <v>26</v>
      </c>
      <c r="M525" s="20" t="s">
        <v>66</v>
      </c>
      <c r="N525" s="20" t="s">
        <v>84</v>
      </c>
      <c r="P525" s="34"/>
    </row>
    <row r="526" spans="1:16" s="3" customFormat="1" x14ac:dyDescent="0.25">
      <c r="A526" s="52">
        <v>43292</v>
      </c>
      <c r="B526" s="20" t="s">
        <v>213</v>
      </c>
      <c r="C526" s="24" t="s">
        <v>81</v>
      </c>
      <c r="D526" s="46" t="s">
        <v>74</v>
      </c>
      <c r="E526" s="37"/>
      <c r="F526" s="37">
        <v>300</v>
      </c>
      <c r="G526" s="109">
        <f t="shared" si="19"/>
        <v>0.53447068695517397</v>
      </c>
      <c r="H526" s="108">
        <v>561.303</v>
      </c>
      <c r="I526" s="36">
        <f t="shared" si="18"/>
        <v>-7094309</v>
      </c>
      <c r="J526" s="20" t="s">
        <v>187</v>
      </c>
      <c r="K526" s="20" t="s">
        <v>83</v>
      </c>
      <c r="L526" s="20" t="s">
        <v>26</v>
      </c>
      <c r="M526" s="20" t="s">
        <v>66</v>
      </c>
      <c r="N526" s="20" t="s">
        <v>84</v>
      </c>
      <c r="P526" s="34"/>
    </row>
    <row r="527" spans="1:16" s="163" customFormat="1" x14ac:dyDescent="0.25">
      <c r="A527" s="52">
        <v>43292</v>
      </c>
      <c r="B527" s="24" t="s">
        <v>328</v>
      </c>
      <c r="C527" s="24" t="s">
        <v>81</v>
      </c>
      <c r="D527" s="46" t="s">
        <v>74</v>
      </c>
      <c r="E527" s="37"/>
      <c r="F527" s="37">
        <v>500</v>
      </c>
      <c r="G527" s="109">
        <f t="shared" si="19"/>
        <v>0.89078447825862328</v>
      </c>
      <c r="H527" s="108">
        <v>561.303</v>
      </c>
      <c r="I527" s="36">
        <f t="shared" si="18"/>
        <v>-7094809</v>
      </c>
      <c r="J527" s="24" t="s">
        <v>282</v>
      </c>
      <c r="K527" s="20" t="s">
        <v>83</v>
      </c>
      <c r="L527" s="20" t="s">
        <v>26</v>
      </c>
      <c r="M527" s="20" t="s">
        <v>66</v>
      </c>
      <c r="N527" s="20" t="s">
        <v>84</v>
      </c>
      <c r="P527" s="166"/>
    </row>
    <row r="528" spans="1:16" s="163" customFormat="1" x14ac:dyDescent="0.25">
      <c r="A528" s="52">
        <v>43292</v>
      </c>
      <c r="B528" s="24" t="s">
        <v>329</v>
      </c>
      <c r="C528" s="24" t="s">
        <v>81</v>
      </c>
      <c r="D528" s="46" t="s">
        <v>74</v>
      </c>
      <c r="E528" s="37"/>
      <c r="F528" s="37">
        <v>500</v>
      </c>
      <c r="G528" s="109">
        <f t="shared" si="19"/>
        <v>0.89078447825862328</v>
      </c>
      <c r="H528" s="108">
        <v>561.303</v>
      </c>
      <c r="I528" s="36">
        <f t="shared" ref="I528:I591" si="20">+I527+E528-F528</f>
        <v>-7095309</v>
      </c>
      <c r="J528" s="24" t="s">
        <v>282</v>
      </c>
      <c r="K528" s="20" t="s">
        <v>83</v>
      </c>
      <c r="L528" s="20" t="s">
        <v>26</v>
      </c>
      <c r="M528" s="20" t="s">
        <v>66</v>
      </c>
      <c r="N528" s="20" t="s">
        <v>84</v>
      </c>
      <c r="P528" s="166"/>
    </row>
    <row r="529" spans="1:16" s="163" customFormat="1" x14ac:dyDescent="0.25">
      <c r="A529" s="52">
        <v>43292</v>
      </c>
      <c r="B529" s="20" t="s">
        <v>1137</v>
      </c>
      <c r="C529" s="20" t="s">
        <v>71</v>
      </c>
      <c r="D529" s="46" t="s">
        <v>74</v>
      </c>
      <c r="E529" s="37"/>
      <c r="F529" s="37">
        <v>15000</v>
      </c>
      <c r="G529" s="109">
        <f t="shared" si="19"/>
        <v>26.723534347758697</v>
      </c>
      <c r="H529" s="108">
        <v>561.303</v>
      </c>
      <c r="I529" s="36">
        <f t="shared" si="20"/>
        <v>-7110309</v>
      </c>
      <c r="J529" s="20" t="s">
        <v>186</v>
      </c>
      <c r="K529" s="20">
        <v>28</v>
      </c>
      <c r="L529" s="20" t="s">
        <v>26</v>
      </c>
      <c r="M529" s="20" t="s">
        <v>66</v>
      </c>
      <c r="N529" s="24" t="s">
        <v>100</v>
      </c>
      <c r="O529" s="166"/>
      <c r="P529" s="166"/>
    </row>
    <row r="530" spans="1:16" s="163" customFormat="1" x14ac:dyDescent="0.25">
      <c r="A530" s="52">
        <v>43292</v>
      </c>
      <c r="B530" s="20" t="s">
        <v>1138</v>
      </c>
      <c r="C530" s="20" t="s">
        <v>71</v>
      </c>
      <c r="D530" s="46" t="s">
        <v>74</v>
      </c>
      <c r="E530" s="37"/>
      <c r="F530" s="37">
        <v>5000</v>
      </c>
      <c r="G530" s="109">
        <f t="shared" si="19"/>
        <v>8.907844782586233</v>
      </c>
      <c r="H530" s="108">
        <v>561.303</v>
      </c>
      <c r="I530" s="36">
        <f t="shared" si="20"/>
        <v>-7115309</v>
      </c>
      <c r="J530" s="20" t="s">
        <v>186</v>
      </c>
      <c r="K530" s="20">
        <v>29</v>
      </c>
      <c r="L530" s="20" t="s">
        <v>26</v>
      </c>
      <c r="M530" s="20" t="s">
        <v>66</v>
      </c>
      <c r="N530" s="24" t="s">
        <v>100</v>
      </c>
      <c r="O530" s="166"/>
      <c r="P530" s="166"/>
    </row>
    <row r="531" spans="1:16" s="163" customFormat="1" x14ac:dyDescent="0.25">
      <c r="A531" s="52">
        <v>43292</v>
      </c>
      <c r="B531" s="20" t="s">
        <v>1139</v>
      </c>
      <c r="C531" s="20" t="s">
        <v>71</v>
      </c>
      <c r="D531" s="20" t="s">
        <v>395</v>
      </c>
      <c r="E531" s="37"/>
      <c r="F531" s="37">
        <v>30000</v>
      </c>
      <c r="G531" s="109">
        <f t="shared" si="19"/>
        <v>53.447068695517395</v>
      </c>
      <c r="H531" s="108">
        <v>561.303</v>
      </c>
      <c r="I531" s="36">
        <f t="shared" si="20"/>
        <v>-7145309</v>
      </c>
      <c r="J531" s="20" t="s">
        <v>186</v>
      </c>
      <c r="K531" s="20">
        <v>31</v>
      </c>
      <c r="L531" s="20" t="s">
        <v>35</v>
      </c>
      <c r="M531" s="20" t="s">
        <v>66</v>
      </c>
      <c r="N531" s="24" t="s">
        <v>100</v>
      </c>
      <c r="O531" s="166"/>
      <c r="P531" s="166"/>
    </row>
    <row r="532" spans="1:16" s="163" customFormat="1" x14ac:dyDescent="0.25">
      <c r="A532" s="52">
        <v>43292</v>
      </c>
      <c r="B532" s="20" t="s">
        <v>1140</v>
      </c>
      <c r="C532" s="20" t="s">
        <v>71</v>
      </c>
      <c r="D532" s="46" t="s">
        <v>74</v>
      </c>
      <c r="E532" s="37"/>
      <c r="F532" s="37">
        <v>15000</v>
      </c>
      <c r="G532" s="109">
        <f t="shared" si="19"/>
        <v>26.723534347758697</v>
      </c>
      <c r="H532" s="108">
        <v>561.303</v>
      </c>
      <c r="I532" s="36">
        <f t="shared" si="20"/>
        <v>-7160309</v>
      </c>
      <c r="J532" s="20" t="s">
        <v>186</v>
      </c>
      <c r="K532" s="20">
        <v>32</v>
      </c>
      <c r="L532" s="20" t="s">
        <v>26</v>
      </c>
      <c r="M532" s="20" t="s">
        <v>66</v>
      </c>
      <c r="N532" s="24" t="s">
        <v>100</v>
      </c>
      <c r="O532" s="166"/>
      <c r="P532" s="166"/>
    </row>
    <row r="533" spans="1:16" s="163" customFormat="1" x14ac:dyDescent="0.25">
      <c r="A533" s="52">
        <v>43292</v>
      </c>
      <c r="B533" s="20" t="s">
        <v>1141</v>
      </c>
      <c r="C533" s="20" t="s">
        <v>71</v>
      </c>
      <c r="D533" s="46" t="s">
        <v>74</v>
      </c>
      <c r="E533" s="37"/>
      <c r="F533" s="37">
        <v>25000</v>
      </c>
      <c r="G533" s="109">
        <f t="shared" si="19"/>
        <v>44.539223912931163</v>
      </c>
      <c r="H533" s="108">
        <v>561.303</v>
      </c>
      <c r="I533" s="36">
        <f t="shared" si="20"/>
        <v>-7185309</v>
      </c>
      <c r="J533" s="20" t="s">
        <v>186</v>
      </c>
      <c r="K533" s="20">
        <v>33</v>
      </c>
      <c r="L533" s="20" t="s">
        <v>26</v>
      </c>
      <c r="M533" s="20" t="s">
        <v>66</v>
      </c>
      <c r="N533" s="24" t="s">
        <v>100</v>
      </c>
      <c r="O533" s="166"/>
      <c r="P533" s="166"/>
    </row>
    <row r="534" spans="1:16" s="163" customFormat="1" x14ac:dyDescent="0.25">
      <c r="A534" s="52">
        <v>43292</v>
      </c>
      <c r="B534" s="20" t="s">
        <v>542</v>
      </c>
      <c r="C534" s="20" t="s">
        <v>79</v>
      </c>
      <c r="D534" s="20" t="s">
        <v>69</v>
      </c>
      <c r="E534" s="37"/>
      <c r="F534" s="37">
        <v>9300</v>
      </c>
      <c r="G534" s="109">
        <f t="shared" si="19"/>
        <v>16.568591295610393</v>
      </c>
      <c r="H534" s="108">
        <v>561.303</v>
      </c>
      <c r="I534" s="36">
        <f t="shared" si="20"/>
        <v>-7194609</v>
      </c>
      <c r="J534" s="20" t="s">
        <v>385</v>
      </c>
      <c r="K534" s="20">
        <v>3</v>
      </c>
      <c r="L534" s="20" t="s">
        <v>26</v>
      </c>
      <c r="M534" s="20" t="s">
        <v>66</v>
      </c>
      <c r="N534" s="24" t="s">
        <v>100</v>
      </c>
      <c r="P534" s="166"/>
    </row>
    <row r="535" spans="1:16" s="3" customFormat="1" x14ac:dyDescent="0.25">
      <c r="A535" s="52">
        <v>43292</v>
      </c>
      <c r="B535" s="20" t="s">
        <v>543</v>
      </c>
      <c r="C535" s="24" t="s">
        <v>81</v>
      </c>
      <c r="D535" s="20" t="s">
        <v>72</v>
      </c>
      <c r="E535" s="37"/>
      <c r="F535" s="37">
        <v>1000</v>
      </c>
      <c r="G535" s="109">
        <f t="shared" si="19"/>
        <v>1.7815689565172466</v>
      </c>
      <c r="H535" s="108">
        <v>561.303</v>
      </c>
      <c r="I535" s="36">
        <f t="shared" si="20"/>
        <v>-7195609</v>
      </c>
      <c r="J535" s="20" t="s">
        <v>385</v>
      </c>
      <c r="K535" s="20" t="s">
        <v>83</v>
      </c>
      <c r="L535" s="20" t="s">
        <v>26</v>
      </c>
      <c r="M535" s="20" t="s">
        <v>66</v>
      </c>
      <c r="N535" s="24" t="s">
        <v>84</v>
      </c>
    </row>
    <row r="536" spans="1:16" s="3" customFormat="1" x14ac:dyDescent="0.25">
      <c r="A536" s="52">
        <v>43292</v>
      </c>
      <c r="B536" s="20" t="s">
        <v>544</v>
      </c>
      <c r="C536" s="24" t="s">
        <v>81</v>
      </c>
      <c r="D536" s="20" t="s">
        <v>72</v>
      </c>
      <c r="E536" s="37"/>
      <c r="F536" s="37">
        <v>1000</v>
      </c>
      <c r="G536" s="109">
        <f t="shared" si="19"/>
        <v>1.7815689565172466</v>
      </c>
      <c r="H536" s="108">
        <v>561.303</v>
      </c>
      <c r="I536" s="36">
        <f t="shared" si="20"/>
        <v>-7196609</v>
      </c>
      <c r="J536" s="20" t="s">
        <v>385</v>
      </c>
      <c r="K536" s="20" t="s">
        <v>83</v>
      </c>
      <c r="L536" s="20" t="s">
        <v>26</v>
      </c>
      <c r="M536" s="20" t="s">
        <v>66</v>
      </c>
      <c r="N536" s="24" t="s">
        <v>84</v>
      </c>
    </row>
    <row r="537" spans="1:16" s="3" customFormat="1" x14ac:dyDescent="0.25">
      <c r="A537" s="52">
        <v>43292</v>
      </c>
      <c r="B537" s="20" t="s">
        <v>545</v>
      </c>
      <c r="C537" s="24" t="s">
        <v>81</v>
      </c>
      <c r="D537" s="20" t="s">
        <v>72</v>
      </c>
      <c r="E537" s="37"/>
      <c r="F537" s="37">
        <v>1000</v>
      </c>
      <c r="G537" s="109">
        <f t="shared" si="19"/>
        <v>1.7815689565172466</v>
      </c>
      <c r="H537" s="108">
        <v>561.303</v>
      </c>
      <c r="I537" s="36">
        <f t="shared" si="20"/>
        <v>-7197609</v>
      </c>
      <c r="J537" s="20" t="s">
        <v>385</v>
      </c>
      <c r="K537" s="20" t="s">
        <v>83</v>
      </c>
      <c r="L537" s="20" t="s">
        <v>26</v>
      </c>
      <c r="M537" s="20" t="s">
        <v>66</v>
      </c>
      <c r="N537" s="24" t="s">
        <v>84</v>
      </c>
    </row>
    <row r="538" spans="1:16" s="3" customFormat="1" ht="15.75" x14ac:dyDescent="0.25">
      <c r="A538" s="52">
        <v>43292</v>
      </c>
      <c r="B538" s="20" t="s">
        <v>586</v>
      </c>
      <c r="C538" s="24" t="s">
        <v>81</v>
      </c>
      <c r="D538" s="55" t="s">
        <v>76</v>
      </c>
      <c r="E538" s="37"/>
      <c r="F538" s="37">
        <v>1500</v>
      </c>
      <c r="G538" s="109">
        <f t="shared" si="19"/>
        <v>2.6723534347758697</v>
      </c>
      <c r="H538" s="108">
        <v>561.303</v>
      </c>
      <c r="I538" s="36">
        <f t="shared" si="20"/>
        <v>-7199109</v>
      </c>
      <c r="J538" s="20" t="s">
        <v>396</v>
      </c>
      <c r="K538" s="46" t="s">
        <v>83</v>
      </c>
      <c r="L538" s="20" t="s">
        <v>35</v>
      </c>
      <c r="M538" s="20" t="s">
        <v>66</v>
      </c>
      <c r="N538" s="24" t="s">
        <v>84</v>
      </c>
      <c r="O538" s="39"/>
    </row>
    <row r="539" spans="1:16" s="163" customFormat="1" ht="15.75" x14ac:dyDescent="0.25">
      <c r="A539" s="52">
        <v>43292</v>
      </c>
      <c r="B539" s="20" t="s">
        <v>587</v>
      </c>
      <c r="C539" s="20" t="s">
        <v>670</v>
      </c>
      <c r="D539" s="55" t="s">
        <v>76</v>
      </c>
      <c r="E539" s="37"/>
      <c r="F539" s="37">
        <v>1000</v>
      </c>
      <c r="G539" s="109">
        <f t="shared" si="19"/>
        <v>1.7815689565172466</v>
      </c>
      <c r="H539" s="108">
        <v>561.303</v>
      </c>
      <c r="I539" s="36">
        <f t="shared" si="20"/>
        <v>-7200109</v>
      </c>
      <c r="J539" s="20" t="s">
        <v>396</v>
      </c>
      <c r="K539" s="46" t="s">
        <v>500</v>
      </c>
      <c r="L539" s="20" t="s">
        <v>35</v>
      </c>
      <c r="M539" s="20" t="s">
        <v>66</v>
      </c>
      <c r="N539" s="24" t="s">
        <v>100</v>
      </c>
      <c r="O539" s="165"/>
    </row>
    <row r="540" spans="1:16" s="3" customFormat="1" ht="15.75" x14ac:dyDescent="0.25">
      <c r="A540" s="52">
        <v>43292</v>
      </c>
      <c r="B540" s="20" t="s">
        <v>588</v>
      </c>
      <c r="C540" s="24" t="s">
        <v>81</v>
      </c>
      <c r="D540" s="55" t="s">
        <v>76</v>
      </c>
      <c r="E540" s="37"/>
      <c r="F540" s="37">
        <v>1000</v>
      </c>
      <c r="G540" s="109">
        <f t="shared" si="19"/>
        <v>1.7815689565172466</v>
      </c>
      <c r="H540" s="108">
        <v>561.303</v>
      </c>
      <c r="I540" s="36">
        <f t="shared" si="20"/>
        <v>-7201109</v>
      </c>
      <c r="J540" s="20" t="s">
        <v>396</v>
      </c>
      <c r="K540" s="46" t="s">
        <v>83</v>
      </c>
      <c r="L540" s="20" t="s">
        <v>35</v>
      </c>
      <c r="M540" s="20" t="s">
        <v>66</v>
      </c>
      <c r="N540" s="24" t="s">
        <v>84</v>
      </c>
      <c r="O540" s="39"/>
    </row>
    <row r="541" spans="1:16" s="3" customFormat="1" ht="15.75" x14ac:dyDescent="0.25">
      <c r="A541" s="52">
        <v>43292</v>
      </c>
      <c r="B541" s="20" t="s">
        <v>589</v>
      </c>
      <c r="C541" s="24" t="s">
        <v>81</v>
      </c>
      <c r="D541" s="55" t="s">
        <v>76</v>
      </c>
      <c r="E541" s="37"/>
      <c r="F541" s="37">
        <v>2000</v>
      </c>
      <c r="G541" s="109">
        <f t="shared" si="19"/>
        <v>3.5631379130344931</v>
      </c>
      <c r="H541" s="108">
        <v>561.303</v>
      </c>
      <c r="I541" s="36">
        <f t="shared" si="20"/>
        <v>-7203109</v>
      </c>
      <c r="J541" s="20" t="s">
        <v>396</v>
      </c>
      <c r="K541" s="46" t="s">
        <v>83</v>
      </c>
      <c r="L541" s="20" t="s">
        <v>35</v>
      </c>
      <c r="M541" s="20" t="s">
        <v>66</v>
      </c>
      <c r="N541" s="24" t="s">
        <v>84</v>
      </c>
      <c r="O541" s="39"/>
    </row>
    <row r="542" spans="1:16" s="3" customFormat="1" ht="15.75" x14ac:dyDescent="0.25">
      <c r="A542" s="52">
        <v>43292</v>
      </c>
      <c r="B542" s="20" t="s">
        <v>1163</v>
      </c>
      <c r="C542" s="20" t="s">
        <v>585</v>
      </c>
      <c r="D542" s="55" t="s">
        <v>76</v>
      </c>
      <c r="E542" s="37"/>
      <c r="F542" s="37">
        <v>3000</v>
      </c>
      <c r="G542" s="109">
        <f t="shared" si="19"/>
        <v>5.3447068695517395</v>
      </c>
      <c r="H542" s="108">
        <v>561.303</v>
      </c>
      <c r="I542" s="36">
        <f t="shared" si="20"/>
        <v>-7206109</v>
      </c>
      <c r="J542" s="20" t="s">
        <v>396</v>
      </c>
      <c r="K542" s="46" t="s">
        <v>83</v>
      </c>
      <c r="L542" s="20" t="s">
        <v>35</v>
      </c>
      <c r="M542" s="20" t="s">
        <v>66</v>
      </c>
      <c r="N542" s="24" t="s">
        <v>84</v>
      </c>
      <c r="O542" s="39"/>
    </row>
    <row r="543" spans="1:16" s="3" customFormat="1" ht="15.75" x14ac:dyDescent="0.25">
      <c r="A543" s="52">
        <v>43292</v>
      </c>
      <c r="B543" s="20" t="s">
        <v>590</v>
      </c>
      <c r="C543" s="24" t="s">
        <v>81</v>
      </c>
      <c r="D543" s="55" t="s">
        <v>76</v>
      </c>
      <c r="E543" s="37"/>
      <c r="F543" s="37">
        <v>1000</v>
      </c>
      <c r="G543" s="109">
        <f t="shared" si="19"/>
        <v>1.7815689565172466</v>
      </c>
      <c r="H543" s="108">
        <v>561.303</v>
      </c>
      <c r="I543" s="36">
        <f t="shared" si="20"/>
        <v>-7207109</v>
      </c>
      <c r="J543" s="20" t="s">
        <v>396</v>
      </c>
      <c r="K543" s="46" t="s">
        <v>83</v>
      </c>
      <c r="L543" s="20" t="s">
        <v>35</v>
      </c>
      <c r="M543" s="20" t="s">
        <v>66</v>
      </c>
      <c r="N543" s="24" t="s">
        <v>84</v>
      </c>
      <c r="O543" s="39"/>
    </row>
    <row r="544" spans="1:16" s="3" customFormat="1" ht="15.75" x14ac:dyDescent="0.25">
      <c r="A544" s="52">
        <v>43292</v>
      </c>
      <c r="B544" s="20" t="s">
        <v>591</v>
      </c>
      <c r="C544" s="24" t="s">
        <v>81</v>
      </c>
      <c r="D544" s="55" t="s">
        <v>76</v>
      </c>
      <c r="E544" s="37"/>
      <c r="F544" s="37">
        <v>1000</v>
      </c>
      <c r="G544" s="109">
        <f t="shared" si="19"/>
        <v>1.7815689565172466</v>
      </c>
      <c r="H544" s="108">
        <v>561.303</v>
      </c>
      <c r="I544" s="36">
        <f t="shared" si="20"/>
        <v>-7208109</v>
      </c>
      <c r="J544" s="20" t="s">
        <v>396</v>
      </c>
      <c r="K544" s="46" t="s">
        <v>83</v>
      </c>
      <c r="L544" s="20" t="s">
        <v>35</v>
      </c>
      <c r="M544" s="20" t="s">
        <v>66</v>
      </c>
      <c r="N544" s="24" t="s">
        <v>84</v>
      </c>
      <c r="O544" s="39"/>
    </row>
    <row r="545" spans="1:15" s="163" customFormat="1" x14ac:dyDescent="0.25">
      <c r="A545" s="52">
        <v>43292</v>
      </c>
      <c r="B545" s="63" t="s">
        <v>779</v>
      </c>
      <c r="C545" s="24" t="s">
        <v>81</v>
      </c>
      <c r="D545" s="46" t="s">
        <v>74</v>
      </c>
      <c r="E545" s="37"/>
      <c r="F545" s="100">
        <v>1000</v>
      </c>
      <c r="G545" s="109">
        <f t="shared" si="19"/>
        <v>1.7815689565172466</v>
      </c>
      <c r="H545" s="108">
        <v>561.303</v>
      </c>
      <c r="I545" s="36">
        <f t="shared" si="20"/>
        <v>-7209109</v>
      </c>
      <c r="J545" s="24" t="s">
        <v>288</v>
      </c>
      <c r="K545" s="63" t="s">
        <v>83</v>
      </c>
      <c r="L545" s="20" t="s">
        <v>26</v>
      </c>
      <c r="M545" s="20" t="s">
        <v>66</v>
      </c>
      <c r="N545" s="24" t="s">
        <v>84</v>
      </c>
    </row>
    <row r="546" spans="1:15" s="163" customFormat="1" x14ac:dyDescent="0.25">
      <c r="A546" s="52">
        <v>43292</v>
      </c>
      <c r="B546" s="63" t="s">
        <v>780</v>
      </c>
      <c r="C546" s="20" t="s">
        <v>73</v>
      </c>
      <c r="D546" s="46" t="s">
        <v>74</v>
      </c>
      <c r="E546" s="37"/>
      <c r="F546" s="100">
        <v>1000</v>
      </c>
      <c r="G546" s="109">
        <f t="shared" si="19"/>
        <v>1.7815689565172466</v>
      </c>
      <c r="H546" s="108">
        <v>561.303</v>
      </c>
      <c r="I546" s="36">
        <f t="shared" si="20"/>
        <v>-7210109</v>
      </c>
      <c r="J546" s="24" t="s">
        <v>288</v>
      </c>
      <c r="K546" s="63" t="s">
        <v>83</v>
      </c>
      <c r="L546" s="20" t="s">
        <v>26</v>
      </c>
      <c r="M546" s="20" t="s">
        <v>66</v>
      </c>
      <c r="N546" s="24" t="s">
        <v>84</v>
      </c>
    </row>
    <row r="547" spans="1:15" s="163" customFormat="1" x14ac:dyDescent="0.25">
      <c r="A547" s="52">
        <v>43292</v>
      </c>
      <c r="B547" s="63" t="s">
        <v>781</v>
      </c>
      <c r="C547" s="24" t="s">
        <v>81</v>
      </c>
      <c r="D547" s="46" t="s">
        <v>74</v>
      </c>
      <c r="E547" s="37"/>
      <c r="F547" s="100">
        <v>1000</v>
      </c>
      <c r="G547" s="109">
        <f t="shared" si="19"/>
        <v>1.7815689565172466</v>
      </c>
      <c r="H547" s="108">
        <v>561.303</v>
      </c>
      <c r="I547" s="36">
        <f t="shared" si="20"/>
        <v>-7211109</v>
      </c>
      <c r="J547" s="24" t="s">
        <v>288</v>
      </c>
      <c r="K547" s="63" t="s">
        <v>83</v>
      </c>
      <c r="L547" s="20" t="s">
        <v>26</v>
      </c>
      <c r="M547" s="20" t="s">
        <v>66</v>
      </c>
      <c r="N547" s="24" t="s">
        <v>84</v>
      </c>
    </row>
    <row r="548" spans="1:15" s="163" customFormat="1" x14ac:dyDescent="0.25">
      <c r="A548" s="52">
        <v>43292</v>
      </c>
      <c r="B548" s="24" t="s">
        <v>811</v>
      </c>
      <c r="C548" s="24" t="s">
        <v>81</v>
      </c>
      <c r="D548" s="46" t="s">
        <v>74</v>
      </c>
      <c r="E548" s="37"/>
      <c r="F548" s="37">
        <v>1000</v>
      </c>
      <c r="G548" s="109">
        <f t="shared" si="19"/>
        <v>1.7815689565172466</v>
      </c>
      <c r="H548" s="108">
        <v>561.303</v>
      </c>
      <c r="I548" s="36">
        <f t="shared" si="20"/>
        <v>-7212109</v>
      </c>
      <c r="J548" s="24" t="s">
        <v>806</v>
      </c>
      <c r="K548" s="24" t="s">
        <v>83</v>
      </c>
      <c r="L548" s="20" t="s">
        <v>26</v>
      </c>
      <c r="M548" s="20" t="s">
        <v>66</v>
      </c>
      <c r="N548" s="24" t="s">
        <v>84</v>
      </c>
    </row>
    <row r="549" spans="1:15" s="3" customFormat="1" x14ac:dyDescent="0.25">
      <c r="A549" s="52">
        <v>43292</v>
      </c>
      <c r="B549" s="24" t="s">
        <v>780</v>
      </c>
      <c r="C549" s="20" t="s">
        <v>73</v>
      </c>
      <c r="D549" s="46" t="s">
        <v>74</v>
      </c>
      <c r="E549" s="37"/>
      <c r="F549" s="37">
        <v>1000</v>
      </c>
      <c r="G549" s="109">
        <f t="shared" si="19"/>
        <v>1.7815689565172466</v>
      </c>
      <c r="H549" s="108">
        <v>561.303</v>
      </c>
      <c r="I549" s="36">
        <f t="shared" si="20"/>
        <v>-7213109</v>
      </c>
      <c r="J549" s="24" t="s">
        <v>806</v>
      </c>
      <c r="K549" s="24" t="s">
        <v>83</v>
      </c>
      <c r="L549" s="20" t="s">
        <v>26</v>
      </c>
      <c r="M549" s="20" t="s">
        <v>66</v>
      </c>
      <c r="N549" s="24" t="s">
        <v>84</v>
      </c>
    </row>
    <row r="550" spans="1:15" s="163" customFormat="1" x14ac:dyDescent="0.25">
      <c r="A550" s="52">
        <v>43292</v>
      </c>
      <c r="B550" s="24" t="s">
        <v>781</v>
      </c>
      <c r="C550" s="24" t="s">
        <v>81</v>
      </c>
      <c r="D550" s="46" t="s">
        <v>74</v>
      </c>
      <c r="E550" s="37"/>
      <c r="F550" s="37">
        <v>1000</v>
      </c>
      <c r="G550" s="109">
        <f t="shared" si="19"/>
        <v>1.7815689565172466</v>
      </c>
      <c r="H550" s="108">
        <v>561.303</v>
      </c>
      <c r="I550" s="36">
        <f t="shared" si="20"/>
        <v>-7214109</v>
      </c>
      <c r="J550" s="24" t="s">
        <v>806</v>
      </c>
      <c r="K550" s="24" t="s">
        <v>83</v>
      </c>
      <c r="L550" s="20" t="s">
        <v>26</v>
      </c>
      <c r="M550" s="20" t="s">
        <v>66</v>
      </c>
      <c r="N550" s="24" t="s">
        <v>84</v>
      </c>
    </row>
    <row r="551" spans="1:15" s="163" customFormat="1" x14ac:dyDescent="0.25">
      <c r="A551" s="52">
        <v>43292</v>
      </c>
      <c r="B551" s="63" t="s">
        <v>865</v>
      </c>
      <c r="C551" s="24" t="s">
        <v>81</v>
      </c>
      <c r="D551" s="46" t="s">
        <v>74</v>
      </c>
      <c r="E551" s="37"/>
      <c r="F551" s="37">
        <v>300</v>
      </c>
      <c r="G551" s="109">
        <f t="shared" si="19"/>
        <v>0.53447068695517397</v>
      </c>
      <c r="H551" s="108">
        <v>561.303</v>
      </c>
      <c r="I551" s="36">
        <f t="shared" si="20"/>
        <v>-7214409</v>
      </c>
      <c r="J551" s="24" t="s">
        <v>338</v>
      </c>
      <c r="K551" s="63" t="s">
        <v>83</v>
      </c>
      <c r="L551" s="20" t="s">
        <v>26</v>
      </c>
      <c r="M551" s="20" t="s">
        <v>66</v>
      </c>
      <c r="N551" s="24" t="s">
        <v>84</v>
      </c>
    </row>
    <row r="552" spans="1:15" s="163" customFormat="1" x14ac:dyDescent="0.25">
      <c r="A552" s="52">
        <v>43292</v>
      </c>
      <c r="B552" s="63" t="s">
        <v>866</v>
      </c>
      <c r="C552" s="24" t="s">
        <v>81</v>
      </c>
      <c r="D552" s="46" t="s">
        <v>74</v>
      </c>
      <c r="E552" s="37"/>
      <c r="F552" s="37">
        <v>300</v>
      </c>
      <c r="G552" s="109">
        <f t="shared" si="19"/>
        <v>0.53447068695517397</v>
      </c>
      <c r="H552" s="108">
        <v>561.303</v>
      </c>
      <c r="I552" s="36">
        <f t="shared" si="20"/>
        <v>-7214709</v>
      </c>
      <c r="J552" s="24" t="s">
        <v>338</v>
      </c>
      <c r="K552" s="63" t="s">
        <v>83</v>
      </c>
      <c r="L552" s="20" t="s">
        <v>26</v>
      </c>
      <c r="M552" s="20" t="s">
        <v>66</v>
      </c>
      <c r="N552" s="24" t="s">
        <v>84</v>
      </c>
    </row>
    <row r="553" spans="1:15" s="163" customFormat="1" x14ac:dyDescent="0.25">
      <c r="A553" s="52">
        <v>43292</v>
      </c>
      <c r="B553" s="63" t="s">
        <v>867</v>
      </c>
      <c r="C553" s="24" t="s">
        <v>81</v>
      </c>
      <c r="D553" s="46" t="s">
        <v>74</v>
      </c>
      <c r="E553" s="37"/>
      <c r="F553" s="37">
        <v>300</v>
      </c>
      <c r="G553" s="109">
        <f t="shared" si="19"/>
        <v>0.53447068695517397</v>
      </c>
      <c r="H553" s="108">
        <v>561.303</v>
      </c>
      <c r="I553" s="36">
        <f t="shared" si="20"/>
        <v>-7215009</v>
      </c>
      <c r="J553" s="24" t="s">
        <v>338</v>
      </c>
      <c r="K553" s="63" t="s">
        <v>83</v>
      </c>
      <c r="L553" s="20" t="s">
        <v>26</v>
      </c>
      <c r="M553" s="20" t="s">
        <v>66</v>
      </c>
      <c r="N553" s="24" t="s">
        <v>84</v>
      </c>
    </row>
    <row r="554" spans="1:15" s="163" customFormat="1" x14ac:dyDescent="0.25">
      <c r="A554" s="52">
        <v>43292</v>
      </c>
      <c r="B554" s="63" t="s">
        <v>861</v>
      </c>
      <c r="C554" s="24" t="s">
        <v>81</v>
      </c>
      <c r="D554" s="46" t="s">
        <v>74</v>
      </c>
      <c r="E554" s="37"/>
      <c r="F554" s="37">
        <v>300</v>
      </c>
      <c r="G554" s="109">
        <f t="shared" si="19"/>
        <v>0.53447068695517397</v>
      </c>
      <c r="H554" s="108">
        <v>561.303</v>
      </c>
      <c r="I554" s="36">
        <f t="shared" si="20"/>
        <v>-7215309</v>
      </c>
      <c r="J554" s="24" t="s">
        <v>338</v>
      </c>
      <c r="K554" s="63" t="s">
        <v>83</v>
      </c>
      <c r="L554" s="20" t="s">
        <v>26</v>
      </c>
      <c r="M554" s="20" t="s">
        <v>66</v>
      </c>
      <c r="N554" s="24" t="s">
        <v>84</v>
      </c>
    </row>
    <row r="555" spans="1:15" s="163" customFormat="1" x14ac:dyDescent="0.25">
      <c r="A555" s="52">
        <v>43292</v>
      </c>
      <c r="B555" s="63" t="s">
        <v>862</v>
      </c>
      <c r="C555" s="24" t="s">
        <v>81</v>
      </c>
      <c r="D555" s="46" t="s">
        <v>74</v>
      </c>
      <c r="E555" s="37"/>
      <c r="F555" s="37">
        <v>300</v>
      </c>
      <c r="G555" s="109">
        <f t="shared" si="19"/>
        <v>0.53447068695517397</v>
      </c>
      <c r="H555" s="108">
        <v>561.303</v>
      </c>
      <c r="I555" s="36">
        <f t="shared" si="20"/>
        <v>-7215609</v>
      </c>
      <c r="J555" s="24" t="s">
        <v>338</v>
      </c>
      <c r="K555" s="63" t="s">
        <v>83</v>
      </c>
      <c r="L555" s="20" t="s">
        <v>26</v>
      </c>
      <c r="M555" s="20" t="s">
        <v>66</v>
      </c>
      <c r="N555" s="24" t="s">
        <v>84</v>
      </c>
    </row>
    <row r="556" spans="1:15" s="163" customFormat="1" x14ac:dyDescent="0.25">
      <c r="A556" s="52">
        <v>43292</v>
      </c>
      <c r="B556" s="63" t="s">
        <v>868</v>
      </c>
      <c r="C556" s="63" t="s">
        <v>864</v>
      </c>
      <c r="D556" s="46" t="s">
        <v>74</v>
      </c>
      <c r="E556" s="37"/>
      <c r="F556" s="37">
        <v>3000</v>
      </c>
      <c r="G556" s="109">
        <f t="shared" si="19"/>
        <v>5.3447068695517395</v>
      </c>
      <c r="H556" s="108">
        <v>561.303</v>
      </c>
      <c r="I556" s="36">
        <f t="shared" si="20"/>
        <v>-7218609</v>
      </c>
      <c r="J556" s="24" t="s">
        <v>338</v>
      </c>
      <c r="K556" s="63" t="s">
        <v>83</v>
      </c>
      <c r="L556" s="20" t="s">
        <v>26</v>
      </c>
      <c r="M556" s="20" t="s">
        <v>66</v>
      </c>
      <c r="N556" s="24" t="s">
        <v>84</v>
      </c>
    </row>
    <row r="557" spans="1:15" s="163" customFormat="1" x14ac:dyDescent="0.25">
      <c r="A557" s="52">
        <v>43292</v>
      </c>
      <c r="B557" s="63" t="s">
        <v>869</v>
      </c>
      <c r="C557" s="24" t="s">
        <v>81</v>
      </c>
      <c r="D557" s="46" t="s">
        <v>74</v>
      </c>
      <c r="E557" s="37"/>
      <c r="F557" s="37">
        <v>300</v>
      </c>
      <c r="G557" s="109">
        <f t="shared" si="19"/>
        <v>0.53447068695517397</v>
      </c>
      <c r="H557" s="108">
        <v>561.303</v>
      </c>
      <c r="I557" s="36">
        <f t="shared" si="20"/>
        <v>-7218909</v>
      </c>
      <c r="J557" s="24" t="s">
        <v>338</v>
      </c>
      <c r="K557" s="63" t="s">
        <v>83</v>
      </c>
      <c r="L557" s="20" t="s">
        <v>26</v>
      </c>
      <c r="M557" s="20" t="s">
        <v>66</v>
      </c>
      <c r="N557" s="24" t="s">
        <v>84</v>
      </c>
    </row>
    <row r="558" spans="1:15" s="163" customFormat="1" x14ac:dyDescent="0.25">
      <c r="A558" s="52">
        <v>43292</v>
      </c>
      <c r="B558" s="63" t="s">
        <v>870</v>
      </c>
      <c r="C558" s="24" t="s">
        <v>81</v>
      </c>
      <c r="D558" s="46" t="s">
        <v>74</v>
      </c>
      <c r="E558" s="37"/>
      <c r="F558" s="37">
        <v>300</v>
      </c>
      <c r="G558" s="109">
        <f t="shared" si="19"/>
        <v>0.53447068695517397</v>
      </c>
      <c r="H558" s="108">
        <v>561.303</v>
      </c>
      <c r="I558" s="36">
        <f t="shared" si="20"/>
        <v>-7219209</v>
      </c>
      <c r="J558" s="24" t="s">
        <v>338</v>
      </c>
      <c r="K558" s="63" t="s">
        <v>83</v>
      </c>
      <c r="L558" s="20" t="s">
        <v>26</v>
      </c>
      <c r="M558" s="20" t="s">
        <v>66</v>
      </c>
      <c r="N558" s="24" t="s">
        <v>84</v>
      </c>
    </row>
    <row r="559" spans="1:15" s="163" customFormat="1" x14ac:dyDescent="0.25">
      <c r="A559" s="52">
        <v>43292</v>
      </c>
      <c r="B559" s="63" t="s">
        <v>860</v>
      </c>
      <c r="C559" s="24" t="s">
        <v>81</v>
      </c>
      <c r="D559" s="46" t="s">
        <v>74</v>
      </c>
      <c r="E559" s="37"/>
      <c r="F559" s="37">
        <v>300</v>
      </c>
      <c r="G559" s="109">
        <f t="shared" si="19"/>
        <v>0.53447068695517397</v>
      </c>
      <c r="H559" s="108">
        <v>561.303</v>
      </c>
      <c r="I559" s="36">
        <f t="shared" si="20"/>
        <v>-7219509</v>
      </c>
      <c r="J559" s="24" t="s">
        <v>338</v>
      </c>
      <c r="K559" s="63" t="s">
        <v>83</v>
      </c>
      <c r="L559" s="20" t="s">
        <v>26</v>
      </c>
      <c r="M559" s="20" t="s">
        <v>66</v>
      </c>
      <c r="N559" s="24" t="s">
        <v>84</v>
      </c>
    </row>
    <row r="560" spans="1:15" s="3" customFormat="1" x14ac:dyDescent="0.25">
      <c r="A560" s="52">
        <v>43292</v>
      </c>
      <c r="B560" s="63" t="s">
        <v>1018</v>
      </c>
      <c r="C560" s="24" t="s">
        <v>81</v>
      </c>
      <c r="D560" s="20" t="s">
        <v>76</v>
      </c>
      <c r="E560" s="100"/>
      <c r="F560" s="100">
        <v>2500</v>
      </c>
      <c r="G560" s="109">
        <f t="shared" si="19"/>
        <v>4.4539223912931165</v>
      </c>
      <c r="H560" s="108">
        <v>561.303</v>
      </c>
      <c r="I560" s="36">
        <f t="shared" si="20"/>
        <v>-7222009</v>
      </c>
      <c r="J560" s="63" t="s">
        <v>351</v>
      </c>
      <c r="K560" s="63" t="s">
        <v>83</v>
      </c>
      <c r="L560" s="20" t="s">
        <v>35</v>
      </c>
      <c r="M560" s="20" t="s">
        <v>66</v>
      </c>
      <c r="N560" s="24" t="s">
        <v>84</v>
      </c>
      <c r="O560" s="106"/>
    </row>
    <row r="561" spans="1:15" s="163" customFormat="1" x14ac:dyDescent="0.25">
      <c r="A561" s="52">
        <v>43292</v>
      </c>
      <c r="B561" s="63" t="s">
        <v>587</v>
      </c>
      <c r="C561" s="63" t="s">
        <v>670</v>
      </c>
      <c r="D561" s="20" t="s">
        <v>76</v>
      </c>
      <c r="E561" s="100"/>
      <c r="F561" s="100">
        <v>1000</v>
      </c>
      <c r="G561" s="109">
        <f t="shared" si="19"/>
        <v>1.7815689565172466</v>
      </c>
      <c r="H561" s="108">
        <v>561.303</v>
      </c>
      <c r="I561" s="36">
        <f t="shared" si="20"/>
        <v>-7223009</v>
      </c>
      <c r="J561" s="63" t="s">
        <v>351</v>
      </c>
      <c r="K561" s="63" t="s">
        <v>188</v>
      </c>
      <c r="L561" s="20" t="s">
        <v>35</v>
      </c>
      <c r="M561" s="20" t="s">
        <v>66</v>
      </c>
      <c r="N561" s="24" t="s">
        <v>100</v>
      </c>
      <c r="O561" s="164"/>
    </row>
    <row r="562" spans="1:15" s="3" customFormat="1" x14ac:dyDescent="0.25">
      <c r="A562" s="52">
        <v>43292</v>
      </c>
      <c r="B562" s="63" t="s">
        <v>1019</v>
      </c>
      <c r="C562" s="24" t="s">
        <v>81</v>
      </c>
      <c r="D562" s="20" t="s">
        <v>76</v>
      </c>
      <c r="E562" s="100"/>
      <c r="F562" s="100">
        <v>1000</v>
      </c>
      <c r="G562" s="109">
        <f t="shared" si="19"/>
        <v>1.7815689565172466</v>
      </c>
      <c r="H562" s="108">
        <v>561.303</v>
      </c>
      <c r="I562" s="36">
        <f t="shared" si="20"/>
        <v>-7224009</v>
      </c>
      <c r="J562" s="63" t="s">
        <v>351</v>
      </c>
      <c r="K562" s="63" t="s">
        <v>83</v>
      </c>
      <c r="L562" s="20" t="s">
        <v>35</v>
      </c>
      <c r="M562" s="20" t="s">
        <v>66</v>
      </c>
      <c r="N562" s="24" t="s">
        <v>84</v>
      </c>
      <c r="O562" s="106"/>
    </row>
    <row r="563" spans="1:15" s="3" customFormat="1" x14ac:dyDescent="0.25">
      <c r="A563" s="52">
        <v>43292</v>
      </c>
      <c r="B563" s="63" t="s">
        <v>1020</v>
      </c>
      <c r="C563" s="24" t="s">
        <v>81</v>
      </c>
      <c r="D563" s="20" t="s">
        <v>76</v>
      </c>
      <c r="E563" s="100"/>
      <c r="F563" s="100">
        <v>1000</v>
      </c>
      <c r="G563" s="109">
        <f t="shared" si="19"/>
        <v>1.7815689565172466</v>
      </c>
      <c r="H563" s="108">
        <v>561.303</v>
      </c>
      <c r="I563" s="36">
        <f t="shared" si="20"/>
        <v>-7225009</v>
      </c>
      <c r="J563" s="63" t="s">
        <v>351</v>
      </c>
      <c r="K563" s="63" t="s">
        <v>83</v>
      </c>
      <c r="L563" s="20" t="s">
        <v>35</v>
      </c>
      <c r="M563" s="20" t="s">
        <v>66</v>
      </c>
      <c r="N563" s="24" t="s">
        <v>84</v>
      </c>
      <c r="O563" s="106"/>
    </row>
    <row r="564" spans="1:15" s="3" customFormat="1" x14ac:dyDescent="0.25">
      <c r="A564" s="52">
        <v>43292</v>
      </c>
      <c r="B564" s="63" t="s">
        <v>1021</v>
      </c>
      <c r="C564" s="24" t="s">
        <v>81</v>
      </c>
      <c r="D564" s="20" t="s">
        <v>76</v>
      </c>
      <c r="E564" s="100"/>
      <c r="F564" s="100">
        <v>1000</v>
      </c>
      <c r="G564" s="109">
        <f t="shared" si="19"/>
        <v>1.7815689565172466</v>
      </c>
      <c r="H564" s="108">
        <v>561.303</v>
      </c>
      <c r="I564" s="36">
        <f t="shared" si="20"/>
        <v>-7226009</v>
      </c>
      <c r="J564" s="63" t="s">
        <v>351</v>
      </c>
      <c r="K564" s="63" t="s">
        <v>83</v>
      </c>
      <c r="L564" s="20" t="s">
        <v>35</v>
      </c>
      <c r="M564" s="20" t="s">
        <v>66</v>
      </c>
      <c r="N564" s="24" t="s">
        <v>84</v>
      </c>
      <c r="O564" s="106"/>
    </row>
    <row r="565" spans="1:15" s="163" customFormat="1" x14ac:dyDescent="0.25">
      <c r="A565" s="52">
        <v>43292</v>
      </c>
      <c r="B565" s="63" t="s">
        <v>1238</v>
      </c>
      <c r="C565" s="63" t="s">
        <v>78</v>
      </c>
      <c r="D565" s="46" t="s">
        <v>74</v>
      </c>
      <c r="E565" s="100"/>
      <c r="F565" s="100">
        <v>30000</v>
      </c>
      <c r="G565" s="109">
        <f t="shared" si="19"/>
        <v>53.447068695517395</v>
      </c>
      <c r="H565" s="108">
        <v>561.303</v>
      </c>
      <c r="I565" s="36">
        <f t="shared" si="20"/>
        <v>-7256009</v>
      </c>
      <c r="J565" s="63" t="s">
        <v>186</v>
      </c>
      <c r="K565" s="63">
        <v>52</v>
      </c>
      <c r="L565" s="20" t="s">
        <v>26</v>
      </c>
      <c r="M565" s="20" t="s">
        <v>66</v>
      </c>
      <c r="N565" s="24" t="s">
        <v>100</v>
      </c>
      <c r="O565" s="164"/>
    </row>
    <row r="566" spans="1:15" s="163" customFormat="1" x14ac:dyDescent="0.25">
      <c r="A566" s="52">
        <v>43293</v>
      </c>
      <c r="B566" s="45" t="s">
        <v>124</v>
      </c>
      <c r="C566" s="24" t="s">
        <v>81</v>
      </c>
      <c r="D566" s="46" t="s">
        <v>74</v>
      </c>
      <c r="E566" s="100"/>
      <c r="F566" s="36">
        <v>500</v>
      </c>
      <c r="G566" s="109">
        <f t="shared" si="19"/>
        <v>0.89078447825862328</v>
      </c>
      <c r="H566" s="108">
        <v>561.303</v>
      </c>
      <c r="I566" s="36">
        <f t="shared" si="20"/>
        <v>-7256509</v>
      </c>
      <c r="J566" s="24" t="s">
        <v>82</v>
      </c>
      <c r="K566" s="63" t="s">
        <v>83</v>
      </c>
      <c r="L566" s="20" t="s">
        <v>26</v>
      </c>
      <c r="M566" s="20" t="s">
        <v>66</v>
      </c>
      <c r="N566" s="24" t="s">
        <v>84</v>
      </c>
      <c r="O566" s="164"/>
    </row>
    <row r="567" spans="1:15" s="163" customFormat="1" x14ac:dyDescent="0.25">
      <c r="A567" s="52">
        <v>43293</v>
      </c>
      <c r="B567" s="45" t="s">
        <v>133</v>
      </c>
      <c r="C567" s="24" t="s">
        <v>81</v>
      </c>
      <c r="D567" s="46" t="s">
        <v>74</v>
      </c>
      <c r="E567" s="100"/>
      <c r="F567" s="36">
        <v>1000</v>
      </c>
      <c r="G567" s="109">
        <f t="shared" si="19"/>
        <v>1.7815689565172466</v>
      </c>
      <c r="H567" s="108">
        <v>561.303</v>
      </c>
      <c r="I567" s="36">
        <f t="shared" si="20"/>
        <v>-7257509</v>
      </c>
      <c r="J567" s="24" t="s">
        <v>82</v>
      </c>
      <c r="K567" s="63" t="s">
        <v>83</v>
      </c>
      <c r="L567" s="20" t="s">
        <v>26</v>
      </c>
      <c r="M567" s="20" t="s">
        <v>66</v>
      </c>
      <c r="N567" s="24" t="s">
        <v>84</v>
      </c>
      <c r="O567" s="164"/>
    </row>
    <row r="568" spans="1:15" s="163" customFormat="1" x14ac:dyDescent="0.25">
      <c r="A568" s="52">
        <v>43293</v>
      </c>
      <c r="B568" s="45" t="s">
        <v>134</v>
      </c>
      <c r="C568" s="24" t="s">
        <v>81</v>
      </c>
      <c r="D568" s="46" t="s">
        <v>74</v>
      </c>
      <c r="E568" s="100"/>
      <c r="F568" s="36">
        <v>1000</v>
      </c>
      <c r="G568" s="109">
        <f t="shared" si="19"/>
        <v>1.7815689565172466</v>
      </c>
      <c r="H568" s="108">
        <v>561.303</v>
      </c>
      <c r="I568" s="36">
        <f t="shared" si="20"/>
        <v>-7258509</v>
      </c>
      <c r="J568" s="24" t="s">
        <v>82</v>
      </c>
      <c r="K568" s="63" t="s">
        <v>83</v>
      </c>
      <c r="L568" s="20" t="s">
        <v>26</v>
      </c>
      <c r="M568" s="20" t="s">
        <v>66</v>
      </c>
      <c r="N568" s="24" t="s">
        <v>84</v>
      </c>
      <c r="O568" s="164"/>
    </row>
    <row r="569" spans="1:15" s="163" customFormat="1" x14ac:dyDescent="0.25">
      <c r="A569" s="52">
        <v>43293</v>
      </c>
      <c r="B569" s="45" t="s">
        <v>135</v>
      </c>
      <c r="C569" s="24" t="s">
        <v>81</v>
      </c>
      <c r="D569" s="46" t="s">
        <v>74</v>
      </c>
      <c r="E569" s="100"/>
      <c r="F569" s="36">
        <v>500</v>
      </c>
      <c r="G569" s="109">
        <f t="shared" si="19"/>
        <v>0.89078447825862328</v>
      </c>
      <c r="H569" s="108">
        <v>561.303</v>
      </c>
      <c r="I569" s="36">
        <f t="shared" si="20"/>
        <v>-7259009</v>
      </c>
      <c r="J569" s="24" t="s">
        <v>82</v>
      </c>
      <c r="K569" s="63" t="s">
        <v>83</v>
      </c>
      <c r="L569" s="20" t="s">
        <v>26</v>
      </c>
      <c r="M569" s="20" t="s">
        <v>66</v>
      </c>
      <c r="N569" s="24" t="s">
        <v>84</v>
      </c>
      <c r="O569" s="164"/>
    </row>
    <row r="570" spans="1:15" s="163" customFormat="1" x14ac:dyDescent="0.25">
      <c r="A570" s="52">
        <v>43293</v>
      </c>
      <c r="B570" s="45" t="s">
        <v>136</v>
      </c>
      <c r="C570" s="24" t="s">
        <v>81</v>
      </c>
      <c r="D570" s="46" t="s">
        <v>74</v>
      </c>
      <c r="E570" s="100"/>
      <c r="F570" s="36">
        <v>500</v>
      </c>
      <c r="G570" s="109">
        <f t="shared" si="19"/>
        <v>0.89078447825862328</v>
      </c>
      <c r="H570" s="108">
        <v>561.303</v>
      </c>
      <c r="I570" s="36">
        <f t="shared" si="20"/>
        <v>-7259509</v>
      </c>
      <c r="J570" s="24" t="s">
        <v>82</v>
      </c>
      <c r="K570" s="63" t="s">
        <v>83</v>
      </c>
      <c r="L570" s="20" t="s">
        <v>26</v>
      </c>
      <c r="M570" s="20" t="s">
        <v>66</v>
      </c>
      <c r="N570" s="24" t="s">
        <v>84</v>
      </c>
      <c r="O570" s="164"/>
    </row>
    <row r="571" spans="1:15" s="163" customFormat="1" x14ac:dyDescent="0.25">
      <c r="A571" s="52">
        <v>43293</v>
      </c>
      <c r="B571" s="45" t="s">
        <v>138</v>
      </c>
      <c r="C571" s="24" t="s">
        <v>81</v>
      </c>
      <c r="D571" s="46" t="s">
        <v>74</v>
      </c>
      <c r="E571" s="100"/>
      <c r="F571" s="36">
        <v>1500</v>
      </c>
      <c r="G571" s="109">
        <f t="shared" si="19"/>
        <v>2.6723534347758697</v>
      </c>
      <c r="H571" s="108">
        <v>561.303</v>
      </c>
      <c r="I571" s="36">
        <f t="shared" si="20"/>
        <v>-7261009</v>
      </c>
      <c r="J571" s="24" t="s">
        <v>82</v>
      </c>
      <c r="K571" s="63" t="s">
        <v>83</v>
      </c>
      <c r="L571" s="20" t="s">
        <v>26</v>
      </c>
      <c r="M571" s="20" t="s">
        <v>66</v>
      </c>
      <c r="N571" s="24" t="s">
        <v>84</v>
      </c>
      <c r="O571" s="164"/>
    </row>
    <row r="572" spans="1:15" s="163" customFormat="1" x14ac:dyDescent="0.25">
      <c r="A572" s="52">
        <v>43293</v>
      </c>
      <c r="B572" s="45" t="s">
        <v>139</v>
      </c>
      <c r="C572" s="24" t="s">
        <v>99</v>
      </c>
      <c r="D572" s="46" t="s">
        <v>74</v>
      </c>
      <c r="E572" s="100"/>
      <c r="F572" s="36">
        <v>50000</v>
      </c>
      <c r="G572" s="109">
        <f t="shared" si="19"/>
        <v>89.078447825862327</v>
      </c>
      <c r="H572" s="108">
        <v>561.303</v>
      </c>
      <c r="I572" s="36">
        <f t="shared" si="20"/>
        <v>-7311009</v>
      </c>
      <c r="J572" s="24" t="s">
        <v>82</v>
      </c>
      <c r="K572" s="63" t="s">
        <v>83</v>
      </c>
      <c r="L572" s="20" t="s">
        <v>26</v>
      </c>
      <c r="M572" s="20" t="s">
        <v>66</v>
      </c>
      <c r="N572" s="24" t="s">
        <v>84</v>
      </c>
      <c r="O572" s="164"/>
    </row>
    <row r="573" spans="1:15" s="3" customFormat="1" x14ac:dyDescent="0.25">
      <c r="A573" s="52">
        <v>43293</v>
      </c>
      <c r="B573" s="20" t="s">
        <v>217</v>
      </c>
      <c r="C573" s="24" t="s">
        <v>81</v>
      </c>
      <c r="D573" s="46" t="s">
        <v>74</v>
      </c>
      <c r="E573" s="37"/>
      <c r="F573" s="37">
        <v>300</v>
      </c>
      <c r="G573" s="109">
        <f t="shared" si="19"/>
        <v>0.53447068695517397</v>
      </c>
      <c r="H573" s="108">
        <v>561.303</v>
      </c>
      <c r="I573" s="36">
        <f t="shared" si="20"/>
        <v>-7311309</v>
      </c>
      <c r="J573" s="20" t="s">
        <v>187</v>
      </c>
      <c r="K573" s="20" t="s">
        <v>83</v>
      </c>
      <c r="L573" s="20" t="s">
        <v>26</v>
      </c>
      <c r="M573" s="20" t="s">
        <v>66</v>
      </c>
      <c r="N573" s="20" t="s">
        <v>84</v>
      </c>
    </row>
    <row r="574" spans="1:15" s="3" customFormat="1" x14ac:dyDescent="0.25">
      <c r="A574" s="52">
        <v>43293</v>
      </c>
      <c r="B574" s="20" t="s">
        <v>218</v>
      </c>
      <c r="C574" s="24" t="s">
        <v>81</v>
      </c>
      <c r="D574" s="46" t="s">
        <v>74</v>
      </c>
      <c r="E574" s="37"/>
      <c r="F574" s="37">
        <v>300</v>
      </c>
      <c r="G574" s="109">
        <f t="shared" si="19"/>
        <v>0.53447068695517397</v>
      </c>
      <c r="H574" s="108">
        <v>561.303</v>
      </c>
      <c r="I574" s="36">
        <f t="shared" si="20"/>
        <v>-7311609</v>
      </c>
      <c r="J574" s="20" t="s">
        <v>187</v>
      </c>
      <c r="K574" s="20" t="s">
        <v>83</v>
      </c>
      <c r="L574" s="20" t="s">
        <v>26</v>
      </c>
      <c r="M574" s="20" t="s">
        <v>66</v>
      </c>
      <c r="N574" s="20" t="s">
        <v>84</v>
      </c>
    </row>
    <row r="575" spans="1:15" s="3" customFormat="1" x14ac:dyDescent="0.25">
      <c r="A575" s="52">
        <v>43293</v>
      </c>
      <c r="B575" s="20" t="s">
        <v>219</v>
      </c>
      <c r="C575" s="24" t="s">
        <v>81</v>
      </c>
      <c r="D575" s="46" t="s">
        <v>74</v>
      </c>
      <c r="E575" s="37"/>
      <c r="F575" s="37">
        <v>300</v>
      </c>
      <c r="G575" s="109">
        <f t="shared" si="19"/>
        <v>0.53447068695517397</v>
      </c>
      <c r="H575" s="108">
        <v>561.303</v>
      </c>
      <c r="I575" s="36">
        <f t="shared" si="20"/>
        <v>-7311909</v>
      </c>
      <c r="J575" s="20" t="s">
        <v>187</v>
      </c>
      <c r="K575" s="20" t="s">
        <v>83</v>
      </c>
      <c r="L575" s="20" t="s">
        <v>26</v>
      </c>
      <c r="M575" s="20" t="s">
        <v>66</v>
      </c>
      <c r="N575" s="20" t="s">
        <v>84</v>
      </c>
    </row>
    <row r="576" spans="1:15" s="3" customFormat="1" x14ac:dyDescent="0.25">
      <c r="A576" s="52">
        <v>43293</v>
      </c>
      <c r="B576" s="20" t="s">
        <v>220</v>
      </c>
      <c r="C576" s="24" t="s">
        <v>81</v>
      </c>
      <c r="D576" s="46" t="s">
        <v>74</v>
      </c>
      <c r="E576" s="37"/>
      <c r="F576" s="37">
        <v>300</v>
      </c>
      <c r="G576" s="109">
        <f t="shared" si="19"/>
        <v>0.53447068695517397</v>
      </c>
      <c r="H576" s="108">
        <v>561.303</v>
      </c>
      <c r="I576" s="36">
        <f t="shared" si="20"/>
        <v>-7312209</v>
      </c>
      <c r="J576" s="20" t="s">
        <v>187</v>
      </c>
      <c r="K576" s="20" t="s">
        <v>83</v>
      </c>
      <c r="L576" s="20" t="s">
        <v>26</v>
      </c>
      <c r="M576" s="20" t="s">
        <v>66</v>
      </c>
      <c r="N576" s="20" t="s">
        <v>84</v>
      </c>
    </row>
    <row r="577" spans="1:15" s="3" customFormat="1" x14ac:dyDescent="0.25">
      <c r="A577" s="52">
        <v>43293</v>
      </c>
      <c r="B577" s="20" t="s">
        <v>221</v>
      </c>
      <c r="C577" s="24" t="s">
        <v>81</v>
      </c>
      <c r="D577" s="46" t="s">
        <v>74</v>
      </c>
      <c r="E577" s="37"/>
      <c r="F577" s="37">
        <v>300</v>
      </c>
      <c r="G577" s="109">
        <f t="shared" si="19"/>
        <v>0.53447068695517397</v>
      </c>
      <c r="H577" s="108">
        <v>561.303</v>
      </c>
      <c r="I577" s="36">
        <f t="shared" si="20"/>
        <v>-7312509</v>
      </c>
      <c r="J577" s="20" t="s">
        <v>187</v>
      </c>
      <c r="K577" s="20" t="s">
        <v>83</v>
      </c>
      <c r="L577" s="20" t="s">
        <v>26</v>
      </c>
      <c r="M577" s="20" t="s">
        <v>66</v>
      </c>
      <c r="N577" s="20" t="s">
        <v>84</v>
      </c>
    </row>
    <row r="578" spans="1:15" s="163" customFormat="1" x14ac:dyDescent="0.25">
      <c r="A578" s="52">
        <v>43293</v>
      </c>
      <c r="B578" s="24" t="s">
        <v>330</v>
      </c>
      <c r="C578" s="24" t="s">
        <v>81</v>
      </c>
      <c r="D578" s="46" t="s">
        <v>74</v>
      </c>
      <c r="E578" s="37"/>
      <c r="F578" s="37">
        <v>500</v>
      </c>
      <c r="G578" s="109">
        <f t="shared" si="19"/>
        <v>0.89078447825862328</v>
      </c>
      <c r="H578" s="108">
        <v>561.303</v>
      </c>
      <c r="I578" s="36">
        <f t="shared" si="20"/>
        <v>-7313009</v>
      </c>
      <c r="J578" s="24" t="s">
        <v>282</v>
      </c>
      <c r="K578" s="20" t="s">
        <v>83</v>
      </c>
      <c r="L578" s="20" t="s">
        <v>26</v>
      </c>
      <c r="M578" s="20" t="s">
        <v>66</v>
      </c>
      <c r="N578" s="20" t="s">
        <v>84</v>
      </c>
    </row>
    <row r="579" spans="1:15" s="163" customFormat="1" x14ac:dyDescent="0.25">
      <c r="A579" s="52">
        <v>43293</v>
      </c>
      <c r="B579" s="24" t="s">
        <v>331</v>
      </c>
      <c r="C579" s="24" t="s">
        <v>81</v>
      </c>
      <c r="D579" s="46" t="s">
        <v>74</v>
      </c>
      <c r="E579" s="37"/>
      <c r="F579" s="37">
        <v>500</v>
      </c>
      <c r="G579" s="109">
        <f t="shared" si="19"/>
        <v>0.89078447825862328</v>
      </c>
      <c r="H579" s="108">
        <v>561.303</v>
      </c>
      <c r="I579" s="36">
        <f t="shared" si="20"/>
        <v>-7313509</v>
      </c>
      <c r="J579" s="24" t="s">
        <v>282</v>
      </c>
      <c r="K579" s="20" t="s">
        <v>83</v>
      </c>
      <c r="L579" s="20" t="s">
        <v>26</v>
      </c>
      <c r="M579" s="20" t="s">
        <v>66</v>
      </c>
      <c r="N579" s="20" t="s">
        <v>84</v>
      </c>
    </row>
    <row r="580" spans="1:15" s="163" customFormat="1" x14ac:dyDescent="0.25">
      <c r="A580" s="52">
        <v>43293</v>
      </c>
      <c r="B580" s="24" t="s">
        <v>332</v>
      </c>
      <c r="C580" s="24" t="s">
        <v>81</v>
      </c>
      <c r="D580" s="46" t="s">
        <v>74</v>
      </c>
      <c r="E580" s="37"/>
      <c r="F580" s="37">
        <v>500</v>
      </c>
      <c r="G580" s="109">
        <f t="shared" si="19"/>
        <v>0.89078447825862328</v>
      </c>
      <c r="H580" s="108">
        <v>561.303</v>
      </c>
      <c r="I580" s="36">
        <f t="shared" si="20"/>
        <v>-7314009</v>
      </c>
      <c r="J580" s="24" t="s">
        <v>282</v>
      </c>
      <c r="K580" s="20" t="s">
        <v>83</v>
      </c>
      <c r="L580" s="20" t="s">
        <v>26</v>
      </c>
      <c r="M580" s="20" t="s">
        <v>66</v>
      </c>
      <c r="N580" s="20" t="s">
        <v>84</v>
      </c>
    </row>
    <row r="581" spans="1:15" s="163" customFormat="1" x14ac:dyDescent="0.25">
      <c r="A581" s="52">
        <v>43293</v>
      </c>
      <c r="B581" s="24" t="s">
        <v>333</v>
      </c>
      <c r="C581" s="24" t="s">
        <v>81</v>
      </c>
      <c r="D581" s="46" t="s">
        <v>74</v>
      </c>
      <c r="E581" s="37"/>
      <c r="F581" s="37">
        <v>500</v>
      </c>
      <c r="G581" s="109">
        <f t="shared" si="19"/>
        <v>0.89078447825862328</v>
      </c>
      <c r="H581" s="108">
        <v>561.303</v>
      </c>
      <c r="I581" s="36">
        <f t="shared" si="20"/>
        <v>-7314509</v>
      </c>
      <c r="J581" s="24" t="s">
        <v>282</v>
      </c>
      <c r="K581" s="20" t="s">
        <v>83</v>
      </c>
      <c r="L581" s="20" t="s">
        <v>26</v>
      </c>
      <c r="M581" s="20" t="s">
        <v>66</v>
      </c>
      <c r="N581" s="20" t="s">
        <v>84</v>
      </c>
    </row>
    <row r="582" spans="1:15" s="163" customFormat="1" x14ac:dyDescent="0.25">
      <c r="A582" s="52">
        <v>43293</v>
      </c>
      <c r="B582" s="20" t="s">
        <v>402</v>
      </c>
      <c r="C582" s="20" t="s">
        <v>355</v>
      </c>
      <c r="D582" s="20" t="s">
        <v>69</v>
      </c>
      <c r="E582" s="37"/>
      <c r="F582" s="37">
        <v>2800</v>
      </c>
      <c r="G582" s="109">
        <f t="shared" si="19"/>
        <v>4.9883930782482899</v>
      </c>
      <c r="H582" s="108">
        <v>561.303</v>
      </c>
      <c r="I582" s="36">
        <f t="shared" si="20"/>
        <v>-7317309</v>
      </c>
      <c r="J582" s="20" t="s">
        <v>186</v>
      </c>
      <c r="K582" s="20" t="s">
        <v>401</v>
      </c>
      <c r="L582" s="20" t="s">
        <v>26</v>
      </c>
      <c r="M582" s="20" t="s">
        <v>66</v>
      </c>
      <c r="N582" s="24" t="s">
        <v>100</v>
      </c>
      <c r="O582" s="166"/>
    </row>
    <row r="583" spans="1:15" s="163" customFormat="1" x14ac:dyDescent="0.25">
      <c r="A583" s="52">
        <v>43293</v>
      </c>
      <c r="B583" s="20" t="s">
        <v>1182</v>
      </c>
      <c r="C583" s="20" t="s">
        <v>355</v>
      </c>
      <c r="D583" s="20" t="s">
        <v>69</v>
      </c>
      <c r="E583" s="37"/>
      <c r="F583" s="37">
        <v>8000</v>
      </c>
      <c r="G583" s="109">
        <f t="shared" si="19"/>
        <v>14.252551652137972</v>
      </c>
      <c r="H583" s="108">
        <v>561.303</v>
      </c>
      <c r="I583" s="36">
        <f t="shared" si="20"/>
        <v>-7325309</v>
      </c>
      <c r="J583" s="20" t="s">
        <v>186</v>
      </c>
      <c r="K583" s="20" t="s">
        <v>403</v>
      </c>
      <c r="L583" s="20" t="s">
        <v>26</v>
      </c>
      <c r="M583" s="20" t="s">
        <v>66</v>
      </c>
      <c r="N583" s="24" t="s">
        <v>100</v>
      </c>
      <c r="O583" s="166"/>
    </row>
    <row r="584" spans="1:15" s="163" customFormat="1" x14ac:dyDescent="0.25">
      <c r="A584" s="52">
        <v>43293</v>
      </c>
      <c r="B584" s="20" t="s">
        <v>405</v>
      </c>
      <c r="C584" s="20" t="s">
        <v>355</v>
      </c>
      <c r="D584" s="20" t="s">
        <v>69</v>
      </c>
      <c r="E584" s="37"/>
      <c r="F584" s="37">
        <v>2400</v>
      </c>
      <c r="G584" s="109">
        <f t="shared" si="19"/>
        <v>4.2757654956413917</v>
      </c>
      <c r="H584" s="108">
        <v>561.303</v>
      </c>
      <c r="I584" s="36">
        <f t="shared" si="20"/>
        <v>-7327709</v>
      </c>
      <c r="J584" s="20" t="s">
        <v>186</v>
      </c>
      <c r="K584" s="20" t="s">
        <v>404</v>
      </c>
      <c r="L584" s="20" t="s">
        <v>26</v>
      </c>
      <c r="M584" s="20" t="s">
        <v>66</v>
      </c>
      <c r="N584" s="24" t="s">
        <v>100</v>
      </c>
      <c r="O584" s="166"/>
    </row>
    <row r="585" spans="1:15" s="163" customFormat="1" x14ac:dyDescent="0.25">
      <c r="A585" s="52">
        <v>43293</v>
      </c>
      <c r="B585" s="20" t="s">
        <v>407</v>
      </c>
      <c r="C585" s="20" t="s">
        <v>355</v>
      </c>
      <c r="D585" s="20" t="s">
        <v>69</v>
      </c>
      <c r="E585" s="37"/>
      <c r="F585" s="37">
        <v>2800</v>
      </c>
      <c r="G585" s="109">
        <f t="shared" si="19"/>
        <v>4.9883930782482899</v>
      </c>
      <c r="H585" s="108">
        <v>561.303</v>
      </c>
      <c r="I585" s="36">
        <f t="shared" si="20"/>
        <v>-7330509</v>
      </c>
      <c r="J585" s="20" t="s">
        <v>186</v>
      </c>
      <c r="K585" s="20" t="s">
        <v>406</v>
      </c>
      <c r="L585" s="20" t="s">
        <v>26</v>
      </c>
      <c r="M585" s="20" t="s">
        <v>66</v>
      </c>
      <c r="N585" s="24" t="s">
        <v>100</v>
      </c>
      <c r="O585" s="166"/>
    </row>
    <row r="586" spans="1:15" s="163" customFormat="1" x14ac:dyDescent="0.25">
      <c r="A586" s="52">
        <v>43293</v>
      </c>
      <c r="B586" s="20" t="s">
        <v>468</v>
      </c>
      <c r="C586" s="24" t="s">
        <v>81</v>
      </c>
      <c r="D586" s="46" t="s">
        <v>74</v>
      </c>
      <c r="E586" s="37"/>
      <c r="F586" s="37">
        <v>1000</v>
      </c>
      <c r="G586" s="109">
        <f t="shared" si="19"/>
        <v>1.7815689565172466</v>
      </c>
      <c r="H586" s="108">
        <v>561.303</v>
      </c>
      <c r="I586" s="36">
        <f t="shared" si="20"/>
        <v>-7331509</v>
      </c>
      <c r="J586" s="20" t="s">
        <v>366</v>
      </c>
      <c r="K586" s="20" t="s">
        <v>83</v>
      </c>
      <c r="L586" s="20" t="s">
        <v>26</v>
      </c>
      <c r="M586" s="20" t="s">
        <v>66</v>
      </c>
      <c r="N586" s="20" t="s">
        <v>84</v>
      </c>
    </row>
    <row r="587" spans="1:15" s="3" customFormat="1" x14ac:dyDescent="0.25">
      <c r="A587" s="52">
        <v>43293</v>
      </c>
      <c r="B587" s="24" t="s">
        <v>480</v>
      </c>
      <c r="C587" s="24" t="s">
        <v>81</v>
      </c>
      <c r="D587" s="20" t="s">
        <v>75</v>
      </c>
      <c r="E587" s="67"/>
      <c r="F587" s="67">
        <v>1000</v>
      </c>
      <c r="G587" s="109">
        <f t="shared" si="19"/>
        <v>1.7815689565172466</v>
      </c>
      <c r="H587" s="108">
        <v>561.303</v>
      </c>
      <c r="I587" s="36">
        <f t="shared" si="20"/>
        <v>-7332509</v>
      </c>
      <c r="J587" s="24" t="s">
        <v>478</v>
      </c>
      <c r="K587" s="20" t="s">
        <v>83</v>
      </c>
      <c r="L587" s="20" t="s">
        <v>26</v>
      </c>
      <c r="M587" s="20" t="s">
        <v>66</v>
      </c>
      <c r="N587" s="20" t="s">
        <v>84</v>
      </c>
    </row>
    <row r="588" spans="1:15" s="3" customFormat="1" ht="15.75" x14ac:dyDescent="0.25">
      <c r="A588" s="52">
        <v>43293</v>
      </c>
      <c r="B588" s="20" t="s">
        <v>592</v>
      </c>
      <c r="C588" s="24" t="s">
        <v>81</v>
      </c>
      <c r="D588" s="55" t="s">
        <v>76</v>
      </c>
      <c r="E588" s="37"/>
      <c r="F588" s="37">
        <v>2000</v>
      </c>
      <c r="G588" s="109">
        <f t="shared" si="19"/>
        <v>3.5631379130344931</v>
      </c>
      <c r="H588" s="108">
        <v>561.303</v>
      </c>
      <c r="I588" s="36">
        <f t="shared" si="20"/>
        <v>-7334509</v>
      </c>
      <c r="J588" s="20" t="s">
        <v>396</v>
      </c>
      <c r="K588" s="46" t="s">
        <v>83</v>
      </c>
      <c r="L588" s="20" t="s">
        <v>35</v>
      </c>
      <c r="M588" s="20" t="s">
        <v>66</v>
      </c>
      <c r="N588" s="24" t="s">
        <v>84</v>
      </c>
      <c r="O588" s="39"/>
    </row>
    <row r="589" spans="1:15" s="3" customFormat="1" ht="15.75" x14ac:dyDescent="0.25">
      <c r="A589" s="52">
        <v>43293</v>
      </c>
      <c r="B589" s="20" t="s">
        <v>1164</v>
      </c>
      <c r="C589" s="20" t="s">
        <v>585</v>
      </c>
      <c r="D589" s="55" t="s">
        <v>76</v>
      </c>
      <c r="E589" s="37"/>
      <c r="F589" s="37">
        <v>5000</v>
      </c>
      <c r="G589" s="109">
        <f t="shared" ref="G589:G652" si="21">+F589/H589</f>
        <v>8.907844782586233</v>
      </c>
      <c r="H589" s="108">
        <v>561.303</v>
      </c>
      <c r="I589" s="36">
        <f t="shared" si="20"/>
        <v>-7339509</v>
      </c>
      <c r="J589" s="20" t="s">
        <v>396</v>
      </c>
      <c r="K589" s="46" t="s">
        <v>83</v>
      </c>
      <c r="L589" s="20" t="s">
        <v>35</v>
      </c>
      <c r="M589" s="20" t="s">
        <v>66</v>
      </c>
      <c r="N589" s="24" t="s">
        <v>84</v>
      </c>
      <c r="O589" s="39"/>
    </row>
    <row r="590" spans="1:15" s="3" customFormat="1" ht="15.75" x14ac:dyDescent="0.25">
      <c r="A590" s="52">
        <v>43293</v>
      </c>
      <c r="B590" s="20" t="s">
        <v>593</v>
      </c>
      <c r="C590" s="24" t="s">
        <v>81</v>
      </c>
      <c r="D590" s="55" t="s">
        <v>76</v>
      </c>
      <c r="E590" s="37"/>
      <c r="F590" s="37">
        <v>1000</v>
      </c>
      <c r="G590" s="109">
        <f t="shared" si="21"/>
        <v>1.7815689565172466</v>
      </c>
      <c r="H590" s="108">
        <v>561.303</v>
      </c>
      <c r="I590" s="36">
        <f t="shared" si="20"/>
        <v>-7340509</v>
      </c>
      <c r="J590" s="20" t="s">
        <v>396</v>
      </c>
      <c r="K590" s="46" t="s">
        <v>83</v>
      </c>
      <c r="L590" s="20" t="s">
        <v>35</v>
      </c>
      <c r="M590" s="20" t="s">
        <v>66</v>
      </c>
      <c r="N590" s="24" t="s">
        <v>84</v>
      </c>
      <c r="O590" s="39"/>
    </row>
    <row r="591" spans="1:15" s="3" customFormat="1" ht="15.75" x14ac:dyDescent="0.25">
      <c r="A591" s="52">
        <v>43293</v>
      </c>
      <c r="B591" s="20" t="s">
        <v>594</v>
      </c>
      <c r="C591" s="24" t="s">
        <v>81</v>
      </c>
      <c r="D591" s="55" t="s">
        <v>76</v>
      </c>
      <c r="E591" s="37"/>
      <c r="F591" s="37">
        <v>2000</v>
      </c>
      <c r="G591" s="109">
        <f t="shared" si="21"/>
        <v>3.5631379130344931</v>
      </c>
      <c r="H591" s="108">
        <v>561.303</v>
      </c>
      <c r="I591" s="36">
        <f t="shared" si="20"/>
        <v>-7342509</v>
      </c>
      <c r="J591" s="20" t="s">
        <v>396</v>
      </c>
      <c r="K591" s="46" t="s">
        <v>83</v>
      </c>
      <c r="L591" s="20" t="s">
        <v>35</v>
      </c>
      <c r="M591" s="20" t="s">
        <v>66</v>
      </c>
      <c r="N591" s="24" t="s">
        <v>84</v>
      </c>
      <c r="O591" s="39"/>
    </row>
    <row r="592" spans="1:15" s="163" customFormat="1" ht="15.75" x14ac:dyDescent="0.25">
      <c r="A592" s="52">
        <v>43293</v>
      </c>
      <c r="B592" s="20" t="s">
        <v>595</v>
      </c>
      <c r="C592" s="20" t="s">
        <v>347</v>
      </c>
      <c r="D592" s="55" t="s">
        <v>76</v>
      </c>
      <c r="E592" s="37"/>
      <c r="F592" s="37">
        <v>40000</v>
      </c>
      <c r="G592" s="109">
        <f t="shared" si="21"/>
        <v>71.262758260689864</v>
      </c>
      <c r="H592" s="108">
        <v>561.303</v>
      </c>
      <c r="I592" s="36">
        <f t="shared" ref="I592:I655" si="22">+I591+E592-F592</f>
        <v>-7382509</v>
      </c>
      <c r="J592" s="20" t="s">
        <v>396</v>
      </c>
      <c r="K592" s="46">
        <v>150476</v>
      </c>
      <c r="L592" s="20" t="s">
        <v>35</v>
      </c>
      <c r="M592" s="20" t="s">
        <v>66</v>
      </c>
      <c r="N592" s="24" t="s">
        <v>100</v>
      </c>
      <c r="O592" s="165"/>
    </row>
    <row r="593" spans="1:15" s="3" customFormat="1" ht="15.75" x14ac:dyDescent="0.25">
      <c r="A593" s="52">
        <v>43293</v>
      </c>
      <c r="B593" s="20" t="s">
        <v>596</v>
      </c>
      <c r="C593" s="24" t="s">
        <v>81</v>
      </c>
      <c r="D593" s="55" t="s">
        <v>76</v>
      </c>
      <c r="E593" s="37"/>
      <c r="F593" s="37">
        <v>2000</v>
      </c>
      <c r="G593" s="109">
        <f t="shared" si="21"/>
        <v>3.5631379130344931</v>
      </c>
      <c r="H593" s="108">
        <v>561.303</v>
      </c>
      <c r="I593" s="36">
        <f t="shared" si="22"/>
        <v>-7384509</v>
      </c>
      <c r="J593" s="20" t="s">
        <v>396</v>
      </c>
      <c r="K593" s="46" t="s">
        <v>83</v>
      </c>
      <c r="L593" s="20" t="s">
        <v>35</v>
      </c>
      <c r="M593" s="20" t="s">
        <v>66</v>
      </c>
      <c r="N593" s="24" t="s">
        <v>84</v>
      </c>
      <c r="O593" s="39"/>
    </row>
    <row r="594" spans="1:15" s="163" customFormat="1" x14ac:dyDescent="0.25">
      <c r="A594" s="52">
        <v>43293</v>
      </c>
      <c r="B594" s="63" t="s">
        <v>782</v>
      </c>
      <c r="C594" s="24" t="s">
        <v>81</v>
      </c>
      <c r="D594" s="46" t="s">
        <v>74</v>
      </c>
      <c r="E594" s="37"/>
      <c r="F594" s="100">
        <v>1000</v>
      </c>
      <c r="G594" s="109">
        <f t="shared" si="21"/>
        <v>1.7815689565172466</v>
      </c>
      <c r="H594" s="108">
        <v>561.303</v>
      </c>
      <c r="I594" s="36">
        <f t="shared" si="22"/>
        <v>-7385509</v>
      </c>
      <c r="J594" s="24" t="s">
        <v>288</v>
      </c>
      <c r="K594" s="63" t="s">
        <v>83</v>
      </c>
      <c r="L594" s="20" t="s">
        <v>26</v>
      </c>
      <c r="M594" s="20" t="s">
        <v>66</v>
      </c>
      <c r="N594" s="24" t="s">
        <v>84</v>
      </c>
    </row>
    <row r="595" spans="1:15" s="163" customFormat="1" x14ac:dyDescent="0.25">
      <c r="A595" s="52">
        <v>43293</v>
      </c>
      <c r="B595" s="63" t="s">
        <v>780</v>
      </c>
      <c r="C595" s="20" t="s">
        <v>73</v>
      </c>
      <c r="D595" s="46" t="s">
        <v>74</v>
      </c>
      <c r="E595" s="37"/>
      <c r="F595" s="100">
        <v>1000</v>
      </c>
      <c r="G595" s="109">
        <f t="shared" si="21"/>
        <v>1.7815689565172466</v>
      </c>
      <c r="H595" s="108">
        <v>561.303</v>
      </c>
      <c r="I595" s="36">
        <f t="shared" si="22"/>
        <v>-7386509</v>
      </c>
      <c r="J595" s="24" t="s">
        <v>288</v>
      </c>
      <c r="K595" s="63" t="s">
        <v>83</v>
      </c>
      <c r="L595" s="20" t="s">
        <v>26</v>
      </c>
      <c r="M595" s="20" t="s">
        <v>66</v>
      </c>
      <c r="N595" s="24" t="s">
        <v>84</v>
      </c>
    </row>
    <row r="596" spans="1:15" s="163" customFormat="1" x14ac:dyDescent="0.25">
      <c r="A596" s="52">
        <v>43293</v>
      </c>
      <c r="B596" s="63" t="s">
        <v>781</v>
      </c>
      <c r="C596" s="24" t="s">
        <v>81</v>
      </c>
      <c r="D596" s="46" t="s">
        <v>74</v>
      </c>
      <c r="E596" s="37"/>
      <c r="F596" s="100">
        <v>1000</v>
      </c>
      <c r="G596" s="109">
        <f t="shared" si="21"/>
        <v>1.7815689565172466</v>
      </c>
      <c r="H596" s="108">
        <v>561.303</v>
      </c>
      <c r="I596" s="36">
        <f t="shared" si="22"/>
        <v>-7387509</v>
      </c>
      <c r="J596" s="24" t="s">
        <v>288</v>
      </c>
      <c r="K596" s="63" t="s">
        <v>83</v>
      </c>
      <c r="L596" s="20" t="s">
        <v>26</v>
      </c>
      <c r="M596" s="20" t="s">
        <v>66</v>
      </c>
      <c r="N596" s="24" t="s">
        <v>84</v>
      </c>
    </row>
    <row r="597" spans="1:15" s="163" customFormat="1" x14ac:dyDescent="0.25">
      <c r="A597" s="52">
        <v>43293</v>
      </c>
      <c r="B597" s="24" t="s">
        <v>811</v>
      </c>
      <c r="C597" s="24" t="s">
        <v>81</v>
      </c>
      <c r="D597" s="46" t="s">
        <v>74</v>
      </c>
      <c r="E597" s="37"/>
      <c r="F597" s="37">
        <v>1000</v>
      </c>
      <c r="G597" s="109">
        <f t="shared" si="21"/>
        <v>1.7815689565172466</v>
      </c>
      <c r="H597" s="108">
        <v>561.303</v>
      </c>
      <c r="I597" s="36">
        <f t="shared" si="22"/>
        <v>-7388509</v>
      </c>
      <c r="J597" s="24" t="s">
        <v>806</v>
      </c>
      <c r="K597" s="24" t="s">
        <v>83</v>
      </c>
      <c r="L597" s="20" t="s">
        <v>26</v>
      </c>
      <c r="M597" s="20" t="s">
        <v>66</v>
      </c>
      <c r="N597" s="24" t="s">
        <v>84</v>
      </c>
    </row>
    <row r="598" spans="1:15" s="3" customFormat="1" x14ac:dyDescent="0.25">
      <c r="A598" s="52">
        <v>43293</v>
      </c>
      <c r="B598" s="24" t="s">
        <v>780</v>
      </c>
      <c r="C598" s="20" t="s">
        <v>73</v>
      </c>
      <c r="D598" s="46" t="s">
        <v>74</v>
      </c>
      <c r="E598" s="37"/>
      <c r="F598" s="37">
        <v>1000</v>
      </c>
      <c r="G598" s="109">
        <f t="shared" si="21"/>
        <v>1.7815689565172466</v>
      </c>
      <c r="H598" s="108">
        <v>561.303</v>
      </c>
      <c r="I598" s="36">
        <f t="shared" si="22"/>
        <v>-7389509</v>
      </c>
      <c r="J598" s="24" t="s">
        <v>806</v>
      </c>
      <c r="K598" s="24" t="s">
        <v>83</v>
      </c>
      <c r="L598" s="20" t="s">
        <v>26</v>
      </c>
      <c r="M598" s="20" t="s">
        <v>66</v>
      </c>
      <c r="N598" s="24" t="s">
        <v>84</v>
      </c>
    </row>
    <row r="599" spans="1:15" s="163" customFormat="1" x14ac:dyDescent="0.25">
      <c r="A599" s="52">
        <v>43293</v>
      </c>
      <c r="B599" s="24" t="s">
        <v>781</v>
      </c>
      <c r="C599" s="24" t="s">
        <v>81</v>
      </c>
      <c r="D599" s="46" t="s">
        <v>74</v>
      </c>
      <c r="E599" s="37"/>
      <c r="F599" s="37">
        <v>1000</v>
      </c>
      <c r="G599" s="109">
        <f t="shared" si="21"/>
        <v>1.7815689565172466</v>
      </c>
      <c r="H599" s="108">
        <v>561.303</v>
      </c>
      <c r="I599" s="36">
        <f t="shared" si="22"/>
        <v>-7390509</v>
      </c>
      <c r="J599" s="24" t="s">
        <v>806</v>
      </c>
      <c r="K599" s="24" t="s">
        <v>83</v>
      </c>
      <c r="L599" s="20" t="s">
        <v>26</v>
      </c>
      <c r="M599" s="20" t="s">
        <v>66</v>
      </c>
      <c r="N599" s="24" t="s">
        <v>84</v>
      </c>
    </row>
    <row r="600" spans="1:15" s="163" customFormat="1" x14ac:dyDescent="0.25">
      <c r="A600" s="52">
        <v>43293</v>
      </c>
      <c r="B600" s="63" t="s">
        <v>871</v>
      </c>
      <c r="C600" s="24" t="s">
        <v>81</v>
      </c>
      <c r="D600" s="46" t="s">
        <v>74</v>
      </c>
      <c r="E600" s="37"/>
      <c r="F600" s="37">
        <v>300</v>
      </c>
      <c r="G600" s="109">
        <f t="shared" si="21"/>
        <v>0.53447068695517397</v>
      </c>
      <c r="H600" s="108">
        <v>561.303</v>
      </c>
      <c r="I600" s="36">
        <f t="shared" si="22"/>
        <v>-7390809</v>
      </c>
      <c r="J600" s="24" t="s">
        <v>338</v>
      </c>
      <c r="K600" s="63" t="s">
        <v>83</v>
      </c>
      <c r="L600" s="20" t="s">
        <v>26</v>
      </c>
      <c r="M600" s="20" t="s">
        <v>66</v>
      </c>
      <c r="N600" s="24" t="s">
        <v>84</v>
      </c>
    </row>
    <row r="601" spans="1:15" s="163" customFormat="1" x14ac:dyDescent="0.25">
      <c r="A601" s="52">
        <v>43293</v>
      </c>
      <c r="B601" s="63" t="s">
        <v>872</v>
      </c>
      <c r="C601" s="24" t="s">
        <v>81</v>
      </c>
      <c r="D601" s="46" t="s">
        <v>74</v>
      </c>
      <c r="E601" s="37"/>
      <c r="F601" s="37">
        <v>300</v>
      </c>
      <c r="G601" s="109">
        <f t="shared" si="21"/>
        <v>0.53447068695517397</v>
      </c>
      <c r="H601" s="108">
        <v>561.303</v>
      </c>
      <c r="I601" s="36">
        <f t="shared" si="22"/>
        <v>-7391109</v>
      </c>
      <c r="J601" s="24" t="s">
        <v>338</v>
      </c>
      <c r="K601" s="63" t="s">
        <v>83</v>
      </c>
      <c r="L601" s="20" t="s">
        <v>26</v>
      </c>
      <c r="M601" s="20" t="s">
        <v>66</v>
      </c>
      <c r="N601" s="24" t="s">
        <v>84</v>
      </c>
    </row>
    <row r="602" spans="1:15" s="163" customFormat="1" x14ac:dyDescent="0.25">
      <c r="A602" s="52">
        <v>43293</v>
      </c>
      <c r="B602" s="63" t="s">
        <v>873</v>
      </c>
      <c r="C602" s="24" t="s">
        <v>81</v>
      </c>
      <c r="D602" s="46" t="s">
        <v>74</v>
      </c>
      <c r="E602" s="37"/>
      <c r="F602" s="37">
        <v>300</v>
      </c>
      <c r="G602" s="109">
        <f t="shared" si="21"/>
        <v>0.53447068695517397</v>
      </c>
      <c r="H602" s="108">
        <v>561.303</v>
      </c>
      <c r="I602" s="36">
        <f t="shared" si="22"/>
        <v>-7391409</v>
      </c>
      <c r="J602" s="24" t="s">
        <v>338</v>
      </c>
      <c r="K602" s="63" t="s">
        <v>83</v>
      </c>
      <c r="L602" s="20" t="s">
        <v>26</v>
      </c>
      <c r="M602" s="20" t="s">
        <v>66</v>
      </c>
      <c r="N602" s="24" t="s">
        <v>84</v>
      </c>
    </row>
    <row r="603" spans="1:15" s="163" customFormat="1" x14ac:dyDescent="0.25">
      <c r="A603" s="52">
        <v>43293</v>
      </c>
      <c r="B603" s="63" t="s">
        <v>874</v>
      </c>
      <c r="C603" s="24" t="s">
        <v>81</v>
      </c>
      <c r="D603" s="46" t="s">
        <v>74</v>
      </c>
      <c r="E603" s="37"/>
      <c r="F603" s="37">
        <v>300</v>
      </c>
      <c r="G603" s="109">
        <f t="shared" si="21"/>
        <v>0.53447068695517397</v>
      </c>
      <c r="H603" s="108">
        <v>561.303</v>
      </c>
      <c r="I603" s="36">
        <f t="shared" si="22"/>
        <v>-7391709</v>
      </c>
      <c r="J603" s="24" t="s">
        <v>338</v>
      </c>
      <c r="K603" s="63" t="s">
        <v>83</v>
      </c>
      <c r="L603" s="20" t="s">
        <v>26</v>
      </c>
      <c r="M603" s="20" t="s">
        <v>66</v>
      </c>
      <c r="N603" s="24" t="s">
        <v>84</v>
      </c>
    </row>
    <row r="604" spans="1:15" s="163" customFormat="1" x14ac:dyDescent="0.25">
      <c r="A604" s="52">
        <v>43293</v>
      </c>
      <c r="B604" s="63" t="s">
        <v>875</v>
      </c>
      <c r="C604" s="24" t="s">
        <v>81</v>
      </c>
      <c r="D604" s="46" t="s">
        <v>74</v>
      </c>
      <c r="E604" s="37"/>
      <c r="F604" s="37">
        <v>300</v>
      </c>
      <c r="G604" s="109">
        <f t="shared" si="21"/>
        <v>0.53447068695517397</v>
      </c>
      <c r="H604" s="108">
        <v>561.303</v>
      </c>
      <c r="I604" s="36">
        <f t="shared" si="22"/>
        <v>-7392009</v>
      </c>
      <c r="J604" s="24" t="s">
        <v>338</v>
      </c>
      <c r="K604" s="63" t="s">
        <v>83</v>
      </c>
      <c r="L604" s="20" t="s">
        <v>26</v>
      </c>
      <c r="M604" s="20" t="s">
        <v>66</v>
      </c>
      <c r="N604" s="24" t="s">
        <v>84</v>
      </c>
    </row>
    <row r="605" spans="1:15" s="163" customFormat="1" x14ac:dyDescent="0.25">
      <c r="A605" s="52">
        <v>43293</v>
      </c>
      <c r="B605" s="63" t="s">
        <v>876</v>
      </c>
      <c r="C605" s="24" t="s">
        <v>81</v>
      </c>
      <c r="D605" s="46" t="s">
        <v>74</v>
      </c>
      <c r="E605" s="37"/>
      <c r="F605" s="37">
        <v>300</v>
      </c>
      <c r="G605" s="109">
        <f t="shared" si="21"/>
        <v>0.53447068695517397</v>
      </c>
      <c r="H605" s="108">
        <v>561.303</v>
      </c>
      <c r="I605" s="36">
        <f t="shared" si="22"/>
        <v>-7392309</v>
      </c>
      <c r="J605" s="24" t="s">
        <v>338</v>
      </c>
      <c r="K605" s="63" t="s">
        <v>83</v>
      </c>
      <c r="L605" s="20" t="s">
        <v>26</v>
      </c>
      <c r="M605" s="20" t="s">
        <v>66</v>
      </c>
      <c r="N605" s="24" t="s">
        <v>84</v>
      </c>
    </row>
    <row r="606" spans="1:15" s="163" customFormat="1" x14ac:dyDescent="0.25">
      <c r="A606" s="52">
        <v>43293</v>
      </c>
      <c r="B606" s="63" t="s">
        <v>877</v>
      </c>
      <c r="C606" s="24" t="s">
        <v>81</v>
      </c>
      <c r="D606" s="46" t="s">
        <v>74</v>
      </c>
      <c r="E606" s="37"/>
      <c r="F606" s="37">
        <v>300</v>
      </c>
      <c r="G606" s="109">
        <f t="shared" si="21"/>
        <v>0.53447068695517397</v>
      </c>
      <c r="H606" s="108">
        <v>561.303</v>
      </c>
      <c r="I606" s="36">
        <f t="shared" si="22"/>
        <v>-7392609</v>
      </c>
      <c r="J606" s="24" t="s">
        <v>338</v>
      </c>
      <c r="K606" s="63" t="s">
        <v>83</v>
      </c>
      <c r="L606" s="20" t="s">
        <v>26</v>
      </c>
      <c r="M606" s="20" t="s">
        <v>66</v>
      </c>
      <c r="N606" s="24" t="s">
        <v>84</v>
      </c>
    </row>
    <row r="607" spans="1:15" s="163" customFormat="1" x14ac:dyDescent="0.25">
      <c r="A607" s="52">
        <v>43293</v>
      </c>
      <c r="B607" s="63" t="s">
        <v>1183</v>
      </c>
      <c r="C607" s="24" t="s">
        <v>81</v>
      </c>
      <c r="D607" s="46" t="s">
        <v>74</v>
      </c>
      <c r="E607" s="37"/>
      <c r="F607" s="37">
        <v>10000</v>
      </c>
      <c r="G607" s="109">
        <f t="shared" si="21"/>
        <v>17.815689565172466</v>
      </c>
      <c r="H607" s="108">
        <v>561.303</v>
      </c>
      <c r="I607" s="36">
        <f t="shared" si="22"/>
        <v>-7402609</v>
      </c>
      <c r="J607" s="24" t="s">
        <v>338</v>
      </c>
      <c r="K607" s="63" t="s">
        <v>188</v>
      </c>
      <c r="L607" s="20" t="s">
        <v>26</v>
      </c>
      <c r="M607" s="20" t="s">
        <v>66</v>
      </c>
      <c r="N607" s="24" t="s">
        <v>100</v>
      </c>
    </row>
    <row r="608" spans="1:15" s="163" customFormat="1" x14ac:dyDescent="0.25">
      <c r="A608" s="52">
        <v>43293</v>
      </c>
      <c r="B608" s="63" t="s">
        <v>878</v>
      </c>
      <c r="C608" s="24" t="s">
        <v>99</v>
      </c>
      <c r="D608" s="46" t="s">
        <v>74</v>
      </c>
      <c r="E608" s="37"/>
      <c r="F608" s="37">
        <v>30000</v>
      </c>
      <c r="G608" s="109">
        <f t="shared" si="21"/>
        <v>53.447068695517395</v>
      </c>
      <c r="H608" s="108">
        <v>561.303</v>
      </c>
      <c r="I608" s="36">
        <f t="shared" si="22"/>
        <v>-7432609</v>
      </c>
      <c r="J608" s="24" t="s">
        <v>338</v>
      </c>
      <c r="K608" s="63" t="s">
        <v>83</v>
      </c>
      <c r="L608" s="20" t="s">
        <v>26</v>
      </c>
      <c r="M608" s="20" t="s">
        <v>66</v>
      </c>
      <c r="N608" s="24" t="s">
        <v>84</v>
      </c>
    </row>
    <row r="609" spans="1:15" s="163" customFormat="1" x14ac:dyDescent="0.25">
      <c r="A609" s="52">
        <v>43293</v>
      </c>
      <c r="B609" s="63" t="s">
        <v>1184</v>
      </c>
      <c r="C609" s="24" t="s">
        <v>99</v>
      </c>
      <c r="D609" s="46" t="s">
        <v>74</v>
      </c>
      <c r="E609" s="37"/>
      <c r="F609" s="37">
        <v>30000</v>
      </c>
      <c r="G609" s="109">
        <f t="shared" si="21"/>
        <v>53.447068695517395</v>
      </c>
      <c r="H609" s="108">
        <v>561.303</v>
      </c>
      <c r="I609" s="36">
        <f t="shared" si="22"/>
        <v>-7462609</v>
      </c>
      <c r="J609" s="24" t="s">
        <v>338</v>
      </c>
      <c r="K609" s="63">
        <v>51</v>
      </c>
      <c r="L609" s="20" t="s">
        <v>26</v>
      </c>
      <c r="M609" s="20" t="s">
        <v>66</v>
      </c>
      <c r="N609" s="24" t="s">
        <v>100</v>
      </c>
    </row>
    <row r="610" spans="1:15" s="3" customFormat="1" x14ac:dyDescent="0.25">
      <c r="A610" s="52">
        <v>43293</v>
      </c>
      <c r="B610" s="63" t="s">
        <v>1022</v>
      </c>
      <c r="C610" s="24" t="s">
        <v>81</v>
      </c>
      <c r="D610" s="20" t="s">
        <v>76</v>
      </c>
      <c r="E610" s="100"/>
      <c r="F610" s="100">
        <v>1000</v>
      </c>
      <c r="G610" s="109">
        <f t="shared" si="21"/>
        <v>1.7815689565172466</v>
      </c>
      <c r="H610" s="108">
        <v>561.303</v>
      </c>
      <c r="I610" s="36">
        <f t="shared" si="22"/>
        <v>-7463609</v>
      </c>
      <c r="J610" s="63" t="s">
        <v>351</v>
      </c>
      <c r="K610" s="63" t="s">
        <v>83</v>
      </c>
      <c r="L610" s="20" t="s">
        <v>35</v>
      </c>
      <c r="M610" s="20" t="s">
        <v>66</v>
      </c>
      <c r="N610" s="24" t="s">
        <v>84</v>
      </c>
      <c r="O610" s="106"/>
    </row>
    <row r="611" spans="1:15" s="3" customFormat="1" x14ac:dyDescent="0.25">
      <c r="A611" s="52">
        <v>43293</v>
      </c>
      <c r="B611" s="63" t="s">
        <v>1023</v>
      </c>
      <c r="C611" s="24" t="s">
        <v>81</v>
      </c>
      <c r="D611" s="20" t="s">
        <v>76</v>
      </c>
      <c r="E611" s="100"/>
      <c r="F611" s="100">
        <v>1000</v>
      </c>
      <c r="G611" s="109">
        <f t="shared" si="21"/>
        <v>1.7815689565172466</v>
      </c>
      <c r="H611" s="108">
        <v>561.303</v>
      </c>
      <c r="I611" s="36">
        <f t="shared" si="22"/>
        <v>-7464609</v>
      </c>
      <c r="J611" s="63" t="s">
        <v>351</v>
      </c>
      <c r="K611" s="63" t="s">
        <v>83</v>
      </c>
      <c r="L611" s="20" t="s">
        <v>35</v>
      </c>
      <c r="M611" s="20" t="s">
        <v>66</v>
      </c>
      <c r="N611" s="24" t="s">
        <v>84</v>
      </c>
      <c r="O611" s="106"/>
    </row>
    <row r="612" spans="1:15" s="163" customFormat="1" x14ac:dyDescent="0.25">
      <c r="A612" s="52">
        <v>43293</v>
      </c>
      <c r="B612" s="63" t="s">
        <v>1149</v>
      </c>
      <c r="C612" s="63" t="s">
        <v>347</v>
      </c>
      <c r="D612" s="20" t="s">
        <v>76</v>
      </c>
      <c r="E612" s="100"/>
      <c r="F612" s="100">
        <v>40000</v>
      </c>
      <c r="G612" s="109">
        <f t="shared" si="21"/>
        <v>71.262758260689864</v>
      </c>
      <c r="H612" s="108">
        <v>561.303</v>
      </c>
      <c r="I612" s="36">
        <f t="shared" si="22"/>
        <v>-7504609</v>
      </c>
      <c r="J612" s="63" t="s">
        <v>351</v>
      </c>
      <c r="K612" s="63">
        <v>35</v>
      </c>
      <c r="L612" s="20" t="s">
        <v>35</v>
      </c>
      <c r="M612" s="20" t="s">
        <v>66</v>
      </c>
      <c r="N612" s="24" t="s">
        <v>100</v>
      </c>
      <c r="O612" s="164"/>
    </row>
    <row r="613" spans="1:15" s="3" customFormat="1" x14ac:dyDescent="0.25">
      <c r="A613" s="52">
        <v>43293</v>
      </c>
      <c r="B613" s="63" t="s">
        <v>1024</v>
      </c>
      <c r="C613" s="24" t="s">
        <v>81</v>
      </c>
      <c r="D613" s="20" t="s">
        <v>76</v>
      </c>
      <c r="E613" s="100"/>
      <c r="F613" s="100">
        <v>3000</v>
      </c>
      <c r="G613" s="109">
        <f t="shared" si="21"/>
        <v>5.3447068695517395</v>
      </c>
      <c r="H613" s="108">
        <v>561.303</v>
      </c>
      <c r="I613" s="36">
        <f t="shared" si="22"/>
        <v>-7507609</v>
      </c>
      <c r="J613" s="63" t="s">
        <v>351</v>
      </c>
      <c r="K613" s="63" t="s">
        <v>83</v>
      </c>
      <c r="L613" s="20" t="s">
        <v>35</v>
      </c>
      <c r="M613" s="20" t="s">
        <v>66</v>
      </c>
      <c r="N613" s="24" t="s">
        <v>84</v>
      </c>
      <c r="O613" s="106"/>
    </row>
    <row r="614" spans="1:15" s="163" customFormat="1" x14ac:dyDescent="0.25">
      <c r="A614" s="52">
        <v>43294</v>
      </c>
      <c r="B614" s="20" t="s">
        <v>42</v>
      </c>
      <c r="C614" s="20" t="s">
        <v>71</v>
      </c>
      <c r="D614" s="20" t="s">
        <v>72</v>
      </c>
      <c r="E614" s="105"/>
      <c r="F614" s="37">
        <v>330000</v>
      </c>
      <c r="G614" s="109">
        <f t="shared" si="21"/>
        <v>587.91775565069133</v>
      </c>
      <c r="H614" s="108">
        <v>561.303</v>
      </c>
      <c r="I614" s="36">
        <f t="shared" si="22"/>
        <v>-7837609</v>
      </c>
      <c r="J614" s="105" t="s">
        <v>67</v>
      </c>
      <c r="K614" s="20">
        <v>3593806</v>
      </c>
      <c r="L614" s="20" t="s">
        <v>26</v>
      </c>
      <c r="M614" s="20" t="s">
        <v>66</v>
      </c>
      <c r="N614" s="24" t="s">
        <v>100</v>
      </c>
    </row>
    <row r="615" spans="1:15" s="163" customFormat="1" x14ac:dyDescent="0.25">
      <c r="A615" s="52">
        <v>43294</v>
      </c>
      <c r="B615" s="20" t="s">
        <v>43</v>
      </c>
      <c r="C615" s="20" t="s">
        <v>68</v>
      </c>
      <c r="D615" s="20" t="s">
        <v>69</v>
      </c>
      <c r="E615" s="104"/>
      <c r="F615" s="37">
        <v>3401</v>
      </c>
      <c r="G615" s="109">
        <f t="shared" si="21"/>
        <v>6.0591160211151553</v>
      </c>
      <c r="H615" s="108">
        <v>561.303</v>
      </c>
      <c r="I615" s="36">
        <f t="shared" si="22"/>
        <v>-7841010</v>
      </c>
      <c r="J615" s="105" t="s">
        <v>67</v>
      </c>
      <c r="K615" s="20">
        <v>3593806</v>
      </c>
      <c r="L615" s="20" t="s">
        <v>26</v>
      </c>
      <c r="M615" s="20" t="s">
        <v>66</v>
      </c>
      <c r="N615" s="24" t="s">
        <v>100</v>
      </c>
    </row>
    <row r="616" spans="1:15" s="163" customFormat="1" x14ac:dyDescent="0.25">
      <c r="A616" s="52">
        <v>43294</v>
      </c>
      <c r="B616" s="45" t="s">
        <v>137</v>
      </c>
      <c r="C616" s="24" t="s">
        <v>81</v>
      </c>
      <c r="D616" s="46" t="s">
        <v>74</v>
      </c>
      <c r="E616" s="100"/>
      <c r="F616" s="36">
        <v>25000</v>
      </c>
      <c r="G616" s="109">
        <f t="shared" si="21"/>
        <v>44.539223912931163</v>
      </c>
      <c r="H616" s="108">
        <v>561.303</v>
      </c>
      <c r="I616" s="36">
        <f t="shared" si="22"/>
        <v>-7866010</v>
      </c>
      <c r="J616" s="24" t="s">
        <v>82</v>
      </c>
      <c r="K616" s="63" t="s">
        <v>85</v>
      </c>
      <c r="L616" s="20" t="s">
        <v>26</v>
      </c>
      <c r="M616" s="20" t="s">
        <v>66</v>
      </c>
      <c r="N616" s="24" t="s">
        <v>100</v>
      </c>
      <c r="O616" s="164"/>
    </row>
    <row r="617" spans="1:15" s="163" customFormat="1" x14ac:dyDescent="0.25">
      <c r="A617" s="52">
        <v>43294</v>
      </c>
      <c r="B617" s="45" t="s">
        <v>140</v>
      </c>
      <c r="C617" s="24" t="s">
        <v>99</v>
      </c>
      <c r="D617" s="46" t="s">
        <v>74</v>
      </c>
      <c r="E617" s="100"/>
      <c r="F617" s="36">
        <v>90000</v>
      </c>
      <c r="G617" s="109">
        <f t="shared" si="21"/>
        <v>160.34120608655218</v>
      </c>
      <c r="H617" s="108">
        <v>561.303</v>
      </c>
      <c r="I617" s="36">
        <f t="shared" si="22"/>
        <v>-7956010</v>
      </c>
      <c r="J617" s="24" t="s">
        <v>82</v>
      </c>
      <c r="K617" s="63">
        <v>51</v>
      </c>
      <c r="L617" s="20" t="s">
        <v>26</v>
      </c>
      <c r="M617" s="20" t="s">
        <v>66</v>
      </c>
      <c r="N617" s="24" t="s">
        <v>100</v>
      </c>
      <c r="O617" s="164"/>
    </row>
    <row r="618" spans="1:15" s="163" customFormat="1" x14ac:dyDescent="0.25">
      <c r="A618" s="52">
        <v>43294</v>
      </c>
      <c r="B618" s="45" t="s">
        <v>141</v>
      </c>
      <c r="C618" s="24" t="s">
        <v>81</v>
      </c>
      <c r="D618" s="46" t="s">
        <v>74</v>
      </c>
      <c r="E618" s="100"/>
      <c r="F618" s="36">
        <v>500</v>
      </c>
      <c r="G618" s="109">
        <f t="shared" si="21"/>
        <v>0.89078447825862328</v>
      </c>
      <c r="H618" s="108">
        <v>561.303</v>
      </c>
      <c r="I618" s="36">
        <f t="shared" si="22"/>
        <v>-7956510</v>
      </c>
      <c r="J618" s="24" t="s">
        <v>82</v>
      </c>
      <c r="K618" s="24" t="s">
        <v>83</v>
      </c>
      <c r="L618" s="20" t="s">
        <v>26</v>
      </c>
      <c r="M618" s="20" t="s">
        <v>66</v>
      </c>
      <c r="N618" s="24" t="s">
        <v>84</v>
      </c>
      <c r="O618" s="164"/>
    </row>
    <row r="619" spans="1:15" s="163" customFormat="1" x14ac:dyDescent="0.25">
      <c r="A619" s="52">
        <v>43294</v>
      </c>
      <c r="B619" s="45" t="s">
        <v>142</v>
      </c>
      <c r="C619" s="24" t="s">
        <v>81</v>
      </c>
      <c r="D619" s="46" t="s">
        <v>74</v>
      </c>
      <c r="E619" s="100"/>
      <c r="F619" s="36">
        <v>500</v>
      </c>
      <c r="G619" s="109">
        <f t="shared" si="21"/>
        <v>0.89078447825862328</v>
      </c>
      <c r="H619" s="108">
        <v>561.303</v>
      </c>
      <c r="I619" s="36">
        <f t="shared" si="22"/>
        <v>-7957010</v>
      </c>
      <c r="J619" s="24" t="s">
        <v>82</v>
      </c>
      <c r="K619" s="63" t="s">
        <v>83</v>
      </c>
      <c r="L619" s="20" t="s">
        <v>26</v>
      </c>
      <c r="M619" s="20" t="s">
        <v>66</v>
      </c>
      <c r="N619" s="24" t="s">
        <v>84</v>
      </c>
      <c r="O619" s="164"/>
    </row>
    <row r="620" spans="1:15" s="3" customFormat="1" x14ac:dyDescent="0.25">
      <c r="A620" s="52">
        <v>43294</v>
      </c>
      <c r="B620" s="20" t="s">
        <v>217</v>
      </c>
      <c r="C620" s="24" t="s">
        <v>81</v>
      </c>
      <c r="D620" s="46" t="s">
        <v>74</v>
      </c>
      <c r="E620" s="37"/>
      <c r="F620" s="37">
        <v>300</v>
      </c>
      <c r="G620" s="109">
        <f t="shared" si="21"/>
        <v>0.53447068695517397</v>
      </c>
      <c r="H620" s="108">
        <v>561.303</v>
      </c>
      <c r="I620" s="36">
        <f t="shared" si="22"/>
        <v>-7957310</v>
      </c>
      <c r="J620" s="20" t="s">
        <v>187</v>
      </c>
      <c r="K620" s="20" t="s">
        <v>83</v>
      </c>
      <c r="L620" s="20" t="s">
        <v>26</v>
      </c>
      <c r="M620" s="20" t="s">
        <v>66</v>
      </c>
      <c r="N620" s="20" t="s">
        <v>84</v>
      </c>
    </row>
    <row r="621" spans="1:15" s="3" customFormat="1" x14ac:dyDescent="0.25">
      <c r="A621" s="52">
        <v>43294</v>
      </c>
      <c r="B621" s="20" t="s">
        <v>222</v>
      </c>
      <c r="C621" s="24" t="s">
        <v>81</v>
      </c>
      <c r="D621" s="46" t="s">
        <v>74</v>
      </c>
      <c r="E621" s="37"/>
      <c r="F621" s="37">
        <v>300</v>
      </c>
      <c r="G621" s="109">
        <f t="shared" si="21"/>
        <v>0.53447068695517397</v>
      </c>
      <c r="H621" s="108">
        <v>561.303</v>
      </c>
      <c r="I621" s="36">
        <f t="shared" si="22"/>
        <v>-7957610</v>
      </c>
      <c r="J621" s="20" t="s">
        <v>187</v>
      </c>
      <c r="K621" s="20" t="s">
        <v>83</v>
      </c>
      <c r="L621" s="20" t="s">
        <v>26</v>
      </c>
      <c r="M621" s="20" t="s">
        <v>66</v>
      </c>
      <c r="N621" s="20" t="s">
        <v>84</v>
      </c>
    </row>
    <row r="622" spans="1:15" s="3" customFormat="1" x14ac:dyDescent="0.25">
      <c r="A622" s="52">
        <v>43294</v>
      </c>
      <c r="B622" s="20" t="s">
        <v>209</v>
      </c>
      <c r="C622" s="24" t="s">
        <v>81</v>
      </c>
      <c r="D622" s="46" t="s">
        <v>74</v>
      </c>
      <c r="E622" s="37"/>
      <c r="F622" s="37">
        <v>300</v>
      </c>
      <c r="G622" s="109">
        <f t="shared" si="21"/>
        <v>0.53447068695517397</v>
      </c>
      <c r="H622" s="108">
        <v>561.303</v>
      </c>
      <c r="I622" s="36">
        <f t="shared" si="22"/>
        <v>-7957910</v>
      </c>
      <c r="J622" s="20" t="s">
        <v>187</v>
      </c>
      <c r="K622" s="20" t="s">
        <v>83</v>
      </c>
      <c r="L622" s="20" t="s">
        <v>26</v>
      </c>
      <c r="M622" s="20" t="s">
        <v>66</v>
      </c>
      <c r="N622" s="20" t="s">
        <v>84</v>
      </c>
    </row>
    <row r="623" spans="1:15" s="3" customFormat="1" x14ac:dyDescent="0.25">
      <c r="A623" s="52">
        <v>43294</v>
      </c>
      <c r="B623" s="20" t="s">
        <v>210</v>
      </c>
      <c r="C623" s="24" t="s">
        <v>81</v>
      </c>
      <c r="D623" s="46" t="s">
        <v>74</v>
      </c>
      <c r="E623" s="37"/>
      <c r="F623" s="37">
        <v>300</v>
      </c>
      <c r="G623" s="109">
        <f t="shared" si="21"/>
        <v>0.53447068695517397</v>
      </c>
      <c r="H623" s="108">
        <v>561.303</v>
      </c>
      <c r="I623" s="36">
        <f t="shared" si="22"/>
        <v>-7958210</v>
      </c>
      <c r="J623" s="20" t="s">
        <v>187</v>
      </c>
      <c r="K623" s="20" t="s">
        <v>83</v>
      </c>
      <c r="L623" s="20" t="s">
        <v>26</v>
      </c>
      <c r="M623" s="20" t="s">
        <v>66</v>
      </c>
      <c r="N623" s="20" t="s">
        <v>84</v>
      </c>
    </row>
    <row r="624" spans="1:15" s="163" customFormat="1" x14ac:dyDescent="0.25">
      <c r="A624" s="52">
        <v>43294</v>
      </c>
      <c r="B624" s="20" t="s">
        <v>223</v>
      </c>
      <c r="C624" s="20" t="s">
        <v>121</v>
      </c>
      <c r="D624" s="46" t="s">
        <v>74</v>
      </c>
      <c r="E624" s="37"/>
      <c r="F624" s="37">
        <v>3000</v>
      </c>
      <c r="G624" s="109">
        <f t="shared" si="21"/>
        <v>5.3447068695517395</v>
      </c>
      <c r="H624" s="108">
        <v>561.303</v>
      </c>
      <c r="I624" s="36">
        <f t="shared" si="22"/>
        <v>-7961210</v>
      </c>
      <c r="J624" s="20" t="s">
        <v>187</v>
      </c>
      <c r="K624" s="20" t="s">
        <v>83</v>
      </c>
      <c r="L624" s="20" t="s">
        <v>26</v>
      </c>
      <c r="M624" s="20" t="s">
        <v>66</v>
      </c>
      <c r="N624" s="20" t="s">
        <v>84</v>
      </c>
    </row>
    <row r="625" spans="1:15" s="3" customFormat="1" x14ac:dyDescent="0.25">
      <c r="A625" s="52">
        <v>43294</v>
      </c>
      <c r="B625" s="20" t="s">
        <v>224</v>
      </c>
      <c r="C625" s="24" t="s">
        <v>81</v>
      </c>
      <c r="D625" s="46" t="s">
        <v>74</v>
      </c>
      <c r="E625" s="37"/>
      <c r="F625" s="37">
        <v>300</v>
      </c>
      <c r="G625" s="109">
        <f t="shared" si="21"/>
        <v>0.53447068695517397</v>
      </c>
      <c r="H625" s="108">
        <v>561.303</v>
      </c>
      <c r="I625" s="36">
        <f t="shared" si="22"/>
        <v>-7961510</v>
      </c>
      <c r="J625" s="20" t="s">
        <v>187</v>
      </c>
      <c r="K625" s="20" t="s">
        <v>83</v>
      </c>
      <c r="L625" s="20" t="s">
        <v>26</v>
      </c>
      <c r="M625" s="20" t="s">
        <v>66</v>
      </c>
      <c r="N625" s="20" t="s">
        <v>84</v>
      </c>
    </row>
    <row r="626" spans="1:15" s="3" customFormat="1" x14ac:dyDescent="0.25">
      <c r="A626" s="52">
        <v>43294</v>
      </c>
      <c r="B626" s="20" t="s">
        <v>213</v>
      </c>
      <c r="C626" s="24" t="s">
        <v>81</v>
      </c>
      <c r="D626" s="46" t="s">
        <v>74</v>
      </c>
      <c r="E626" s="37"/>
      <c r="F626" s="37">
        <v>300</v>
      </c>
      <c r="G626" s="109">
        <f t="shared" si="21"/>
        <v>0.53447068695517397</v>
      </c>
      <c r="H626" s="108">
        <v>561.303</v>
      </c>
      <c r="I626" s="36">
        <f t="shared" si="22"/>
        <v>-7961810</v>
      </c>
      <c r="J626" s="20" t="s">
        <v>187</v>
      </c>
      <c r="K626" s="20" t="s">
        <v>83</v>
      </c>
      <c r="L626" s="20" t="s">
        <v>26</v>
      </c>
      <c r="M626" s="20" t="s">
        <v>66</v>
      </c>
      <c r="N626" s="20" t="s">
        <v>84</v>
      </c>
    </row>
    <row r="627" spans="1:15" s="163" customFormat="1" x14ac:dyDescent="0.25">
      <c r="A627" s="52">
        <v>43294</v>
      </c>
      <c r="B627" s="24" t="s">
        <v>330</v>
      </c>
      <c r="C627" s="24" t="s">
        <v>81</v>
      </c>
      <c r="D627" s="46" t="s">
        <v>74</v>
      </c>
      <c r="E627" s="37"/>
      <c r="F627" s="37">
        <v>500</v>
      </c>
      <c r="G627" s="109">
        <f t="shared" si="21"/>
        <v>0.89078447825862328</v>
      </c>
      <c r="H627" s="108">
        <v>561.303</v>
      </c>
      <c r="I627" s="36">
        <f t="shared" si="22"/>
        <v>-7962310</v>
      </c>
      <c r="J627" s="24" t="s">
        <v>282</v>
      </c>
      <c r="K627" s="20" t="s">
        <v>83</v>
      </c>
      <c r="L627" s="20" t="s">
        <v>26</v>
      </c>
      <c r="M627" s="20" t="s">
        <v>66</v>
      </c>
      <c r="N627" s="20" t="s">
        <v>84</v>
      </c>
    </row>
    <row r="628" spans="1:15" s="163" customFormat="1" x14ac:dyDescent="0.25">
      <c r="A628" s="52">
        <v>43294</v>
      </c>
      <c r="B628" s="24" t="s">
        <v>334</v>
      </c>
      <c r="C628" s="24" t="s">
        <v>81</v>
      </c>
      <c r="D628" s="46" t="s">
        <v>74</v>
      </c>
      <c r="E628" s="37"/>
      <c r="F628" s="37">
        <v>500</v>
      </c>
      <c r="G628" s="109">
        <f t="shared" si="21"/>
        <v>0.89078447825862328</v>
      </c>
      <c r="H628" s="108">
        <v>561.303</v>
      </c>
      <c r="I628" s="36">
        <f t="shared" si="22"/>
        <v>-7962810</v>
      </c>
      <c r="J628" s="24" t="s">
        <v>282</v>
      </c>
      <c r="K628" s="20" t="s">
        <v>83</v>
      </c>
      <c r="L628" s="20" t="s">
        <v>26</v>
      </c>
      <c r="M628" s="20" t="s">
        <v>66</v>
      </c>
      <c r="N628" s="20" t="s">
        <v>84</v>
      </c>
    </row>
    <row r="629" spans="1:15" s="163" customFormat="1" x14ac:dyDescent="0.25">
      <c r="A629" s="52">
        <v>43294</v>
      </c>
      <c r="B629" s="24" t="s">
        <v>335</v>
      </c>
      <c r="C629" s="24" t="s">
        <v>81</v>
      </c>
      <c r="D629" s="46" t="s">
        <v>74</v>
      </c>
      <c r="E629" s="37"/>
      <c r="F629" s="37">
        <v>500</v>
      </c>
      <c r="G629" s="109">
        <f t="shared" si="21"/>
        <v>0.89078447825862328</v>
      </c>
      <c r="H629" s="108">
        <v>561.303</v>
      </c>
      <c r="I629" s="36">
        <f t="shared" si="22"/>
        <v>-7963310</v>
      </c>
      <c r="J629" s="24" t="s">
        <v>282</v>
      </c>
      <c r="K629" s="20" t="s">
        <v>83</v>
      </c>
      <c r="L629" s="20" t="s">
        <v>26</v>
      </c>
      <c r="M629" s="20" t="s">
        <v>66</v>
      </c>
      <c r="N629" s="20" t="s">
        <v>84</v>
      </c>
    </row>
    <row r="630" spans="1:15" s="163" customFormat="1" x14ac:dyDescent="0.25">
      <c r="A630" s="52">
        <v>43294</v>
      </c>
      <c r="B630" s="24" t="s">
        <v>336</v>
      </c>
      <c r="C630" s="24" t="s">
        <v>81</v>
      </c>
      <c r="D630" s="46" t="s">
        <v>74</v>
      </c>
      <c r="E630" s="37"/>
      <c r="F630" s="37">
        <v>500</v>
      </c>
      <c r="G630" s="109">
        <f t="shared" si="21"/>
        <v>0.89078447825862328</v>
      </c>
      <c r="H630" s="108">
        <v>561.303</v>
      </c>
      <c r="I630" s="36">
        <f t="shared" si="22"/>
        <v>-7963810</v>
      </c>
      <c r="J630" s="24" t="s">
        <v>282</v>
      </c>
      <c r="K630" s="20" t="s">
        <v>83</v>
      </c>
      <c r="L630" s="20" t="s">
        <v>26</v>
      </c>
      <c r="M630" s="20" t="s">
        <v>66</v>
      </c>
      <c r="N630" s="20" t="s">
        <v>84</v>
      </c>
    </row>
    <row r="631" spans="1:15" s="163" customFormat="1" x14ac:dyDescent="0.25">
      <c r="A631" s="52">
        <v>43294</v>
      </c>
      <c r="B631" s="20" t="s">
        <v>374</v>
      </c>
      <c r="C631" s="20" t="s">
        <v>375</v>
      </c>
      <c r="D631" s="20" t="s">
        <v>69</v>
      </c>
      <c r="E631" s="37"/>
      <c r="F631" s="37">
        <v>100000</v>
      </c>
      <c r="G631" s="109">
        <f t="shared" si="21"/>
        <v>178.15689565172465</v>
      </c>
      <c r="H631" s="108">
        <v>561.303</v>
      </c>
      <c r="I631" s="36">
        <f t="shared" si="22"/>
        <v>-8063810</v>
      </c>
      <c r="J631" s="20" t="s">
        <v>186</v>
      </c>
      <c r="K631" s="20" t="s">
        <v>188</v>
      </c>
      <c r="L631" s="20" t="s">
        <v>26</v>
      </c>
      <c r="M631" s="20" t="s">
        <v>66</v>
      </c>
      <c r="N631" s="24" t="s">
        <v>100</v>
      </c>
      <c r="O631" s="166"/>
    </row>
    <row r="632" spans="1:15" s="163" customFormat="1" x14ac:dyDescent="0.25">
      <c r="A632" s="52">
        <v>43294</v>
      </c>
      <c r="B632" s="20" t="s">
        <v>376</v>
      </c>
      <c r="C632" s="20" t="s">
        <v>375</v>
      </c>
      <c r="D632" s="20" t="s">
        <v>69</v>
      </c>
      <c r="E632" s="37"/>
      <c r="F632" s="37">
        <v>100000</v>
      </c>
      <c r="G632" s="109">
        <f t="shared" si="21"/>
        <v>178.15689565172465</v>
      </c>
      <c r="H632" s="108">
        <v>561.303</v>
      </c>
      <c r="I632" s="36">
        <f t="shared" si="22"/>
        <v>-8163810</v>
      </c>
      <c r="J632" s="20" t="s">
        <v>186</v>
      </c>
      <c r="K632" s="20" t="s">
        <v>188</v>
      </c>
      <c r="L632" s="20" t="s">
        <v>26</v>
      </c>
      <c r="M632" s="20" t="s">
        <v>66</v>
      </c>
      <c r="N632" s="24" t="s">
        <v>100</v>
      </c>
      <c r="O632" s="166"/>
    </row>
    <row r="633" spans="1:15" s="163" customFormat="1" x14ac:dyDescent="0.25">
      <c r="A633" s="52">
        <v>43294</v>
      </c>
      <c r="B633" s="20" t="s">
        <v>348</v>
      </c>
      <c r="C633" s="20" t="s">
        <v>73</v>
      </c>
      <c r="D633" s="20" t="s">
        <v>349</v>
      </c>
      <c r="E633" s="37"/>
      <c r="F633" s="37">
        <v>8000</v>
      </c>
      <c r="G633" s="109">
        <f t="shared" si="21"/>
        <v>14.252551652137972</v>
      </c>
      <c r="H633" s="108">
        <v>561.303</v>
      </c>
      <c r="I633" s="36">
        <f t="shared" si="22"/>
        <v>-8171810</v>
      </c>
      <c r="J633" s="20" t="s">
        <v>186</v>
      </c>
      <c r="K633" s="20">
        <v>34</v>
      </c>
      <c r="L633" s="20" t="s">
        <v>26</v>
      </c>
      <c r="M633" s="20" t="s">
        <v>66</v>
      </c>
      <c r="N633" s="24" t="s">
        <v>100</v>
      </c>
      <c r="O633" s="166"/>
    </row>
    <row r="634" spans="1:15" s="163" customFormat="1" x14ac:dyDescent="0.25">
      <c r="A634" s="52">
        <v>43294</v>
      </c>
      <c r="B634" s="20" t="s">
        <v>408</v>
      </c>
      <c r="C634" s="20" t="s">
        <v>449</v>
      </c>
      <c r="D634" s="20" t="s">
        <v>69</v>
      </c>
      <c r="E634" s="37"/>
      <c r="F634" s="37">
        <v>50000</v>
      </c>
      <c r="G634" s="109">
        <f t="shared" si="21"/>
        <v>89.078447825862327</v>
      </c>
      <c r="H634" s="108">
        <v>561.303</v>
      </c>
      <c r="I634" s="36">
        <f t="shared" si="22"/>
        <v>-8221810</v>
      </c>
      <c r="J634" s="20" t="s">
        <v>186</v>
      </c>
      <c r="K634" s="20">
        <v>30</v>
      </c>
      <c r="L634" s="20" t="s">
        <v>26</v>
      </c>
      <c r="M634" s="20" t="s">
        <v>66</v>
      </c>
      <c r="N634" s="24" t="s">
        <v>100</v>
      </c>
      <c r="O634" s="166"/>
    </row>
    <row r="635" spans="1:15" s="163" customFormat="1" x14ac:dyDescent="0.25">
      <c r="A635" s="52">
        <v>43294</v>
      </c>
      <c r="B635" s="20" t="s">
        <v>469</v>
      </c>
      <c r="C635" s="24" t="s">
        <v>81</v>
      </c>
      <c r="D635" s="46" t="s">
        <v>74</v>
      </c>
      <c r="E635" s="37"/>
      <c r="F635" s="37">
        <v>2000</v>
      </c>
      <c r="G635" s="109">
        <f t="shared" si="21"/>
        <v>3.5631379130344931</v>
      </c>
      <c r="H635" s="108">
        <v>561.303</v>
      </c>
      <c r="I635" s="36">
        <f t="shared" si="22"/>
        <v>-8223810</v>
      </c>
      <c r="J635" s="20" t="s">
        <v>366</v>
      </c>
      <c r="K635" s="20" t="s">
        <v>83</v>
      </c>
      <c r="L635" s="20" t="s">
        <v>26</v>
      </c>
      <c r="M635" s="20" t="s">
        <v>66</v>
      </c>
      <c r="N635" s="20" t="s">
        <v>84</v>
      </c>
    </row>
    <row r="636" spans="1:15" s="3" customFormat="1" x14ac:dyDescent="0.25">
      <c r="A636" s="52">
        <v>43294</v>
      </c>
      <c r="B636" s="20" t="s">
        <v>532</v>
      </c>
      <c r="C636" s="24" t="s">
        <v>81</v>
      </c>
      <c r="D636" s="20" t="s">
        <v>72</v>
      </c>
      <c r="E636" s="37"/>
      <c r="F636" s="37">
        <v>1000</v>
      </c>
      <c r="G636" s="109">
        <f t="shared" si="21"/>
        <v>1.7815689565172466</v>
      </c>
      <c r="H636" s="108">
        <v>561.303</v>
      </c>
      <c r="I636" s="36">
        <f t="shared" si="22"/>
        <v>-8224810</v>
      </c>
      <c r="J636" s="20" t="s">
        <v>385</v>
      </c>
      <c r="K636" s="20" t="s">
        <v>83</v>
      </c>
      <c r="L636" s="20" t="s">
        <v>26</v>
      </c>
      <c r="M636" s="20" t="s">
        <v>66</v>
      </c>
      <c r="N636" s="24" t="s">
        <v>84</v>
      </c>
    </row>
    <row r="637" spans="1:15" s="3" customFormat="1" x14ac:dyDescent="0.25">
      <c r="A637" s="52">
        <v>43294</v>
      </c>
      <c r="B637" s="20" t="s">
        <v>546</v>
      </c>
      <c r="C637" s="24" t="s">
        <v>81</v>
      </c>
      <c r="D637" s="20" t="s">
        <v>72</v>
      </c>
      <c r="E637" s="37"/>
      <c r="F637" s="37">
        <v>1000</v>
      </c>
      <c r="G637" s="109">
        <f t="shared" si="21"/>
        <v>1.7815689565172466</v>
      </c>
      <c r="H637" s="108">
        <v>561.303</v>
      </c>
      <c r="I637" s="36">
        <f t="shared" si="22"/>
        <v>-8225810</v>
      </c>
      <c r="J637" s="20" t="s">
        <v>385</v>
      </c>
      <c r="K637" s="20" t="s">
        <v>83</v>
      </c>
      <c r="L637" s="20" t="s">
        <v>26</v>
      </c>
      <c r="M637" s="20" t="s">
        <v>66</v>
      </c>
      <c r="N637" s="24" t="s">
        <v>84</v>
      </c>
    </row>
    <row r="638" spans="1:15" s="3" customFormat="1" x14ac:dyDescent="0.25">
      <c r="A638" s="52">
        <v>43294</v>
      </c>
      <c r="B638" s="20" t="s">
        <v>547</v>
      </c>
      <c r="C638" s="24" t="s">
        <v>81</v>
      </c>
      <c r="D638" s="20" t="s">
        <v>72</v>
      </c>
      <c r="E638" s="37"/>
      <c r="F638" s="37">
        <v>1000</v>
      </c>
      <c r="G638" s="109">
        <f t="shared" si="21"/>
        <v>1.7815689565172466</v>
      </c>
      <c r="H638" s="108">
        <v>561.303</v>
      </c>
      <c r="I638" s="36">
        <f t="shared" si="22"/>
        <v>-8226810</v>
      </c>
      <c r="J638" s="20" t="s">
        <v>385</v>
      </c>
      <c r="K638" s="20" t="s">
        <v>83</v>
      </c>
      <c r="L638" s="20" t="s">
        <v>26</v>
      </c>
      <c r="M638" s="20" t="s">
        <v>66</v>
      </c>
      <c r="N638" s="24" t="s">
        <v>84</v>
      </c>
    </row>
    <row r="639" spans="1:15" s="3" customFormat="1" x14ac:dyDescent="0.25">
      <c r="A639" s="52">
        <v>43294</v>
      </c>
      <c r="B639" s="20" t="s">
        <v>548</v>
      </c>
      <c r="C639" s="24" t="s">
        <v>81</v>
      </c>
      <c r="D639" s="20" t="s">
        <v>72</v>
      </c>
      <c r="E639" s="37"/>
      <c r="F639" s="37">
        <v>1000</v>
      </c>
      <c r="G639" s="109">
        <f t="shared" si="21"/>
        <v>1.7815689565172466</v>
      </c>
      <c r="H639" s="108">
        <v>561.303</v>
      </c>
      <c r="I639" s="36">
        <f t="shared" si="22"/>
        <v>-8227810</v>
      </c>
      <c r="J639" s="20" t="s">
        <v>385</v>
      </c>
      <c r="K639" s="20" t="s">
        <v>83</v>
      </c>
      <c r="L639" s="20" t="s">
        <v>26</v>
      </c>
      <c r="M639" s="20" t="s">
        <v>66</v>
      </c>
      <c r="N639" s="24" t="s">
        <v>84</v>
      </c>
    </row>
    <row r="640" spans="1:15" s="3" customFormat="1" x14ac:dyDescent="0.25">
      <c r="A640" s="52">
        <v>43294</v>
      </c>
      <c r="B640" s="20" t="s">
        <v>525</v>
      </c>
      <c r="C640" s="24" t="s">
        <v>81</v>
      </c>
      <c r="D640" s="20" t="s">
        <v>72</v>
      </c>
      <c r="E640" s="37"/>
      <c r="F640" s="37">
        <v>1000</v>
      </c>
      <c r="G640" s="109">
        <f t="shared" si="21"/>
        <v>1.7815689565172466</v>
      </c>
      <c r="H640" s="108">
        <v>561.303</v>
      </c>
      <c r="I640" s="36">
        <f t="shared" si="22"/>
        <v>-8228810</v>
      </c>
      <c r="J640" s="20" t="s">
        <v>385</v>
      </c>
      <c r="K640" s="20" t="s">
        <v>83</v>
      </c>
      <c r="L640" s="20" t="s">
        <v>26</v>
      </c>
      <c r="M640" s="20" t="s">
        <v>66</v>
      </c>
      <c r="N640" s="24" t="s">
        <v>84</v>
      </c>
    </row>
    <row r="641" spans="1:15" s="3" customFormat="1" x14ac:dyDescent="0.25">
      <c r="A641" s="52">
        <v>43294</v>
      </c>
      <c r="B641" s="20" t="s">
        <v>549</v>
      </c>
      <c r="C641" s="24" t="s">
        <v>81</v>
      </c>
      <c r="D641" s="20" t="s">
        <v>72</v>
      </c>
      <c r="E641" s="37"/>
      <c r="F641" s="37">
        <v>1000</v>
      </c>
      <c r="G641" s="109">
        <f t="shared" si="21"/>
        <v>1.7815689565172466</v>
      </c>
      <c r="H641" s="108">
        <v>561.303</v>
      </c>
      <c r="I641" s="36">
        <f t="shared" si="22"/>
        <v>-8229810</v>
      </c>
      <c r="J641" s="20" t="s">
        <v>385</v>
      </c>
      <c r="K641" s="20" t="s">
        <v>83</v>
      </c>
      <c r="L641" s="20" t="s">
        <v>26</v>
      </c>
      <c r="M641" s="20" t="s">
        <v>66</v>
      </c>
      <c r="N641" s="24" t="s">
        <v>84</v>
      </c>
    </row>
    <row r="642" spans="1:15" s="3" customFormat="1" x14ac:dyDescent="0.25">
      <c r="A642" s="52">
        <v>43294</v>
      </c>
      <c r="B642" s="20" t="s">
        <v>550</v>
      </c>
      <c r="C642" s="24" t="s">
        <v>81</v>
      </c>
      <c r="D642" s="20" t="s">
        <v>72</v>
      </c>
      <c r="E642" s="37"/>
      <c r="F642" s="37">
        <v>1000</v>
      </c>
      <c r="G642" s="109">
        <f t="shared" si="21"/>
        <v>1.7815689565172466</v>
      </c>
      <c r="H642" s="108">
        <v>561.303</v>
      </c>
      <c r="I642" s="36">
        <f t="shared" si="22"/>
        <v>-8230810</v>
      </c>
      <c r="J642" s="20" t="s">
        <v>385</v>
      </c>
      <c r="K642" s="20" t="s">
        <v>83</v>
      </c>
      <c r="L642" s="20" t="s">
        <v>26</v>
      </c>
      <c r="M642" s="20" t="s">
        <v>66</v>
      </c>
      <c r="N642" s="24" t="s">
        <v>84</v>
      </c>
    </row>
    <row r="643" spans="1:15" s="3" customFormat="1" x14ac:dyDescent="0.25">
      <c r="A643" s="52">
        <v>43294</v>
      </c>
      <c r="B643" s="20" t="s">
        <v>551</v>
      </c>
      <c r="C643" s="24" t="s">
        <v>81</v>
      </c>
      <c r="D643" s="20" t="s">
        <v>72</v>
      </c>
      <c r="E643" s="37"/>
      <c r="F643" s="37">
        <v>1000</v>
      </c>
      <c r="G643" s="109">
        <f t="shared" si="21"/>
        <v>1.7815689565172466</v>
      </c>
      <c r="H643" s="108">
        <v>561.303</v>
      </c>
      <c r="I643" s="36">
        <f t="shared" si="22"/>
        <v>-8231810</v>
      </c>
      <c r="J643" s="20" t="s">
        <v>385</v>
      </c>
      <c r="K643" s="20" t="s">
        <v>83</v>
      </c>
      <c r="L643" s="20" t="s">
        <v>26</v>
      </c>
      <c r="M643" s="20" t="s">
        <v>66</v>
      </c>
      <c r="N643" s="24" t="s">
        <v>84</v>
      </c>
    </row>
    <row r="644" spans="1:15" s="3" customFormat="1" x14ac:dyDescent="0.25">
      <c r="A644" s="52">
        <v>43294</v>
      </c>
      <c r="B644" s="20" t="s">
        <v>552</v>
      </c>
      <c r="C644" s="24" t="s">
        <v>81</v>
      </c>
      <c r="D644" s="20" t="s">
        <v>72</v>
      </c>
      <c r="E644" s="37"/>
      <c r="F644" s="37">
        <v>1000</v>
      </c>
      <c r="G644" s="109">
        <f t="shared" si="21"/>
        <v>1.7815689565172466</v>
      </c>
      <c r="H644" s="108">
        <v>561.303</v>
      </c>
      <c r="I644" s="36">
        <f t="shared" si="22"/>
        <v>-8232810</v>
      </c>
      <c r="J644" s="20" t="s">
        <v>385</v>
      </c>
      <c r="K644" s="20" t="s">
        <v>83</v>
      </c>
      <c r="L644" s="20" t="s">
        <v>26</v>
      </c>
      <c r="M644" s="20" t="s">
        <v>66</v>
      </c>
      <c r="N644" s="24" t="s">
        <v>84</v>
      </c>
    </row>
    <row r="645" spans="1:15" s="3" customFormat="1" x14ac:dyDescent="0.25">
      <c r="A645" s="52">
        <v>43294</v>
      </c>
      <c r="B645" s="20" t="s">
        <v>553</v>
      </c>
      <c r="C645" s="24" t="s">
        <v>81</v>
      </c>
      <c r="D645" s="20" t="s">
        <v>72</v>
      </c>
      <c r="E645" s="37"/>
      <c r="F645" s="37">
        <v>1000</v>
      </c>
      <c r="G645" s="109">
        <f t="shared" si="21"/>
        <v>1.7815689565172466</v>
      </c>
      <c r="H645" s="108">
        <v>561.303</v>
      </c>
      <c r="I645" s="36">
        <f t="shared" si="22"/>
        <v>-8233810</v>
      </c>
      <c r="J645" s="20" t="s">
        <v>385</v>
      </c>
      <c r="K645" s="20" t="s">
        <v>83</v>
      </c>
      <c r="L645" s="20" t="s">
        <v>26</v>
      </c>
      <c r="M645" s="20" t="s">
        <v>66</v>
      </c>
      <c r="N645" s="24" t="s">
        <v>84</v>
      </c>
    </row>
    <row r="646" spans="1:15" s="3" customFormat="1" ht="15.75" x14ac:dyDescent="0.25">
      <c r="A646" s="52">
        <v>43294</v>
      </c>
      <c r="B646" s="20" t="s">
        <v>597</v>
      </c>
      <c r="C646" s="24" t="s">
        <v>81</v>
      </c>
      <c r="D646" s="55" t="s">
        <v>76</v>
      </c>
      <c r="E646" s="37"/>
      <c r="F646" s="37">
        <v>2000</v>
      </c>
      <c r="G646" s="109">
        <f t="shared" si="21"/>
        <v>3.5631379130344931</v>
      </c>
      <c r="H646" s="108">
        <v>561.303</v>
      </c>
      <c r="I646" s="36">
        <f t="shared" si="22"/>
        <v>-8235810</v>
      </c>
      <c r="J646" s="20" t="s">
        <v>396</v>
      </c>
      <c r="K646" s="46" t="s">
        <v>83</v>
      </c>
      <c r="L646" s="20" t="s">
        <v>35</v>
      </c>
      <c r="M646" s="20" t="s">
        <v>66</v>
      </c>
      <c r="N646" s="24" t="s">
        <v>84</v>
      </c>
      <c r="O646" s="39"/>
    </row>
    <row r="647" spans="1:15" s="163" customFormat="1" ht="15.75" x14ac:dyDescent="0.25">
      <c r="A647" s="52">
        <v>43294</v>
      </c>
      <c r="B647" s="20" t="s">
        <v>598</v>
      </c>
      <c r="C647" s="20" t="s">
        <v>670</v>
      </c>
      <c r="D647" s="55" t="s">
        <v>76</v>
      </c>
      <c r="E647" s="37"/>
      <c r="F647" s="37">
        <v>1000</v>
      </c>
      <c r="G647" s="109">
        <f t="shared" si="21"/>
        <v>1.7815689565172466</v>
      </c>
      <c r="H647" s="108">
        <v>561.303</v>
      </c>
      <c r="I647" s="36">
        <f t="shared" si="22"/>
        <v>-8236810</v>
      </c>
      <c r="J647" s="20" t="s">
        <v>396</v>
      </c>
      <c r="K647" s="46" t="s">
        <v>83</v>
      </c>
      <c r="L647" s="20" t="s">
        <v>35</v>
      </c>
      <c r="M647" s="20" t="s">
        <v>66</v>
      </c>
      <c r="N647" s="20" t="s">
        <v>86</v>
      </c>
      <c r="O647" s="165"/>
    </row>
    <row r="648" spans="1:15" s="3" customFormat="1" ht="15.75" x14ac:dyDescent="0.25">
      <c r="A648" s="52">
        <v>43294</v>
      </c>
      <c r="B648" s="20" t="s">
        <v>599</v>
      </c>
      <c r="C648" s="24" t="s">
        <v>81</v>
      </c>
      <c r="D648" s="55" t="s">
        <v>76</v>
      </c>
      <c r="E648" s="37"/>
      <c r="F648" s="37">
        <v>1000</v>
      </c>
      <c r="G648" s="109">
        <f t="shared" si="21"/>
        <v>1.7815689565172466</v>
      </c>
      <c r="H648" s="108">
        <v>561.303</v>
      </c>
      <c r="I648" s="36">
        <f t="shared" si="22"/>
        <v>-8237810</v>
      </c>
      <c r="J648" s="20" t="s">
        <v>396</v>
      </c>
      <c r="K648" s="46" t="s">
        <v>83</v>
      </c>
      <c r="L648" s="20" t="s">
        <v>35</v>
      </c>
      <c r="M648" s="20" t="s">
        <v>66</v>
      </c>
      <c r="N648" s="24" t="s">
        <v>84</v>
      </c>
      <c r="O648" s="39"/>
    </row>
    <row r="649" spans="1:15" s="3" customFormat="1" ht="15.75" x14ac:dyDescent="0.25">
      <c r="A649" s="52">
        <v>43294</v>
      </c>
      <c r="B649" s="20" t="s">
        <v>600</v>
      </c>
      <c r="C649" s="24" t="s">
        <v>81</v>
      </c>
      <c r="D649" s="55" t="s">
        <v>76</v>
      </c>
      <c r="E649" s="37"/>
      <c r="F649" s="37">
        <v>1500</v>
      </c>
      <c r="G649" s="109">
        <f t="shared" si="21"/>
        <v>2.6723534347758697</v>
      </c>
      <c r="H649" s="108">
        <v>561.303</v>
      </c>
      <c r="I649" s="36">
        <f t="shared" si="22"/>
        <v>-8239310</v>
      </c>
      <c r="J649" s="20" t="s">
        <v>396</v>
      </c>
      <c r="K649" s="46" t="s">
        <v>83</v>
      </c>
      <c r="L649" s="20" t="s">
        <v>35</v>
      </c>
      <c r="M649" s="20" t="s">
        <v>66</v>
      </c>
      <c r="N649" s="24" t="s">
        <v>84</v>
      </c>
      <c r="O649" s="39"/>
    </row>
    <row r="650" spans="1:15" s="3" customFormat="1" ht="15.75" x14ac:dyDescent="0.25">
      <c r="A650" s="52">
        <v>43294</v>
      </c>
      <c r="B650" s="20" t="s">
        <v>601</v>
      </c>
      <c r="C650" s="24" t="s">
        <v>99</v>
      </c>
      <c r="D650" s="55" t="s">
        <v>76</v>
      </c>
      <c r="E650" s="37"/>
      <c r="F650" s="37">
        <v>30000</v>
      </c>
      <c r="G650" s="109">
        <f t="shared" si="21"/>
        <v>53.447068695517395</v>
      </c>
      <c r="H650" s="108">
        <v>561.303</v>
      </c>
      <c r="I650" s="36">
        <f t="shared" si="22"/>
        <v>-8269310</v>
      </c>
      <c r="J650" s="20" t="s">
        <v>396</v>
      </c>
      <c r="K650" s="46" t="s">
        <v>83</v>
      </c>
      <c r="L650" s="20" t="s">
        <v>35</v>
      </c>
      <c r="M650" s="20" t="s">
        <v>66</v>
      </c>
      <c r="N650" s="24" t="s">
        <v>84</v>
      </c>
      <c r="O650" s="39"/>
    </row>
    <row r="651" spans="1:15" s="163" customFormat="1" x14ac:dyDescent="0.25">
      <c r="A651" s="52">
        <v>43294</v>
      </c>
      <c r="B651" s="63" t="s">
        <v>779</v>
      </c>
      <c r="C651" s="24" t="s">
        <v>81</v>
      </c>
      <c r="D651" s="46" t="s">
        <v>74</v>
      </c>
      <c r="E651" s="37"/>
      <c r="F651" s="100">
        <v>1000</v>
      </c>
      <c r="G651" s="109">
        <f t="shared" si="21"/>
        <v>1.7815689565172466</v>
      </c>
      <c r="H651" s="108">
        <v>561.303</v>
      </c>
      <c r="I651" s="36">
        <f t="shared" si="22"/>
        <v>-8270310</v>
      </c>
      <c r="J651" s="24" t="s">
        <v>288</v>
      </c>
      <c r="K651" s="63" t="s">
        <v>83</v>
      </c>
      <c r="L651" s="20" t="s">
        <v>26</v>
      </c>
      <c r="M651" s="20" t="s">
        <v>66</v>
      </c>
      <c r="N651" s="24" t="s">
        <v>84</v>
      </c>
    </row>
    <row r="652" spans="1:15" s="163" customFormat="1" x14ac:dyDescent="0.25">
      <c r="A652" s="52">
        <v>43294</v>
      </c>
      <c r="B652" s="63" t="s">
        <v>780</v>
      </c>
      <c r="C652" s="20" t="s">
        <v>73</v>
      </c>
      <c r="D652" s="46" t="s">
        <v>74</v>
      </c>
      <c r="E652" s="37"/>
      <c r="F652" s="100">
        <v>1000</v>
      </c>
      <c r="G652" s="109">
        <f t="shared" si="21"/>
        <v>1.7815689565172466</v>
      </c>
      <c r="H652" s="108">
        <v>561.303</v>
      </c>
      <c r="I652" s="36">
        <f t="shared" si="22"/>
        <v>-8271310</v>
      </c>
      <c r="J652" s="24" t="s">
        <v>288</v>
      </c>
      <c r="K652" s="63" t="s">
        <v>83</v>
      </c>
      <c r="L652" s="20" t="s">
        <v>26</v>
      </c>
      <c r="M652" s="20" t="s">
        <v>66</v>
      </c>
      <c r="N652" s="24" t="s">
        <v>84</v>
      </c>
    </row>
    <row r="653" spans="1:15" s="163" customFormat="1" x14ac:dyDescent="0.25">
      <c r="A653" s="52">
        <v>43294</v>
      </c>
      <c r="B653" s="63" t="s">
        <v>781</v>
      </c>
      <c r="C653" s="24" t="s">
        <v>81</v>
      </c>
      <c r="D653" s="46" t="s">
        <v>74</v>
      </c>
      <c r="E653" s="37"/>
      <c r="F653" s="100">
        <v>1000</v>
      </c>
      <c r="G653" s="109">
        <f t="shared" ref="G653:G717" si="23">+F653/H653</f>
        <v>1.7815689565172466</v>
      </c>
      <c r="H653" s="108">
        <v>561.303</v>
      </c>
      <c r="I653" s="36">
        <f t="shared" si="22"/>
        <v>-8272310</v>
      </c>
      <c r="J653" s="24" t="s">
        <v>288</v>
      </c>
      <c r="K653" s="63" t="s">
        <v>83</v>
      </c>
      <c r="L653" s="20" t="s">
        <v>26</v>
      </c>
      <c r="M653" s="20" t="s">
        <v>66</v>
      </c>
      <c r="N653" s="24" t="s">
        <v>84</v>
      </c>
    </row>
    <row r="654" spans="1:15" s="163" customFormat="1" x14ac:dyDescent="0.25">
      <c r="A654" s="52">
        <v>43294</v>
      </c>
      <c r="B654" s="24" t="s">
        <v>811</v>
      </c>
      <c r="C654" s="24" t="s">
        <v>81</v>
      </c>
      <c r="D654" s="46" t="s">
        <v>74</v>
      </c>
      <c r="E654" s="37"/>
      <c r="F654" s="37">
        <v>1000</v>
      </c>
      <c r="G654" s="109">
        <f t="shared" si="23"/>
        <v>1.7815689565172466</v>
      </c>
      <c r="H654" s="108">
        <v>561.303</v>
      </c>
      <c r="I654" s="36">
        <f t="shared" si="22"/>
        <v>-8273310</v>
      </c>
      <c r="J654" s="24" t="s">
        <v>806</v>
      </c>
      <c r="K654" s="24" t="s">
        <v>83</v>
      </c>
      <c r="L654" s="20" t="s">
        <v>26</v>
      </c>
      <c r="M654" s="20" t="s">
        <v>66</v>
      </c>
      <c r="N654" s="24" t="s">
        <v>84</v>
      </c>
    </row>
    <row r="655" spans="1:15" s="3" customFormat="1" x14ac:dyDescent="0.25">
      <c r="A655" s="52">
        <v>43294</v>
      </c>
      <c r="B655" s="24" t="s">
        <v>780</v>
      </c>
      <c r="C655" s="20" t="s">
        <v>73</v>
      </c>
      <c r="D655" s="46" t="s">
        <v>74</v>
      </c>
      <c r="E655" s="37"/>
      <c r="F655" s="37">
        <v>1000</v>
      </c>
      <c r="G655" s="109">
        <f t="shared" si="23"/>
        <v>1.7815689565172466</v>
      </c>
      <c r="H655" s="108">
        <v>561.303</v>
      </c>
      <c r="I655" s="36">
        <f t="shared" si="22"/>
        <v>-8274310</v>
      </c>
      <c r="J655" s="24" t="s">
        <v>806</v>
      </c>
      <c r="K655" s="24" t="s">
        <v>83</v>
      </c>
      <c r="L655" s="20" t="s">
        <v>26</v>
      </c>
      <c r="M655" s="20" t="s">
        <v>66</v>
      </c>
      <c r="N655" s="24" t="s">
        <v>84</v>
      </c>
    </row>
    <row r="656" spans="1:15" s="163" customFormat="1" x14ac:dyDescent="0.25">
      <c r="A656" s="52">
        <v>43294</v>
      </c>
      <c r="B656" s="24" t="s">
        <v>781</v>
      </c>
      <c r="C656" s="24" t="s">
        <v>81</v>
      </c>
      <c r="D656" s="46" t="s">
        <v>74</v>
      </c>
      <c r="E656" s="37"/>
      <c r="F656" s="37">
        <v>1000</v>
      </c>
      <c r="G656" s="109">
        <f t="shared" si="23"/>
        <v>1.7815689565172466</v>
      </c>
      <c r="H656" s="108">
        <v>561.303</v>
      </c>
      <c r="I656" s="36">
        <f t="shared" ref="I656:I719" si="24">+I655+E656-F656</f>
        <v>-8275310</v>
      </c>
      <c r="J656" s="24" t="s">
        <v>806</v>
      </c>
      <c r="K656" s="24" t="s">
        <v>83</v>
      </c>
      <c r="L656" s="20" t="s">
        <v>26</v>
      </c>
      <c r="M656" s="20" t="s">
        <v>66</v>
      </c>
      <c r="N656" s="24" t="s">
        <v>84</v>
      </c>
    </row>
    <row r="657" spans="1:16" s="163" customFormat="1" x14ac:dyDescent="0.25">
      <c r="A657" s="52">
        <v>43294</v>
      </c>
      <c r="B657" s="63" t="s">
        <v>879</v>
      </c>
      <c r="C657" s="24" t="s">
        <v>81</v>
      </c>
      <c r="D657" s="46" t="s">
        <v>74</v>
      </c>
      <c r="E657" s="37"/>
      <c r="F657" s="37">
        <v>500</v>
      </c>
      <c r="G657" s="109">
        <f t="shared" si="23"/>
        <v>0.89078447825862328</v>
      </c>
      <c r="H657" s="108">
        <v>561.303</v>
      </c>
      <c r="I657" s="36">
        <f t="shared" si="24"/>
        <v>-8275810</v>
      </c>
      <c r="J657" s="24" t="s">
        <v>338</v>
      </c>
      <c r="K657" s="63" t="s">
        <v>83</v>
      </c>
      <c r="L657" s="20" t="s">
        <v>26</v>
      </c>
      <c r="M657" s="20" t="s">
        <v>66</v>
      </c>
      <c r="N657" s="24" t="s">
        <v>84</v>
      </c>
    </row>
    <row r="658" spans="1:16" s="163" customFormat="1" x14ac:dyDescent="0.25">
      <c r="A658" s="52">
        <v>43294</v>
      </c>
      <c r="B658" s="63" t="s">
        <v>880</v>
      </c>
      <c r="C658" s="24" t="s">
        <v>81</v>
      </c>
      <c r="D658" s="46" t="s">
        <v>74</v>
      </c>
      <c r="E658" s="37"/>
      <c r="F658" s="37">
        <v>250</v>
      </c>
      <c r="G658" s="109">
        <f t="shared" si="23"/>
        <v>0.44539223912931164</v>
      </c>
      <c r="H658" s="108">
        <v>561.303</v>
      </c>
      <c r="I658" s="36">
        <f t="shared" si="24"/>
        <v>-8276060</v>
      </c>
      <c r="J658" s="24" t="s">
        <v>338</v>
      </c>
      <c r="K658" s="63" t="s">
        <v>83</v>
      </c>
      <c r="L658" s="20" t="s">
        <v>26</v>
      </c>
      <c r="M658" s="20" t="s">
        <v>66</v>
      </c>
      <c r="N658" s="24" t="s">
        <v>84</v>
      </c>
    </row>
    <row r="659" spans="1:16" s="163" customFormat="1" x14ac:dyDescent="0.25">
      <c r="A659" s="52">
        <v>43294</v>
      </c>
      <c r="B659" s="63" t="s">
        <v>881</v>
      </c>
      <c r="C659" s="24" t="s">
        <v>81</v>
      </c>
      <c r="D659" s="46" t="s">
        <v>74</v>
      </c>
      <c r="E659" s="37"/>
      <c r="F659" s="37">
        <v>250</v>
      </c>
      <c r="G659" s="109">
        <f t="shared" si="23"/>
        <v>0.44539223912931164</v>
      </c>
      <c r="H659" s="108">
        <v>561.303</v>
      </c>
      <c r="I659" s="36">
        <f t="shared" si="24"/>
        <v>-8276310</v>
      </c>
      <c r="J659" s="24" t="s">
        <v>338</v>
      </c>
      <c r="K659" s="63" t="s">
        <v>83</v>
      </c>
      <c r="L659" s="20" t="s">
        <v>26</v>
      </c>
      <c r="M659" s="20" t="s">
        <v>66</v>
      </c>
      <c r="N659" s="24" t="s">
        <v>84</v>
      </c>
    </row>
    <row r="660" spans="1:16" s="163" customFormat="1" x14ac:dyDescent="0.25">
      <c r="A660" s="52">
        <v>43294</v>
      </c>
      <c r="B660" s="63" t="s">
        <v>882</v>
      </c>
      <c r="C660" s="24" t="s">
        <v>81</v>
      </c>
      <c r="D660" s="46" t="s">
        <v>74</v>
      </c>
      <c r="E660" s="37"/>
      <c r="F660" s="37">
        <v>500</v>
      </c>
      <c r="G660" s="109">
        <f t="shared" si="23"/>
        <v>0.89078447825862328</v>
      </c>
      <c r="H660" s="108">
        <v>561.303</v>
      </c>
      <c r="I660" s="36">
        <f t="shared" si="24"/>
        <v>-8276810</v>
      </c>
      <c r="J660" s="24" t="s">
        <v>338</v>
      </c>
      <c r="K660" s="63" t="s">
        <v>83</v>
      </c>
      <c r="L660" s="20" t="s">
        <v>26</v>
      </c>
      <c r="M660" s="20" t="s">
        <v>66</v>
      </c>
      <c r="N660" s="24" t="s">
        <v>84</v>
      </c>
    </row>
    <row r="661" spans="1:16" s="163" customFormat="1" x14ac:dyDescent="0.25">
      <c r="A661" s="52">
        <v>43294</v>
      </c>
      <c r="B661" s="63" t="s">
        <v>883</v>
      </c>
      <c r="C661" s="24" t="s">
        <v>81</v>
      </c>
      <c r="D661" s="46" t="s">
        <v>74</v>
      </c>
      <c r="E661" s="37"/>
      <c r="F661" s="37">
        <v>500</v>
      </c>
      <c r="G661" s="109">
        <f t="shared" si="23"/>
        <v>0.89078447825862328</v>
      </c>
      <c r="H661" s="108">
        <v>561.303</v>
      </c>
      <c r="I661" s="36">
        <f t="shared" si="24"/>
        <v>-8277310</v>
      </c>
      <c r="J661" s="24" t="s">
        <v>338</v>
      </c>
      <c r="K661" s="63" t="s">
        <v>83</v>
      </c>
      <c r="L661" s="20" t="s">
        <v>26</v>
      </c>
      <c r="M661" s="20" t="s">
        <v>66</v>
      </c>
      <c r="N661" s="24" t="s">
        <v>84</v>
      </c>
    </row>
    <row r="662" spans="1:16" s="163" customFormat="1" x14ac:dyDescent="0.25">
      <c r="A662" s="52">
        <v>43294</v>
      </c>
      <c r="B662" s="63" t="s">
        <v>884</v>
      </c>
      <c r="C662" s="24" t="s">
        <v>81</v>
      </c>
      <c r="D662" s="46" t="s">
        <v>74</v>
      </c>
      <c r="E662" s="37"/>
      <c r="F662" s="37">
        <v>500</v>
      </c>
      <c r="G662" s="109">
        <f t="shared" si="23"/>
        <v>0.89078447825862328</v>
      </c>
      <c r="H662" s="108">
        <v>561.303</v>
      </c>
      <c r="I662" s="36">
        <f t="shared" si="24"/>
        <v>-8277810</v>
      </c>
      <c r="J662" s="24" t="s">
        <v>338</v>
      </c>
      <c r="K662" s="63" t="s">
        <v>83</v>
      </c>
      <c r="L662" s="20" t="s">
        <v>26</v>
      </c>
      <c r="M662" s="20" t="s">
        <v>66</v>
      </c>
      <c r="N662" s="24" t="s">
        <v>84</v>
      </c>
    </row>
    <row r="663" spans="1:16" s="163" customFormat="1" x14ac:dyDescent="0.25">
      <c r="A663" s="52">
        <v>43294</v>
      </c>
      <c r="B663" s="63" t="s">
        <v>885</v>
      </c>
      <c r="C663" s="24" t="s">
        <v>81</v>
      </c>
      <c r="D663" s="46" t="s">
        <v>74</v>
      </c>
      <c r="E663" s="37"/>
      <c r="F663" s="37">
        <v>500</v>
      </c>
      <c r="G663" s="109">
        <f t="shared" si="23"/>
        <v>0.89078447825862328</v>
      </c>
      <c r="H663" s="108">
        <v>561.303</v>
      </c>
      <c r="I663" s="36">
        <f t="shared" si="24"/>
        <v>-8278310</v>
      </c>
      <c r="J663" s="24" t="s">
        <v>338</v>
      </c>
      <c r="K663" s="63" t="s">
        <v>83</v>
      </c>
      <c r="L663" s="20" t="s">
        <v>26</v>
      </c>
      <c r="M663" s="20" t="s">
        <v>66</v>
      </c>
      <c r="N663" s="24" t="s">
        <v>84</v>
      </c>
    </row>
    <row r="664" spans="1:16" s="163" customFormat="1" x14ac:dyDescent="0.25">
      <c r="A664" s="52">
        <v>43294</v>
      </c>
      <c r="B664" s="63" t="s">
        <v>886</v>
      </c>
      <c r="C664" s="24" t="s">
        <v>81</v>
      </c>
      <c r="D664" s="46" t="s">
        <v>74</v>
      </c>
      <c r="E664" s="37"/>
      <c r="F664" s="37">
        <v>500</v>
      </c>
      <c r="G664" s="109">
        <f t="shared" si="23"/>
        <v>0.89078447825862328</v>
      </c>
      <c r="H664" s="108">
        <v>561.303</v>
      </c>
      <c r="I664" s="36">
        <f t="shared" si="24"/>
        <v>-8278810</v>
      </c>
      <c r="J664" s="24" t="s">
        <v>338</v>
      </c>
      <c r="K664" s="63" t="s">
        <v>83</v>
      </c>
      <c r="L664" s="20" t="s">
        <v>26</v>
      </c>
      <c r="M664" s="20" t="s">
        <v>66</v>
      </c>
      <c r="N664" s="24" t="s">
        <v>84</v>
      </c>
    </row>
    <row r="665" spans="1:16" s="163" customFormat="1" ht="15.75" x14ac:dyDescent="0.25">
      <c r="A665" s="52">
        <v>43294</v>
      </c>
      <c r="B665" s="63" t="s">
        <v>887</v>
      </c>
      <c r="C665" s="24" t="s">
        <v>81</v>
      </c>
      <c r="D665" s="46" t="s">
        <v>74</v>
      </c>
      <c r="E665" s="37"/>
      <c r="F665" s="37">
        <v>500</v>
      </c>
      <c r="G665" s="109">
        <f t="shared" si="23"/>
        <v>0.89078447825862328</v>
      </c>
      <c r="H665" s="108">
        <v>561.303</v>
      </c>
      <c r="I665" s="36">
        <f t="shared" si="24"/>
        <v>-8279310</v>
      </c>
      <c r="J665" s="24" t="s">
        <v>338</v>
      </c>
      <c r="K665" s="63" t="s">
        <v>83</v>
      </c>
      <c r="L665" s="20" t="s">
        <v>26</v>
      </c>
      <c r="M665" s="20" t="s">
        <v>66</v>
      </c>
      <c r="N665" s="24" t="s">
        <v>84</v>
      </c>
      <c r="P665" s="165"/>
    </row>
    <row r="666" spans="1:16" s="163" customFormat="1" ht="15.75" x14ac:dyDescent="0.25">
      <c r="A666" s="52">
        <v>43294</v>
      </c>
      <c r="B666" s="63" t="s">
        <v>886</v>
      </c>
      <c r="C666" s="24" t="s">
        <v>81</v>
      </c>
      <c r="D666" s="46" t="s">
        <v>74</v>
      </c>
      <c r="E666" s="37"/>
      <c r="F666" s="37">
        <v>500</v>
      </c>
      <c r="G666" s="109">
        <f t="shared" si="23"/>
        <v>0.89078447825862328</v>
      </c>
      <c r="H666" s="108">
        <v>561.303</v>
      </c>
      <c r="I666" s="36">
        <f t="shared" si="24"/>
        <v>-8279810</v>
      </c>
      <c r="J666" s="24" t="s">
        <v>338</v>
      </c>
      <c r="K666" s="63" t="s">
        <v>83</v>
      </c>
      <c r="L666" s="20" t="s">
        <v>26</v>
      </c>
      <c r="M666" s="20" t="s">
        <v>66</v>
      </c>
      <c r="N666" s="24" t="s">
        <v>84</v>
      </c>
      <c r="P666" s="165"/>
    </row>
    <row r="667" spans="1:16" s="163" customFormat="1" ht="15.75" x14ac:dyDescent="0.25">
      <c r="A667" s="52">
        <v>43294</v>
      </c>
      <c r="B667" s="63" t="s">
        <v>888</v>
      </c>
      <c r="C667" s="24" t="s">
        <v>81</v>
      </c>
      <c r="D667" s="46" t="s">
        <v>74</v>
      </c>
      <c r="E667" s="37"/>
      <c r="F667" s="37">
        <v>500</v>
      </c>
      <c r="G667" s="109">
        <f t="shared" si="23"/>
        <v>0.89078447825862328</v>
      </c>
      <c r="H667" s="108">
        <v>561.303</v>
      </c>
      <c r="I667" s="36">
        <f t="shared" si="24"/>
        <v>-8280310</v>
      </c>
      <c r="J667" s="24" t="s">
        <v>338</v>
      </c>
      <c r="K667" s="63" t="s">
        <v>83</v>
      </c>
      <c r="L667" s="20" t="s">
        <v>26</v>
      </c>
      <c r="M667" s="20" t="s">
        <v>66</v>
      </c>
      <c r="N667" s="24" t="s">
        <v>84</v>
      </c>
      <c r="P667" s="165"/>
    </row>
    <row r="668" spans="1:16" s="163" customFormat="1" ht="15.75" x14ac:dyDescent="0.25">
      <c r="A668" s="52">
        <v>43294</v>
      </c>
      <c r="B668" s="63" t="s">
        <v>889</v>
      </c>
      <c r="C668" s="24" t="s">
        <v>81</v>
      </c>
      <c r="D668" s="46" t="s">
        <v>74</v>
      </c>
      <c r="E668" s="37"/>
      <c r="F668" s="37">
        <v>500</v>
      </c>
      <c r="G668" s="109">
        <f t="shared" si="23"/>
        <v>0.89078447825862328</v>
      </c>
      <c r="H668" s="108">
        <v>561.303</v>
      </c>
      <c r="I668" s="36">
        <f t="shared" si="24"/>
        <v>-8280810</v>
      </c>
      <c r="J668" s="24" t="s">
        <v>338</v>
      </c>
      <c r="K668" s="63" t="s">
        <v>83</v>
      </c>
      <c r="L668" s="20" t="s">
        <v>26</v>
      </c>
      <c r="M668" s="20" t="s">
        <v>66</v>
      </c>
      <c r="N668" s="24" t="s">
        <v>84</v>
      </c>
      <c r="P668" s="165"/>
    </row>
    <row r="669" spans="1:16" s="163" customFormat="1" ht="15.75" x14ac:dyDescent="0.25">
      <c r="A669" s="52">
        <v>43294</v>
      </c>
      <c r="B669" s="63" t="s">
        <v>890</v>
      </c>
      <c r="C669" s="24" t="s">
        <v>99</v>
      </c>
      <c r="D669" s="46" t="s">
        <v>74</v>
      </c>
      <c r="E669" s="37"/>
      <c r="F669" s="37">
        <v>10000</v>
      </c>
      <c r="G669" s="109">
        <f t="shared" si="23"/>
        <v>17.815689565172466</v>
      </c>
      <c r="H669" s="108">
        <v>561.303</v>
      </c>
      <c r="I669" s="36">
        <f t="shared" si="24"/>
        <v>-8290810</v>
      </c>
      <c r="J669" s="24" t="s">
        <v>338</v>
      </c>
      <c r="K669" s="63" t="s">
        <v>83</v>
      </c>
      <c r="L669" s="20" t="s">
        <v>26</v>
      </c>
      <c r="M669" s="20" t="s">
        <v>66</v>
      </c>
      <c r="N669" s="24" t="s">
        <v>84</v>
      </c>
      <c r="P669" s="165"/>
    </row>
    <row r="670" spans="1:16" s="3" customFormat="1" ht="15.75" x14ac:dyDescent="0.25">
      <c r="A670" s="52">
        <v>43294</v>
      </c>
      <c r="B670" s="63" t="s">
        <v>1025</v>
      </c>
      <c r="C670" s="24" t="s">
        <v>81</v>
      </c>
      <c r="D670" s="20" t="s">
        <v>76</v>
      </c>
      <c r="E670" s="100"/>
      <c r="F670" s="100">
        <v>1000</v>
      </c>
      <c r="G670" s="109">
        <f t="shared" si="23"/>
        <v>1.7815689565172466</v>
      </c>
      <c r="H670" s="108">
        <v>561.303</v>
      </c>
      <c r="I670" s="36">
        <f t="shared" si="24"/>
        <v>-8291810</v>
      </c>
      <c r="J670" s="63" t="s">
        <v>351</v>
      </c>
      <c r="K670" s="63" t="s">
        <v>83</v>
      </c>
      <c r="L670" s="20" t="s">
        <v>35</v>
      </c>
      <c r="M670" s="20" t="s">
        <v>66</v>
      </c>
      <c r="N670" s="24" t="s">
        <v>84</v>
      </c>
      <c r="O670" s="106"/>
      <c r="P670" s="39"/>
    </row>
    <row r="671" spans="1:16" s="163" customFormat="1" ht="15.75" x14ac:dyDescent="0.25">
      <c r="A671" s="52">
        <v>43294</v>
      </c>
      <c r="B671" s="63" t="s">
        <v>1026</v>
      </c>
      <c r="C671" s="63" t="s">
        <v>670</v>
      </c>
      <c r="D671" s="20" t="s">
        <v>76</v>
      </c>
      <c r="E671" s="100"/>
      <c r="F671" s="100">
        <v>1000</v>
      </c>
      <c r="G671" s="109">
        <f t="shared" si="23"/>
        <v>1.7815689565172466</v>
      </c>
      <c r="H671" s="108">
        <v>561.303</v>
      </c>
      <c r="I671" s="36">
        <f t="shared" si="24"/>
        <v>-8292810</v>
      </c>
      <c r="J671" s="63" t="s">
        <v>351</v>
      </c>
      <c r="K671" s="63" t="s">
        <v>188</v>
      </c>
      <c r="L671" s="20" t="s">
        <v>35</v>
      </c>
      <c r="M671" s="20" t="s">
        <v>66</v>
      </c>
      <c r="N671" s="24" t="s">
        <v>100</v>
      </c>
      <c r="O671" s="164"/>
      <c r="P671" s="165"/>
    </row>
    <row r="672" spans="1:16" s="3" customFormat="1" ht="15.75" x14ac:dyDescent="0.25">
      <c r="A672" s="52">
        <v>43294</v>
      </c>
      <c r="B672" s="63" t="s">
        <v>1027</v>
      </c>
      <c r="C672" s="24" t="s">
        <v>99</v>
      </c>
      <c r="D672" s="20" t="s">
        <v>76</v>
      </c>
      <c r="E672" s="100"/>
      <c r="F672" s="100">
        <v>30000</v>
      </c>
      <c r="G672" s="109">
        <f t="shared" si="23"/>
        <v>53.447068695517395</v>
      </c>
      <c r="H672" s="108">
        <v>561.303</v>
      </c>
      <c r="I672" s="36">
        <f t="shared" si="24"/>
        <v>-8322810</v>
      </c>
      <c r="J672" s="63" t="s">
        <v>351</v>
      </c>
      <c r="K672" s="63" t="s">
        <v>83</v>
      </c>
      <c r="L672" s="20" t="s">
        <v>35</v>
      </c>
      <c r="M672" s="20" t="s">
        <v>66</v>
      </c>
      <c r="N672" s="24" t="s">
        <v>84</v>
      </c>
      <c r="O672" s="106"/>
      <c r="P672" s="39"/>
    </row>
    <row r="673" spans="1:16" s="3" customFormat="1" ht="15.75" x14ac:dyDescent="0.25">
      <c r="A673" s="52">
        <v>43294</v>
      </c>
      <c r="B673" s="63" t="s">
        <v>1028</v>
      </c>
      <c r="C673" s="24" t="s">
        <v>81</v>
      </c>
      <c r="D673" s="20" t="s">
        <v>76</v>
      </c>
      <c r="E673" s="100"/>
      <c r="F673" s="100">
        <v>2000</v>
      </c>
      <c r="G673" s="109">
        <f t="shared" si="23"/>
        <v>3.5631379130344931</v>
      </c>
      <c r="H673" s="108">
        <v>561.303</v>
      </c>
      <c r="I673" s="36">
        <f t="shared" si="24"/>
        <v>-8324810</v>
      </c>
      <c r="J673" s="63" t="s">
        <v>351</v>
      </c>
      <c r="K673" s="63" t="s">
        <v>83</v>
      </c>
      <c r="L673" s="20" t="s">
        <v>35</v>
      </c>
      <c r="M673" s="20" t="s">
        <v>66</v>
      </c>
      <c r="N673" s="24" t="s">
        <v>84</v>
      </c>
      <c r="O673" s="106"/>
      <c r="P673" s="39"/>
    </row>
    <row r="674" spans="1:16" s="3" customFormat="1" ht="15.75" x14ac:dyDescent="0.25">
      <c r="A674" s="52">
        <v>43294</v>
      </c>
      <c r="B674" s="63" t="s">
        <v>1241</v>
      </c>
      <c r="C674" s="20" t="s">
        <v>79</v>
      </c>
      <c r="D674" s="20" t="s">
        <v>69</v>
      </c>
      <c r="E674" s="100"/>
      <c r="F674" s="100">
        <v>2000</v>
      </c>
      <c r="G674" s="109">
        <f t="shared" si="23"/>
        <v>3.5631379130344931</v>
      </c>
      <c r="H674" s="108">
        <v>561.303</v>
      </c>
      <c r="I674" s="36">
        <f t="shared" si="24"/>
        <v>-8326810</v>
      </c>
      <c r="J674" s="63" t="s">
        <v>186</v>
      </c>
      <c r="K674" s="63" t="s">
        <v>83</v>
      </c>
      <c r="L674" s="20" t="s">
        <v>26</v>
      </c>
      <c r="M674" s="20" t="s">
        <v>66</v>
      </c>
      <c r="N674" s="24" t="s">
        <v>84</v>
      </c>
      <c r="O674" s="106"/>
      <c r="P674" s="39"/>
    </row>
    <row r="675" spans="1:16" s="40" customFormat="1" ht="15.75" x14ac:dyDescent="0.25">
      <c r="A675" s="52">
        <v>43295</v>
      </c>
      <c r="B675" s="45" t="s">
        <v>143</v>
      </c>
      <c r="C675" s="24" t="s">
        <v>99</v>
      </c>
      <c r="D675" s="46" t="s">
        <v>74</v>
      </c>
      <c r="E675" s="100"/>
      <c r="F675" s="36">
        <v>5000</v>
      </c>
      <c r="G675" s="109">
        <f t="shared" si="23"/>
        <v>8.907844782586233</v>
      </c>
      <c r="H675" s="108">
        <v>561.303</v>
      </c>
      <c r="I675" s="36">
        <f t="shared" si="24"/>
        <v>-8331810</v>
      </c>
      <c r="J675" s="24" t="s">
        <v>82</v>
      </c>
      <c r="K675" s="63" t="s">
        <v>85</v>
      </c>
      <c r="L675" s="20" t="s">
        <v>26</v>
      </c>
      <c r="M675" s="20" t="s">
        <v>66</v>
      </c>
      <c r="N675" s="63" t="s">
        <v>86</v>
      </c>
      <c r="O675" s="33"/>
      <c r="P675" s="167"/>
    </row>
    <row r="676" spans="1:16" s="163" customFormat="1" ht="15.75" x14ac:dyDescent="0.25">
      <c r="A676" s="52">
        <v>43295</v>
      </c>
      <c r="B676" s="45" t="s">
        <v>144</v>
      </c>
      <c r="C676" s="24" t="s">
        <v>99</v>
      </c>
      <c r="D676" s="46" t="s">
        <v>74</v>
      </c>
      <c r="E676" s="100"/>
      <c r="F676" s="36">
        <v>20000</v>
      </c>
      <c r="G676" s="109">
        <f t="shared" si="23"/>
        <v>35.631379130344932</v>
      </c>
      <c r="H676" s="108">
        <v>561.303</v>
      </c>
      <c r="I676" s="36">
        <f t="shared" si="24"/>
        <v>-8351810</v>
      </c>
      <c r="J676" s="24" t="s">
        <v>82</v>
      </c>
      <c r="K676" s="63" t="s">
        <v>83</v>
      </c>
      <c r="L676" s="20" t="s">
        <v>26</v>
      </c>
      <c r="M676" s="20" t="s">
        <v>66</v>
      </c>
      <c r="N676" s="24" t="s">
        <v>84</v>
      </c>
      <c r="O676" s="164"/>
      <c r="P676" s="165"/>
    </row>
    <row r="677" spans="1:16" s="163" customFormat="1" ht="15.75" x14ac:dyDescent="0.25">
      <c r="A677" s="52">
        <v>43295</v>
      </c>
      <c r="B677" s="45" t="s">
        <v>145</v>
      </c>
      <c r="C677" s="24" t="s">
        <v>81</v>
      </c>
      <c r="D677" s="46" t="s">
        <v>74</v>
      </c>
      <c r="E677" s="100"/>
      <c r="F677" s="36">
        <v>500</v>
      </c>
      <c r="G677" s="109">
        <f t="shared" si="23"/>
        <v>0.89078447825862328</v>
      </c>
      <c r="H677" s="108">
        <v>561.303</v>
      </c>
      <c r="I677" s="36">
        <f t="shared" si="24"/>
        <v>-8352310</v>
      </c>
      <c r="J677" s="24" t="s">
        <v>82</v>
      </c>
      <c r="K677" s="63" t="s">
        <v>83</v>
      </c>
      <c r="L677" s="20" t="s">
        <v>26</v>
      </c>
      <c r="M677" s="20" t="s">
        <v>66</v>
      </c>
      <c r="N677" s="24" t="s">
        <v>84</v>
      </c>
      <c r="O677" s="164"/>
      <c r="P677" s="165"/>
    </row>
    <row r="678" spans="1:16" s="163" customFormat="1" ht="15.75" x14ac:dyDescent="0.25">
      <c r="A678" s="52">
        <v>43295</v>
      </c>
      <c r="B678" s="45" t="s">
        <v>146</v>
      </c>
      <c r="C678" s="24" t="s">
        <v>81</v>
      </c>
      <c r="D678" s="46" t="s">
        <v>74</v>
      </c>
      <c r="E678" s="100"/>
      <c r="F678" s="36">
        <v>500</v>
      </c>
      <c r="G678" s="109">
        <f t="shared" si="23"/>
        <v>0.89078447825862328</v>
      </c>
      <c r="H678" s="108">
        <v>561.303</v>
      </c>
      <c r="I678" s="36">
        <f t="shared" si="24"/>
        <v>-8352810</v>
      </c>
      <c r="J678" s="24" t="s">
        <v>82</v>
      </c>
      <c r="K678" s="63" t="s">
        <v>83</v>
      </c>
      <c r="L678" s="20" t="s">
        <v>26</v>
      </c>
      <c r="M678" s="20" t="s">
        <v>66</v>
      </c>
      <c r="N678" s="24" t="s">
        <v>84</v>
      </c>
      <c r="O678" s="164"/>
      <c r="P678" s="165"/>
    </row>
    <row r="679" spans="1:16" s="163" customFormat="1" ht="15.75" x14ac:dyDescent="0.25">
      <c r="A679" s="52">
        <v>43295</v>
      </c>
      <c r="B679" s="45" t="s">
        <v>147</v>
      </c>
      <c r="C679" s="24" t="s">
        <v>81</v>
      </c>
      <c r="D679" s="46" t="s">
        <v>74</v>
      </c>
      <c r="E679" s="100"/>
      <c r="F679" s="36">
        <v>1000</v>
      </c>
      <c r="G679" s="109">
        <f t="shared" si="23"/>
        <v>1.7815689565172466</v>
      </c>
      <c r="H679" s="108">
        <v>561.303</v>
      </c>
      <c r="I679" s="36">
        <f t="shared" si="24"/>
        <v>-8353810</v>
      </c>
      <c r="J679" s="24" t="s">
        <v>82</v>
      </c>
      <c r="K679" s="63" t="s">
        <v>83</v>
      </c>
      <c r="L679" s="20" t="s">
        <v>26</v>
      </c>
      <c r="M679" s="20" t="s">
        <v>66</v>
      </c>
      <c r="N679" s="24" t="s">
        <v>84</v>
      </c>
      <c r="O679" s="164"/>
      <c r="P679" s="165"/>
    </row>
    <row r="680" spans="1:16" s="3" customFormat="1" ht="15.75" x14ac:dyDescent="0.25">
      <c r="A680" s="52">
        <v>43295</v>
      </c>
      <c r="B680" s="20" t="s">
        <v>225</v>
      </c>
      <c r="C680" s="24" t="s">
        <v>81</v>
      </c>
      <c r="D680" s="46" t="s">
        <v>74</v>
      </c>
      <c r="E680" s="37"/>
      <c r="F680" s="37">
        <v>300</v>
      </c>
      <c r="G680" s="109">
        <f t="shared" si="23"/>
        <v>0.53447068695517397</v>
      </c>
      <c r="H680" s="108">
        <v>561.303</v>
      </c>
      <c r="I680" s="36">
        <f t="shared" si="24"/>
        <v>-8354110</v>
      </c>
      <c r="J680" s="20" t="s">
        <v>187</v>
      </c>
      <c r="K680" s="20" t="s">
        <v>83</v>
      </c>
      <c r="L680" s="20" t="s">
        <v>26</v>
      </c>
      <c r="M680" s="20" t="s">
        <v>66</v>
      </c>
      <c r="N680" s="20" t="s">
        <v>84</v>
      </c>
      <c r="P680" s="39"/>
    </row>
    <row r="681" spans="1:16" s="3" customFormat="1" ht="15.75" x14ac:dyDescent="0.25">
      <c r="A681" s="52">
        <v>43295</v>
      </c>
      <c r="B681" s="20" t="s">
        <v>226</v>
      </c>
      <c r="C681" s="24" t="s">
        <v>81</v>
      </c>
      <c r="D681" s="46" t="s">
        <v>74</v>
      </c>
      <c r="E681" s="37"/>
      <c r="F681" s="37">
        <v>300</v>
      </c>
      <c r="G681" s="109">
        <f t="shared" si="23"/>
        <v>0.53447068695517397</v>
      </c>
      <c r="H681" s="108">
        <v>561.303</v>
      </c>
      <c r="I681" s="36">
        <f t="shared" si="24"/>
        <v>-8354410</v>
      </c>
      <c r="J681" s="20" t="s">
        <v>187</v>
      </c>
      <c r="K681" s="20" t="s">
        <v>83</v>
      </c>
      <c r="L681" s="20" t="s">
        <v>26</v>
      </c>
      <c r="M681" s="20" t="s">
        <v>66</v>
      </c>
      <c r="N681" s="20" t="s">
        <v>84</v>
      </c>
      <c r="P681" s="39"/>
    </row>
    <row r="682" spans="1:16" s="3" customFormat="1" ht="15.75" x14ac:dyDescent="0.25">
      <c r="A682" s="52">
        <v>43295</v>
      </c>
      <c r="B682" s="20" t="s">
        <v>227</v>
      </c>
      <c r="C682" s="24" t="s">
        <v>81</v>
      </c>
      <c r="D682" s="46" t="s">
        <v>74</v>
      </c>
      <c r="E682" s="37"/>
      <c r="F682" s="37">
        <v>300</v>
      </c>
      <c r="G682" s="109">
        <f t="shared" si="23"/>
        <v>0.53447068695517397</v>
      </c>
      <c r="H682" s="108">
        <v>561.303</v>
      </c>
      <c r="I682" s="36">
        <f t="shared" si="24"/>
        <v>-8354710</v>
      </c>
      <c r="J682" s="20" t="s">
        <v>187</v>
      </c>
      <c r="K682" s="20" t="s">
        <v>83</v>
      </c>
      <c r="L682" s="20" t="s">
        <v>26</v>
      </c>
      <c r="M682" s="20" t="s">
        <v>66</v>
      </c>
      <c r="N682" s="20" t="s">
        <v>84</v>
      </c>
      <c r="P682" s="39"/>
    </row>
    <row r="683" spans="1:16" s="163" customFormat="1" ht="15.75" x14ac:dyDescent="0.25">
      <c r="A683" s="52">
        <v>43295</v>
      </c>
      <c r="B683" s="20" t="s">
        <v>223</v>
      </c>
      <c r="C683" s="20" t="s">
        <v>121</v>
      </c>
      <c r="D683" s="46" t="s">
        <v>74</v>
      </c>
      <c r="E683" s="37"/>
      <c r="F683" s="37">
        <v>3000</v>
      </c>
      <c r="G683" s="109">
        <f t="shared" si="23"/>
        <v>5.3447068695517395</v>
      </c>
      <c r="H683" s="108">
        <v>561.303</v>
      </c>
      <c r="I683" s="36">
        <f t="shared" si="24"/>
        <v>-8357710</v>
      </c>
      <c r="J683" s="20" t="s">
        <v>187</v>
      </c>
      <c r="K683" s="20" t="s">
        <v>83</v>
      </c>
      <c r="L683" s="20" t="s">
        <v>26</v>
      </c>
      <c r="M683" s="20" t="s">
        <v>66</v>
      </c>
      <c r="N683" s="20" t="s">
        <v>84</v>
      </c>
      <c r="P683" s="165"/>
    </row>
    <row r="684" spans="1:16" s="3" customFormat="1" ht="15.75" x14ac:dyDescent="0.25">
      <c r="A684" s="52">
        <v>43295</v>
      </c>
      <c r="B684" s="20" t="s">
        <v>213</v>
      </c>
      <c r="C684" s="24" t="s">
        <v>81</v>
      </c>
      <c r="D684" s="46" t="s">
        <v>74</v>
      </c>
      <c r="E684" s="37"/>
      <c r="F684" s="37">
        <v>300</v>
      </c>
      <c r="G684" s="109">
        <f t="shared" si="23"/>
        <v>0.53447068695517397</v>
      </c>
      <c r="H684" s="108">
        <v>561.303</v>
      </c>
      <c r="I684" s="36">
        <f t="shared" si="24"/>
        <v>-8358010</v>
      </c>
      <c r="J684" s="20" t="s">
        <v>187</v>
      </c>
      <c r="K684" s="20" t="s">
        <v>83</v>
      </c>
      <c r="L684" s="20" t="s">
        <v>26</v>
      </c>
      <c r="M684" s="20" t="s">
        <v>66</v>
      </c>
      <c r="N684" s="20" t="s">
        <v>84</v>
      </c>
      <c r="P684" s="39"/>
    </row>
    <row r="685" spans="1:16" s="163" customFormat="1" ht="15.75" x14ac:dyDescent="0.25">
      <c r="A685" s="52">
        <v>43295</v>
      </c>
      <c r="B685" s="24" t="s">
        <v>337</v>
      </c>
      <c r="C685" s="24" t="s">
        <v>81</v>
      </c>
      <c r="D685" s="46" t="s">
        <v>74</v>
      </c>
      <c r="E685" s="37"/>
      <c r="F685" s="37">
        <v>1000</v>
      </c>
      <c r="G685" s="109">
        <f t="shared" si="23"/>
        <v>1.7815689565172466</v>
      </c>
      <c r="H685" s="108">
        <v>561.303</v>
      </c>
      <c r="I685" s="36">
        <f t="shared" si="24"/>
        <v>-8359010</v>
      </c>
      <c r="J685" s="24" t="s">
        <v>282</v>
      </c>
      <c r="K685" s="20" t="s">
        <v>83</v>
      </c>
      <c r="L685" s="20" t="s">
        <v>26</v>
      </c>
      <c r="M685" s="20" t="s">
        <v>66</v>
      </c>
      <c r="N685" s="20" t="s">
        <v>84</v>
      </c>
      <c r="P685" s="165"/>
    </row>
    <row r="686" spans="1:16" s="163" customFormat="1" ht="15.75" x14ac:dyDescent="0.25">
      <c r="A686" s="52">
        <v>43295</v>
      </c>
      <c r="B686" s="20" t="s">
        <v>410</v>
      </c>
      <c r="C686" s="20" t="s">
        <v>355</v>
      </c>
      <c r="D686" s="20" t="s">
        <v>69</v>
      </c>
      <c r="E686" s="37"/>
      <c r="F686" s="37">
        <v>10000</v>
      </c>
      <c r="G686" s="109">
        <f t="shared" si="23"/>
        <v>17.815689565172466</v>
      </c>
      <c r="H686" s="108">
        <v>561.303</v>
      </c>
      <c r="I686" s="36">
        <f t="shared" si="24"/>
        <v>-8369010</v>
      </c>
      <c r="J686" s="20" t="s">
        <v>186</v>
      </c>
      <c r="K686" s="20" t="s">
        <v>409</v>
      </c>
      <c r="L686" s="20" t="s">
        <v>26</v>
      </c>
      <c r="M686" s="20" t="s">
        <v>66</v>
      </c>
      <c r="N686" s="24" t="s">
        <v>100</v>
      </c>
      <c r="O686" s="166"/>
      <c r="P686" s="165"/>
    </row>
    <row r="687" spans="1:16" s="163" customFormat="1" ht="15.75" x14ac:dyDescent="0.25">
      <c r="A687" s="52">
        <v>43295</v>
      </c>
      <c r="B687" s="63" t="s">
        <v>891</v>
      </c>
      <c r="C687" s="24" t="s">
        <v>81</v>
      </c>
      <c r="D687" s="46" t="s">
        <v>74</v>
      </c>
      <c r="E687" s="37"/>
      <c r="F687" s="37">
        <v>1000</v>
      </c>
      <c r="G687" s="109">
        <f t="shared" si="23"/>
        <v>1.7815689565172466</v>
      </c>
      <c r="H687" s="108">
        <v>561.303</v>
      </c>
      <c r="I687" s="36">
        <f t="shared" si="24"/>
        <v>-8370010</v>
      </c>
      <c r="J687" s="24" t="s">
        <v>338</v>
      </c>
      <c r="K687" s="63" t="s">
        <v>83</v>
      </c>
      <c r="L687" s="20" t="s">
        <v>26</v>
      </c>
      <c r="M687" s="20" t="s">
        <v>66</v>
      </c>
      <c r="N687" s="24" t="s">
        <v>84</v>
      </c>
      <c r="P687" s="165"/>
    </row>
    <row r="688" spans="1:16" s="163" customFormat="1" ht="15.75" x14ac:dyDescent="0.25">
      <c r="A688" s="52">
        <v>43295</v>
      </c>
      <c r="B688" s="63" t="s">
        <v>892</v>
      </c>
      <c r="C688" s="24" t="s">
        <v>81</v>
      </c>
      <c r="D688" s="46" t="s">
        <v>74</v>
      </c>
      <c r="E688" s="37"/>
      <c r="F688" s="37">
        <v>1000</v>
      </c>
      <c r="G688" s="109">
        <f t="shared" si="23"/>
        <v>1.7815689565172466</v>
      </c>
      <c r="H688" s="108">
        <v>561.303</v>
      </c>
      <c r="I688" s="36">
        <f t="shared" si="24"/>
        <v>-8371010</v>
      </c>
      <c r="J688" s="24" t="s">
        <v>338</v>
      </c>
      <c r="K688" s="63" t="s">
        <v>83</v>
      </c>
      <c r="L688" s="20" t="s">
        <v>26</v>
      </c>
      <c r="M688" s="20" t="s">
        <v>66</v>
      </c>
      <c r="N688" s="24" t="s">
        <v>84</v>
      </c>
      <c r="P688" s="165"/>
    </row>
    <row r="689" spans="1:16" s="163" customFormat="1" ht="15.75" x14ac:dyDescent="0.25">
      <c r="A689" s="52">
        <v>43295</v>
      </c>
      <c r="B689" s="63" t="s">
        <v>893</v>
      </c>
      <c r="C689" s="24" t="s">
        <v>81</v>
      </c>
      <c r="D689" s="46" t="s">
        <v>74</v>
      </c>
      <c r="E689" s="37"/>
      <c r="F689" s="37">
        <v>500</v>
      </c>
      <c r="G689" s="109">
        <f t="shared" si="23"/>
        <v>0.89078447825862328</v>
      </c>
      <c r="H689" s="108">
        <v>561.303</v>
      </c>
      <c r="I689" s="36">
        <f t="shared" si="24"/>
        <v>-8371510</v>
      </c>
      <c r="J689" s="24" t="s">
        <v>338</v>
      </c>
      <c r="K689" s="63" t="s">
        <v>83</v>
      </c>
      <c r="L689" s="20" t="s">
        <v>26</v>
      </c>
      <c r="M689" s="20" t="s">
        <v>66</v>
      </c>
      <c r="N689" s="24" t="s">
        <v>84</v>
      </c>
      <c r="P689" s="165"/>
    </row>
    <row r="690" spans="1:16" s="163" customFormat="1" ht="15.75" x14ac:dyDescent="0.25">
      <c r="A690" s="52">
        <v>43295</v>
      </c>
      <c r="B690" s="63" t="s">
        <v>894</v>
      </c>
      <c r="C690" s="24" t="s">
        <v>81</v>
      </c>
      <c r="D690" s="46" t="s">
        <v>74</v>
      </c>
      <c r="E690" s="37"/>
      <c r="F690" s="37">
        <v>500</v>
      </c>
      <c r="G690" s="109">
        <f t="shared" si="23"/>
        <v>0.89078447825862328</v>
      </c>
      <c r="H690" s="108">
        <v>561.303</v>
      </c>
      <c r="I690" s="36">
        <f t="shared" si="24"/>
        <v>-8372010</v>
      </c>
      <c r="J690" s="24" t="s">
        <v>338</v>
      </c>
      <c r="K690" s="63" t="s">
        <v>83</v>
      </c>
      <c r="L690" s="20" t="s">
        <v>26</v>
      </c>
      <c r="M690" s="20" t="s">
        <v>66</v>
      </c>
      <c r="N690" s="24" t="s">
        <v>84</v>
      </c>
      <c r="P690" s="165"/>
    </row>
    <row r="691" spans="1:16" s="163" customFormat="1" ht="15.75" x14ac:dyDescent="0.25">
      <c r="A691" s="52">
        <v>43295</v>
      </c>
      <c r="B691" s="63" t="s">
        <v>895</v>
      </c>
      <c r="C691" s="24" t="s">
        <v>81</v>
      </c>
      <c r="D691" s="46" t="s">
        <v>74</v>
      </c>
      <c r="E691" s="37"/>
      <c r="F691" s="37">
        <v>1000</v>
      </c>
      <c r="G691" s="109">
        <f t="shared" si="23"/>
        <v>1.7815689565172466</v>
      </c>
      <c r="H691" s="108">
        <v>561.303</v>
      </c>
      <c r="I691" s="36">
        <f t="shared" si="24"/>
        <v>-8373010</v>
      </c>
      <c r="J691" s="24" t="s">
        <v>338</v>
      </c>
      <c r="K691" s="63" t="s">
        <v>83</v>
      </c>
      <c r="L691" s="20" t="s">
        <v>26</v>
      </c>
      <c r="M691" s="20" t="s">
        <v>66</v>
      </c>
      <c r="N691" s="24" t="s">
        <v>84</v>
      </c>
      <c r="P691" s="165"/>
    </row>
    <row r="692" spans="1:16" s="163" customFormat="1" ht="15.75" x14ac:dyDescent="0.25">
      <c r="A692" s="52">
        <v>43295</v>
      </c>
      <c r="B692" s="63" t="s">
        <v>896</v>
      </c>
      <c r="C692" s="24" t="s">
        <v>81</v>
      </c>
      <c r="D692" s="46" t="s">
        <v>74</v>
      </c>
      <c r="E692" s="37"/>
      <c r="F692" s="37">
        <v>1000</v>
      </c>
      <c r="G692" s="109">
        <f t="shared" si="23"/>
        <v>1.7815689565172466</v>
      </c>
      <c r="H692" s="108">
        <v>561.303</v>
      </c>
      <c r="I692" s="36">
        <f t="shared" si="24"/>
        <v>-8374010</v>
      </c>
      <c r="J692" s="24" t="s">
        <v>338</v>
      </c>
      <c r="K692" s="63" t="s">
        <v>83</v>
      </c>
      <c r="L692" s="20" t="s">
        <v>26</v>
      </c>
      <c r="M692" s="20" t="s">
        <v>66</v>
      </c>
      <c r="N692" s="24" t="s">
        <v>84</v>
      </c>
      <c r="P692" s="165"/>
    </row>
    <row r="693" spans="1:16" s="163" customFormat="1" ht="15.75" x14ac:dyDescent="0.25">
      <c r="A693" s="52">
        <v>43295</v>
      </c>
      <c r="B693" s="63" t="s">
        <v>897</v>
      </c>
      <c r="C693" s="24" t="s">
        <v>81</v>
      </c>
      <c r="D693" s="46" t="s">
        <v>74</v>
      </c>
      <c r="E693" s="37"/>
      <c r="F693" s="37">
        <v>1000</v>
      </c>
      <c r="G693" s="109">
        <f t="shared" si="23"/>
        <v>1.7815689565172466</v>
      </c>
      <c r="H693" s="108">
        <v>561.303</v>
      </c>
      <c r="I693" s="36">
        <f t="shared" si="24"/>
        <v>-8375010</v>
      </c>
      <c r="J693" s="24" t="s">
        <v>338</v>
      </c>
      <c r="K693" s="63" t="s">
        <v>83</v>
      </c>
      <c r="L693" s="20" t="s">
        <v>26</v>
      </c>
      <c r="M693" s="20" t="s">
        <v>66</v>
      </c>
      <c r="N693" s="24" t="s">
        <v>84</v>
      </c>
      <c r="P693" s="165"/>
    </row>
    <row r="694" spans="1:16" s="163" customFormat="1" ht="15.75" x14ac:dyDescent="0.25">
      <c r="A694" s="52">
        <v>43295</v>
      </c>
      <c r="B694" s="63" t="s">
        <v>898</v>
      </c>
      <c r="C694" s="24" t="s">
        <v>81</v>
      </c>
      <c r="D694" s="46" t="s">
        <v>74</v>
      </c>
      <c r="E694" s="37"/>
      <c r="F694" s="37">
        <v>2500</v>
      </c>
      <c r="G694" s="109">
        <f t="shared" si="23"/>
        <v>4.4539223912931165</v>
      </c>
      <c r="H694" s="108">
        <v>561.303</v>
      </c>
      <c r="I694" s="36">
        <f t="shared" si="24"/>
        <v>-8377510</v>
      </c>
      <c r="J694" s="24" t="s">
        <v>338</v>
      </c>
      <c r="K694" s="63" t="s">
        <v>83</v>
      </c>
      <c r="L694" s="20" t="s">
        <v>26</v>
      </c>
      <c r="M694" s="20" t="s">
        <v>66</v>
      </c>
      <c r="N694" s="24" t="s">
        <v>84</v>
      </c>
      <c r="P694" s="165"/>
    </row>
    <row r="695" spans="1:16" s="163" customFormat="1" ht="15.75" x14ac:dyDescent="0.25">
      <c r="A695" s="52">
        <v>43295</v>
      </c>
      <c r="B695" s="63" t="s">
        <v>899</v>
      </c>
      <c r="C695" s="63" t="s">
        <v>900</v>
      </c>
      <c r="D695" s="63" t="s">
        <v>69</v>
      </c>
      <c r="E695" s="37"/>
      <c r="F695" s="37">
        <v>30000</v>
      </c>
      <c r="G695" s="109">
        <f t="shared" si="23"/>
        <v>53.447068695517395</v>
      </c>
      <c r="H695" s="108">
        <v>561.303</v>
      </c>
      <c r="I695" s="36">
        <f t="shared" si="24"/>
        <v>-8407510</v>
      </c>
      <c r="J695" s="24" t="s">
        <v>338</v>
      </c>
      <c r="K695" s="63" t="s">
        <v>188</v>
      </c>
      <c r="L695" s="20" t="s">
        <v>26</v>
      </c>
      <c r="M695" s="20" t="s">
        <v>66</v>
      </c>
      <c r="N695" s="24" t="s">
        <v>100</v>
      </c>
      <c r="P695" s="165"/>
    </row>
    <row r="696" spans="1:16" s="163" customFormat="1" ht="15.75" x14ac:dyDescent="0.25">
      <c r="A696" s="52">
        <v>43295</v>
      </c>
      <c r="B696" s="63" t="s">
        <v>901</v>
      </c>
      <c r="C696" s="24" t="s">
        <v>81</v>
      </c>
      <c r="D696" s="46" t="s">
        <v>74</v>
      </c>
      <c r="E696" s="37"/>
      <c r="F696" s="37">
        <v>1000</v>
      </c>
      <c r="G696" s="109">
        <f t="shared" si="23"/>
        <v>1.7815689565172466</v>
      </c>
      <c r="H696" s="108">
        <v>561.303</v>
      </c>
      <c r="I696" s="36">
        <f t="shared" si="24"/>
        <v>-8408510</v>
      </c>
      <c r="J696" s="24" t="s">
        <v>338</v>
      </c>
      <c r="K696" s="63" t="s">
        <v>83</v>
      </c>
      <c r="L696" s="20" t="s">
        <v>26</v>
      </c>
      <c r="M696" s="20" t="s">
        <v>66</v>
      </c>
      <c r="N696" s="24" t="s">
        <v>84</v>
      </c>
      <c r="P696" s="165"/>
    </row>
    <row r="697" spans="1:16" s="163" customFormat="1" ht="15.75" x14ac:dyDescent="0.25">
      <c r="A697" s="52">
        <v>43295</v>
      </c>
      <c r="B697" s="63" t="s">
        <v>902</v>
      </c>
      <c r="C697" s="24" t="s">
        <v>81</v>
      </c>
      <c r="D697" s="46" t="s">
        <v>74</v>
      </c>
      <c r="E697" s="37"/>
      <c r="F697" s="37">
        <v>1000</v>
      </c>
      <c r="G697" s="109">
        <f t="shared" si="23"/>
        <v>1.7815689565172466</v>
      </c>
      <c r="H697" s="108">
        <v>561.303</v>
      </c>
      <c r="I697" s="36">
        <f t="shared" si="24"/>
        <v>-8409510</v>
      </c>
      <c r="J697" s="24" t="s">
        <v>338</v>
      </c>
      <c r="K697" s="63" t="s">
        <v>83</v>
      </c>
      <c r="L697" s="20" t="s">
        <v>26</v>
      </c>
      <c r="M697" s="20" t="s">
        <v>66</v>
      </c>
      <c r="N697" s="24" t="s">
        <v>84</v>
      </c>
      <c r="P697" s="165"/>
    </row>
    <row r="698" spans="1:16" s="163" customFormat="1" ht="15.75" x14ac:dyDescent="0.25">
      <c r="A698" s="52">
        <v>43295</v>
      </c>
      <c r="B698" s="63" t="s">
        <v>903</v>
      </c>
      <c r="C698" s="20" t="s">
        <v>79</v>
      </c>
      <c r="D698" s="63" t="s">
        <v>69</v>
      </c>
      <c r="E698" s="37"/>
      <c r="F698" s="37">
        <v>29000</v>
      </c>
      <c r="G698" s="109">
        <f t="shared" si="23"/>
        <v>51.665499739000147</v>
      </c>
      <c r="H698" s="108">
        <v>561.303</v>
      </c>
      <c r="I698" s="36">
        <f t="shared" si="24"/>
        <v>-8438510</v>
      </c>
      <c r="J698" s="24" t="s">
        <v>338</v>
      </c>
      <c r="K698" s="63">
        <v>13007</v>
      </c>
      <c r="L698" s="20" t="s">
        <v>26</v>
      </c>
      <c r="M698" s="20" t="s">
        <v>66</v>
      </c>
      <c r="N698" s="24" t="s">
        <v>100</v>
      </c>
      <c r="P698" s="165"/>
    </row>
    <row r="699" spans="1:16" s="163" customFormat="1" ht="15.75" x14ac:dyDescent="0.25">
      <c r="A699" s="52">
        <v>43295</v>
      </c>
      <c r="B699" s="63" t="s">
        <v>904</v>
      </c>
      <c r="C699" s="24" t="s">
        <v>81</v>
      </c>
      <c r="D699" s="46" t="s">
        <v>74</v>
      </c>
      <c r="E699" s="37"/>
      <c r="F699" s="37">
        <v>1000</v>
      </c>
      <c r="G699" s="109">
        <f t="shared" si="23"/>
        <v>1.7815689565172466</v>
      </c>
      <c r="H699" s="108">
        <v>561.303</v>
      </c>
      <c r="I699" s="36">
        <f t="shared" si="24"/>
        <v>-8439510</v>
      </c>
      <c r="J699" s="24" t="s">
        <v>338</v>
      </c>
      <c r="K699" s="63" t="s">
        <v>83</v>
      </c>
      <c r="L699" s="20" t="s">
        <v>26</v>
      </c>
      <c r="M699" s="20" t="s">
        <v>66</v>
      </c>
      <c r="N699" s="24" t="s">
        <v>84</v>
      </c>
      <c r="P699" s="165"/>
    </row>
    <row r="700" spans="1:16" s="163" customFormat="1" ht="15.75" x14ac:dyDescent="0.25">
      <c r="A700" s="52">
        <v>43295</v>
      </c>
      <c r="B700" s="63" t="s">
        <v>905</v>
      </c>
      <c r="C700" s="24" t="s">
        <v>81</v>
      </c>
      <c r="D700" s="46" t="s">
        <v>74</v>
      </c>
      <c r="E700" s="37"/>
      <c r="F700" s="37">
        <v>1000</v>
      </c>
      <c r="G700" s="109">
        <f t="shared" si="23"/>
        <v>1.7815689565172466</v>
      </c>
      <c r="H700" s="108">
        <v>561.303</v>
      </c>
      <c r="I700" s="36">
        <f t="shared" si="24"/>
        <v>-8440510</v>
      </c>
      <c r="J700" s="24" t="s">
        <v>338</v>
      </c>
      <c r="K700" s="63" t="s">
        <v>83</v>
      </c>
      <c r="L700" s="20" t="s">
        <v>26</v>
      </c>
      <c r="M700" s="20" t="s">
        <v>66</v>
      </c>
      <c r="N700" s="24" t="s">
        <v>84</v>
      </c>
      <c r="P700" s="165"/>
    </row>
    <row r="701" spans="1:16" s="163" customFormat="1" ht="15.75" x14ac:dyDescent="0.25">
      <c r="A701" s="52">
        <v>43296</v>
      </c>
      <c r="B701" s="45" t="s">
        <v>148</v>
      </c>
      <c r="C701" s="24" t="s">
        <v>81</v>
      </c>
      <c r="D701" s="46" t="s">
        <v>74</v>
      </c>
      <c r="E701" s="100"/>
      <c r="F701" s="36">
        <v>1000</v>
      </c>
      <c r="G701" s="109">
        <f t="shared" si="23"/>
        <v>1.7815689565172466</v>
      </c>
      <c r="H701" s="108">
        <v>561.303</v>
      </c>
      <c r="I701" s="36">
        <f t="shared" si="24"/>
        <v>-8441510</v>
      </c>
      <c r="J701" s="24" t="s">
        <v>82</v>
      </c>
      <c r="K701" s="63" t="s">
        <v>83</v>
      </c>
      <c r="L701" s="20" t="s">
        <v>26</v>
      </c>
      <c r="M701" s="20" t="s">
        <v>66</v>
      </c>
      <c r="N701" s="24" t="s">
        <v>84</v>
      </c>
      <c r="O701" s="164"/>
      <c r="P701" s="165"/>
    </row>
    <row r="702" spans="1:16" s="3" customFormat="1" ht="15.75" x14ac:dyDescent="0.25">
      <c r="A702" s="52">
        <v>43296</v>
      </c>
      <c r="B702" s="20" t="s">
        <v>212</v>
      </c>
      <c r="C702" s="24" t="s">
        <v>81</v>
      </c>
      <c r="D702" s="46" t="s">
        <v>74</v>
      </c>
      <c r="E702" s="37"/>
      <c r="F702" s="37">
        <v>300</v>
      </c>
      <c r="G702" s="109">
        <f t="shared" si="23"/>
        <v>0.53447068695517397</v>
      </c>
      <c r="H702" s="108">
        <v>561.303</v>
      </c>
      <c r="I702" s="36">
        <f t="shared" si="24"/>
        <v>-8441810</v>
      </c>
      <c r="J702" s="20" t="s">
        <v>187</v>
      </c>
      <c r="K702" s="20" t="s">
        <v>83</v>
      </c>
      <c r="L702" s="20" t="s">
        <v>26</v>
      </c>
      <c r="M702" s="20" t="s">
        <v>66</v>
      </c>
      <c r="N702" s="20" t="s">
        <v>84</v>
      </c>
      <c r="P702" s="39"/>
    </row>
    <row r="703" spans="1:16" s="3" customFormat="1" ht="15.75" x14ac:dyDescent="0.25">
      <c r="A703" s="52">
        <v>43296</v>
      </c>
      <c r="B703" s="20" t="s">
        <v>213</v>
      </c>
      <c r="C703" s="24" t="s">
        <v>81</v>
      </c>
      <c r="D703" s="46" t="s">
        <v>74</v>
      </c>
      <c r="E703" s="37"/>
      <c r="F703" s="37">
        <v>300</v>
      </c>
      <c r="G703" s="109">
        <f t="shared" si="23"/>
        <v>0.53447068695517397</v>
      </c>
      <c r="H703" s="108">
        <v>561.303</v>
      </c>
      <c r="I703" s="36">
        <f t="shared" si="24"/>
        <v>-8442110</v>
      </c>
      <c r="J703" s="20" t="s">
        <v>187</v>
      </c>
      <c r="K703" s="20" t="s">
        <v>83</v>
      </c>
      <c r="L703" s="20" t="s">
        <v>26</v>
      </c>
      <c r="M703" s="20" t="s">
        <v>66</v>
      </c>
      <c r="N703" s="20" t="s">
        <v>84</v>
      </c>
      <c r="P703" s="39"/>
    </row>
    <row r="704" spans="1:16" s="163" customFormat="1" ht="15.75" x14ac:dyDescent="0.25">
      <c r="A704" s="52">
        <v>43296</v>
      </c>
      <c r="B704" s="24" t="s">
        <v>337</v>
      </c>
      <c r="C704" s="24" t="s">
        <v>81</v>
      </c>
      <c r="D704" s="46" t="s">
        <v>74</v>
      </c>
      <c r="E704" s="37"/>
      <c r="F704" s="37">
        <v>1000</v>
      </c>
      <c r="G704" s="109">
        <f t="shared" si="23"/>
        <v>1.7815689565172466</v>
      </c>
      <c r="H704" s="108">
        <v>561.303</v>
      </c>
      <c r="I704" s="36">
        <f t="shared" si="24"/>
        <v>-8443110</v>
      </c>
      <c r="J704" s="24" t="s">
        <v>282</v>
      </c>
      <c r="K704" s="20" t="s">
        <v>83</v>
      </c>
      <c r="L704" s="20" t="s">
        <v>26</v>
      </c>
      <c r="M704" s="20" t="s">
        <v>66</v>
      </c>
      <c r="N704" s="20" t="s">
        <v>84</v>
      </c>
      <c r="P704" s="165"/>
    </row>
    <row r="705" spans="1:16" s="163" customFormat="1" ht="15.75" x14ac:dyDescent="0.25">
      <c r="A705" s="52">
        <v>43296</v>
      </c>
      <c r="B705" s="63" t="s">
        <v>906</v>
      </c>
      <c r="C705" s="24" t="s">
        <v>81</v>
      </c>
      <c r="D705" s="46" t="s">
        <v>74</v>
      </c>
      <c r="E705" s="37"/>
      <c r="F705" s="37">
        <v>500</v>
      </c>
      <c r="G705" s="109">
        <f t="shared" si="23"/>
        <v>0.89078447825862328</v>
      </c>
      <c r="H705" s="108">
        <v>561.303</v>
      </c>
      <c r="I705" s="36">
        <f t="shared" si="24"/>
        <v>-8443610</v>
      </c>
      <c r="J705" s="24" t="s">
        <v>338</v>
      </c>
      <c r="K705" s="63" t="s">
        <v>83</v>
      </c>
      <c r="L705" s="20" t="s">
        <v>26</v>
      </c>
      <c r="M705" s="20" t="s">
        <v>66</v>
      </c>
      <c r="N705" s="24" t="s">
        <v>84</v>
      </c>
      <c r="P705" s="165"/>
    </row>
    <row r="706" spans="1:16" s="163" customFormat="1" ht="15.75" x14ac:dyDescent="0.25">
      <c r="A706" s="52">
        <v>43296</v>
      </c>
      <c r="B706" s="63" t="s">
        <v>907</v>
      </c>
      <c r="C706" s="24" t="s">
        <v>81</v>
      </c>
      <c r="D706" s="46" t="s">
        <v>74</v>
      </c>
      <c r="E706" s="37"/>
      <c r="F706" s="37">
        <v>500</v>
      </c>
      <c r="G706" s="109">
        <f t="shared" si="23"/>
        <v>0.89078447825862328</v>
      </c>
      <c r="H706" s="108">
        <v>561.303</v>
      </c>
      <c r="I706" s="36">
        <f t="shared" si="24"/>
        <v>-8444110</v>
      </c>
      <c r="J706" s="24" t="s">
        <v>338</v>
      </c>
      <c r="K706" s="63" t="s">
        <v>83</v>
      </c>
      <c r="L706" s="20" t="s">
        <v>26</v>
      </c>
      <c r="M706" s="20" t="s">
        <v>66</v>
      </c>
      <c r="N706" s="24" t="s">
        <v>84</v>
      </c>
      <c r="P706" s="165"/>
    </row>
    <row r="707" spans="1:16" s="163" customFormat="1" ht="15.75" x14ac:dyDescent="0.25">
      <c r="A707" s="52">
        <v>43296</v>
      </c>
      <c r="B707" s="63" t="s">
        <v>888</v>
      </c>
      <c r="C707" s="24" t="s">
        <v>81</v>
      </c>
      <c r="D707" s="46" t="s">
        <v>74</v>
      </c>
      <c r="E707" s="37"/>
      <c r="F707" s="37">
        <v>500</v>
      </c>
      <c r="G707" s="109">
        <f t="shared" si="23"/>
        <v>0.89078447825862328</v>
      </c>
      <c r="H707" s="108">
        <v>561.303</v>
      </c>
      <c r="I707" s="36">
        <f t="shared" si="24"/>
        <v>-8444610</v>
      </c>
      <c r="J707" s="24" t="s">
        <v>338</v>
      </c>
      <c r="K707" s="63" t="s">
        <v>83</v>
      </c>
      <c r="L707" s="20" t="s">
        <v>26</v>
      </c>
      <c r="M707" s="20" t="s">
        <v>66</v>
      </c>
      <c r="N707" s="24" t="s">
        <v>84</v>
      </c>
      <c r="P707" s="165"/>
    </row>
    <row r="708" spans="1:16" s="163" customFormat="1" ht="15.75" x14ac:dyDescent="0.25">
      <c r="A708" s="52">
        <v>43296</v>
      </c>
      <c r="B708" s="63" t="s">
        <v>889</v>
      </c>
      <c r="C708" s="24" t="s">
        <v>81</v>
      </c>
      <c r="D708" s="46" t="s">
        <v>74</v>
      </c>
      <c r="E708" s="37"/>
      <c r="F708" s="37">
        <v>500</v>
      </c>
      <c r="G708" s="109">
        <f t="shared" si="23"/>
        <v>0.89078447825862328</v>
      </c>
      <c r="H708" s="108">
        <v>561.303</v>
      </c>
      <c r="I708" s="36">
        <f t="shared" si="24"/>
        <v>-8445110</v>
      </c>
      <c r="J708" s="24" t="s">
        <v>338</v>
      </c>
      <c r="K708" s="63" t="s">
        <v>83</v>
      </c>
      <c r="L708" s="20" t="s">
        <v>26</v>
      </c>
      <c r="M708" s="20" t="s">
        <v>66</v>
      </c>
      <c r="N708" s="24" t="s">
        <v>84</v>
      </c>
      <c r="P708" s="165"/>
    </row>
    <row r="709" spans="1:16" s="163" customFormat="1" ht="15.75" x14ac:dyDescent="0.25">
      <c r="A709" s="52">
        <v>43297</v>
      </c>
      <c r="B709" s="20" t="s">
        <v>1152</v>
      </c>
      <c r="C709" s="20" t="s">
        <v>78</v>
      </c>
      <c r="D709" s="46" t="s">
        <v>74</v>
      </c>
      <c r="E709" s="104"/>
      <c r="F709" s="37">
        <v>275000</v>
      </c>
      <c r="G709" s="109">
        <f t="shared" si="23"/>
        <v>489.9314630422428</v>
      </c>
      <c r="H709" s="108">
        <v>561.303</v>
      </c>
      <c r="I709" s="36">
        <f t="shared" si="24"/>
        <v>-8720110</v>
      </c>
      <c r="J709" s="105" t="s">
        <v>67</v>
      </c>
      <c r="K709" s="20">
        <v>3593807</v>
      </c>
      <c r="L709" s="20" t="s">
        <v>26</v>
      </c>
      <c r="M709" s="20" t="s">
        <v>66</v>
      </c>
      <c r="N709" s="24" t="s">
        <v>100</v>
      </c>
      <c r="P709" s="165"/>
    </row>
    <row r="710" spans="1:16" s="163" customFormat="1" ht="15.75" x14ac:dyDescent="0.25">
      <c r="A710" s="52">
        <v>43297</v>
      </c>
      <c r="B710" s="20" t="s">
        <v>44</v>
      </c>
      <c r="C710" s="20" t="s">
        <v>68</v>
      </c>
      <c r="D710" s="20" t="s">
        <v>69</v>
      </c>
      <c r="E710" s="104"/>
      <c r="F710" s="37">
        <v>3401</v>
      </c>
      <c r="G710" s="109">
        <f t="shared" si="23"/>
        <v>6.0591160211151553</v>
      </c>
      <c r="H710" s="108">
        <v>561.303</v>
      </c>
      <c r="I710" s="36">
        <f t="shared" si="24"/>
        <v>-8723511</v>
      </c>
      <c r="J710" s="105" t="s">
        <v>67</v>
      </c>
      <c r="K710" s="20">
        <v>3593807</v>
      </c>
      <c r="L710" s="20" t="s">
        <v>26</v>
      </c>
      <c r="M710" s="20" t="s">
        <v>66</v>
      </c>
      <c r="N710" s="24" t="s">
        <v>100</v>
      </c>
      <c r="P710" s="165"/>
    </row>
    <row r="711" spans="1:16" s="163" customFormat="1" ht="15.75" x14ac:dyDescent="0.25">
      <c r="A711" s="52">
        <v>43297</v>
      </c>
      <c r="B711" s="45" t="s">
        <v>149</v>
      </c>
      <c r="C711" s="24" t="s">
        <v>81</v>
      </c>
      <c r="D711" s="46" t="s">
        <v>74</v>
      </c>
      <c r="E711" s="100"/>
      <c r="F711" s="36">
        <v>500</v>
      </c>
      <c r="G711" s="109">
        <f t="shared" si="23"/>
        <v>0.89078447825862328</v>
      </c>
      <c r="H711" s="108">
        <v>561.303</v>
      </c>
      <c r="I711" s="36">
        <f t="shared" si="24"/>
        <v>-8724011</v>
      </c>
      <c r="J711" s="24" t="s">
        <v>82</v>
      </c>
      <c r="K711" s="63" t="s">
        <v>83</v>
      </c>
      <c r="L711" s="20" t="s">
        <v>26</v>
      </c>
      <c r="M711" s="20" t="s">
        <v>66</v>
      </c>
      <c r="N711" s="24" t="s">
        <v>84</v>
      </c>
      <c r="O711" s="164"/>
      <c r="P711" s="165"/>
    </row>
    <row r="712" spans="1:16" s="163" customFormat="1" ht="15.75" x14ac:dyDescent="0.25">
      <c r="A712" s="52">
        <v>43297</v>
      </c>
      <c r="B712" s="45" t="s">
        <v>150</v>
      </c>
      <c r="C712" s="24" t="s">
        <v>81</v>
      </c>
      <c r="D712" s="46" t="s">
        <v>74</v>
      </c>
      <c r="E712" s="100"/>
      <c r="F712" s="36">
        <v>500</v>
      </c>
      <c r="G712" s="109">
        <f t="shared" si="23"/>
        <v>0.89078447825862328</v>
      </c>
      <c r="H712" s="108">
        <v>561.303</v>
      </c>
      <c r="I712" s="36">
        <f t="shared" si="24"/>
        <v>-8724511</v>
      </c>
      <c r="J712" s="24" t="s">
        <v>82</v>
      </c>
      <c r="K712" s="63" t="s">
        <v>83</v>
      </c>
      <c r="L712" s="20" t="s">
        <v>26</v>
      </c>
      <c r="M712" s="20" t="s">
        <v>66</v>
      </c>
      <c r="N712" s="24" t="s">
        <v>84</v>
      </c>
      <c r="O712" s="164"/>
      <c r="P712" s="165"/>
    </row>
    <row r="713" spans="1:16" s="163" customFormat="1" ht="15.75" x14ac:dyDescent="0.25">
      <c r="A713" s="52">
        <v>43297</v>
      </c>
      <c r="B713" s="45" t="s">
        <v>151</v>
      </c>
      <c r="C713" s="24" t="s">
        <v>81</v>
      </c>
      <c r="D713" s="46" t="s">
        <v>74</v>
      </c>
      <c r="E713" s="100"/>
      <c r="F713" s="36">
        <v>3000</v>
      </c>
      <c r="G713" s="109">
        <f t="shared" si="23"/>
        <v>5.3447068695517395</v>
      </c>
      <c r="H713" s="108">
        <v>561.303</v>
      </c>
      <c r="I713" s="36">
        <f t="shared" si="24"/>
        <v>-8727511</v>
      </c>
      <c r="J713" s="24" t="s">
        <v>82</v>
      </c>
      <c r="K713" s="63" t="s">
        <v>83</v>
      </c>
      <c r="L713" s="20" t="s">
        <v>26</v>
      </c>
      <c r="M713" s="20" t="s">
        <v>66</v>
      </c>
      <c r="N713" s="24" t="s">
        <v>84</v>
      </c>
      <c r="O713" s="164"/>
      <c r="P713" s="165"/>
    </row>
    <row r="714" spans="1:16" s="163" customFormat="1" ht="15.75" x14ac:dyDescent="0.25">
      <c r="A714" s="52">
        <v>43297</v>
      </c>
      <c r="B714" s="45" t="s">
        <v>152</v>
      </c>
      <c r="C714" s="20" t="s">
        <v>79</v>
      </c>
      <c r="D714" s="46" t="s">
        <v>69</v>
      </c>
      <c r="E714" s="100"/>
      <c r="F714" s="36">
        <v>3000</v>
      </c>
      <c r="G714" s="109">
        <f t="shared" si="23"/>
        <v>5.3447068695517395</v>
      </c>
      <c r="H714" s="108">
        <v>561.303</v>
      </c>
      <c r="I714" s="36">
        <f t="shared" si="24"/>
        <v>-8730511</v>
      </c>
      <c r="J714" s="24" t="s">
        <v>82</v>
      </c>
      <c r="K714" s="63" t="s">
        <v>85</v>
      </c>
      <c r="L714" s="20" t="s">
        <v>26</v>
      </c>
      <c r="M714" s="20" t="s">
        <v>66</v>
      </c>
      <c r="N714" s="24" t="s">
        <v>100</v>
      </c>
      <c r="O714" s="164"/>
      <c r="P714" s="165"/>
    </row>
    <row r="715" spans="1:16" s="3" customFormat="1" ht="15.75" x14ac:dyDescent="0.25">
      <c r="A715" s="52">
        <v>43297</v>
      </c>
      <c r="B715" s="20" t="s">
        <v>228</v>
      </c>
      <c r="C715" s="24" t="s">
        <v>81</v>
      </c>
      <c r="D715" s="46" t="s">
        <v>74</v>
      </c>
      <c r="E715" s="37"/>
      <c r="F715" s="37">
        <v>300</v>
      </c>
      <c r="G715" s="109">
        <f t="shared" si="23"/>
        <v>0.53447068695517397</v>
      </c>
      <c r="H715" s="108">
        <v>561.303</v>
      </c>
      <c r="I715" s="36">
        <f t="shared" si="24"/>
        <v>-8730811</v>
      </c>
      <c r="J715" s="20" t="s">
        <v>187</v>
      </c>
      <c r="K715" s="20" t="s">
        <v>83</v>
      </c>
      <c r="L715" s="20" t="s">
        <v>26</v>
      </c>
      <c r="M715" s="20" t="s">
        <v>66</v>
      </c>
      <c r="N715" s="20" t="s">
        <v>84</v>
      </c>
      <c r="P715" s="39"/>
    </row>
    <row r="716" spans="1:16" s="3" customFormat="1" ht="15.75" x14ac:dyDescent="0.25">
      <c r="A716" s="52">
        <v>43297</v>
      </c>
      <c r="B716" s="20" t="s">
        <v>229</v>
      </c>
      <c r="C716" s="24" t="s">
        <v>81</v>
      </c>
      <c r="D716" s="46" t="s">
        <v>74</v>
      </c>
      <c r="E716" s="37"/>
      <c r="F716" s="37">
        <v>300</v>
      </c>
      <c r="G716" s="109">
        <f t="shared" si="23"/>
        <v>0.53447068695517397</v>
      </c>
      <c r="H716" s="108">
        <v>561.303</v>
      </c>
      <c r="I716" s="36">
        <f t="shared" si="24"/>
        <v>-8731111</v>
      </c>
      <c r="J716" s="20" t="s">
        <v>187</v>
      </c>
      <c r="K716" s="20" t="s">
        <v>83</v>
      </c>
      <c r="L716" s="20" t="s">
        <v>26</v>
      </c>
      <c r="M716" s="20" t="s">
        <v>66</v>
      </c>
      <c r="N716" s="20" t="s">
        <v>84</v>
      </c>
      <c r="P716" s="39"/>
    </row>
    <row r="717" spans="1:16" s="3" customFormat="1" ht="15.75" x14ac:dyDescent="0.25">
      <c r="A717" s="52">
        <v>43297</v>
      </c>
      <c r="B717" s="20" t="s">
        <v>230</v>
      </c>
      <c r="C717" s="24" t="s">
        <v>81</v>
      </c>
      <c r="D717" s="46" t="s">
        <v>74</v>
      </c>
      <c r="E717" s="37"/>
      <c r="F717" s="37">
        <v>300</v>
      </c>
      <c r="G717" s="109">
        <f t="shared" si="23"/>
        <v>0.53447068695517397</v>
      </c>
      <c r="H717" s="108">
        <v>561.303</v>
      </c>
      <c r="I717" s="36">
        <f t="shared" si="24"/>
        <v>-8731411</v>
      </c>
      <c r="J717" s="20" t="s">
        <v>187</v>
      </c>
      <c r="K717" s="20" t="s">
        <v>83</v>
      </c>
      <c r="L717" s="20" t="s">
        <v>26</v>
      </c>
      <c r="M717" s="20" t="s">
        <v>66</v>
      </c>
      <c r="N717" s="20" t="s">
        <v>84</v>
      </c>
      <c r="P717" s="39"/>
    </row>
    <row r="718" spans="1:16" s="163" customFormat="1" ht="15.75" x14ac:dyDescent="0.25">
      <c r="A718" s="52">
        <v>43297</v>
      </c>
      <c r="B718" s="20" t="s">
        <v>231</v>
      </c>
      <c r="C718" s="20" t="s">
        <v>79</v>
      </c>
      <c r="D718" s="20" t="s">
        <v>69</v>
      </c>
      <c r="E718" s="37"/>
      <c r="F718" s="37">
        <v>475</v>
      </c>
      <c r="G718" s="109">
        <f t="shared" ref="G718:G783" si="25">+F718/H718</f>
        <v>0.84624525434569209</v>
      </c>
      <c r="H718" s="108">
        <v>561.303</v>
      </c>
      <c r="I718" s="36">
        <f t="shared" si="24"/>
        <v>-8731886</v>
      </c>
      <c r="J718" s="20" t="s">
        <v>187</v>
      </c>
      <c r="K718" s="20" t="s">
        <v>83</v>
      </c>
      <c r="L718" s="20" t="s">
        <v>26</v>
      </c>
      <c r="M718" s="20" t="s">
        <v>66</v>
      </c>
      <c r="N718" s="20" t="s">
        <v>84</v>
      </c>
      <c r="P718" s="165"/>
    </row>
    <row r="719" spans="1:16" s="3" customFormat="1" ht="15.75" x14ac:dyDescent="0.25">
      <c r="A719" s="52">
        <v>43297</v>
      </c>
      <c r="B719" s="20" t="s">
        <v>232</v>
      </c>
      <c r="C719" s="24" t="s">
        <v>81</v>
      </c>
      <c r="D719" s="46" t="s">
        <v>74</v>
      </c>
      <c r="E719" s="37"/>
      <c r="F719" s="37">
        <v>300</v>
      </c>
      <c r="G719" s="109">
        <f t="shared" si="25"/>
        <v>0.53447068695517397</v>
      </c>
      <c r="H719" s="108">
        <v>561.303</v>
      </c>
      <c r="I719" s="36">
        <f t="shared" si="24"/>
        <v>-8732186</v>
      </c>
      <c r="J719" s="20" t="s">
        <v>187</v>
      </c>
      <c r="K719" s="20" t="s">
        <v>83</v>
      </c>
      <c r="L719" s="20" t="s">
        <v>26</v>
      </c>
      <c r="M719" s="20" t="s">
        <v>66</v>
      </c>
      <c r="N719" s="20" t="s">
        <v>84</v>
      </c>
      <c r="P719" s="39"/>
    </row>
    <row r="720" spans="1:16" s="3" customFormat="1" ht="15.75" x14ac:dyDescent="0.25">
      <c r="A720" s="52">
        <v>43297</v>
      </c>
      <c r="B720" s="20" t="s">
        <v>233</v>
      </c>
      <c r="C720" s="24" t="s">
        <v>81</v>
      </c>
      <c r="D720" s="46" t="s">
        <v>74</v>
      </c>
      <c r="E720" s="37"/>
      <c r="F720" s="37">
        <v>300</v>
      </c>
      <c r="G720" s="109">
        <f t="shared" si="25"/>
        <v>0.53447068695517397</v>
      </c>
      <c r="H720" s="108">
        <v>561.303</v>
      </c>
      <c r="I720" s="36">
        <f t="shared" ref="I720:I783" si="26">+I719+E720-F720</f>
        <v>-8732486</v>
      </c>
      <c r="J720" s="20" t="s">
        <v>187</v>
      </c>
      <c r="K720" s="20" t="s">
        <v>83</v>
      </c>
      <c r="L720" s="20" t="s">
        <v>26</v>
      </c>
      <c r="M720" s="20" t="s">
        <v>66</v>
      </c>
      <c r="N720" s="20" t="s">
        <v>84</v>
      </c>
      <c r="P720" s="39"/>
    </row>
    <row r="721" spans="1:16" s="3" customFormat="1" ht="15.75" x14ac:dyDescent="0.25">
      <c r="A721" s="52">
        <v>43297</v>
      </c>
      <c r="B721" s="20" t="s">
        <v>234</v>
      </c>
      <c r="C721" s="24" t="s">
        <v>81</v>
      </c>
      <c r="D721" s="46" t="s">
        <v>74</v>
      </c>
      <c r="E721" s="37"/>
      <c r="F721" s="37">
        <v>300</v>
      </c>
      <c r="G721" s="109">
        <f t="shared" si="25"/>
        <v>0.53447068695517397</v>
      </c>
      <c r="H721" s="108">
        <v>561.303</v>
      </c>
      <c r="I721" s="36">
        <f t="shared" si="26"/>
        <v>-8732786</v>
      </c>
      <c r="J721" s="20" t="s">
        <v>187</v>
      </c>
      <c r="K721" s="20" t="s">
        <v>83</v>
      </c>
      <c r="L721" s="20" t="s">
        <v>26</v>
      </c>
      <c r="M721" s="20" t="s">
        <v>66</v>
      </c>
      <c r="N721" s="20" t="s">
        <v>84</v>
      </c>
      <c r="P721" s="39"/>
    </row>
    <row r="722" spans="1:16" s="3" customFormat="1" ht="15.75" x14ac:dyDescent="0.25">
      <c r="A722" s="52">
        <v>43297</v>
      </c>
      <c r="B722" s="20" t="s">
        <v>227</v>
      </c>
      <c r="C722" s="24" t="s">
        <v>81</v>
      </c>
      <c r="D722" s="46" t="s">
        <v>74</v>
      </c>
      <c r="E722" s="37"/>
      <c r="F722" s="37">
        <v>300</v>
      </c>
      <c r="G722" s="109">
        <f t="shared" si="25"/>
        <v>0.53447068695517397</v>
      </c>
      <c r="H722" s="108">
        <v>561.303</v>
      </c>
      <c r="I722" s="36">
        <f t="shared" si="26"/>
        <v>-8733086</v>
      </c>
      <c r="J722" s="20" t="s">
        <v>187</v>
      </c>
      <c r="K722" s="20" t="s">
        <v>83</v>
      </c>
      <c r="L722" s="20" t="s">
        <v>26</v>
      </c>
      <c r="M722" s="20" t="s">
        <v>66</v>
      </c>
      <c r="N722" s="20" t="s">
        <v>84</v>
      </c>
      <c r="P722" s="39"/>
    </row>
    <row r="723" spans="1:16" s="3" customFormat="1" ht="15.75" x14ac:dyDescent="0.25">
      <c r="A723" s="52">
        <v>43297</v>
      </c>
      <c r="B723" s="20" t="s">
        <v>213</v>
      </c>
      <c r="C723" s="24" t="s">
        <v>81</v>
      </c>
      <c r="D723" s="46" t="s">
        <v>74</v>
      </c>
      <c r="E723" s="37"/>
      <c r="F723" s="37">
        <v>300</v>
      </c>
      <c r="G723" s="109">
        <f t="shared" si="25"/>
        <v>0.53447068695517397</v>
      </c>
      <c r="H723" s="108">
        <v>561.303</v>
      </c>
      <c r="I723" s="36">
        <f t="shared" si="26"/>
        <v>-8733386</v>
      </c>
      <c r="J723" s="20" t="s">
        <v>187</v>
      </c>
      <c r="K723" s="20" t="s">
        <v>83</v>
      </c>
      <c r="L723" s="20" t="s">
        <v>26</v>
      </c>
      <c r="M723" s="20" t="s">
        <v>66</v>
      </c>
      <c r="N723" s="20" t="s">
        <v>84</v>
      </c>
      <c r="P723" s="39"/>
    </row>
    <row r="724" spans="1:16" s="163" customFormat="1" ht="15.75" x14ac:dyDescent="0.25">
      <c r="A724" s="52">
        <v>43297</v>
      </c>
      <c r="B724" s="20" t="s">
        <v>223</v>
      </c>
      <c r="C724" s="20" t="s">
        <v>121</v>
      </c>
      <c r="D724" s="46" t="s">
        <v>74</v>
      </c>
      <c r="E724" s="37"/>
      <c r="F724" s="37">
        <v>3000</v>
      </c>
      <c r="G724" s="109">
        <f t="shared" si="25"/>
        <v>5.3447068695517395</v>
      </c>
      <c r="H724" s="108">
        <v>561.303</v>
      </c>
      <c r="I724" s="36">
        <f t="shared" si="26"/>
        <v>-8736386</v>
      </c>
      <c r="J724" s="20" t="s">
        <v>187</v>
      </c>
      <c r="K724" s="20" t="s">
        <v>83</v>
      </c>
      <c r="L724" s="20" t="s">
        <v>26</v>
      </c>
      <c r="M724" s="20" t="s">
        <v>66</v>
      </c>
      <c r="N724" s="20" t="s">
        <v>84</v>
      </c>
      <c r="P724" s="165"/>
    </row>
    <row r="725" spans="1:16" s="163" customFormat="1" ht="15.75" x14ac:dyDescent="0.25">
      <c r="A725" s="52">
        <v>43297</v>
      </c>
      <c r="B725" s="24" t="s">
        <v>339</v>
      </c>
      <c r="C725" s="24" t="s">
        <v>81</v>
      </c>
      <c r="D725" s="46" t="s">
        <v>74</v>
      </c>
      <c r="E725" s="37"/>
      <c r="F725" s="37">
        <v>500</v>
      </c>
      <c r="G725" s="109">
        <f t="shared" si="25"/>
        <v>0.89078447825862328</v>
      </c>
      <c r="H725" s="108">
        <v>561.303</v>
      </c>
      <c r="I725" s="36">
        <f t="shared" si="26"/>
        <v>-8736886</v>
      </c>
      <c r="J725" s="24" t="s">
        <v>282</v>
      </c>
      <c r="K725" s="20" t="s">
        <v>83</v>
      </c>
      <c r="L725" s="20" t="s">
        <v>26</v>
      </c>
      <c r="M725" s="20" t="s">
        <v>66</v>
      </c>
      <c r="N725" s="20" t="s">
        <v>84</v>
      </c>
      <c r="P725" s="165"/>
    </row>
    <row r="726" spans="1:16" s="163" customFormat="1" ht="15.75" x14ac:dyDescent="0.25">
      <c r="A726" s="52">
        <v>43297</v>
      </c>
      <c r="B726" s="24" t="s">
        <v>340</v>
      </c>
      <c r="C726" s="24" t="s">
        <v>81</v>
      </c>
      <c r="D726" s="46" t="s">
        <v>74</v>
      </c>
      <c r="E726" s="37"/>
      <c r="F726" s="37">
        <v>15000</v>
      </c>
      <c r="G726" s="109">
        <f t="shared" si="25"/>
        <v>26.723534347758697</v>
      </c>
      <c r="H726" s="108">
        <v>561.303</v>
      </c>
      <c r="I726" s="36">
        <f t="shared" si="26"/>
        <v>-8751886</v>
      </c>
      <c r="J726" s="24" t="s">
        <v>282</v>
      </c>
      <c r="K726" s="20" t="s">
        <v>188</v>
      </c>
      <c r="L726" s="20" t="s">
        <v>26</v>
      </c>
      <c r="M726" s="20" t="s">
        <v>66</v>
      </c>
      <c r="N726" s="20" t="s">
        <v>86</v>
      </c>
      <c r="P726" s="165"/>
    </row>
    <row r="727" spans="1:16" s="163" customFormat="1" ht="15.75" x14ac:dyDescent="0.25">
      <c r="A727" s="52">
        <v>43297</v>
      </c>
      <c r="B727" s="24" t="s">
        <v>341</v>
      </c>
      <c r="C727" s="24" t="s">
        <v>81</v>
      </c>
      <c r="D727" s="46" t="s">
        <v>74</v>
      </c>
      <c r="E727" s="37"/>
      <c r="F727" s="37">
        <v>500</v>
      </c>
      <c r="G727" s="109">
        <f t="shared" si="25"/>
        <v>0.89078447825862328</v>
      </c>
      <c r="H727" s="108">
        <v>561.303</v>
      </c>
      <c r="I727" s="36">
        <f t="shared" si="26"/>
        <v>-8752386</v>
      </c>
      <c r="J727" s="24" t="s">
        <v>282</v>
      </c>
      <c r="K727" s="20" t="s">
        <v>83</v>
      </c>
      <c r="L727" s="20" t="s">
        <v>26</v>
      </c>
      <c r="M727" s="20" t="s">
        <v>66</v>
      </c>
      <c r="N727" s="20" t="s">
        <v>84</v>
      </c>
      <c r="P727" s="165"/>
    </row>
    <row r="728" spans="1:16" s="163" customFormat="1" ht="15.75" x14ac:dyDescent="0.25">
      <c r="A728" s="52">
        <v>43297</v>
      </c>
      <c r="B728" s="24" t="s">
        <v>339</v>
      </c>
      <c r="C728" s="24" t="s">
        <v>81</v>
      </c>
      <c r="D728" s="46" t="s">
        <v>74</v>
      </c>
      <c r="E728" s="37"/>
      <c r="F728" s="37">
        <v>500</v>
      </c>
      <c r="G728" s="109">
        <f t="shared" si="25"/>
        <v>0.89078447825862328</v>
      </c>
      <c r="H728" s="108">
        <v>561.303</v>
      </c>
      <c r="I728" s="36">
        <f t="shared" si="26"/>
        <v>-8752886</v>
      </c>
      <c r="J728" s="24" t="s">
        <v>282</v>
      </c>
      <c r="K728" s="20" t="s">
        <v>83</v>
      </c>
      <c r="L728" s="20" t="s">
        <v>26</v>
      </c>
      <c r="M728" s="20" t="s">
        <v>66</v>
      </c>
      <c r="N728" s="20" t="s">
        <v>84</v>
      </c>
      <c r="P728" s="165"/>
    </row>
    <row r="729" spans="1:16" s="163" customFormat="1" ht="15.75" x14ac:dyDescent="0.25">
      <c r="A729" s="52">
        <v>43297</v>
      </c>
      <c r="B729" s="24" t="s">
        <v>342</v>
      </c>
      <c r="C729" s="24" t="s">
        <v>99</v>
      </c>
      <c r="D729" s="46" t="s">
        <v>74</v>
      </c>
      <c r="E729" s="37"/>
      <c r="F729" s="37">
        <v>135000</v>
      </c>
      <c r="G729" s="109">
        <f t="shared" si="25"/>
        <v>240.51180912982826</v>
      </c>
      <c r="H729" s="108">
        <v>561.303</v>
      </c>
      <c r="I729" s="36">
        <f t="shared" si="26"/>
        <v>-8887886</v>
      </c>
      <c r="J729" s="24" t="s">
        <v>282</v>
      </c>
      <c r="K729" s="20" t="s">
        <v>188</v>
      </c>
      <c r="L729" s="20" t="s">
        <v>26</v>
      </c>
      <c r="M729" s="20" t="s">
        <v>66</v>
      </c>
      <c r="N729" s="20" t="s">
        <v>86</v>
      </c>
      <c r="P729" s="165"/>
    </row>
    <row r="730" spans="1:16" s="3" customFormat="1" ht="15.75" x14ac:dyDescent="0.25">
      <c r="A730" s="52">
        <v>43297</v>
      </c>
      <c r="B730" s="24" t="s">
        <v>343</v>
      </c>
      <c r="C730" s="24" t="s">
        <v>99</v>
      </c>
      <c r="D730" s="46" t="s">
        <v>74</v>
      </c>
      <c r="E730" s="37"/>
      <c r="F730" s="37">
        <v>90000</v>
      </c>
      <c r="G730" s="109">
        <f t="shared" si="25"/>
        <v>160.34120608655218</v>
      </c>
      <c r="H730" s="108">
        <v>561.303</v>
      </c>
      <c r="I730" s="36">
        <f t="shared" si="26"/>
        <v>-8977886</v>
      </c>
      <c r="J730" s="24" t="s">
        <v>282</v>
      </c>
      <c r="K730" s="20" t="s">
        <v>83</v>
      </c>
      <c r="L730" s="20" t="s">
        <v>26</v>
      </c>
      <c r="M730" s="20" t="s">
        <v>66</v>
      </c>
      <c r="N730" s="20" t="s">
        <v>84</v>
      </c>
      <c r="P730" s="39"/>
    </row>
    <row r="731" spans="1:16" s="163" customFormat="1" ht="15.75" x14ac:dyDescent="0.25">
      <c r="A731" s="52">
        <v>43297</v>
      </c>
      <c r="B731" s="24" t="s">
        <v>344</v>
      </c>
      <c r="C731" s="24" t="s">
        <v>81</v>
      </c>
      <c r="D731" s="46" t="s">
        <v>74</v>
      </c>
      <c r="E731" s="37"/>
      <c r="F731" s="37">
        <v>2000</v>
      </c>
      <c r="G731" s="109">
        <f t="shared" si="25"/>
        <v>3.5631379130344931</v>
      </c>
      <c r="H731" s="108">
        <v>561.303</v>
      </c>
      <c r="I731" s="36">
        <f t="shared" si="26"/>
        <v>-8979886</v>
      </c>
      <c r="J731" s="24" t="s">
        <v>282</v>
      </c>
      <c r="K731" s="20" t="s">
        <v>83</v>
      </c>
      <c r="L731" s="20" t="s">
        <v>26</v>
      </c>
      <c r="M731" s="20" t="s">
        <v>66</v>
      </c>
      <c r="N731" s="20" t="s">
        <v>84</v>
      </c>
      <c r="P731" s="165"/>
    </row>
    <row r="732" spans="1:16" s="163" customFormat="1" ht="15.75" x14ac:dyDescent="0.25">
      <c r="A732" s="52">
        <v>43297</v>
      </c>
      <c r="B732" s="20" t="s">
        <v>354</v>
      </c>
      <c r="C732" s="20" t="s">
        <v>355</v>
      </c>
      <c r="D732" s="20" t="s">
        <v>69</v>
      </c>
      <c r="E732" s="37"/>
      <c r="F732" s="37">
        <v>4000</v>
      </c>
      <c r="G732" s="109">
        <f t="shared" si="25"/>
        <v>7.1262758260689862</v>
      </c>
      <c r="H732" s="108">
        <v>561.303</v>
      </c>
      <c r="I732" s="36">
        <f t="shared" si="26"/>
        <v>-8983886</v>
      </c>
      <c r="J732" s="20" t="s">
        <v>186</v>
      </c>
      <c r="K732" s="20" t="s">
        <v>411</v>
      </c>
      <c r="L732" s="20" t="s">
        <v>26</v>
      </c>
      <c r="M732" s="20" t="s">
        <v>66</v>
      </c>
      <c r="N732" s="24" t="s">
        <v>100</v>
      </c>
      <c r="O732" s="166"/>
      <c r="P732" s="165"/>
    </row>
    <row r="733" spans="1:16" s="163" customFormat="1" ht="15.75" x14ac:dyDescent="0.25">
      <c r="A733" s="52">
        <v>43297</v>
      </c>
      <c r="B733" s="20" t="s">
        <v>410</v>
      </c>
      <c r="C733" s="20" t="s">
        <v>355</v>
      </c>
      <c r="D733" s="20" t="s">
        <v>69</v>
      </c>
      <c r="E733" s="37"/>
      <c r="F733" s="37">
        <v>2000</v>
      </c>
      <c r="G733" s="109">
        <f t="shared" si="25"/>
        <v>3.5631379130344931</v>
      </c>
      <c r="H733" s="108">
        <v>561.303</v>
      </c>
      <c r="I733" s="36">
        <f t="shared" si="26"/>
        <v>-8985886</v>
      </c>
      <c r="J733" s="20" t="s">
        <v>186</v>
      </c>
      <c r="K733" s="20" t="s">
        <v>412</v>
      </c>
      <c r="L733" s="20" t="s">
        <v>26</v>
      </c>
      <c r="M733" s="20" t="s">
        <v>66</v>
      </c>
      <c r="N733" s="24" t="s">
        <v>100</v>
      </c>
      <c r="O733" s="166"/>
      <c r="P733" s="165"/>
    </row>
    <row r="734" spans="1:16" s="163" customFormat="1" ht="15.75" x14ac:dyDescent="0.25">
      <c r="A734" s="52">
        <v>43297</v>
      </c>
      <c r="B734" s="20" t="s">
        <v>407</v>
      </c>
      <c r="C734" s="20" t="s">
        <v>355</v>
      </c>
      <c r="D734" s="46" t="s">
        <v>74</v>
      </c>
      <c r="E734" s="37"/>
      <c r="F734" s="37">
        <v>2400</v>
      </c>
      <c r="G734" s="109">
        <f t="shared" si="25"/>
        <v>4.2757654956413917</v>
      </c>
      <c r="H734" s="108">
        <v>561.303</v>
      </c>
      <c r="I734" s="36">
        <f t="shared" si="26"/>
        <v>-8988286</v>
      </c>
      <c r="J734" s="20" t="s">
        <v>186</v>
      </c>
      <c r="K734" s="20" t="s">
        <v>413</v>
      </c>
      <c r="L734" s="20" t="s">
        <v>26</v>
      </c>
      <c r="M734" s="20" t="s">
        <v>66</v>
      </c>
      <c r="N734" s="24" t="s">
        <v>100</v>
      </c>
      <c r="O734" s="166"/>
      <c r="P734" s="165"/>
    </row>
    <row r="735" spans="1:16" s="163" customFormat="1" ht="15.75" x14ac:dyDescent="0.25">
      <c r="A735" s="52">
        <v>43297</v>
      </c>
      <c r="B735" s="20" t="s">
        <v>414</v>
      </c>
      <c r="C735" s="20" t="s">
        <v>79</v>
      </c>
      <c r="D735" s="20" t="s">
        <v>69</v>
      </c>
      <c r="E735" s="37"/>
      <c r="F735" s="37">
        <v>4000</v>
      </c>
      <c r="G735" s="109">
        <f t="shared" si="25"/>
        <v>7.1262758260689862</v>
      </c>
      <c r="H735" s="108">
        <v>561.303</v>
      </c>
      <c r="I735" s="36">
        <f t="shared" si="26"/>
        <v>-8992286</v>
      </c>
      <c r="J735" s="20" t="s">
        <v>186</v>
      </c>
      <c r="K735" s="20" t="s">
        <v>83</v>
      </c>
      <c r="L735" s="20" t="s">
        <v>26</v>
      </c>
      <c r="M735" s="20" t="s">
        <v>66</v>
      </c>
      <c r="N735" s="24" t="s">
        <v>84</v>
      </c>
      <c r="O735" s="166"/>
      <c r="P735" s="165"/>
    </row>
    <row r="736" spans="1:16" s="3" customFormat="1" x14ac:dyDescent="0.25">
      <c r="A736" s="52">
        <v>43297</v>
      </c>
      <c r="B736" s="20" t="s">
        <v>710</v>
      </c>
      <c r="C736" s="24" t="s">
        <v>81</v>
      </c>
      <c r="D736" s="20" t="s">
        <v>76</v>
      </c>
      <c r="E736" s="37"/>
      <c r="F736" s="67">
        <v>4500</v>
      </c>
      <c r="G736" s="109">
        <f t="shared" si="25"/>
        <v>8.0170603043276092</v>
      </c>
      <c r="H736" s="108">
        <v>561.303</v>
      </c>
      <c r="I736" s="36">
        <f t="shared" si="26"/>
        <v>-8996786</v>
      </c>
      <c r="J736" s="20" t="s">
        <v>350</v>
      </c>
      <c r="K736" s="20" t="s">
        <v>83</v>
      </c>
      <c r="L736" s="20" t="s">
        <v>35</v>
      </c>
      <c r="M736" s="20" t="s">
        <v>66</v>
      </c>
      <c r="N736" s="20" t="s">
        <v>668</v>
      </c>
    </row>
    <row r="737" spans="1:14" s="163" customFormat="1" x14ac:dyDescent="0.25">
      <c r="A737" s="52">
        <v>43297</v>
      </c>
      <c r="B737" s="20" t="s">
        <v>711</v>
      </c>
      <c r="C737" s="20" t="s">
        <v>347</v>
      </c>
      <c r="D737" s="20" t="s">
        <v>76</v>
      </c>
      <c r="E737" s="37"/>
      <c r="F737" s="67">
        <v>40000</v>
      </c>
      <c r="G737" s="109">
        <f t="shared" si="25"/>
        <v>71.262758260689864</v>
      </c>
      <c r="H737" s="108">
        <v>561.303</v>
      </c>
      <c r="I737" s="36">
        <f t="shared" si="26"/>
        <v>-9036786</v>
      </c>
      <c r="J737" s="20" t="s">
        <v>350</v>
      </c>
      <c r="K737" s="20">
        <v>4</v>
      </c>
      <c r="L737" s="20" t="s">
        <v>35</v>
      </c>
      <c r="M737" s="20" t="s">
        <v>66</v>
      </c>
      <c r="N737" s="20" t="s">
        <v>100</v>
      </c>
    </row>
    <row r="738" spans="1:14" s="163" customFormat="1" x14ac:dyDescent="0.25">
      <c r="A738" s="52">
        <v>43297</v>
      </c>
      <c r="B738" s="63" t="s">
        <v>779</v>
      </c>
      <c r="C738" s="24" t="s">
        <v>81</v>
      </c>
      <c r="D738" s="46" t="s">
        <v>74</v>
      </c>
      <c r="E738" s="37"/>
      <c r="F738" s="100">
        <v>1000</v>
      </c>
      <c r="G738" s="109">
        <f t="shared" si="25"/>
        <v>1.7815689565172466</v>
      </c>
      <c r="H738" s="108">
        <v>561.303</v>
      </c>
      <c r="I738" s="36">
        <f t="shared" si="26"/>
        <v>-9037786</v>
      </c>
      <c r="J738" s="24" t="s">
        <v>288</v>
      </c>
      <c r="K738" s="63" t="s">
        <v>83</v>
      </c>
      <c r="L738" s="20" t="s">
        <v>26</v>
      </c>
      <c r="M738" s="20" t="s">
        <v>66</v>
      </c>
      <c r="N738" s="24" t="s">
        <v>84</v>
      </c>
    </row>
    <row r="739" spans="1:14" s="163" customFormat="1" x14ac:dyDescent="0.25">
      <c r="A739" s="52">
        <v>43297</v>
      </c>
      <c r="B739" s="63" t="s">
        <v>780</v>
      </c>
      <c r="C739" s="20" t="s">
        <v>73</v>
      </c>
      <c r="D739" s="46" t="s">
        <v>74</v>
      </c>
      <c r="E739" s="37"/>
      <c r="F739" s="100">
        <v>1000</v>
      </c>
      <c r="G739" s="109">
        <f t="shared" si="25"/>
        <v>1.7815689565172466</v>
      </c>
      <c r="H739" s="108">
        <v>561.303</v>
      </c>
      <c r="I739" s="36">
        <f t="shared" si="26"/>
        <v>-9038786</v>
      </c>
      <c r="J739" s="24" t="s">
        <v>288</v>
      </c>
      <c r="K739" s="63" t="s">
        <v>83</v>
      </c>
      <c r="L739" s="20" t="s">
        <v>26</v>
      </c>
      <c r="M739" s="20" t="s">
        <v>66</v>
      </c>
      <c r="N739" s="24" t="s">
        <v>84</v>
      </c>
    </row>
    <row r="740" spans="1:14" s="163" customFormat="1" x14ac:dyDescent="0.25">
      <c r="A740" s="52">
        <v>43297</v>
      </c>
      <c r="B740" s="63" t="s">
        <v>781</v>
      </c>
      <c r="C740" s="24" t="s">
        <v>81</v>
      </c>
      <c r="D740" s="46" t="s">
        <v>74</v>
      </c>
      <c r="E740" s="37"/>
      <c r="F740" s="100">
        <v>1000</v>
      </c>
      <c r="G740" s="109">
        <f t="shared" si="25"/>
        <v>1.7815689565172466</v>
      </c>
      <c r="H740" s="108">
        <v>561.303</v>
      </c>
      <c r="I740" s="36">
        <f t="shared" si="26"/>
        <v>-9039786</v>
      </c>
      <c r="J740" s="24" t="s">
        <v>288</v>
      </c>
      <c r="K740" s="63" t="s">
        <v>83</v>
      </c>
      <c r="L740" s="20" t="s">
        <v>26</v>
      </c>
      <c r="M740" s="20" t="s">
        <v>66</v>
      </c>
      <c r="N740" s="24" t="s">
        <v>84</v>
      </c>
    </row>
    <row r="741" spans="1:14" s="163" customFormat="1" x14ac:dyDescent="0.25">
      <c r="A741" s="52">
        <v>43297</v>
      </c>
      <c r="B741" s="24" t="s">
        <v>811</v>
      </c>
      <c r="C741" s="24" t="s">
        <v>81</v>
      </c>
      <c r="D741" s="46" t="s">
        <v>74</v>
      </c>
      <c r="E741" s="37"/>
      <c r="F741" s="37">
        <v>1000</v>
      </c>
      <c r="G741" s="109">
        <f t="shared" si="25"/>
        <v>1.7815689565172466</v>
      </c>
      <c r="H741" s="108">
        <v>561.303</v>
      </c>
      <c r="I741" s="36">
        <f t="shared" si="26"/>
        <v>-9040786</v>
      </c>
      <c r="J741" s="24" t="s">
        <v>806</v>
      </c>
      <c r="K741" s="24" t="s">
        <v>83</v>
      </c>
      <c r="L741" s="20" t="s">
        <v>26</v>
      </c>
      <c r="M741" s="20" t="s">
        <v>66</v>
      </c>
      <c r="N741" s="24" t="s">
        <v>84</v>
      </c>
    </row>
    <row r="742" spans="1:14" s="3" customFormat="1" x14ac:dyDescent="0.25">
      <c r="A742" s="52">
        <v>43297</v>
      </c>
      <c r="B742" s="24" t="s">
        <v>780</v>
      </c>
      <c r="C742" s="20" t="s">
        <v>73</v>
      </c>
      <c r="D742" s="46" t="s">
        <v>74</v>
      </c>
      <c r="E742" s="37"/>
      <c r="F742" s="37">
        <v>1000</v>
      </c>
      <c r="G742" s="109">
        <f t="shared" si="25"/>
        <v>1.7815689565172466</v>
      </c>
      <c r="H742" s="108">
        <v>561.303</v>
      </c>
      <c r="I742" s="36">
        <f t="shared" si="26"/>
        <v>-9041786</v>
      </c>
      <c r="J742" s="24" t="s">
        <v>806</v>
      </c>
      <c r="K742" s="24" t="s">
        <v>83</v>
      </c>
      <c r="L742" s="20" t="s">
        <v>26</v>
      </c>
      <c r="M742" s="20" t="s">
        <v>66</v>
      </c>
      <c r="N742" s="24" t="s">
        <v>84</v>
      </c>
    </row>
    <row r="743" spans="1:14" s="163" customFormat="1" x14ac:dyDescent="0.25">
      <c r="A743" s="52">
        <v>43297</v>
      </c>
      <c r="B743" s="24" t="s">
        <v>781</v>
      </c>
      <c r="C743" s="24" t="s">
        <v>81</v>
      </c>
      <c r="D743" s="46" t="s">
        <v>74</v>
      </c>
      <c r="E743" s="37"/>
      <c r="F743" s="37">
        <v>1000</v>
      </c>
      <c r="G743" s="109">
        <f t="shared" si="25"/>
        <v>1.7815689565172466</v>
      </c>
      <c r="H743" s="108">
        <v>561.303</v>
      </c>
      <c r="I743" s="36">
        <f t="shared" si="26"/>
        <v>-9042786</v>
      </c>
      <c r="J743" s="24" t="s">
        <v>806</v>
      </c>
      <c r="K743" s="24" t="s">
        <v>83</v>
      </c>
      <c r="L743" s="20" t="s">
        <v>26</v>
      </c>
      <c r="M743" s="20" t="s">
        <v>66</v>
      </c>
      <c r="N743" s="24" t="s">
        <v>84</v>
      </c>
    </row>
    <row r="744" spans="1:14" s="163" customFormat="1" x14ac:dyDescent="0.25">
      <c r="A744" s="52">
        <v>43297</v>
      </c>
      <c r="B744" s="63" t="s">
        <v>908</v>
      </c>
      <c r="C744" s="24" t="s">
        <v>81</v>
      </c>
      <c r="D744" s="46" t="s">
        <v>74</v>
      </c>
      <c r="E744" s="37"/>
      <c r="F744" s="37">
        <v>500</v>
      </c>
      <c r="G744" s="109">
        <f t="shared" si="25"/>
        <v>0.89078447825862328</v>
      </c>
      <c r="H744" s="108">
        <v>561.303</v>
      </c>
      <c r="I744" s="36">
        <f t="shared" si="26"/>
        <v>-9043286</v>
      </c>
      <c r="J744" s="24" t="s">
        <v>338</v>
      </c>
      <c r="K744" s="63" t="s">
        <v>83</v>
      </c>
      <c r="L744" s="20" t="s">
        <v>26</v>
      </c>
      <c r="M744" s="20" t="s">
        <v>66</v>
      </c>
      <c r="N744" s="24" t="s">
        <v>84</v>
      </c>
    </row>
    <row r="745" spans="1:14" s="163" customFormat="1" x14ac:dyDescent="0.25">
      <c r="A745" s="52">
        <v>43297</v>
      </c>
      <c r="B745" s="63" t="s">
        <v>909</v>
      </c>
      <c r="C745" s="24" t="s">
        <v>81</v>
      </c>
      <c r="D745" s="46" t="s">
        <v>74</v>
      </c>
      <c r="E745" s="37"/>
      <c r="F745" s="37">
        <v>500</v>
      </c>
      <c r="G745" s="109">
        <f t="shared" si="25"/>
        <v>0.89078447825862328</v>
      </c>
      <c r="H745" s="108">
        <v>561.303</v>
      </c>
      <c r="I745" s="36">
        <f t="shared" si="26"/>
        <v>-9043786</v>
      </c>
      <c r="J745" s="24" t="s">
        <v>338</v>
      </c>
      <c r="K745" s="63" t="s">
        <v>83</v>
      </c>
      <c r="L745" s="20" t="s">
        <v>26</v>
      </c>
      <c r="M745" s="20" t="s">
        <v>66</v>
      </c>
      <c r="N745" s="24" t="s">
        <v>84</v>
      </c>
    </row>
    <row r="746" spans="1:14" s="163" customFormat="1" x14ac:dyDescent="0.25">
      <c r="A746" s="52">
        <v>43297</v>
      </c>
      <c r="B746" s="63" t="s">
        <v>882</v>
      </c>
      <c r="C746" s="24" t="s">
        <v>81</v>
      </c>
      <c r="D746" s="46" t="s">
        <v>74</v>
      </c>
      <c r="E746" s="37"/>
      <c r="F746" s="37">
        <v>500</v>
      </c>
      <c r="G746" s="109">
        <f t="shared" si="25"/>
        <v>0.89078447825862328</v>
      </c>
      <c r="H746" s="108">
        <v>561.303</v>
      </c>
      <c r="I746" s="36">
        <f t="shared" si="26"/>
        <v>-9044286</v>
      </c>
      <c r="J746" s="24" t="s">
        <v>338</v>
      </c>
      <c r="K746" s="63" t="s">
        <v>83</v>
      </c>
      <c r="L746" s="20" t="s">
        <v>26</v>
      </c>
      <c r="M746" s="20" t="s">
        <v>66</v>
      </c>
      <c r="N746" s="24" t="s">
        <v>84</v>
      </c>
    </row>
    <row r="747" spans="1:14" s="163" customFormat="1" x14ac:dyDescent="0.25">
      <c r="A747" s="52">
        <v>43297</v>
      </c>
      <c r="B747" s="63" t="s">
        <v>910</v>
      </c>
      <c r="C747" s="24" t="s">
        <v>81</v>
      </c>
      <c r="D747" s="46" t="s">
        <v>74</v>
      </c>
      <c r="E747" s="37"/>
      <c r="F747" s="37">
        <v>500</v>
      </c>
      <c r="G747" s="109">
        <f t="shared" si="25"/>
        <v>0.89078447825862328</v>
      </c>
      <c r="H747" s="108">
        <v>561.303</v>
      </c>
      <c r="I747" s="36">
        <f t="shared" si="26"/>
        <v>-9044786</v>
      </c>
      <c r="J747" s="24" t="s">
        <v>338</v>
      </c>
      <c r="K747" s="63" t="s">
        <v>83</v>
      </c>
      <c r="L747" s="20" t="s">
        <v>26</v>
      </c>
      <c r="M747" s="20" t="s">
        <v>66</v>
      </c>
      <c r="N747" s="24" t="s">
        <v>84</v>
      </c>
    </row>
    <row r="748" spans="1:14" s="163" customFormat="1" x14ac:dyDescent="0.25">
      <c r="A748" s="52">
        <v>43297</v>
      </c>
      <c r="B748" s="63" t="s">
        <v>907</v>
      </c>
      <c r="C748" s="24" t="s">
        <v>81</v>
      </c>
      <c r="D748" s="46" t="s">
        <v>74</v>
      </c>
      <c r="E748" s="37"/>
      <c r="F748" s="37">
        <v>500</v>
      </c>
      <c r="G748" s="109">
        <f t="shared" si="25"/>
        <v>0.89078447825862328</v>
      </c>
      <c r="H748" s="108">
        <v>561.303</v>
      </c>
      <c r="I748" s="36">
        <f t="shared" si="26"/>
        <v>-9045286</v>
      </c>
      <c r="J748" s="24" t="s">
        <v>338</v>
      </c>
      <c r="K748" s="63" t="s">
        <v>83</v>
      </c>
      <c r="L748" s="20" t="s">
        <v>26</v>
      </c>
      <c r="M748" s="20" t="s">
        <v>66</v>
      </c>
      <c r="N748" s="24" t="s">
        <v>84</v>
      </c>
    </row>
    <row r="749" spans="1:14" s="163" customFormat="1" x14ac:dyDescent="0.25">
      <c r="A749" s="52">
        <v>43297</v>
      </c>
      <c r="B749" s="63" t="s">
        <v>888</v>
      </c>
      <c r="C749" s="24" t="s">
        <v>81</v>
      </c>
      <c r="D749" s="46" t="s">
        <v>74</v>
      </c>
      <c r="E749" s="37"/>
      <c r="F749" s="37">
        <v>500</v>
      </c>
      <c r="G749" s="109">
        <f t="shared" si="25"/>
        <v>0.89078447825862328</v>
      </c>
      <c r="H749" s="108">
        <v>561.303</v>
      </c>
      <c r="I749" s="36">
        <f t="shared" si="26"/>
        <v>-9045786</v>
      </c>
      <c r="J749" s="24" t="s">
        <v>338</v>
      </c>
      <c r="K749" s="63" t="s">
        <v>83</v>
      </c>
      <c r="L749" s="20" t="s">
        <v>26</v>
      </c>
      <c r="M749" s="20" t="s">
        <v>66</v>
      </c>
      <c r="N749" s="24" t="s">
        <v>84</v>
      </c>
    </row>
    <row r="750" spans="1:14" s="163" customFormat="1" x14ac:dyDescent="0.25">
      <c r="A750" s="52">
        <v>43297</v>
      </c>
      <c r="B750" s="63" t="s">
        <v>889</v>
      </c>
      <c r="C750" s="24" t="s">
        <v>81</v>
      </c>
      <c r="D750" s="46" t="s">
        <v>74</v>
      </c>
      <c r="E750" s="37"/>
      <c r="F750" s="37">
        <v>500</v>
      </c>
      <c r="G750" s="109">
        <f t="shared" si="25"/>
        <v>0.89078447825862328</v>
      </c>
      <c r="H750" s="108">
        <v>561.303</v>
      </c>
      <c r="I750" s="36">
        <f t="shared" si="26"/>
        <v>-9046286</v>
      </c>
      <c r="J750" s="24" t="s">
        <v>338</v>
      </c>
      <c r="K750" s="63" t="s">
        <v>83</v>
      </c>
      <c r="L750" s="20" t="s">
        <v>26</v>
      </c>
      <c r="M750" s="20" t="s">
        <v>66</v>
      </c>
      <c r="N750" s="24" t="s">
        <v>84</v>
      </c>
    </row>
    <row r="751" spans="1:14" s="163" customFormat="1" x14ac:dyDescent="0.25">
      <c r="A751" s="52">
        <v>43297</v>
      </c>
      <c r="B751" s="63" t="s">
        <v>911</v>
      </c>
      <c r="C751" s="63" t="s">
        <v>864</v>
      </c>
      <c r="D751" s="46" t="s">
        <v>74</v>
      </c>
      <c r="E751" s="37"/>
      <c r="F751" s="37">
        <v>5000</v>
      </c>
      <c r="G751" s="109">
        <f t="shared" si="25"/>
        <v>8.907844782586233</v>
      </c>
      <c r="H751" s="108">
        <v>561.303</v>
      </c>
      <c r="I751" s="36">
        <f t="shared" si="26"/>
        <v>-9051286</v>
      </c>
      <c r="J751" s="24" t="s">
        <v>338</v>
      </c>
      <c r="K751" s="63" t="s">
        <v>83</v>
      </c>
      <c r="L751" s="20" t="s">
        <v>26</v>
      </c>
      <c r="M751" s="20" t="s">
        <v>66</v>
      </c>
      <c r="N751" s="24" t="s">
        <v>84</v>
      </c>
    </row>
    <row r="752" spans="1:14" s="163" customFormat="1" x14ac:dyDescent="0.25">
      <c r="A752" s="52">
        <v>43297</v>
      </c>
      <c r="B752" s="63" t="s">
        <v>1240</v>
      </c>
      <c r="C752" s="63" t="s">
        <v>99</v>
      </c>
      <c r="D752" s="46" t="s">
        <v>74</v>
      </c>
      <c r="E752" s="37"/>
      <c r="F752" s="37">
        <v>180000</v>
      </c>
      <c r="G752" s="109">
        <f>+F752/H752</f>
        <v>320.68241217310435</v>
      </c>
      <c r="H752" s="108">
        <v>561.303</v>
      </c>
      <c r="I752" s="36">
        <f t="shared" si="26"/>
        <v>-9231286</v>
      </c>
      <c r="J752" s="20" t="s">
        <v>356</v>
      </c>
      <c r="K752" s="20" t="s">
        <v>188</v>
      </c>
      <c r="L752" s="20" t="s">
        <v>26</v>
      </c>
      <c r="M752" s="20" t="s">
        <v>66</v>
      </c>
      <c r="N752" s="24" t="s">
        <v>100</v>
      </c>
    </row>
    <row r="753" spans="1:15" s="163" customFormat="1" x14ac:dyDescent="0.25">
      <c r="A753" s="52">
        <v>43297</v>
      </c>
      <c r="B753" s="63" t="s">
        <v>1245</v>
      </c>
      <c r="C753" s="63" t="s">
        <v>99</v>
      </c>
      <c r="D753" s="46" t="s">
        <v>74</v>
      </c>
      <c r="E753" s="37"/>
      <c r="F753" s="37">
        <v>160000</v>
      </c>
      <c r="G753" s="109">
        <f t="shared" ref="G753:G754" si="27">+F753/H753</f>
        <v>285.05103304275946</v>
      </c>
      <c r="H753" s="108">
        <v>561.303</v>
      </c>
      <c r="I753" s="36">
        <f t="shared" si="26"/>
        <v>-9391286</v>
      </c>
      <c r="J753" s="24" t="s">
        <v>356</v>
      </c>
      <c r="K753" s="63" t="s">
        <v>188</v>
      </c>
      <c r="L753" s="20" t="s">
        <v>26</v>
      </c>
      <c r="M753" s="20" t="s">
        <v>66</v>
      </c>
      <c r="N753" s="24" t="s">
        <v>84</v>
      </c>
    </row>
    <row r="754" spans="1:15" s="163" customFormat="1" x14ac:dyDescent="0.25">
      <c r="A754" s="52">
        <v>43298</v>
      </c>
      <c r="B754" s="45" t="s">
        <v>149</v>
      </c>
      <c r="C754" s="24" t="s">
        <v>81</v>
      </c>
      <c r="D754" s="46" t="s">
        <v>74</v>
      </c>
      <c r="E754" s="100"/>
      <c r="F754" s="36">
        <v>500</v>
      </c>
      <c r="G754" s="109">
        <f t="shared" si="27"/>
        <v>0.89078447825862328</v>
      </c>
      <c r="H754" s="108">
        <v>561.303</v>
      </c>
      <c r="I754" s="36">
        <f t="shared" si="26"/>
        <v>-9391786</v>
      </c>
      <c r="J754" s="24" t="s">
        <v>82</v>
      </c>
      <c r="K754" s="63" t="s">
        <v>83</v>
      </c>
      <c r="L754" s="20" t="s">
        <v>26</v>
      </c>
      <c r="M754" s="20" t="s">
        <v>66</v>
      </c>
      <c r="N754" s="24" t="s">
        <v>84</v>
      </c>
      <c r="O754" s="164"/>
    </row>
    <row r="755" spans="1:15" s="163" customFormat="1" x14ac:dyDescent="0.25">
      <c r="A755" s="52">
        <v>43298</v>
      </c>
      <c r="B755" s="45" t="s">
        <v>153</v>
      </c>
      <c r="C755" s="24" t="s">
        <v>81</v>
      </c>
      <c r="D755" s="46" t="s">
        <v>74</v>
      </c>
      <c r="E755" s="100"/>
      <c r="F755" s="36">
        <v>500</v>
      </c>
      <c r="G755" s="109">
        <f t="shared" si="25"/>
        <v>0.89078447825862328</v>
      </c>
      <c r="H755" s="108">
        <v>561.303</v>
      </c>
      <c r="I755" s="36">
        <f t="shared" si="26"/>
        <v>-9392286</v>
      </c>
      <c r="J755" s="24" t="s">
        <v>82</v>
      </c>
      <c r="K755" s="63" t="s">
        <v>83</v>
      </c>
      <c r="L755" s="20" t="s">
        <v>26</v>
      </c>
      <c r="M755" s="20" t="s">
        <v>66</v>
      </c>
      <c r="N755" s="24" t="s">
        <v>84</v>
      </c>
      <c r="O755" s="164"/>
    </row>
    <row r="756" spans="1:15" s="163" customFormat="1" x14ac:dyDescent="0.25">
      <c r="A756" s="52">
        <v>43298</v>
      </c>
      <c r="B756" s="45" t="s">
        <v>154</v>
      </c>
      <c r="C756" s="24" t="s">
        <v>81</v>
      </c>
      <c r="D756" s="46" t="s">
        <v>74</v>
      </c>
      <c r="E756" s="100"/>
      <c r="F756" s="36">
        <v>500</v>
      </c>
      <c r="G756" s="109">
        <f t="shared" si="25"/>
        <v>0.89078447825862328</v>
      </c>
      <c r="H756" s="108">
        <v>561.303</v>
      </c>
      <c r="I756" s="36">
        <f t="shared" si="26"/>
        <v>-9392786</v>
      </c>
      <c r="J756" s="24" t="s">
        <v>82</v>
      </c>
      <c r="K756" s="63" t="s">
        <v>83</v>
      </c>
      <c r="L756" s="20" t="s">
        <v>26</v>
      </c>
      <c r="M756" s="20" t="s">
        <v>66</v>
      </c>
      <c r="N756" s="24" t="s">
        <v>84</v>
      </c>
      <c r="O756" s="164"/>
    </row>
    <row r="757" spans="1:15" s="163" customFormat="1" x14ac:dyDescent="0.25">
      <c r="A757" s="52">
        <v>43298</v>
      </c>
      <c r="B757" s="45" t="s">
        <v>155</v>
      </c>
      <c r="C757" s="24" t="s">
        <v>81</v>
      </c>
      <c r="D757" s="46" t="s">
        <v>74</v>
      </c>
      <c r="E757" s="100"/>
      <c r="F757" s="36">
        <v>1000</v>
      </c>
      <c r="G757" s="109">
        <f t="shared" si="25"/>
        <v>1.7815689565172466</v>
      </c>
      <c r="H757" s="108">
        <v>561.303</v>
      </c>
      <c r="I757" s="36">
        <f t="shared" si="26"/>
        <v>-9393786</v>
      </c>
      <c r="J757" s="24" t="s">
        <v>82</v>
      </c>
      <c r="K757" s="63" t="s">
        <v>83</v>
      </c>
      <c r="L757" s="20" t="s">
        <v>26</v>
      </c>
      <c r="M757" s="20" t="s">
        <v>66</v>
      </c>
      <c r="N757" s="24" t="s">
        <v>84</v>
      </c>
      <c r="O757" s="164"/>
    </row>
    <row r="758" spans="1:15" s="3" customFormat="1" x14ac:dyDescent="0.25">
      <c r="A758" s="52">
        <v>43298</v>
      </c>
      <c r="B758" s="20" t="s">
        <v>235</v>
      </c>
      <c r="C758" s="24" t="s">
        <v>81</v>
      </c>
      <c r="D758" s="46" t="s">
        <v>74</v>
      </c>
      <c r="E758" s="37"/>
      <c r="F758" s="37">
        <v>300</v>
      </c>
      <c r="G758" s="109">
        <f t="shared" si="25"/>
        <v>0.53447068695517397</v>
      </c>
      <c r="H758" s="108">
        <v>561.303</v>
      </c>
      <c r="I758" s="36">
        <f t="shared" si="26"/>
        <v>-9394086</v>
      </c>
      <c r="J758" s="20" t="s">
        <v>187</v>
      </c>
      <c r="K758" s="20" t="s">
        <v>83</v>
      </c>
      <c r="L758" s="20" t="s">
        <v>26</v>
      </c>
      <c r="M758" s="20" t="s">
        <v>66</v>
      </c>
      <c r="N758" s="20" t="s">
        <v>84</v>
      </c>
    </row>
    <row r="759" spans="1:15" s="3" customFormat="1" x14ac:dyDescent="0.25">
      <c r="A759" s="52">
        <v>43298</v>
      </c>
      <c r="B759" s="20" t="s">
        <v>236</v>
      </c>
      <c r="C759" s="24" t="s">
        <v>81</v>
      </c>
      <c r="D759" s="46" t="s">
        <v>74</v>
      </c>
      <c r="E759" s="37"/>
      <c r="F759" s="37">
        <v>300</v>
      </c>
      <c r="G759" s="109">
        <f t="shared" si="25"/>
        <v>0.53447068695517397</v>
      </c>
      <c r="H759" s="108">
        <v>561.303</v>
      </c>
      <c r="I759" s="36">
        <f t="shared" si="26"/>
        <v>-9394386</v>
      </c>
      <c r="J759" s="20" t="s">
        <v>187</v>
      </c>
      <c r="K759" s="20" t="s">
        <v>83</v>
      </c>
      <c r="L759" s="20" t="s">
        <v>26</v>
      </c>
      <c r="M759" s="20" t="s">
        <v>66</v>
      </c>
      <c r="N759" s="20" t="s">
        <v>84</v>
      </c>
    </row>
    <row r="760" spans="1:15" s="3" customFormat="1" x14ac:dyDescent="0.25">
      <c r="A760" s="52">
        <v>43298</v>
      </c>
      <c r="B760" s="20" t="s">
        <v>237</v>
      </c>
      <c r="C760" s="24" t="s">
        <v>81</v>
      </c>
      <c r="D760" s="46" t="s">
        <v>74</v>
      </c>
      <c r="E760" s="37"/>
      <c r="F760" s="37">
        <v>300</v>
      </c>
      <c r="G760" s="109">
        <f t="shared" si="25"/>
        <v>0.53447068695517397</v>
      </c>
      <c r="H760" s="108">
        <v>561.303</v>
      </c>
      <c r="I760" s="36">
        <f t="shared" si="26"/>
        <v>-9394686</v>
      </c>
      <c r="J760" s="20" t="s">
        <v>187</v>
      </c>
      <c r="K760" s="20" t="s">
        <v>83</v>
      </c>
      <c r="L760" s="20" t="s">
        <v>26</v>
      </c>
      <c r="M760" s="20" t="s">
        <v>66</v>
      </c>
      <c r="N760" s="20" t="s">
        <v>84</v>
      </c>
    </row>
    <row r="761" spans="1:15" s="3" customFormat="1" x14ac:dyDescent="0.25">
      <c r="A761" s="52">
        <v>43298</v>
      </c>
      <c r="B761" s="20" t="s">
        <v>238</v>
      </c>
      <c r="C761" s="24" t="s">
        <v>81</v>
      </c>
      <c r="D761" s="46" t="s">
        <v>74</v>
      </c>
      <c r="E761" s="37"/>
      <c r="F761" s="37">
        <v>300</v>
      </c>
      <c r="G761" s="109">
        <f t="shared" si="25"/>
        <v>0.53447068695517397</v>
      </c>
      <c r="H761" s="108">
        <v>561.303</v>
      </c>
      <c r="I761" s="36">
        <f t="shared" si="26"/>
        <v>-9394986</v>
      </c>
      <c r="J761" s="20" t="s">
        <v>187</v>
      </c>
      <c r="K761" s="20" t="s">
        <v>83</v>
      </c>
      <c r="L761" s="20" t="s">
        <v>26</v>
      </c>
      <c r="M761" s="20" t="s">
        <v>66</v>
      </c>
      <c r="N761" s="20" t="s">
        <v>84</v>
      </c>
    </row>
    <row r="762" spans="1:15" s="3" customFormat="1" x14ac:dyDescent="0.25">
      <c r="A762" s="52">
        <v>43298</v>
      </c>
      <c r="B762" s="20" t="s">
        <v>239</v>
      </c>
      <c r="C762" s="24" t="s">
        <v>81</v>
      </c>
      <c r="D762" s="46" t="s">
        <v>74</v>
      </c>
      <c r="E762" s="37"/>
      <c r="F762" s="37">
        <v>4000</v>
      </c>
      <c r="G762" s="109">
        <f t="shared" si="25"/>
        <v>7.1262758260689862</v>
      </c>
      <c r="H762" s="108">
        <v>561.303</v>
      </c>
      <c r="I762" s="36">
        <f t="shared" si="26"/>
        <v>-9398986</v>
      </c>
      <c r="J762" s="20" t="s">
        <v>187</v>
      </c>
      <c r="K762" s="20" t="s">
        <v>83</v>
      </c>
      <c r="L762" s="20" t="s">
        <v>26</v>
      </c>
      <c r="M762" s="20" t="s">
        <v>66</v>
      </c>
      <c r="N762" s="20" t="s">
        <v>84</v>
      </c>
    </row>
    <row r="763" spans="1:15" s="163" customFormat="1" x14ac:dyDescent="0.25">
      <c r="A763" s="52">
        <v>43298</v>
      </c>
      <c r="B763" s="20" t="s">
        <v>240</v>
      </c>
      <c r="C763" s="24" t="s">
        <v>99</v>
      </c>
      <c r="D763" s="46" t="s">
        <v>74</v>
      </c>
      <c r="E763" s="37"/>
      <c r="F763" s="37">
        <v>105000</v>
      </c>
      <c r="G763" s="109">
        <f t="shared" si="25"/>
        <v>187.06474043431089</v>
      </c>
      <c r="H763" s="108">
        <v>561.303</v>
      </c>
      <c r="I763" s="36">
        <f t="shared" si="26"/>
        <v>-9503986</v>
      </c>
      <c r="J763" s="20" t="s">
        <v>187</v>
      </c>
      <c r="K763" s="20">
        <v>97</v>
      </c>
      <c r="L763" s="20" t="s">
        <v>26</v>
      </c>
      <c r="M763" s="20" t="s">
        <v>66</v>
      </c>
      <c r="N763" s="20" t="s">
        <v>100</v>
      </c>
    </row>
    <row r="764" spans="1:15" s="163" customFormat="1" x14ac:dyDescent="0.25">
      <c r="A764" s="52">
        <v>43298</v>
      </c>
      <c r="B764" s="20" t="s">
        <v>241</v>
      </c>
      <c r="C764" s="24" t="s">
        <v>99</v>
      </c>
      <c r="D764" s="46" t="s">
        <v>74</v>
      </c>
      <c r="E764" s="37"/>
      <c r="F764" s="37">
        <v>70000</v>
      </c>
      <c r="G764" s="109">
        <f t="shared" si="25"/>
        <v>124.70982695620725</v>
      </c>
      <c r="H764" s="108">
        <v>561.303</v>
      </c>
      <c r="I764" s="36">
        <f t="shared" si="26"/>
        <v>-9573986</v>
      </c>
      <c r="J764" s="20" t="s">
        <v>187</v>
      </c>
      <c r="K764" s="20" t="s">
        <v>83</v>
      </c>
      <c r="L764" s="20" t="s">
        <v>26</v>
      </c>
      <c r="M764" s="20" t="s">
        <v>66</v>
      </c>
      <c r="N764" s="20" t="s">
        <v>84</v>
      </c>
    </row>
    <row r="765" spans="1:15" s="3" customFormat="1" x14ac:dyDescent="0.25">
      <c r="A765" s="52">
        <v>43298</v>
      </c>
      <c r="B765" s="20" t="s">
        <v>242</v>
      </c>
      <c r="C765" s="24" t="s">
        <v>81</v>
      </c>
      <c r="D765" s="46" t="s">
        <v>74</v>
      </c>
      <c r="E765" s="37"/>
      <c r="F765" s="37">
        <v>500</v>
      </c>
      <c r="G765" s="109">
        <f t="shared" si="25"/>
        <v>0.89078447825862328</v>
      </c>
      <c r="H765" s="108">
        <v>561.303</v>
      </c>
      <c r="I765" s="36">
        <f t="shared" si="26"/>
        <v>-9574486</v>
      </c>
      <c r="J765" s="20" t="s">
        <v>187</v>
      </c>
      <c r="K765" s="20" t="s">
        <v>83</v>
      </c>
      <c r="L765" s="20" t="s">
        <v>26</v>
      </c>
      <c r="M765" s="20" t="s">
        <v>66</v>
      </c>
      <c r="N765" s="20" t="s">
        <v>84</v>
      </c>
    </row>
    <row r="766" spans="1:15" s="3" customFormat="1" x14ac:dyDescent="0.25">
      <c r="A766" s="52">
        <v>43298</v>
      </c>
      <c r="B766" s="20" t="s">
        <v>243</v>
      </c>
      <c r="C766" s="24" t="s">
        <v>81</v>
      </c>
      <c r="D766" s="46" t="s">
        <v>74</v>
      </c>
      <c r="E766" s="37"/>
      <c r="F766" s="37">
        <v>500</v>
      </c>
      <c r="G766" s="109">
        <f t="shared" si="25"/>
        <v>0.89078447825862328</v>
      </c>
      <c r="H766" s="108">
        <v>561.303</v>
      </c>
      <c r="I766" s="36">
        <f t="shared" si="26"/>
        <v>-9574986</v>
      </c>
      <c r="J766" s="20" t="s">
        <v>187</v>
      </c>
      <c r="K766" s="20" t="s">
        <v>83</v>
      </c>
      <c r="L766" s="20" t="s">
        <v>26</v>
      </c>
      <c r="M766" s="20" t="s">
        <v>66</v>
      </c>
      <c r="N766" s="20" t="s">
        <v>84</v>
      </c>
    </row>
    <row r="767" spans="1:15" s="3" customFormat="1" x14ac:dyDescent="0.25">
      <c r="A767" s="52">
        <v>43298</v>
      </c>
      <c r="B767" s="20" t="s">
        <v>244</v>
      </c>
      <c r="C767" s="24" t="s">
        <v>81</v>
      </c>
      <c r="D767" s="46" t="s">
        <v>74</v>
      </c>
      <c r="E767" s="37"/>
      <c r="F767" s="37">
        <v>500</v>
      </c>
      <c r="G767" s="109">
        <f t="shared" si="25"/>
        <v>0.89078447825862328</v>
      </c>
      <c r="H767" s="108">
        <v>561.303</v>
      </c>
      <c r="I767" s="36">
        <f t="shared" si="26"/>
        <v>-9575486</v>
      </c>
      <c r="J767" s="20" t="s">
        <v>187</v>
      </c>
      <c r="K767" s="20" t="s">
        <v>83</v>
      </c>
      <c r="L767" s="20" t="s">
        <v>26</v>
      </c>
      <c r="M767" s="20" t="s">
        <v>66</v>
      </c>
      <c r="N767" s="20" t="s">
        <v>84</v>
      </c>
    </row>
    <row r="768" spans="1:15" s="3" customFormat="1" x14ac:dyDescent="0.25">
      <c r="A768" s="52">
        <v>43298</v>
      </c>
      <c r="B768" s="20" t="s">
        <v>245</v>
      </c>
      <c r="C768" s="24" t="s">
        <v>81</v>
      </c>
      <c r="D768" s="46" t="s">
        <v>74</v>
      </c>
      <c r="E768" s="37"/>
      <c r="F768" s="37">
        <v>500</v>
      </c>
      <c r="G768" s="109">
        <f t="shared" si="25"/>
        <v>0.89078447825862328</v>
      </c>
      <c r="H768" s="108">
        <v>561.303</v>
      </c>
      <c r="I768" s="36">
        <f t="shared" si="26"/>
        <v>-9575986</v>
      </c>
      <c r="J768" s="20" t="s">
        <v>187</v>
      </c>
      <c r="K768" s="20" t="s">
        <v>83</v>
      </c>
      <c r="L768" s="20" t="s">
        <v>26</v>
      </c>
      <c r="M768" s="20" t="s">
        <v>66</v>
      </c>
      <c r="N768" s="20" t="s">
        <v>84</v>
      </c>
    </row>
    <row r="769" spans="1:14" s="3" customFormat="1" x14ac:dyDescent="0.25">
      <c r="A769" s="52">
        <v>43298</v>
      </c>
      <c r="B769" s="20" t="s">
        <v>212</v>
      </c>
      <c r="C769" s="24" t="s">
        <v>81</v>
      </c>
      <c r="D769" s="46" t="s">
        <v>74</v>
      </c>
      <c r="E769" s="37"/>
      <c r="F769" s="37">
        <v>500</v>
      </c>
      <c r="G769" s="109">
        <f t="shared" si="25"/>
        <v>0.89078447825862328</v>
      </c>
      <c r="H769" s="108">
        <v>561.303</v>
      </c>
      <c r="I769" s="36">
        <f t="shared" si="26"/>
        <v>-9576486</v>
      </c>
      <c r="J769" s="20" t="s">
        <v>187</v>
      </c>
      <c r="K769" s="20" t="s">
        <v>83</v>
      </c>
      <c r="L769" s="20" t="s">
        <v>26</v>
      </c>
      <c r="M769" s="20" t="s">
        <v>66</v>
      </c>
      <c r="N769" s="20" t="s">
        <v>84</v>
      </c>
    </row>
    <row r="770" spans="1:14" s="3" customFormat="1" x14ac:dyDescent="0.25">
      <c r="A770" s="52">
        <v>43298</v>
      </c>
      <c r="B770" s="20" t="s">
        <v>213</v>
      </c>
      <c r="C770" s="24" t="s">
        <v>81</v>
      </c>
      <c r="D770" s="46" t="s">
        <v>74</v>
      </c>
      <c r="E770" s="37"/>
      <c r="F770" s="37">
        <v>500</v>
      </c>
      <c r="G770" s="109">
        <f t="shared" si="25"/>
        <v>0.89078447825862328</v>
      </c>
      <c r="H770" s="108">
        <v>561.303</v>
      </c>
      <c r="I770" s="36">
        <f t="shared" si="26"/>
        <v>-9576986</v>
      </c>
      <c r="J770" s="20" t="s">
        <v>187</v>
      </c>
      <c r="K770" s="20" t="s">
        <v>83</v>
      </c>
      <c r="L770" s="20" t="s">
        <v>26</v>
      </c>
      <c r="M770" s="20" t="s">
        <v>66</v>
      </c>
      <c r="N770" s="20" t="s">
        <v>84</v>
      </c>
    </row>
    <row r="771" spans="1:14" s="163" customFormat="1" x14ac:dyDescent="0.25">
      <c r="A771" s="52">
        <v>43298</v>
      </c>
      <c r="B771" s="20" t="s">
        <v>470</v>
      </c>
      <c r="C771" s="24" t="s">
        <v>81</v>
      </c>
      <c r="D771" s="46" t="s">
        <v>74</v>
      </c>
      <c r="E771" s="37"/>
      <c r="F771" s="37">
        <v>2000</v>
      </c>
      <c r="G771" s="109">
        <f t="shared" si="25"/>
        <v>3.5631379130344931</v>
      </c>
      <c r="H771" s="108">
        <v>561.303</v>
      </c>
      <c r="I771" s="36">
        <f t="shared" si="26"/>
        <v>-9578986</v>
      </c>
      <c r="J771" s="20" t="s">
        <v>366</v>
      </c>
      <c r="K771" s="20" t="s">
        <v>83</v>
      </c>
      <c r="L771" s="20" t="s">
        <v>26</v>
      </c>
      <c r="M771" s="20" t="s">
        <v>66</v>
      </c>
      <c r="N771" s="20" t="s">
        <v>84</v>
      </c>
    </row>
    <row r="772" spans="1:14" s="163" customFormat="1" x14ac:dyDescent="0.25">
      <c r="A772" s="52">
        <v>43298</v>
      </c>
      <c r="B772" s="20" t="s">
        <v>712</v>
      </c>
      <c r="C772" s="24" t="s">
        <v>81</v>
      </c>
      <c r="D772" s="20" t="s">
        <v>76</v>
      </c>
      <c r="E772" s="37"/>
      <c r="F772" s="67">
        <v>13000</v>
      </c>
      <c r="G772" s="109">
        <f t="shared" si="25"/>
        <v>23.160396434724206</v>
      </c>
      <c r="H772" s="108">
        <v>561.303</v>
      </c>
      <c r="I772" s="36">
        <f t="shared" si="26"/>
        <v>-9591986</v>
      </c>
      <c r="J772" s="20" t="s">
        <v>350</v>
      </c>
      <c r="K772" s="20" t="s">
        <v>713</v>
      </c>
      <c r="L772" s="20" t="s">
        <v>35</v>
      </c>
      <c r="M772" s="20" t="s">
        <v>66</v>
      </c>
      <c r="N772" s="20" t="s">
        <v>100</v>
      </c>
    </row>
    <row r="773" spans="1:14" s="3" customFormat="1" x14ac:dyDescent="0.25">
      <c r="A773" s="52">
        <v>43298</v>
      </c>
      <c r="B773" s="20" t="s">
        <v>716</v>
      </c>
      <c r="C773" s="24" t="s">
        <v>81</v>
      </c>
      <c r="D773" s="20" t="s">
        <v>76</v>
      </c>
      <c r="E773" s="37"/>
      <c r="F773" s="67">
        <v>2000</v>
      </c>
      <c r="G773" s="109">
        <f t="shared" si="25"/>
        <v>3.5631379130344931</v>
      </c>
      <c r="H773" s="108">
        <v>561.303</v>
      </c>
      <c r="I773" s="36">
        <f t="shared" si="26"/>
        <v>-9593986</v>
      </c>
      <c r="J773" s="20" t="s">
        <v>350</v>
      </c>
      <c r="K773" s="20" t="s">
        <v>83</v>
      </c>
      <c r="L773" s="20" t="s">
        <v>35</v>
      </c>
      <c r="M773" s="20" t="s">
        <v>66</v>
      </c>
      <c r="N773" s="20" t="s">
        <v>668</v>
      </c>
    </row>
    <row r="774" spans="1:14" s="163" customFormat="1" x14ac:dyDescent="0.25">
      <c r="A774" s="52">
        <v>43298</v>
      </c>
      <c r="B774" s="63" t="s">
        <v>783</v>
      </c>
      <c r="C774" s="24" t="s">
        <v>81</v>
      </c>
      <c r="D774" s="46" t="s">
        <v>74</v>
      </c>
      <c r="E774" s="37"/>
      <c r="F774" s="100">
        <v>1000</v>
      </c>
      <c r="G774" s="109">
        <f t="shared" si="25"/>
        <v>1.7815689565172466</v>
      </c>
      <c r="H774" s="108">
        <v>561.303</v>
      </c>
      <c r="I774" s="36">
        <f t="shared" si="26"/>
        <v>-9594986</v>
      </c>
      <c r="J774" s="24" t="s">
        <v>288</v>
      </c>
      <c r="K774" s="63" t="s">
        <v>83</v>
      </c>
      <c r="L774" s="20" t="s">
        <v>26</v>
      </c>
      <c r="M774" s="20" t="s">
        <v>66</v>
      </c>
      <c r="N774" s="24" t="s">
        <v>84</v>
      </c>
    </row>
    <row r="775" spans="1:14" s="163" customFormat="1" x14ac:dyDescent="0.25">
      <c r="A775" s="52">
        <v>43298</v>
      </c>
      <c r="B775" s="63" t="s">
        <v>780</v>
      </c>
      <c r="C775" s="20" t="s">
        <v>73</v>
      </c>
      <c r="D775" s="46" t="s">
        <v>74</v>
      </c>
      <c r="E775" s="37"/>
      <c r="F775" s="100">
        <v>1000</v>
      </c>
      <c r="G775" s="109">
        <f t="shared" si="25"/>
        <v>1.7815689565172466</v>
      </c>
      <c r="H775" s="108">
        <v>561.303</v>
      </c>
      <c r="I775" s="36">
        <f t="shared" si="26"/>
        <v>-9595986</v>
      </c>
      <c r="J775" s="24" t="s">
        <v>288</v>
      </c>
      <c r="K775" s="63" t="s">
        <v>83</v>
      </c>
      <c r="L775" s="20" t="s">
        <v>26</v>
      </c>
      <c r="M775" s="20" t="s">
        <v>66</v>
      </c>
      <c r="N775" s="24" t="s">
        <v>84</v>
      </c>
    </row>
    <row r="776" spans="1:14" s="163" customFormat="1" x14ac:dyDescent="0.25">
      <c r="A776" s="52">
        <v>43298</v>
      </c>
      <c r="B776" s="63" t="s">
        <v>781</v>
      </c>
      <c r="C776" s="24" t="s">
        <v>81</v>
      </c>
      <c r="D776" s="46" t="s">
        <v>74</v>
      </c>
      <c r="E776" s="37"/>
      <c r="F776" s="100">
        <v>1000</v>
      </c>
      <c r="G776" s="109">
        <f t="shared" si="25"/>
        <v>1.7815689565172466</v>
      </c>
      <c r="H776" s="108">
        <v>561.303</v>
      </c>
      <c r="I776" s="36">
        <f t="shared" si="26"/>
        <v>-9596986</v>
      </c>
      <c r="J776" s="24" t="s">
        <v>288</v>
      </c>
      <c r="K776" s="63" t="s">
        <v>83</v>
      </c>
      <c r="L776" s="20" t="s">
        <v>26</v>
      </c>
      <c r="M776" s="20" t="s">
        <v>66</v>
      </c>
      <c r="N776" s="24" t="s">
        <v>84</v>
      </c>
    </row>
    <row r="777" spans="1:14" s="163" customFormat="1" x14ac:dyDescent="0.25">
      <c r="A777" s="52">
        <v>43298</v>
      </c>
      <c r="B777" s="24" t="s">
        <v>830</v>
      </c>
      <c r="C777" s="24" t="s">
        <v>81</v>
      </c>
      <c r="D777" s="46" t="s">
        <v>74</v>
      </c>
      <c r="E777" s="37"/>
      <c r="F777" s="37">
        <v>1000</v>
      </c>
      <c r="G777" s="109">
        <f t="shared" si="25"/>
        <v>1.7815689565172466</v>
      </c>
      <c r="H777" s="108">
        <v>561.303</v>
      </c>
      <c r="I777" s="36">
        <f t="shared" si="26"/>
        <v>-9597986</v>
      </c>
      <c r="J777" s="24" t="s">
        <v>806</v>
      </c>
      <c r="K777" s="24" t="s">
        <v>83</v>
      </c>
      <c r="L777" s="20" t="s">
        <v>26</v>
      </c>
      <c r="M777" s="20" t="s">
        <v>66</v>
      </c>
      <c r="N777" s="24" t="s">
        <v>84</v>
      </c>
    </row>
    <row r="778" spans="1:14" s="163" customFormat="1" x14ac:dyDescent="0.25">
      <c r="A778" s="52">
        <v>43298</v>
      </c>
      <c r="B778" s="24" t="s">
        <v>831</v>
      </c>
      <c r="C778" s="20" t="s">
        <v>670</v>
      </c>
      <c r="D778" s="46" t="s">
        <v>74</v>
      </c>
      <c r="E778" s="37"/>
      <c r="F778" s="37">
        <v>1000</v>
      </c>
      <c r="G778" s="109">
        <f t="shared" si="25"/>
        <v>1.7815689565172466</v>
      </c>
      <c r="H778" s="108">
        <v>561.303</v>
      </c>
      <c r="I778" s="36">
        <f t="shared" si="26"/>
        <v>-9598986</v>
      </c>
      <c r="J778" s="24" t="s">
        <v>806</v>
      </c>
      <c r="K778" s="24" t="s">
        <v>83</v>
      </c>
      <c r="L778" s="20" t="s">
        <v>26</v>
      </c>
      <c r="M778" s="20" t="s">
        <v>66</v>
      </c>
      <c r="N778" s="24" t="s">
        <v>100</v>
      </c>
    </row>
    <row r="779" spans="1:14" s="163" customFormat="1" x14ac:dyDescent="0.25">
      <c r="A779" s="52">
        <v>43298</v>
      </c>
      <c r="B779" s="24" t="s">
        <v>832</v>
      </c>
      <c r="C779" s="24" t="s">
        <v>81</v>
      </c>
      <c r="D779" s="46" t="s">
        <v>74</v>
      </c>
      <c r="E779" s="37"/>
      <c r="F779" s="37">
        <v>1000</v>
      </c>
      <c r="G779" s="109">
        <f t="shared" si="25"/>
        <v>1.7815689565172466</v>
      </c>
      <c r="H779" s="108">
        <v>561.303</v>
      </c>
      <c r="I779" s="36">
        <f t="shared" si="26"/>
        <v>-9599986</v>
      </c>
      <c r="J779" s="24" t="s">
        <v>806</v>
      </c>
      <c r="K779" s="24" t="s">
        <v>83</v>
      </c>
      <c r="L779" s="20" t="s">
        <v>26</v>
      </c>
      <c r="M779" s="20" t="s">
        <v>66</v>
      </c>
      <c r="N779" s="24" t="s">
        <v>84</v>
      </c>
    </row>
    <row r="780" spans="1:14" s="163" customFormat="1" x14ac:dyDescent="0.25">
      <c r="A780" s="52">
        <v>43298</v>
      </c>
      <c r="B780" s="24" t="s">
        <v>833</v>
      </c>
      <c r="C780" s="24" t="s">
        <v>81</v>
      </c>
      <c r="D780" s="46" t="s">
        <v>74</v>
      </c>
      <c r="E780" s="37"/>
      <c r="F780" s="37">
        <v>1000</v>
      </c>
      <c r="G780" s="109">
        <f t="shared" si="25"/>
        <v>1.7815689565172466</v>
      </c>
      <c r="H780" s="108">
        <v>561.303</v>
      </c>
      <c r="I780" s="36">
        <f t="shared" si="26"/>
        <v>-9600986</v>
      </c>
      <c r="J780" s="24" t="s">
        <v>806</v>
      </c>
      <c r="K780" s="24" t="s">
        <v>83</v>
      </c>
      <c r="L780" s="20" t="s">
        <v>26</v>
      </c>
      <c r="M780" s="20" t="s">
        <v>66</v>
      </c>
      <c r="N780" s="24" t="s">
        <v>84</v>
      </c>
    </row>
    <row r="781" spans="1:14" s="163" customFormat="1" x14ac:dyDescent="0.25">
      <c r="A781" s="52">
        <v>43298</v>
      </c>
      <c r="B781" s="24" t="s">
        <v>834</v>
      </c>
      <c r="C781" s="24" t="s">
        <v>81</v>
      </c>
      <c r="D781" s="46" t="s">
        <v>74</v>
      </c>
      <c r="E781" s="37"/>
      <c r="F781" s="37">
        <v>1000</v>
      </c>
      <c r="G781" s="109">
        <f t="shared" si="25"/>
        <v>1.7815689565172466</v>
      </c>
      <c r="H781" s="108">
        <v>561.303</v>
      </c>
      <c r="I781" s="36">
        <f t="shared" si="26"/>
        <v>-9601986</v>
      </c>
      <c r="J781" s="24" t="s">
        <v>806</v>
      </c>
      <c r="K781" s="24" t="s">
        <v>83</v>
      </c>
      <c r="L781" s="20" t="s">
        <v>26</v>
      </c>
      <c r="M781" s="20" t="s">
        <v>66</v>
      </c>
      <c r="N781" s="24" t="s">
        <v>84</v>
      </c>
    </row>
    <row r="782" spans="1:14" s="163" customFormat="1" x14ac:dyDescent="0.25">
      <c r="A782" s="52">
        <v>43298</v>
      </c>
      <c r="B782" s="24" t="s">
        <v>835</v>
      </c>
      <c r="C782" s="24" t="s">
        <v>81</v>
      </c>
      <c r="D782" s="46" t="s">
        <v>74</v>
      </c>
      <c r="E782" s="37"/>
      <c r="F782" s="37">
        <v>1000</v>
      </c>
      <c r="G782" s="109">
        <f t="shared" si="25"/>
        <v>1.7815689565172466</v>
      </c>
      <c r="H782" s="108">
        <v>561.303</v>
      </c>
      <c r="I782" s="36">
        <f t="shared" si="26"/>
        <v>-9602986</v>
      </c>
      <c r="J782" s="24" t="s">
        <v>806</v>
      </c>
      <c r="K782" s="24" t="s">
        <v>83</v>
      </c>
      <c r="L782" s="20" t="s">
        <v>26</v>
      </c>
      <c r="M782" s="20" t="s">
        <v>66</v>
      </c>
      <c r="N782" s="24" t="s">
        <v>84</v>
      </c>
    </row>
    <row r="783" spans="1:14" s="163" customFormat="1" x14ac:dyDescent="0.25">
      <c r="A783" s="52">
        <v>43298</v>
      </c>
      <c r="B783" s="63" t="s">
        <v>908</v>
      </c>
      <c r="C783" s="24" t="s">
        <v>81</v>
      </c>
      <c r="D783" s="46" t="s">
        <v>74</v>
      </c>
      <c r="E783" s="37"/>
      <c r="F783" s="37">
        <v>500</v>
      </c>
      <c r="G783" s="109">
        <f t="shared" si="25"/>
        <v>0.89078447825862328</v>
      </c>
      <c r="H783" s="108">
        <v>561.303</v>
      </c>
      <c r="I783" s="36">
        <f t="shared" si="26"/>
        <v>-9603486</v>
      </c>
      <c r="J783" s="24" t="s">
        <v>338</v>
      </c>
      <c r="K783" s="63" t="s">
        <v>83</v>
      </c>
      <c r="L783" s="20" t="s">
        <v>26</v>
      </c>
      <c r="M783" s="20" t="s">
        <v>66</v>
      </c>
      <c r="N783" s="24" t="s">
        <v>84</v>
      </c>
    </row>
    <row r="784" spans="1:14" s="163" customFormat="1" x14ac:dyDescent="0.25">
      <c r="A784" s="52">
        <v>43298</v>
      </c>
      <c r="B784" s="63" t="s">
        <v>909</v>
      </c>
      <c r="C784" s="24" t="s">
        <v>81</v>
      </c>
      <c r="D784" s="46" t="s">
        <v>74</v>
      </c>
      <c r="E784" s="37"/>
      <c r="F784" s="37">
        <v>500</v>
      </c>
      <c r="G784" s="109">
        <f t="shared" ref="G784:G847" si="28">+F784/H784</f>
        <v>0.89078447825862328</v>
      </c>
      <c r="H784" s="108">
        <v>561.303</v>
      </c>
      <c r="I784" s="36">
        <f t="shared" ref="I784:I847" si="29">+I783+E784-F784</f>
        <v>-9603986</v>
      </c>
      <c r="J784" s="24" t="s">
        <v>338</v>
      </c>
      <c r="K784" s="63" t="s">
        <v>83</v>
      </c>
      <c r="L784" s="20" t="s">
        <v>26</v>
      </c>
      <c r="M784" s="20" t="s">
        <v>66</v>
      </c>
      <c r="N784" s="24" t="s">
        <v>84</v>
      </c>
    </row>
    <row r="785" spans="1:15" s="163" customFormat="1" x14ac:dyDescent="0.25">
      <c r="A785" s="52">
        <v>43298</v>
      </c>
      <c r="B785" s="63" t="s">
        <v>912</v>
      </c>
      <c r="C785" s="24" t="s">
        <v>81</v>
      </c>
      <c r="D785" s="46" t="s">
        <v>74</v>
      </c>
      <c r="E785" s="37"/>
      <c r="F785" s="37">
        <v>500</v>
      </c>
      <c r="G785" s="109">
        <f t="shared" si="28"/>
        <v>0.89078447825862328</v>
      </c>
      <c r="H785" s="108">
        <v>561.303</v>
      </c>
      <c r="I785" s="36">
        <f t="shared" si="29"/>
        <v>-9604486</v>
      </c>
      <c r="J785" s="24" t="s">
        <v>338</v>
      </c>
      <c r="K785" s="63" t="s">
        <v>83</v>
      </c>
      <c r="L785" s="20" t="s">
        <v>26</v>
      </c>
      <c r="M785" s="20" t="s">
        <v>66</v>
      </c>
      <c r="N785" s="24" t="s">
        <v>84</v>
      </c>
    </row>
    <row r="786" spans="1:15" s="163" customFormat="1" x14ac:dyDescent="0.25">
      <c r="A786" s="52">
        <v>43298</v>
      </c>
      <c r="B786" s="63" t="s">
        <v>879</v>
      </c>
      <c r="C786" s="24" t="s">
        <v>81</v>
      </c>
      <c r="D786" s="46" t="s">
        <v>74</v>
      </c>
      <c r="E786" s="37"/>
      <c r="F786" s="37">
        <v>500</v>
      </c>
      <c r="G786" s="109">
        <f t="shared" si="28"/>
        <v>0.89078447825862328</v>
      </c>
      <c r="H786" s="108">
        <v>561.303</v>
      </c>
      <c r="I786" s="36">
        <f t="shared" si="29"/>
        <v>-9604986</v>
      </c>
      <c r="J786" s="24" t="s">
        <v>338</v>
      </c>
      <c r="K786" s="63" t="s">
        <v>83</v>
      </c>
      <c r="L786" s="20" t="s">
        <v>26</v>
      </c>
      <c r="M786" s="20" t="s">
        <v>66</v>
      </c>
      <c r="N786" s="24" t="s">
        <v>84</v>
      </c>
    </row>
    <row r="787" spans="1:15" s="163" customFormat="1" x14ac:dyDescent="0.25">
      <c r="A787" s="52">
        <v>43298</v>
      </c>
      <c r="B787" s="63" t="s">
        <v>880</v>
      </c>
      <c r="C787" s="24" t="s">
        <v>81</v>
      </c>
      <c r="D787" s="46" t="s">
        <v>74</v>
      </c>
      <c r="E787" s="37"/>
      <c r="F787" s="37">
        <v>500</v>
      </c>
      <c r="G787" s="109">
        <f t="shared" si="28"/>
        <v>0.89078447825862328</v>
      </c>
      <c r="H787" s="108">
        <v>561.303</v>
      </c>
      <c r="I787" s="36">
        <f t="shared" si="29"/>
        <v>-9605486</v>
      </c>
      <c r="J787" s="24" t="s">
        <v>338</v>
      </c>
      <c r="K787" s="63" t="s">
        <v>83</v>
      </c>
      <c r="L787" s="20" t="s">
        <v>26</v>
      </c>
      <c r="M787" s="20" t="s">
        <v>66</v>
      </c>
      <c r="N787" s="24" t="s">
        <v>84</v>
      </c>
    </row>
    <row r="788" spans="1:15" s="163" customFormat="1" x14ac:dyDescent="0.25">
      <c r="A788" s="52">
        <v>43298</v>
      </c>
      <c r="B788" s="63" t="s">
        <v>913</v>
      </c>
      <c r="C788" s="24" t="s">
        <v>81</v>
      </c>
      <c r="D788" s="46" t="s">
        <v>74</v>
      </c>
      <c r="E788" s="37"/>
      <c r="F788" s="37">
        <v>500</v>
      </c>
      <c r="G788" s="109">
        <f t="shared" si="28"/>
        <v>0.89078447825862328</v>
      </c>
      <c r="H788" s="108">
        <v>561.303</v>
      </c>
      <c r="I788" s="36">
        <f t="shared" si="29"/>
        <v>-9605986</v>
      </c>
      <c r="J788" s="24" t="s">
        <v>338</v>
      </c>
      <c r="K788" s="63" t="s">
        <v>83</v>
      </c>
      <c r="L788" s="20" t="s">
        <v>26</v>
      </c>
      <c r="M788" s="20" t="s">
        <v>66</v>
      </c>
      <c r="N788" s="24" t="s">
        <v>84</v>
      </c>
    </row>
    <row r="789" spans="1:15" s="163" customFormat="1" x14ac:dyDescent="0.25">
      <c r="A789" s="52">
        <v>43298</v>
      </c>
      <c r="B789" s="63" t="s">
        <v>914</v>
      </c>
      <c r="C789" s="24" t="s">
        <v>81</v>
      </c>
      <c r="D789" s="46" t="s">
        <v>74</v>
      </c>
      <c r="E789" s="37"/>
      <c r="F789" s="37">
        <v>500</v>
      </c>
      <c r="G789" s="109">
        <f t="shared" si="28"/>
        <v>0.89078447825862328</v>
      </c>
      <c r="H789" s="108">
        <v>561.303</v>
      </c>
      <c r="I789" s="36">
        <f t="shared" si="29"/>
        <v>-9606486</v>
      </c>
      <c r="J789" s="24" t="s">
        <v>338</v>
      </c>
      <c r="K789" s="63" t="s">
        <v>83</v>
      </c>
      <c r="L789" s="20" t="s">
        <v>26</v>
      </c>
      <c r="M789" s="20" t="s">
        <v>66</v>
      </c>
      <c r="N789" s="24" t="s">
        <v>84</v>
      </c>
    </row>
    <row r="790" spans="1:15" s="163" customFormat="1" x14ac:dyDescent="0.25">
      <c r="A790" s="52">
        <v>43298</v>
      </c>
      <c r="B790" s="63" t="s">
        <v>913</v>
      </c>
      <c r="C790" s="24" t="s">
        <v>81</v>
      </c>
      <c r="D790" s="46" t="s">
        <v>74</v>
      </c>
      <c r="E790" s="37"/>
      <c r="F790" s="37">
        <v>500</v>
      </c>
      <c r="G790" s="109">
        <f t="shared" si="28"/>
        <v>0.89078447825862328</v>
      </c>
      <c r="H790" s="108">
        <v>561.303</v>
      </c>
      <c r="I790" s="36">
        <f t="shared" si="29"/>
        <v>-9606986</v>
      </c>
      <c r="J790" s="24" t="s">
        <v>338</v>
      </c>
      <c r="K790" s="63" t="s">
        <v>83</v>
      </c>
      <c r="L790" s="20" t="s">
        <v>26</v>
      </c>
      <c r="M790" s="20" t="s">
        <v>66</v>
      </c>
      <c r="N790" s="24" t="s">
        <v>84</v>
      </c>
    </row>
    <row r="791" spans="1:15" s="163" customFormat="1" x14ac:dyDescent="0.25">
      <c r="A791" s="52">
        <v>43298</v>
      </c>
      <c r="B791" s="63" t="s">
        <v>910</v>
      </c>
      <c r="C791" s="24" t="s">
        <v>81</v>
      </c>
      <c r="D791" s="46" t="s">
        <v>74</v>
      </c>
      <c r="E791" s="37"/>
      <c r="F791" s="37">
        <v>500</v>
      </c>
      <c r="G791" s="109">
        <f t="shared" si="28"/>
        <v>0.89078447825862328</v>
      </c>
      <c r="H791" s="108">
        <v>561.303</v>
      </c>
      <c r="I791" s="36">
        <f t="shared" si="29"/>
        <v>-9607486</v>
      </c>
      <c r="J791" s="24" t="s">
        <v>338</v>
      </c>
      <c r="K791" s="63" t="s">
        <v>83</v>
      </c>
      <c r="L791" s="20" t="s">
        <v>26</v>
      </c>
      <c r="M791" s="20" t="s">
        <v>66</v>
      </c>
      <c r="N791" s="24" t="s">
        <v>84</v>
      </c>
    </row>
    <row r="792" spans="1:15" s="163" customFormat="1" x14ac:dyDescent="0.25">
      <c r="A792" s="52">
        <v>43298</v>
      </c>
      <c r="B792" s="63" t="s">
        <v>915</v>
      </c>
      <c r="C792" s="24" t="s">
        <v>81</v>
      </c>
      <c r="D792" s="46" t="s">
        <v>74</v>
      </c>
      <c r="E792" s="37"/>
      <c r="F792" s="37">
        <v>500</v>
      </c>
      <c r="G792" s="109">
        <f t="shared" si="28"/>
        <v>0.89078447825862328</v>
      </c>
      <c r="H792" s="108">
        <v>561.303</v>
      </c>
      <c r="I792" s="36">
        <f t="shared" si="29"/>
        <v>-9607986</v>
      </c>
      <c r="J792" s="24" t="s">
        <v>338</v>
      </c>
      <c r="K792" s="63" t="s">
        <v>83</v>
      </c>
      <c r="L792" s="20" t="s">
        <v>26</v>
      </c>
      <c r="M792" s="20" t="s">
        <v>66</v>
      </c>
      <c r="N792" s="24" t="s">
        <v>84</v>
      </c>
    </row>
    <row r="793" spans="1:15" s="163" customFormat="1" x14ac:dyDescent="0.25">
      <c r="A793" s="52">
        <v>43298</v>
      </c>
      <c r="B793" s="63" t="s">
        <v>916</v>
      </c>
      <c r="C793" s="24" t="s">
        <v>81</v>
      </c>
      <c r="D793" s="46" t="s">
        <v>74</v>
      </c>
      <c r="E793" s="37"/>
      <c r="F793" s="37">
        <v>500</v>
      </c>
      <c r="G793" s="109">
        <f t="shared" si="28"/>
        <v>0.89078447825862328</v>
      </c>
      <c r="H793" s="108">
        <v>561.303</v>
      </c>
      <c r="I793" s="36">
        <f t="shared" si="29"/>
        <v>-9608486</v>
      </c>
      <c r="J793" s="24" t="s">
        <v>338</v>
      </c>
      <c r="K793" s="63" t="s">
        <v>83</v>
      </c>
      <c r="L793" s="20" t="s">
        <v>26</v>
      </c>
      <c r="M793" s="20" t="s">
        <v>66</v>
      </c>
      <c r="N793" s="24" t="s">
        <v>84</v>
      </c>
    </row>
    <row r="794" spans="1:15" s="163" customFormat="1" x14ac:dyDescent="0.25">
      <c r="A794" s="52">
        <v>43298</v>
      </c>
      <c r="B794" s="63" t="s">
        <v>889</v>
      </c>
      <c r="C794" s="24" t="s">
        <v>81</v>
      </c>
      <c r="D794" s="46" t="s">
        <v>74</v>
      </c>
      <c r="E794" s="37"/>
      <c r="F794" s="37">
        <v>500</v>
      </c>
      <c r="G794" s="109">
        <f t="shared" si="28"/>
        <v>0.89078447825862328</v>
      </c>
      <c r="H794" s="108">
        <v>561.303</v>
      </c>
      <c r="I794" s="36">
        <f t="shared" si="29"/>
        <v>-9608986</v>
      </c>
      <c r="J794" s="24" t="s">
        <v>338</v>
      </c>
      <c r="K794" s="63" t="s">
        <v>83</v>
      </c>
      <c r="L794" s="20" t="s">
        <v>26</v>
      </c>
      <c r="M794" s="20" t="s">
        <v>66</v>
      </c>
      <c r="N794" s="24" t="s">
        <v>84</v>
      </c>
    </row>
    <row r="795" spans="1:15" s="163" customFormat="1" x14ac:dyDescent="0.25">
      <c r="A795" s="52">
        <v>43298</v>
      </c>
      <c r="B795" s="63" t="s">
        <v>917</v>
      </c>
      <c r="C795" s="63" t="s">
        <v>864</v>
      </c>
      <c r="D795" s="46" t="s">
        <v>74</v>
      </c>
      <c r="E795" s="37"/>
      <c r="F795" s="37">
        <v>5000</v>
      </c>
      <c r="G795" s="109">
        <f t="shared" si="28"/>
        <v>8.907844782586233</v>
      </c>
      <c r="H795" s="108">
        <v>561.303</v>
      </c>
      <c r="I795" s="36">
        <f t="shared" si="29"/>
        <v>-9613986</v>
      </c>
      <c r="J795" s="24" t="s">
        <v>338</v>
      </c>
      <c r="K795" s="63" t="s">
        <v>83</v>
      </c>
      <c r="L795" s="20" t="s">
        <v>26</v>
      </c>
      <c r="M795" s="20" t="s">
        <v>66</v>
      </c>
      <c r="N795" s="24" t="s">
        <v>84</v>
      </c>
    </row>
    <row r="796" spans="1:15" s="3" customFormat="1" x14ac:dyDescent="0.25">
      <c r="A796" s="52">
        <v>43298</v>
      </c>
      <c r="B796" s="63" t="s">
        <v>1029</v>
      </c>
      <c r="C796" s="24" t="s">
        <v>81</v>
      </c>
      <c r="D796" s="20" t="s">
        <v>76</v>
      </c>
      <c r="E796" s="100"/>
      <c r="F796" s="100">
        <v>2000</v>
      </c>
      <c r="G796" s="109">
        <f t="shared" si="28"/>
        <v>3.5631379130344931</v>
      </c>
      <c r="H796" s="108">
        <v>561.303</v>
      </c>
      <c r="I796" s="36">
        <f t="shared" si="29"/>
        <v>-9615986</v>
      </c>
      <c r="J796" s="63" t="s">
        <v>351</v>
      </c>
      <c r="K796" s="63" t="s">
        <v>83</v>
      </c>
      <c r="L796" s="20" t="s">
        <v>35</v>
      </c>
      <c r="M796" s="20" t="s">
        <v>66</v>
      </c>
      <c r="N796" s="24" t="s">
        <v>84</v>
      </c>
      <c r="O796" s="106"/>
    </row>
    <row r="797" spans="1:15" s="3" customFormat="1" x14ac:dyDescent="0.25">
      <c r="A797" s="52">
        <v>43298</v>
      </c>
      <c r="B797" s="63" t="s">
        <v>1030</v>
      </c>
      <c r="C797" s="20" t="s">
        <v>79</v>
      </c>
      <c r="D797" s="20" t="s">
        <v>69</v>
      </c>
      <c r="E797" s="100"/>
      <c r="F797" s="100">
        <v>600</v>
      </c>
      <c r="G797" s="109">
        <f t="shared" si="28"/>
        <v>1.0689413739103479</v>
      </c>
      <c r="H797" s="108">
        <v>561.303</v>
      </c>
      <c r="I797" s="36">
        <f t="shared" si="29"/>
        <v>-9616586</v>
      </c>
      <c r="J797" s="63" t="s">
        <v>351</v>
      </c>
      <c r="K797" s="63" t="s">
        <v>83</v>
      </c>
      <c r="L797" s="20" t="s">
        <v>35</v>
      </c>
      <c r="M797" s="20" t="s">
        <v>66</v>
      </c>
      <c r="N797" s="24" t="s">
        <v>84</v>
      </c>
      <c r="O797" s="106"/>
    </row>
    <row r="798" spans="1:15" s="163" customFormat="1" x14ac:dyDescent="0.25">
      <c r="A798" s="52">
        <v>43299</v>
      </c>
      <c r="B798" s="20" t="s">
        <v>1153</v>
      </c>
      <c r="C798" s="20" t="s">
        <v>78</v>
      </c>
      <c r="D798" s="46" t="s">
        <v>74</v>
      </c>
      <c r="E798" s="104"/>
      <c r="F798" s="37">
        <v>125000</v>
      </c>
      <c r="G798" s="109">
        <f t="shared" si="28"/>
        <v>222.69611956465582</v>
      </c>
      <c r="H798" s="108">
        <v>561.303</v>
      </c>
      <c r="I798" s="36">
        <f t="shared" si="29"/>
        <v>-9741586</v>
      </c>
      <c r="J798" s="105" t="s">
        <v>67</v>
      </c>
      <c r="K798" s="20">
        <v>3593808</v>
      </c>
      <c r="L798" s="20" t="s">
        <v>26</v>
      </c>
      <c r="M798" s="20" t="s">
        <v>66</v>
      </c>
      <c r="N798" s="24" t="s">
        <v>100</v>
      </c>
    </row>
    <row r="799" spans="1:15" s="163" customFormat="1" x14ac:dyDescent="0.25">
      <c r="A799" s="52">
        <v>43299</v>
      </c>
      <c r="B799" s="20" t="s">
        <v>45</v>
      </c>
      <c r="C799" s="20" t="s">
        <v>68</v>
      </c>
      <c r="D799" s="20" t="s">
        <v>69</v>
      </c>
      <c r="E799" s="104"/>
      <c r="F799" s="37">
        <v>3401</v>
      </c>
      <c r="G799" s="109">
        <f t="shared" si="28"/>
        <v>6.0591160211151553</v>
      </c>
      <c r="H799" s="108">
        <v>561.303</v>
      </c>
      <c r="I799" s="36">
        <f t="shared" si="29"/>
        <v>-9744987</v>
      </c>
      <c r="J799" s="105" t="s">
        <v>67</v>
      </c>
      <c r="K799" s="20">
        <v>3593808</v>
      </c>
      <c r="L799" s="20" t="s">
        <v>26</v>
      </c>
      <c r="M799" s="20" t="s">
        <v>66</v>
      </c>
      <c r="N799" s="24" t="s">
        <v>100</v>
      </c>
    </row>
    <row r="800" spans="1:15" s="163" customFormat="1" x14ac:dyDescent="0.25">
      <c r="A800" s="52">
        <v>43299</v>
      </c>
      <c r="B800" s="20" t="s">
        <v>46</v>
      </c>
      <c r="C800" s="20" t="s">
        <v>73</v>
      </c>
      <c r="D800" s="46" t="s">
        <v>74</v>
      </c>
      <c r="E800" s="104"/>
      <c r="F800" s="37">
        <v>193600</v>
      </c>
      <c r="G800" s="109">
        <f t="shared" si="28"/>
        <v>344.91174998173892</v>
      </c>
      <c r="H800" s="108">
        <v>561.303</v>
      </c>
      <c r="I800" s="36">
        <f t="shared" si="29"/>
        <v>-9938587</v>
      </c>
      <c r="J800" s="105" t="s">
        <v>67</v>
      </c>
      <c r="K800" s="20">
        <v>3593797</v>
      </c>
      <c r="L800" s="20" t="s">
        <v>26</v>
      </c>
      <c r="M800" s="20" t="s">
        <v>66</v>
      </c>
      <c r="N800" s="24" t="s">
        <v>100</v>
      </c>
    </row>
    <row r="801" spans="1:15" s="163" customFormat="1" x14ac:dyDescent="0.25">
      <c r="A801" s="52">
        <v>43299</v>
      </c>
      <c r="B801" s="20" t="s">
        <v>44</v>
      </c>
      <c r="C801" s="20" t="s">
        <v>68</v>
      </c>
      <c r="D801" s="20" t="s">
        <v>69</v>
      </c>
      <c r="E801" s="104"/>
      <c r="F801" s="37">
        <v>3401</v>
      </c>
      <c r="G801" s="109">
        <f t="shared" si="28"/>
        <v>6.0591160211151553</v>
      </c>
      <c r="H801" s="108">
        <v>561.303</v>
      </c>
      <c r="I801" s="36">
        <f t="shared" si="29"/>
        <v>-9941988</v>
      </c>
      <c r="J801" s="105" t="s">
        <v>67</v>
      </c>
      <c r="K801" s="20">
        <v>3593797</v>
      </c>
      <c r="L801" s="20" t="s">
        <v>26</v>
      </c>
      <c r="M801" s="20" t="s">
        <v>66</v>
      </c>
      <c r="N801" s="24" t="s">
        <v>100</v>
      </c>
    </row>
    <row r="802" spans="1:15" s="163" customFormat="1" x14ac:dyDescent="0.25">
      <c r="A802" s="52">
        <v>43299</v>
      </c>
      <c r="B802" s="45" t="s">
        <v>156</v>
      </c>
      <c r="C802" s="24" t="s">
        <v>81</v>
      </c>
      <c r="D802" s="46" t="s">
        <v>74</v>
      </c>
      <c r="E802" s="100"/>
      <c r="F802" s="36">
        <v>500</v>
      </c>
      <c r="G802" s="109">
        <f t="shared" si="28"/>
        <v>0.89078447825862328</v>
      </c>
      <c r="H802" s="108">
        <v>561.303</v>
      </c>
      <c r="I802" s="36">
        <f t="shared" si="29"/>
        <v>-9942488</v>
      </c>
      <c r="J802" s="24" t="s">
        <v>82</v>
      </c>
      <c r="K802" s="63" t="s">
        <v>83</v>
      </c>
      <c r="L802" s="20" t="s">
        <v>26</v>
      </c>
      <c r="M802" s="20" t="s">
        <v>66</v>
      </c>
      <c r="N802" s="24" t="s">
        <v>84</v>
      </c>
      <c r="O802" s="164"/>
    </row>
    <row r="803" spans="1:15" s="163" customFormat="1" x14ac:dyDescent="0.25">
      <c r="A803" s="52">
        <v>43299</v>
      </c>
      <c r="B803" s="45" t="s">
        <v>157</v>
      </c>
      <c r="C803" s="24" t="s">
        <v>121</v>
      </c>
      <c r="D803" s="46" t="s">
        <v>74</v>
      </c>
      <c r="E803" s="100"/>
      <c r="F803" s="36">
        <v>2000</v>
      </c>
      <c r="G803" s="109">
        <f t="shared" si="28"/>
        <v>3.5631379130344931</v>
      </c>
      <c r="H803" s="108">
        <v>561.303</v>
      </c>
      <c r="I803" s="36">
        <f t="shared" si="29"/>
        <v>-9944488</v>
      </c>
      <c r="J803" s="24" t="s">
        <v>82</v>
      </c>
      <c r="K803" s="63" t="s">
        <v>83</v>
      </c>
      <c r="L803" s="20" t="s">
        <v>26</v>
      </c>
      <c r="M803" s="20" t="s">
        <v>66</v>
      </c>
      <c r="N803" s="24" t="s">
        <v>84</v>
      </c>
      <c r="O803" s="164"/>
    </row>
    <row r="804" spans="1:15" s="163" customFormat="1" x14ac:dyDescent="0.25">
      <c r="A804" s="52">
        <v>43299</v>
      </c>
      <c r="B804" s="45" t="s">
        <v>158</v>
      </c>
      <c r="C804" s="24" t="s">
        <v>81</v>
      </c>
      <c r="D804" s="46" t="s">
        <v>74</v>
      </c>
      <c r="E804" s="100"/>
      <c r="F804" s="36">
        <v>1000</v>
      </c>
      <c r="G804" s="109">
        <f t="shared" si="28"/>
        <v>1.7815689565172466</v>
      </c>
      <c r="H804" s="108">
        <v>561.303</v>
      </c>
      <c r="I804" s="36">
        <f t="shared" si="29"/>
        <v>-9945488</v>
      </c>
      <c r="J804" s="24" t="s">
        <v>82</v>
      </c>
      <c r="K804" s="63" t="s">
        <v>83</v>
      </c>
      <c r="L804" s="20" t="s">
        <v>26</v>
      </c>
      <c r="M804" s="20" t="s">
        <v>66</v>
      </c>
      <c r="N804" s="24" t="s">
        <v>84</v>
      </c>
      <c r="O804" s="164"/>
    </row>
    <row r="805" spans="1:15" s="3" customFormat="1" x14ac:dyDescent="0.25">
      <c r="A805" s="52">
        <v>43299</v>
      </c>
      <c r="B805" s="20" t="s">
        <v>228</v>
      </c>
      <c r="C805" s="24" t="s">
        <v>81</v>
      </c>
      <c r="D805" s="46" t="s">
        <v>74</v>
      </c>
      <c r="E805" s="37"/>
      <c r="F805" s="37">
        <v>500</v>
      </c>
      <c r="G805" s="109">
        <f t="shared" si="28"/>
        <v>0.89078447825862328</v>
      </c>
      <c r="H805" s="108">
        <v>561.303</v>
      </c>
      <c r="I805" s="36">
        <f t="shared" si="29"/>
        <v>-9945988</v>
      </c>
      <c r="J805" s="20" t="s">
        <v>187</v>
      </c>
      <c r="K805" s="20" t="s">
        <v>83</v>
      </c>
      <c r="L805" s="20" t="s">
        <v>26</v>
      </c>
      <c r="M805" s="20" t="s">
        <v>66</v>
      </c>
      <c r="N805" s="20" t="s">
        <v>84</v>
      </c>
    </row>
    <row r="806" spans="1:15" s="3" customFormat="1" x14ac:dyDescent="0.25">
      <c r="A806" s="52">
        <v>43299</v>
      </c>
      <c r="B806" s="20" t="s">
        <v>246</v>
      </c>
      <c r="C806" s="24" t="s">
        <v>81</v>
      </c>
      <c r="D806" s="46" t="s">
        <v>74</v>
      </c>
      <c r="E806" s="37"/>
      <c r="F806" s="37">
        <v>500</v>
      </c>
      <c r="G806" s="109">
        <f t="shared" si="28"/>
        <v>0.89078447825862328</v>
      </c>
      <c r="H806" s="108">
        <v>561.303</v>
      </c>
      <c r="I806" s="36">
        <f t="shared" si="29"/>
        <v>-9946488</v>
      </c>
      <c r="J806" s="20" t="s">
        <v>187</v>
      </c>
      <c r="K806" s="20" t="s">
        <v>83</v>
      </c>
      <c r="L806" s="20" t="s">
        <v>26</v>
      </c>
      <c r="M806" s="20" t="s">
        <v>66</v>
      </c>
      <c r="N806" s="20" t="s">
        <v>84</v>
      </c>
    </row>
    <row r="807" spans="1:15" s="3" customFormat="1" x14ac:dyDescent="0.25">
      <c r="A807" s="52">
        <v>43299</v>
      </c>
      <c r="B807" s="20" t="s">
        <v>247</v>
      </c>
      <c r="C807" s="24" t="s">
        <v>81</v>
      </c>
      <c r="D807" s="46" t="s">
        <v>74</v>
      </c>
      <c r="E807" s="37"/>
      <c r="F807" s="37">
        <v>500</v>
      </c>
      <c r="G807" s="109">
        <f t="shared" si="28"/>
        <v>0.89078447825862328</v>
      </c>
      <c r="H807" s="108">
        <v>561.303</v>
      </c>
      <c r="I807" s="36">
        <f t="shared" si="29"/>
        <v>-9946988</v>
      </c>
      <c r="J807" s="20" t="s">
        <v>187</v>
      </c>
      <c r="K807" s="20" t="s">
        <v>83</v>
      </c>
      <c r="L807" s="20" t="s">
        <v>26</v>
      </c>
      <c r="M807" s="20" t="s">
        <v>66</v>
      </c>
      <c r="N807" s="20" t="s">
        <v>84</v>
      </c>
    </row>
    <row r="808" spans="1:15" s="3" customFormat="1" x14ac:dyDescent="0.25">
      <c r="A808" s="52">
        <v>43299</v>
      </c>
      <c r="B808" s="20" t="s">
        <v>217</v>
      </c>
      <c r="C808" s="24" t="s">
        <v>81</v>
      </c>
      <c r="D808" s="46" t="s">
        <v>74</v>
      </c>
      <c r="E808" s="37"/>
      <c r="F808" s="37">
        <v>500</v>
      </c>
      <c r="G808" s="109">
        <f t="shared" si="28"/>
        <v>0.89078447825862328</v>
      </c>
      <c r="H808" s="108">
        <v>561.303</v>
      </c>
      <c r="I808" s="36">
        <f t="shared" si="29"/>
        <v>-9947488</v>
      </c>
      <c r="J808" s="20" t="s">
        <v>187</v>
      </c>
      <c r="K808" s="20" t="s">
        <v>83</v>
      </c>
      <c r="L808" s="20" t="s">
        <v>26</v>
      </c>
      <c r="M808" s="20" t="s">
        <v>66</v>
      </c>
      <c r="N808" s="20" t="s">
        <v>84</v>
      </c>
    </row>
    <row r="809" spans="1:15" s="3" customFormat="1" x14ac:dyDescent="0.25">
      <c r="A809" s="52">
        <v>43299</v>
      </c>
      <c r="B809" s="20" t="s">
        <v>248</v>
      </c>
      <c r="C809" s="24" t="s">
        <v>81</v>
      </c>
      <c r="D809" s="46" t="s">
        <v>74</v>
      </c>
      <c r="E809" s="37"/>
      <c r="F809" s="37">
        <v>500</v>
      </c>
      <c r="G809" s="109">
        <f t="shared" si="28"/>
        <v>0.89078447825862328</v>
      </c>
      <c r="H809" s="108">
        <v>561.303</v>
      </c>
      <c r="I809" s="36">
        <f t="shared" si="29"/>
        <v>-9947988</v>
      </c>
      <c r="J809" s="20" t="s">
        <v>187</v>
      </c>
      <c r="K809" s="20" t="s">
        <v>83</v>
      </c>
      <c r="L809" s="20" t="s">
        <v>26</v>
      </c>
      <c r="M809" s="20" t="s">
        <v>66</v>
      </c>
      <c r="N809" s="20" t="s">
        <v>84</v>
      </c>
    </row>
    <row r="810" spans="1:15" s="3" customFormat="1" x14ac:dyDescent="0.25">
      <c r="A810" s="52">
        <v>43299</v>
      </c>
      <c r="B810" s="20" t="s">
        <v>249</v>
      </c>
      <c r="C810" s="24" t="s">
        <v>81</v>
      </c>
      <c r="D810" s="46" t="s">
        <v>74</v>
      </c>
      <c r="E810" s="37"/>
      <c r="F810" s="37">
        <v>500</v>
      </c>
      <c r="G810" s="109">
        <f t="shared" si="28"/>
        <v>0.89078447825862328</v>
      </c>
      <c r="H810" s="108">
        <v>561.303</v>
      </c>
      <c r="I810" s="36">
        <f t="shared" si="29"/>
        <v>-9948488</v>
      </c>
      <c r="J810" s="20" t="s">
        <v>187</v>
      </c>
      <c r="K810" s="20" t="s">
        <v>83</v>
      </c>
      <c r="L810" s="20" t="s">
        <v>26</v>
      </c>
      <c r="M810" s="20" t="s">
        <v>66</v>
      </c>
      <c r="N810" s="20" t="s">
        <v>84</v>
      </c>
    </row>
    <row r="811" spans="1:15" s="3" customFormat="1" x14ac:dyDescent="0.25">
      <c r="A811" s="52">
        <v>43299</v>
      </c>
      <c r="B811" s="20" t="s">
        <v>212</v>
      </c>
      <c r="C811" s="24" t="s">
        <v>81</v>
      </c>
      <c r="D811" s="46" t="s">
        <v>74</v>
      </c>
      <c r="E811" s="37"/>
      <c r="F811" s="37">
        <v>500</v>
      </c>
      <c r="G811" s="109">
        <f t="shared" si="28"/>
        <v>0.89078447825862328</v>
      </c>
      <c r="H811" s="108">
        <v>561.303</v>
      </c>
      <c r="I811" s="36">
        <f t="shared" si="29"/>
        <v>-9948988</v>
      </c>
      <c r="J811" s="20" t="s">
        <v>187</v>
      </c>
      <c r="K811" s="20" t="s">
        <v>83</v>
      </c>
      <c r="L811" s="20" t="s">
        <v>26</v>
      </c>
      <c r="M811" s="20" t="s">
        <v>66</v>
      </c>
      <c r="N811" s="20" t="s">
        <v>84</v>
      </c>
    </row>
    <row r="812" spans="1:15" s="3" customFormat="1" x14ac:dyDescent="0.25">
      <c r="A812" s="52">
        <v>43299</v>
      </c>
      <c r="B812" s="20" t="s">
        <v>213</v>
      </c>
      <c r="C812" s="24" t="s">
        <v>81</v>
      </c>
      <c r="D812" s="46" t="s">
        <v>74</v>
      </c>
      <c r="E812" s="37"/>
      <c r="F812" s="37">
        <v>500</v>
      </c>
      <c r="G812" s="109">
        <f t="shared" si="28"/>
        <v>0.89078447825862328</v>
      </c>
      <c r="H812" s="108">
        <v>561.303</v>
      </c>
      <c r="I812" s="36">
        <f t="shared" si="29"/>
        <v>-9949488</v>
      </c>
      <c r="J812" s="20" t="s">
        <v>187</v>
      </c>
      <c r="K812" s="20" t="s">
        <v>83</v>
      </c>
      <c r="L812" s="20" t="s">
        <v>26</v>
      </c>
      <c r="M812" s="20" t="s">
        <v>66</v>
      </c>
      <c r="N812" s="20" t="s">
        <v>84</v>
      </c>
    </row>
    <row r="813" spans="1:15" s="163" customFormat="1" x14ac:dyDescent="0.25">
      <c r="A813" s="52">
        <v>43299</v>
      </c>
      <c r="B813" s="20" t="s">
        <v>251</v>
      </c>
      <c r="C813" s="20" t="s">
        <v>121</v>
      </c>
      <c r="D813" s="46" t="s">
        <v>74</v>
      </c>
      <c r="E813" s="37"/>
      <c r="F813" s="37">
        <v>3000</v>
      </c>
      <c r="G813" s="109">
        <f t="shared" si="28"/>
        <v>5.3447068695517395</v>
      </c>
      <c r="H813" s="108">
        <v>561.303</v>
      </c>
      <c r="I813" s="36">
        <f t="shared" si="29"/>
        <v>-9952488</v>
      </c>
      <c r="J813" s="20" t="s">
        <v>187</v>
      </c>
      <c r="K813" s="20" t="s">
        <v>83</v>
      </c>
      <c r="L813" s="20" t="s">
        <v>26</v>
      </c>
      <c r="M813" s="20" t="s">
        <v>66</v>
      </c>
      <c r="N813" s="20" t="s">
        <v>84</v>
      </c>
    </row>
    <row r="814" spans="1:15" s="163" customFormat="1" x14ac:dyDescent="0.25">
      <c r="A814" s="52">
        <v>43299</v>
      </c>
      <c r="B814" s="20" t="s">
        <v>415</v>
      </c>
      <c r="C814" s="20" t="s">
        <v>71</v>
      </c>
      <c r="D814" s="46" t="s">
        <v>74</v>
      </c>
      <c r="E814" s="37"/>
      <c r="F814" s="37">
        <v>15000</v>
      </c>
      <c r="G814" s="109">
        <f t="shared" si="28"/>
        <v>26.723534347758697</v>
      </c>
      <c r="H814" s="108">
        <v>561.303</v>
      </c>
      <c r="I814" s="36">
        <f t="shared" si="29"/>
        <v>-9967488</v>
      </c>
      <c r="J814" s="20" t="s">
        <v>186</v>
      </c>
      <c r="K814" s="20">
        <v>41</v>
      </c>
      <c r="L814" s="20" t="s">
        <v>26</v>
      </c>
      <c r="M814" s="20" t="s">
        <v>66</v>
      </c>
      <c r="N814" s="24" t="s">
        <v>100</v>
      </c>
      <c r="O814" s="166"/>
    </row>
    <row r="815" spans="1:15" s="163" customFormat="1" x14ac:dyDescent="0.25">
      <c r="A815" s="52">
        <v>43299</v>
      </c>
      <c r="B815" s="20" t="s">
        <v>1142</v>
      </c>
      <c r="C815" s="20" t="s">
        <v>71</v>
      </c>
      <c r="D815" s="20" t="s">
        <v>395</v>
      </c>
      <c r="E815" s="37"/>
      <c r="F815" s="37">
        <v>20000</v>
      </c>
      <c r="G815" s="109">
        <f t="shared" si="28"/>
        <v>35.631379130344932</v>
      </c>
      <c r="H815" s="108">
        <v>561.303</v>
      </c>
      <c r="I815" s="36">
        <f t="shared" si="29"/>
        <v>-9987488</v>
      </c>
      <c r="J815" s="20" t="s">
        <v>186</v>
      </c>
      <c r="K815" s="20">
        <v>42</v>
      </c>
      <c r="L815" s="20" t="s">
        <v>35</v>
      </c>
      <c r="M815" s="20" t="s">
        <v>66</v>
      </c>
      <c r="N815" s="24" t="s">
        <v>100</v>
      </c>
      <c r="O815" s="166"/>
    </row>
    <row r="816" spans="1:15" s="163" customFormat="1" x14ac:dyDescent="0.25">
      <c r="A816" s="52">
        <v>43299</v>
      </c>
      <c r="B816" s="20" t="s">
        <v>1143</v>
      </c>
      <c r="C816" s="20" t="s">
        <v>71</v>
      </c>
      <c r="D816" s="46" t="s">
        <v>74</v>
      </c>
      <c r="E816" s="37"/>
      <c r="F816" s="37">
        <v>20000</v>
      </c>
      <c r="G816" s="109">
        <f t="shared" si="28"/>
        <v>35.631379130344932</v>
      </c>
      <c r="H816" s="108">
        <v>561.303</v>
      </c>
      <c r="I816" s="36">
        <f t="shared" si="29"/>
        <v>-10007488</v>
      </c>
      <c r="J816" s="20" t="s">
        <v>186</v>
      </c>
      <c r="K816" s="20">
        <v>43</v>
      </c>
      <c r="L816" s="20" t="s">
        <v>26</v>
      </c>
      <c r="M816" s="20" t="s">
        <v>66</v>
      </c>
      <c r="N816" s="24" t="s">
        <v>100</v>
      </c>
      <c r="O816" s="166"/>
    </row>
    <row r="817" spans="1:15" s="163" customFormat="1" x14ac:dyDescent="0.25">
      <c r="A817" s="52">
        <v>43299</v>
      </c>
      <c r="B817" s="20" t="s">
        <v>410</v>
      </c>
      <c r="C817" s="20" t="s">
        <v>355</v>
      </c>
      <c r="D817" s="20" t="s">
        <v>69</v>
      </c>
      <c r="E817" s="37"/>
      <c r="F817" s="37">
        <v>6000</v>
      </c>
      <c r="G817" s="109">
        <f t="shared" si="28"/>
        <v>10.689413739103479</v>
      </c>
      <c r="H817" s="108">
        <v>561.303</v>
      </c>
      <c r="I817" s="36">
        <f t="shared" si="29"/>
        <v>-10013488</v>
      </c>
      <c r="J817" s="20" t="s">
        <v>186</v>
      </c>
      <c r="K817" s="20" t="s">
        <v>416</v>
      </c>
      <c r="L817" s="20" t="s">
        <v>26</v>
      </c>
      <c r="M817" s="20" t="s">
        <v>66</v>
      </c>
      <c r="N817" s="24" t="s">
        <v>100</v>
      </c>
      <c r="O817" s="166"/>
    </row>
    <row r="818" spans="1:15" s="163" customFormat="1" x14ac:dyDescent="0.25">
      <c r="A818" s="52">
        <v>43299</v>
      </c>
      <c r="B818" s="20" t="s">
        <v>417</v>
      </c>
      <c r="C818" s="24" t="s">
        <v>81</v>
      </c>
      <c r="D818" s="20" t="s">
        <v>75</v>
      </c>
      <c r="E818" s="37"/>
      <c r="F818" s="37">
        <v>2500</v>
      </c>
      <c r="G818" s="109">
        <f t="shared" si="28"/>
        <v>4.4539223912931165</v>
      </c>
      <c r="H818" s="108">
        <v>561.303</v>
      </c>
      <c r="I818" s="36">
        <f t="shared" si="29"/>
        <v>-10015988</v>
      </c>
      <c r="J818" s="20" t="s">
        <v>186</v>
      </c>
      <c r="K818" s="20" t="s">
        <v>83</v>
      </c>
      <c r="L818" s="20" t="s">
        <v>26</v>
      </c>
      <c r="M818" s="20" t="s">
        <v>66</v>
      </c>
      <c r="N818" s="24" t="s">
        <v>84</v>
      </c>
      <c r="O818" s="166"/>
    </row>
    <row r="819" spans="1:15" s="3" customFormat="1" ht="15.75" x14ac:dyDescent="0.25">
      <c r="A819" s="52">
        <v>43299</v>
      </c>
      <c r="B819" s="20" t="s">
        <v>602</v>
      </c>
      <c r="C819" s="24" t="s">
        <v>81</v>
      </c>
      <c r="D819" s="55" t="s">
        <v>76</v>
      </c>
      <c r="E819" s="37"/>
      <c r="F819" s="37">
        <v>3000</v>
      </c>
      <c r="G819" s="109">
        <f t="shared" si="28"/>
        <v>5.3447068695517395</v>
      </c>
      <c r="H819" s="108">
        <v>561.303</v>
      </c>
      <c r="I819" s="36">
        <f t="shared" si="29"/>
        <v>-10018988</v>
      </c>
      <c r="J819" s="20" t="s">
        <v>396</v>
      </c>
      <c r="K819" s="46" t="s">
        <v>83</v>
      </c>
      <c r="L819" s="20" t="s">
        <v>35</v>
      </c>
      <c r="M819" s="20" t="s">
        <v>66</v>
      </c>
      <c r="N819" s="24" t="s">
        <v>84</v>
      </c>
      <c r="O819" s="39"/>
    </row>
    <row r="820" spans="1:15" s="3" customFormat="1" x14ac:dyDescent="0.25">
      <c r="A820" s="52">
        <v>43299</v>
      </c>
      <c r="B820" s="20" t="s">
        <v>717</v>
      </c>
      <c r="C820" s="20" t="s">
        <v>687</v>
      </c>
      <c r="D820" s="20" t="s">
        <v>76</v>
      </c>
      <c r="E820" s="37"/>
      <c r="F820" s="67">
        <v>7500</v>
      </c>
      <c r="G820" s="109">
        <f t="shared" si="28"/>
        <v>13.361767173879349</v>
      </c>
      <c r="H820" s="108">
        <v>561.303</v>
      </c>
      <c r="I820" s="36">
        <f t="shared" si="29"/>
        <v>-10026488</v>
      </c>
      <c r="J820" s="20" t="s">
        <v>350</v>
      </c>
      <c r="K820" s="20" t="s">
        <v>83</v>
      </c>
      <c r="L820" s="20" t="s">
        <v>35</v>
      </c>
      <c r="M820" s="20" t="s">
        <v>66</v>
      </c>
      <c r="N820" s="20" t="s">
        <v>668</v>
      </c>
    </row>
    <row r="821" spans="1:15" s="3" customFormat="1" x14ac:dyDescent="0.25">
      <c r="A821" s="52">
        <v>43299</v>
      </c>
      <c r="B821" s="20" t="s">
        <v>718</v>
      </c>
      <c r="C821" s="24" t="s">
        <v>81</v>
      </c>
      <c r="D821" s="20" t="s">
        <v>76</v>
      </c>
      <c r="E821" s="37"/>
      <c r="F821" s="67">
        <v>2000</v>
      </c>
      <c r="G821" s="109">
        <f t="shared" si="28"/>
        <v>3.5631379130344931</v>
      </c>
      <c r="H821" s="108">
        <v>561.303</v>
      </c>
      <c r="I821" s="36">
        <f t="shared" si="29"/>
        <v>-10028488</v>
      </c>
      <c r="J821" s="20" t="s">
        <v>350</v>
      </c>
      <c r="K821" s="20" t="s">
        <v>83</v>
      </c>
      <c r="L821" s="20" t="s">
        <v>35</v>
      </c>
      <c r="M821" s="20" t="s">
        <v>66</v>
      </c>
      <c r="N821" s="20" t="s">
        <v>668</v>
      </c>
    </row>
    <row r="822" spans="1:15" s="3" customFormat="1" x14ac:dyDescent="0.25">
      <c r="A822" s="52">
        <v>43299</v>
      </c>
      <c r="B822" s="20" t="s">
        <v>717</v>
      </c>
      <c r="C822" s="20" t="s">
        <v>687</v>
      </c>
      <c r="D822" s="20" t="s">
        <v>76</v>
      </c>
      <c r="E822" s="37"/>
      <c r="F822" s="67">
        <v>4000</v>
      </c>
      <c r="G822" s="109">
        <f t="shared" si="28"/>
        <v>7.1262758260689862</v>
      </c>
      <c r="H822" s="108">
        <v>561.303</v>
      </c>
      <c r="I822" s="36">
        <f t="shared" si="29"/>
        <v>-10032488</v>
      </c>
      <c r="J822" s="20" t="s">
        <v>350</v>
      </c>
      <c r="K822" s="20" t="s">
        <v>83</v>
      </c>
      <c r="L822" s="20" t="s">
        <v>35</v>
      </c>
      <c r="M822" s="20" t="s">
        <v>66</v>
      </c>
      <c r="N822" s="20" t="s">
        <v>668</v>
      </c>
    </row>
    <row r="823" spans="1:15" s="163" customFormat="1" x14ac:dyDescent="0.25">
      <c r="A823" s="52">
        <v>43299</v>
      </c>
      <c r="B823" s="63" t="s">
        <v>779</v>
      </c>
      <c r="C823" s="24" t="s">
        <v>81</v>
      </c>
      <c r="D823" s="46" t="s">
        <v>74</v>
      </c>
      <c r="E823" s="37"/>
      <c r="F823" s="100">
        <v>1000</v>
      </c>
      <c r="G823" s="109">
        <f t="shared" si="28"/>
        <v>1.7815689565172466</v>
      </c>
      <c r="H823" s="108">
        <v>561.303</v>
      </c>
      <c r="I823" s="36">
        <f t="shared" si="29"/>
        <v>-10033488</v>
      </c>
      <c r="J823" s="24" t="s">
        <v>288</v>
      </c>
      <c r="K823" s="63" t="s">
        <v>83</v>
      </c>
      <c r="L823" s="20" t="s">
        <v>26</v>
      </c>
      <c r="M823" s="20" t="s">
        <v>66</v>
      </c>
      <c r="N823" s="24" t="s">
        <v>84</v>
      </c>
    </row>
    <row r="824" spans="1:15" s="163" customFormat="1" x14ac:dyDescent="0.25">
      <c r="A824" s="52">
        <v>43299</v>
      </c>
      <c r="B824" s="63" t="s">
        <v>780</v>
      </c>
      <c r="C824" s="20" t="s">
        <v>73</v>
      </c>
      <c r="D824" s="46" t="s">
        <v>74</v>
      </c>
      <c r="E824" s="37"/>
      <c r="F824" s="100">
        <v>1000</v>
      </c>
      <c r="G824" s="109">
        <f t="shared" si="28"/>
        <v>1.7815689565172466</v>
      </c>
      <c r="H824" s="108">
        <v>561.303</v>
      </c>
      <c r="I824" s="36">
        <f t="shared" si="29"/>
        <v>-10034488</v>
      </c>
      <c r="J824" s="24" t="s">
        <v>288</v>
      </c>
      <c r="K824" s="63" t="s">
        <v>83</v>
      </c>
      <c r="L824" s="20" t="s">
        <v>26</v>
      </c>
      <c r="M824" s="20" t="s">
        <v>66</v>
      </c>
      <c r="N824" s="24" t="s">
        <v>84</v>
      </c>
    </row>
    <row r="825" spans="1:15" s="163" customFormat="1" x14ac:dyDescent="0.25">
      <c r="A825" s="52">
        <v>43299</v>
      </c>
      <c r="B825" s="63" t="s">
        <v>781</v>
      </c>
      <c r="C825" s="24" t="s">
        <v>81</v>
      </c>
      <c r="D825" s="46" t="s">
        <v>74</v>
      </c>
      <c r="E825" s="37"/>
      <c r="F825" s="100">
        <v>1000</v>
      </c>
      <c r="G825" s="109">
        <f t="shared" si="28"/>
        <v>1.7815689565172466</v>
      </c>
      <c r="H825" s="108">
        <v>561.303</v>
      </c>
      <c r="I825" s="36">
        <f t="shared" si="29"/>
        <v>-10035488</v>
      </c>
      <c r="J825" s="24" t="s">
        <v>288</v>
      </c>
      <c r="K825" s="63" t="s">
        <v>83</v>
      </c>
      <c r="L825" s="20" t="s">
        <v>26</v>
      </c>
      <c r="M825" s="20" t="s">
        <v>66</v>
      </c>
      <c r="N825" s="24" t="s">
        <v>84</v>
      </c>
    </row>
    <row r="826" spans="1:15" s="163" customFormat="1" x14ac:dyDescent="0.25">
      <c r="A826" s="52">
        <v>43299</v>
      </c>
      <c r="B826" s="24" t="s">
        <v>836</v>
      </c>
      <c r="C826" s="24" t="s">
        <v>81</v>
      </c>
      <c r="D826" s="46" t="s">
        <v>74</v>
      </c>
      <c r="E826" s="37"/>
      <c r="F826" s="37">
        <v>1000</v>
      </c>
      <c r="G826" s="109">
        <f t="shared" si="28"/>
        <v>1.7815689565172466</v>
      </c>
      <c r="H826" s="108">
        <v>561.303</v>
      </c>
      <c r="I826" s="36">
        <f t="shared" si="29"/>
        <v>-10036488</v>
      </c>
      <c r="J826" s="24" t="s">
        <v>806</v>
      </c>
      <c r="K826" s="24" t="s">
        <v>83</v>
      </c>
      <c r="L826" s="20" t="s">
        <v>26</v>
      </c>
      <c r="M826" s="20" t="s">
        <v>66</v>
      </c>
      <c r="N826" s="24" t="s">
        <v>84</v>
      </c>
    </row>
    <row r="827" spans="1:15" s="163" customFormat="1" x14ac:dyDescent="0.25">
      <c r="A827" s="52">
        <v>43299</v>
      </c>
      <c r="B827" s="24" t="s">
        <v>835</v>
      </c>
      <c r="C827" s="24" t="s">
        <v>81</v>
      </c>
      <c r="D827" s="46" t="s">
        <v>74</v>
      </c>
      <c r="E827" s="37"/>
      <c r="F827" s="37">
        <v>1000</v>
      </c>
      <c r="G827" s="109">
        <f t="shared" si="28"/>
        <v>1.7815689565172466</v>
      </c>
      <c r="H827" s="108">
        <v>561.303</v>
      </c>
      <c r="I827" s="36">
        <f t="shared" si="29"/>
        <v>-10037488</v>
      </c>
      <c r="J827" s="24" t="s">
        <v>806</v>
      </c>
      <c r="K827" s="24" t="s">
        <v>83</v>
      </c>
      <c r="L827" s="20" t="s">
        <v>26</v>
      </c>
      <c r="M827" s="20" t="s">
        <v>66</v>
      </c>
      <c r="N827" s="24" t="s">
        <v>84</v>
      </c>
    </row>
    <row r="828" spans="1:15" s="163" customFormat="1" x14ac:dyDescent="0.25">
      <c r="A828" s="52">
        <v>43299</v>
      </c>
      <c r="B828" s="63" t="s">
        <v>908</v>
      </c>
      <c r="C828" s="24" t="s">
        <v>81</v>
      </c>
      <c r="D828" s="46" t="s">
        <v>74</v>
      </c>
      <c r="E828" s="37"/>
      <c r="F828" s="37">
        <v>500</v>
      </c>
      <c r="G828" s="109">
        <f t="shared" si="28"/>
        <v>0.89078447825862328</v>
      </c>
      <c r="H828" s="108">
        <v>561.303</v>
      </c>
      <c r="I828" s="36">
        <f t="shared" si="29"/>
        <v>-10037988</v>
      </c>
      <c r="J828" s="24" t="s">
        <v>338</v>
      </c>
      <c r="K828" s="63" t="s">
        <v>83</v>
      </c>
      <c r="L828" s="20" t="s">
        <v>26</v>
      </c>
      <c r="M828" s="20" t="s">
        <v>66</v>
      </c>
      <c r="N828" s="24" t="s">
        <v>84</v>
      </c>
    </row>
    <row r="829" spans="1:15" s="163" customFormat="1" x14ac:dyDescent="0.25">
      <c r="A829" s="52">
        <v>43299</v>
      </c>
      <c r="B829" s="63" t="s">
        <v>918</v>
      </c>
      <c r="C829" s="24" t="s">
        <v>81</v>
      </c>
      <c r="D829" s="46" t="s">
        <v>74</v>
      </c>
      <c r="E829" s="37"/>
      <c r="F829" s="37">
        <v>500</v>
      </c>
      <c r="G829" s="109">
        <f t="shared" si="28"/>
        <v>0.89078447825862328</v>
      </c>
      <c r="H829" s="108">
        <v>561.303</v>
      </c>
      <c r="I829" s="36">
        <f t="shared" si="29"/>
        <v>-10038488</v>
      </c>
      <c r="J829" s="24" t="s">
        <v>338</v>
      </c>
      <c r="K829" s="63" t="s">
        <v>83</v>
      </c>
      <c r="L829" s="20" t="s">
        <v>26</v>
      </c>
      <c r="M829" s="20" t="s">
        <v>66</v>
      </c>
      <c r="N829" s="24" t="s">
        <v>84</v>
      </c>
    </row>
    <row r="830" spans="1:15" s="163" customFormat="1" x14ac:dyDescent="0.25">
      <c r="A830" s="52">
        <v>43299</v>
      </c>
      <c r="B830" s="63" t="s">
        <v>919</v>
      </c>
      <c r="C830" s="24" t="s">
        <v>81</v>
      </c>
      <c r="D830" s="46" t="s">
        <v>74</v>
      </c>
      <c r="E830" s="37"/>
      <c r="F830" s="37">
        <v>500</v>
      </c>
      <c r="G830" s="109">
        <f t="shared" si="28"/>
        <v>0.89078447825862328</v>
      </c>
      <c r="H830" s="108">
        <v>561.303</v>
      </c>
      <c r="I830" s="36">
        <f t="shared" si="29"/>
        <v>-10038988</v>
      </c>
      <c r="J830" s="24" t="s">
        <v>338</v>
      </c>
      <c r="K830" s="63" t="s">
        <v>83</v>
      </c>
      <c r="L830" s="20" t="s">
        <v>26</v>
      </c>
      <c r="M830" s="20" t="s">
        <v>66</v>
      </c>
      <c r="N830" s="24" t="s">
        <v>84</v>
      </c>
    </row>
    <row r="831" spans="1:15" s="163" customFormat="1" x14ac:dyDescent="0.25">
      <c r="A831" s="52">
        <v>43299</v>
      </c>
      <c r="B831" s="63" t="s">
        <v>920</v>
      </c>
      <c r="C831" s="24" t="s">
        <v>81</v>
      </c>
      <c r="D831" s="46" t="s">
        <v>74</v>
      </c>
      <c r="E831" s="37"/>
      <c r="F831" s="37">
        <v>500</v>
      </c>
      <c r="G831" s="109">
        <f t="shared" si="28"/>
        <v>0.89078447825862328</v>
      </c>
      <c r="H831" s="108">
        <v>561.303</v>
      </c>
      <c r="I831" s="36">
        <f t="shared" si="29"/>
        <v>-10039488</v>
      </c>
      <c r="J831" s="24" t="s">
        <v>338</v>
      </c>
      <c r="K831" s="63" t="s">
        <v>83</v>
      </c>
      <c r="L831" s="20" t="s">
        <v>26</v>
      </c>
      <c r="M831" s="20" t="s">
        <v>66</v>
      </c>
      <c r="N831" s="24" t="s">
        <v>84</v>
      </c>
    </row>
    <row r="832" spans="1:15" s="163" customFormat="1" x14ac:dyDescent="0.25">
      <c r="A832" s="52">
        <v>43299</v>
      </c>
      <c r="B832" s="63" t="s">
        <v>921</v>
      </c>
      <c r="C832" s="20" t="s">
        <v>79</v>
      </c>
      <c r="D832" s="63" t="s">
        <v>69</v>
      </c>
      <c r="E832" s="37"/>
      <c r="F832" s="37">
        <v>17000</v>
      </c>
      <c r="G832" s="109">
        <f t="shared" si="28"/>
        <v>30.286672260793189</v>
      </c>
      <c r="H832" s="108">
        <v>561.303</v>
      </c>
      <c r="I832" s="36">
        <f t="shared" si="29"/>
        <v>-10056488</v>
      </c>
      <c r="J832" s="24" t="s">
        <v>338</v>
      </c>
      <c r="K832" s="63">
        <v>13007</v>
      </c>
      <c r="L832" s="20" t="s">
        <v>26</v>
      </c>
      <c r="M832" s="20" t="s">
        <v>66</v>
      </c>
      <c r="N832" s="24" t="s">
        <v>100</v>
      </c>
    </row>
    <row r="833" spans="1:15" s="163" customFormat="1" x14ac:dyDescent="0.25">
      <c r="A833" s="52">
        <v>43299</v>
      </c>
      <c r="B833" s="63" t="s">
        <v>922</v>
      </c>
      <c r="C833" s="24" t="s">
        <v>81</v>
      </c>
      <c r="D833" s="46" t="s">
        <v>74</v>
      </c>
      <c r="E833" s="37"/>
      <c r="F833" s="37">
        <v>500</v>
      </c>
      <c r="G833" s="109">
        <f t="shared" si="28"/>
        <v>0.89078447825862328</v>
      </c>
      <c r="H833" s="108">
        <v>561.303</v>
      </c>
      <c r="I833" s="36">
        <f t="shared" si="29"/>
        <v>-10056988</v>
      </c>
      <c r="J833" s="24" t="s">
        <v>338</v>
      </c>
      <c r="K833" s="63" t="s">
        <v>83</v>
      </c>
      <c r="L833" s="20" t="s">
        <v>26</v>
      </c>
      <c r="M833" s="20" t="s">
        <v>66</v>
      </c>
      <c r="N833" s="24" t="s">
        <v>84</v>
      </c>
    </row>
    <row r="834" spans="1:15" s="163" customFormat="1" x14ac:dyDescent="0.25">
      <c r="A834" s="52">
        <v>43299</v>
      </c>
      <c r="B834" s="63" t="s">
        <v>923</v>
      </c>
      <c r="C834" s="24" t="s">
        <v>81</v>
      </c>
      <c r="D834" s="46" t="s">
        <v>74</v>
      </c>
      <c r="E834" s="37"/>
      <c r="F834" s="37">
        <v>500</v>
      </c>
      <c r="G834" s="109">
        <f t="shared" si="28"/>
        <v>0.89078447825862328</v>
      </c>
      <c r="H834" s="108">
        <v>561.303</v>
      </c>
      <c r="I834" s="36">
        <f t="shared" si="29"/>
        <v>-10057488</v>
      </c>
      <c r="J834" s="24" t="s">
        <v>338</v>
      </c>
      <c r="K834" s="63" t="s">
        <v>83</v>
      </c>
      <c r="L834" s="20" t="s">
        <v>26</v>
      </c>
      <c r="M834" s="20" t="s">
        <v>66</v>
      </c>
      <c r="N834" s="24" t="s">
        <v>84</v>
      </c>
    </row>
    <row r="835" spans="1:15" s="163" customFormat="1" x14ac:dyDescent="0.25">
      <c r="A835" s="52">
        <v>43299</v>
      </c>
      <c r="B835" s="63" t="s">
        <v>924</v>
      </c>
      <c r="C835" s="24" t="s">
        <v>81</v>
      </c>
      <c r="D835" s="46" t="s">
        <v>74</v>
      </c>
      <c r="E835" s="37"/>
      <c r="F835" s="37">
        <v>500</v>
      </c>
      <c r="G835" s="109">
        <f t="shared" si="28"/>
        <v>0.89078447825862328</v>
      </c>
      <c r="H835" s="108">
        <v>561.303</v>
      </c>
      <c r="I835" s="36">
        <f t="shared" si="29"/>
        <v>-10057988</v>
      </c>
      <c r="J835" s="24" t="s">
        <v>338</v>
      </c>
      <c r="K835" s="63" t="s">
        <v>83</v>
      </c>
      <c r="L835" s="20" t="s">
        <v>26</v>
      </c>
      <c r="M835" s="20" t="s">
        <v>66</v>
      </c>
      <c r="N835" s="24" t="s">
        <v>84</v>
      </c>
    </row>
    <row r="836" spans="1:15" s="163" customFormat="1" x14ac:dyDescent="0.25">
      <c r="A836" s="52">
        <v>43299</v>
      </c>
      <c r="B836" s="63" t="s">
        <v>925</v>
      </c>
      <c r="C836" s="24" t="s">
        <v>81</v>
      </c>
      <c r="D836" s="46" t="s">
        <v>74</v>
      </c>
      <c r="E836" s="37"/>
      <c r="F836" s="37">
        <v>500</v>
      </c>
      <c r="G836" s="109">
        <f t="shared" si="28"/>
        <v>0.89078447825862328</v>
      </c>
      <c r="H836" s="108">
        <v>561.303</v>
      </c>
      <c r="I836" s="36">
        <f t="shared" si="29"/>
        <v>-10058488</v>
      </c>
      <c r="J836" s="24" t="s">
        <v>338</v>
      </c>
      <c r="K836" s="63" t="s">
        <v>83</v>
      </c>
      <c r="L836" s="20" t="s">
        <v>26</v>
      </c>
      <c r="M836" s="20" t="s">
        <v>66</v>
      </c>
      <c r="N836" s="24" t="s">
        <v>84</v>
      </c>
    </row>
    <row r="837" spans="1:15" s="163" customFormat="1" x14ac:dyDescent="0.25">
      <c r="A837" s="52">
        <v>43299</v>
      </c>
      <c r="B837" s="63" t="s">
        <v>888</v>
      </c>
      <c r="C837" s="24" t="s">
        <v>81</v>
      </c>
      <c r="D837" s="46" t="s">
        <v>74</v>
      </c>
      <c r="E837" s="37"/>
      <c r="F837" s="37">
        <v>500</v>
      </c>
      <c r="G837" s="109">
        <f t="shared" si="28"/>
        <v>0.89078447825862328</v>
      </c>
      <c r="H837" s="108">
        <v>561.303</v>
      </c>
      <c r="I837" s="36">
        <f t="shared" si="29"/>
        <v>-10058988</v>
      </c>
      <c r="J837" s="24" t="s">
        <v>338</v>
      </c>
      <c r="K837" s="63" t="s">
        <v>83</v>
      </c>
      <c r="L837" s="20" t="s">
        <v>26</v>
      </c>
      <c r="M837" s="20" t="s">
        <v>66</v>
      </c>
      <c r="N837" s="24" t="s">
        <v>84</v>
      </c>
    </row>
    <row r="838" spans="1:15" s="163" customFormat="1" x14ac:dyDescent="0.25">
      <c r="A838" s="52">
        <v>43299</v>
      </c>
      <c r="B838" s="63" t="s">
        <v>889</v>
      </c>
      <c r="C838" s="24" t="s">
        <v>81</v>
      </c>
      <c r="D838" s="46" t="s">
        <v>74</v>
      </c>
      <c r="E838" s="37"/>
      <c r="F838" s="37">
        <v>500</v>
      </c>
      <c r="G838" s="109">
        <f t="shared" si="28"/>
        <v>0.89078447825862328</v>
      </c>
      <c r="H838" s="108">
        <v>561.303</v>
      </c>
      <c r="I838" s="36">
        <f t="shared" si="29"/>
        <v>-10059488</v>
      </c>
      <c r="J838" s="24" t="s">
        <v>338</v>
      </c>
      <c r="K838" s="63" t="s">
        <v>83</v>
      </c>
      <c r="L838" s="20" t="s">
        <v>26</v>
      </c>
      <c r="M838" s="20" t="s">
        <v>66</v>
      </c>
      <c r="N838" s="24" t="s">
        <v>84</v>
      </c>
    </row>
    <row r="839" spans="1:15" s="163" customFormat="1" x14ac:dyDescent="0.25">
      <c r="A839" s="52">
        <v>43299</v>
      </c>
      <c r="B839" s="63" t="s">
        <v>1147</v>
      </c>
      <c r="C839" s="63" t="s">
        <v>900</v>
      </c>
      <c r="D839" s="63" t="s">
        <v>69</v>
      </c>
      <c r="E839" s="37"/>
      <c r="F839" s="37">
        <v>30000</v>
      </c>
      <c r="G839" s="109">
        <f t="shared" si="28"/>
        <v>53.447068695517395</v>
      </c>
      <c r="H839" s="108">
        <v>561.303</v>
      </c>
      <c r="I839" s="36">
        <f t="shared" si="29"/>
        <v>-10089488</v>
      </c>
      <c r="J839" s="24" t="s">
        <v>338</v>
      </c>
      <c r="K839" s="63" t="s">
        <v>188</v>
      </c>
      <c r="L839" s="20" t="s">
        <v>26</v>
      </c>
      <c r="M839" s="20" t="s">
        <v>66</v>
      </c>
      <c r="N839" s="24" t="s">
        <v>100</v>
      </c>
    </row>
    <row r="840" spans="1:15" s="3" customFormat="1" x14ac:dyDescent="0.25">
      <c r="A840" s="52">
        <v>43299</v>
      </c>
      <c r="B840" s="63" t="s">
        <v>1031</v>
      </c>
      <c r="C840" s="24" t="s">
        <v>81</v>
      </c>
      <c r="D840" s="20" t="s">
        <v>76</v>
      </c>
      <c r="E840" s="100"/>
      <c r="F840" s="100">
        <v>1000</v>
      </c>
      <c r="G840" s="109">
        <f t="shared" si="28"/>
        <v>1.7815689565172466</v>
      </c>
      <c r="H840" s="108">
        <v>561.303</v>
      </c>
      <c r="I840" s="36">
        <f t="shared" si="29"/>
        <v>-10090488</v>
      </c>
      <c r="J840" s="63" t="s">
        <v>351</v>
      </c>
      <c r="K840" s="63" t="s">
        <v>83</v>
      </c>
      <c r="L840" s="20" t="s">
        <v>35</v>
      </c>
      <c r="M840" s="20" t="s">
        <v>66</v>
      </c>
      <c r="N840" s="24" t="s">
        <v>84</v>
      </c>
      <c r="O840" s="106"/>
    </row>
    <row r="841" spans="1:15" s="3" customFormat="1" x14ac:dyDescent="0.25">
      <c r="A841" s="52">
        <v>43299</v>
      </c>
      <c r="B841" s="63" t="s">
        <v>1032</v>
      </c>
      <c r="C841" s="24" t="s">
        <v>81</v>
      </c>
      <c r="D841" s="20" t="s">
        <v>76</v>
      </c>
      <c r="E841" s="100"/>
      <c r="F841" s="100">
        <v>350</v>
      </c>
      <c r="G841" s="109">
        <f t="shared" si="28"/>
        <v>0.62354913478103624</v>
      </c>
      <c r="H841" s="108">
        <v>561.303</v>
      </c>
      <c r="I841" s="36">
        <f t="shared" si="29"/>
        <v>-10090838</v>
      </c>
      <c r="J841" s="63" t="s">
        <v>351</v>
      </c>
      <c r="K841" s="63" t="s">
        <v>83</v>
      </c>
      <c r="L841" s="20" t="s">
        <v>35</v>
      </c>
      <c r="M841" s="20" t="s">
        <v>66</v>
      </c>
      <c r="N841" s="24" t="s">
        <v>84</v>
      </c>
      <c r="O841" s="106"/>
    </row>
    <row r="842" spans="1:15" s="163" customFormat="1" x14ac:dyDescent="0.25">
      <c r="A842" s="52">
        <v>43299</v>
      </c>
      <c r="B842" s="63" t="s">
        <v>1033</v>
      </c>
      <c r="C842" s="24" t="s">
        <v>99</v>
      </c>
      <c r="D842" s="20" t="s">
        <v>76</v>
      </c>
      <c r="E842" s="100"/>
      <c r="F842" s="100">
        <v>15000</v>
      </c>
      <c r="G842" s="109">
        <f t="shared" si="28"/>
        <v>26.723534347758697</v>
      </c>
      <c r="H842" s="108">
        <v>561.303</v>
      </c>
      <c r="I842" s="36">
        <f t="shared" si="29"/>
        <v>-10105838</v>
      </c>
      <c r="J842" s="63" t="s">
        <v>351</v>
      </c>
      <c r="K842" s="63">
        <v>18</v>
      </c>
      <c r="L842" s="20" t="s">
        <v>35</v>
      </c>
      <c r="M842" s="20" t="s">
        <v>66</v>
      </c>
      <c r="N842" s="24" t="s">
        <v>100</v>
      </c>
      <c r="O842" s="164"/>
    </row>
    <row r="843" spans="1:15" s="163" customFormat="1" x14ac:dyDescent="0.25">
      <c r="A843" s="52">
        <v>43299</v>
      </c>
      <c r="B843" s="20" t="s">
        <v>714</v>
      </c>
      <c r="C843" s="24" t="s">
        <v>81</v>
      </c>
      <c r="D843" s="20" t="s">
        <v>76</v>
      </c>
      <c r="E843" s="37"/>
      <c r="F843" s="67">
        <v>6000</v>
      </c>
      <c r="G843" s="109">
        <f t="shared" si="28"/>
        <v>10.689413739103479</v>
      </c>
      <c r="H843" s="108">
        <v>561.303</v>
      </c>
      <c r="I843" s="36">
        <f t="shared" si="29"/>
        <v>-10111838</v>
      </c>
      <c r="J843" s="20" t="s">
        <v>350</v>
      </c>
      <c r="K843" s="20" t="s">
        <v>715</v>
      </c>
      <c r="L843" s="20" t="s">
        <v>35</v>
      </c>
      <c r="M843" s="20" t="s">
        <v>66</v>
      </c>
      <c r="N843" s="20" t="s">
        <v>100</v>
      </c>
      <c r="O843" s="164"/>
    </row>
    <row r="844" spans="1:15" s="163" customFormat="1" x14ac:dyDescent="0.25">
      <c r="A844" s="52">
        <v>43300</v>
      </c>
      <c r="B844" s="45" t="s">
        <v>156</v>
      </c>
      <c r="C844" s="24" t="s">
        <v>81</v>
      </c>
      <c r="D844" s="46" t="s">
        <v>74</v>
      </c>
      <c r="E844" s="100"/>
      <c r="F844" s="36">
        <v>500</v>
      </c>
      <c r="G844" s="109">
        <f t="shared" si="28"/>
        <v>0.89078447825862328</v>
      </c>
      <c r="H844" s="108">
        <v>561.303</v>
      </c>
      <c r="I844" s="36">
        <f t="shared" si="29"/>
        <v>-10112338</v>
      </c>
      <c r="J844" s="24" t="s">
        <v>82</v>
      </c>
      <c r="K844" s="63" t="s">
        <v>83</v>
      </c>
      <c r="L844" s="20" t="s">
        <v>26</v>
      </c>
      <c r="M844" s="20" t="s">
        <v>66</v>
      </c>
      <c r="N844" s="24" t="s">
        <v>84</v>
      </c>
      <c r="O844" s="164"/>
    </row>
    <row r="845" spans="1:15" s="163" customFormat="1" x14ac:dyDescent="0.25">
      <c r="A845" s="52">
        <v>43300</v>
      </c>
      <c r="B845" s="45" t="s">
        <v>157</v>
      </c>
      <c r="C845" s="24" t="s">
        <v>121</v>
      </c>
      <c r="D845" s="46" t="s">
        <v>74</v>
      </c>
      <c r="E845" s="100"/>
      <c r="F845" s="36">
        <v>2000</v>
      </c>
      <c r="G845" s="109">
        <f t="shared" si="28"/>
        <v>3.5631379130344931</v>
      </c>
      <c r="H845" s="108">
        <v>561.303</v>
      </c>
      <c r="I845" s="36">
        <f t="shared" si="29"/>
        <v>-10114338</v>
      </c>
      <c r="J845" s="24" t="s">
        <v>82</v>
      </c>
      <c r="K845" s="63" t="s">
        <v>83</v>
      </c>
      <c r="L845" s="20" t="s">
        <v>26</v>
      </c>
      <c r="M845" s="20" t="s">
        <v>66</v>
      </c>
      <c r="N845" s="24" t="s">
        <v>84</v>
      </c>
      <c r="O845" s="164"/>
    </row>
    <row r="846" spans="1:15" s="163" customFormat="1" x14ac:dyDescent="0.25">
      <c r="A846" s="52">
        <v>43300</v>
      </c>
      <c r="B846" s="45" t="s">
        <v>158</v>
      </c>
      <c r="C846" s="24" t="s">
        <v>81</v>
      </c>
      <c r="D846" s="46" t="s">
        <v>74</v>
      </c>
      <c r="E846" s="100"/>
      <c r="F846" s="36">
        <v>1000</v>
      </c>
      <c r="G846" s="109">
        <f t="shared" si="28"/>
        <v>1.7815689565172466</v>
      </c>
      <c r="H846" s="108">
        <v>561.303</v>
      </c>
      <c r="I846" s="36">
        <f t="shared" si="29"/>
        <v>-10115338</v>
      </c>
      <c r="J846" s="24" t="s">
        <v>82</v>
      </c>
      <c r="K846" s="63" t="s">
        <v>83</v>
      </c>
      <c r="L846" s="20" t="s">
        <v>26</v>
      </c>
      <c r="M846" s="20" t="s">
        <v>66</v>
      </c>
      <c r="N846" s="24" t="s">
        <v>84</v>
      </c>
      <c r="O846" s="164"/>
    </row>
    <row r="847" spans="1:15" s="163" customFormat="1" x14ac:dyDescent="0.25">
      <c r="A847" s="52">
        <v>43300</v>
      </c>
      <c r="B847" s="20" t="s">
        <v>1146</v>
      </c>
      <c r="C847" s="20" t="s">
        <v>250</v>
      </c>
      <c r="D847" s="46" t="s">
        <v>74</v>
      </c>
      <c r="E847" s="37"/>
      <c r="F847" s="37">
        <v>10000</v>
      </c>
      <c r="G847" s="109">
        <f t="shared" si="28"/>
        <v>17.815689565172466</v>
      </c>
      <c r="H847" s="108">
        <v>561.303</v>
      </c>
      <c r="I847" s="36">
        <f t="shared" si="29"/>
        <v>-10125338</v>
      </c>
      <c r="J847" s="20" t="s">
        <v>187</v>
      </c>
      <c r="K847" s="20" t="s">
        <v>188</v>
      </c>
      <c r="L847" s="20" t="s">
        <v>26</v>
      </c>
      <c r="M847" s="20" t="s">
        <v>66</v>
      </c>
      <c r="N847" s="20" t="s">
        <v>100</v>
      </c>
    </row>
    <row r="848" spans="1:15" s="3" customFormat="1" x14ac:dyDescent="0.25">
      <c r="A848" s="52">
        <v>43300</v>
      </c>
      <c r="B848" s="20" t="s">
        <v>228</v>
      </c>
      <c r="C848" s="24" t="s">
        <v>81</v>
      </c>
      <c r="D848" s="46" t="s">
        <v>74</v>
      </c>
      <c r="E848" s="37"/>
      <c r="F848" s="37">
        <v>500</v>
      </c>
      <c r="G848" s="109">
        <f t="shared" ref="G848:G911" si="30">+F848/H848</f>
        <v>0.89078447825862328</v>
      </c>
      <c r="H848" s="108">
        <v>561.303</v>
      </c>
      <c r="I848" s="36">
        <f t="shared" ref="I848:I911" si="31">+I847+E848-F848</f>
        <v>-10125838</v>
      </c>
      <c r="J848" s="20" t="s">
        <v>187</v>
      </c>
      <c r="K848" s="20" t="s">
        <v>83</v>
      </c>
      <c r="L848" s="20" t="s">
        <v>26</v>
      </c>
      <c r="M848" s="20" t="s">
        <v>66</v>
      </c>
      <c r="N848" s="20" t="s">
        <v>84</v>
      </c>
    </row>
    <row r="849" spans="1:15" s="3" customFormat="1" x14ac:dyDescent="0.25">
      <c r="A849" s="52">
        <v>43300</v>
      </c>
      <c r="B849" s="20" t="s">
        <v>252</v>
      </c>
      <c r="C849" s="24" t="s">
        <v>81</v>
      </c>
      <c r="D849" s="46" t="s">
        <v>74</v>
      </c>
      <c r="E849" s="37"/>
      <c r="F849" s="37">
        <v>500</v>
      </c>
      <c r="G849" s="109">
        <f t="shared" si="30"/>
        <v>0.89078447825862328</v>
      </c>
      <c r="H849" s="108">
        <v>561.303</v>
      </c>
      <c r="I849" s="36">
        <f t="shared" si="31"/>
        <v>-10126338</v>
      </c>
      <c r="J849" s="20" t="s">
        <v>187</v>
      </c>
      <c r="K849" s="20" t="s">
        <v>83</v>
      </c>
      <c r="L849" s="20" t="s">
        <v>26</v>
      </c>
      <c r="M849" s="20" t="s">
        <v>66</v>
      </c>
      <c r="N849" s="20" t="s">
        <v>84</v>
      </c>
    </row>
    <row r="850" spans="1:15" s="3" customFormat="1" x14ac:dyDescent="0.25">
      <c r="A850" s="52">
        <v>43300</v>
      </c>
      <c r="B850" s="20" t="s">
        <v>253</v>
      </c>
      <c r="C850" s="24" t="s">
        <v>81</v>
      </c>
      <c r="D850" s="46" t="s">
        <v>74</v>
      </c>
      <c r="E850" s="37"/>
      <c r="F850" s="37">
        <v>500</v>
      </c>
      <c r="G850" s="109">
        <f t="shared" si="30"/>
        <v>0.89078447825862328</v>
      </c>
      <c r="H850" s="108">
        <v>561.303</v>
      </c>
      <c r="I850" s="36">
        <f t="shared" si="31"/>
        <v>-10126838</v>
      </c>
      <c r="J850" s="20" t="s">
        <v>187</v>
      </c>
      <c r="K850" s="20" t="s">
        <v>83</v>
      </c>
      <c r="L850" s="20" t="s">
        <v>26</v>
      </c>
      <c r="M850" s="20" t="s">
        <v>66</v>
      </c>
      <c r="N850" s="20" t="s">
        <v>84</v>
      </c>
    </row>
    <row r="851" spans="1:15" s="3" customFormat="1" x14ac:dyDescent="0.25">
      <c r="A851" s="52">
        <v>43300</v>
      </c>
      <c r="B851" s="20" t="s">
        <v>254</v>
      </c>
      <c r="C851" s="24" t="s">
        <v>81</v>
      </c>
      <c r="D851" s="46" t="s">
        <v>74</v>
      </c>
      <c r="E851" s="37"/>
      <c r="F851" s="37">
        <v>500</v>
      </c>
      <c r="G851" s="109">
        <f t="shared" si="30"/>
        <v>0.89078447825862328</v>
      </c>
      <c r="H851" s="108">
        <v>561.303</v>
      </c>
      <c r="I851" s="36">
        <f t="shared" si="31"/>
        <v>-10127338</v>
      </c>
      <c r="J851" s="20" t="s">
        <v>187</v>
      </c>
      <c r="K851" s="20" t="s">
        <v>83</v>
      </c>
      <c r="L851" s="20" t="s">
        <v>26</v>
      </c>
      <c r="M851" s="20" t="s">
        <v>66</v>
      </c>
      <c r="N851" s="20" t="s">
        <v>84</v>
      </c>
    </row>
    <row r="852" spans="1:15" s="3" customFormat="1" x14ac:dyDescent="0.25">
      <c r="A852" s="52">
        <v>43300</v>
      </c>
      <c r="B852" s="20" t="s">
        <v>255</v>
      </c>
      <c r="C852" s="24" t="s">
        <v>81</v>
      </c>
      <c r="D852" s="46" t="s">
        <v>74</v>
      </c>
      <c r="E852" s="37"/>
      <c r="F852" s="37">
        <v>500</v>
      </c>
      <c r="G852" s="109">
        <f t="shared" si="30"/>
        <v>0.89078447825862328</v>
      </c>
      <c r="H852" s="108">
        <v>561.303</v>
      </c>
      <c r="I852" s="36">
        <f t="shared" si="31"/>
        <v>-10127838</v>
      </c>
      <c r="J852" s="20" t="s">
        <v>187</v>
      </c>
      <c r="K852" s="20" t="s">
        <v>83</v>
      </c>
      <c r="L852" s="20" t="s">
        <v>26</v>
      </c>
      <c r="M852" s="20" t="s">
        <v>66</v>
      </c>
      <c r="N852" s="20" t="s">
        <v>84</v>
      </c>
    </row>
    <row r="853" spans="1:15" s="3" customFormat="1" x14ac:dyDescent="0.25">
      <c r="A853" s="52">
        <v>43300</v>
      </c>
      <c r="B853" s="20" t="s">
        <v>256</v>
      </c>
      <c r="C853" s="24" t="s">
        <v>81</v>
      </c>
      <c r="D853" s="46" t="s">
        <v>74</v>
      </c>
      <c r="E853" s="37"/>
      <c r="F853" s="37">
        <v>500</v>
      </c>
      <c r="G853" s="109">
        <f t="shared" si="30"/>
        <v>0.89078447825862328</v>
      </c>
      <c r="H853" s="108">
        <v>561.303</v>
      </c>
      <c r="I853" s="36">
        <f t="shared" si="31"/>
        <v>-10128338</v>
      </c>
      <c r="J853" s="20" t="s">
        <v>187</v>
      </c>
      <c r="K853" s="20" t="s">
        <v>83</v>
      </c>
      <c r="L853" s="20" t="s">
        <v>26</v>
      </c>
      <c r="M853" s="20" t="s">
        <v>66</v>
      </c>
      <c r="N853" s="20" t="s">
        <v>84</v>
      </c>
    </row>
    <row r="854" spans="1:15" s="3" customFormat="1" x14ac:dyDescent="0.25">
      <c r="A854" s="52">
        <v>43300</v>
      </c>
      <c r="B854" s="20" t="s">
        <v>257</v>
      </c>
      <c r="C854" s="24" t="s">
        <v>81</v>
      </c>
      <c r="D854" s="46" t="s">
        <v>74</v>
      </c>
      <c r="E854" s="37"/>
      <c r="F854" s="37">
        <v>500</v>
      </c>
      <c r="G854" s="109">
        <f t="shared" si="30"/>
        <v>0.89078447825862328</v>
      </c>
      <c r="H854" s="108">
        <v>561.303</v>
      </c>
      <c r="I854" s="36">
        <f t="shared" si="31"/>
        <v>-10128838</v>
      </c>
      <c r="J854" s="20" t="s">
        <v>187</v>
      </c>
      <c r="K854" s="20" t="s">
        <v>83</v>
      </c>
      <c r="L854" s="20" t="s">
        <v>26</v>
      </c>
      <c r="M854" s="20" t="s">
        <v>66</v>
      </c>
      <c r="N854" s="20" t="s">
        <v>84</v>
      </c>
    </row>
    <row r="855" spans="1:15" s="3" customFormat="1" x14ac:dyDescent="0.25">
      <c r="A855" s="52">
        <v>43300</v>
      </c>
      <c r="B855" s="20" t="s">
        <v>258</v>
      </c>
      <c r="C855" s="24" t="s">
        <v>81</v>
      </c>
      <c r="D855" s="46" t="s">
        <v>74</v>
      </c>
      <c r="E855" s="37"/>
      <c r="F855" s="37">
        <v>500</v>
      </c>
      <c r="G855" s="109">
        <f t="shared" si="30"/>
        <v>0.89078447825862328</v>
      </c>
      <c r="H855" s="108">
        <v>561.303</v>
      </c>
      <c r="I855" s="36">
        <f t="shared" si="31"/>
        <v>-10129338</v>
      </c>
      <c r="J855" s="20" t="s">
        <v>187</v>
      </c>
      <c r="K855" s="20" t="s">
        <v>83</v>
      </c>
      <c r="L855" s="20" t="s">
        <v>26</v>
      </c>
      <c r="M855" s="20" t="s">
        <v>66</v>
      </c>
      <c r="N855" s="20" t="s">
        <v>84</v>
      </c>
    </row>
    <row r="856" spans="1:15" s="163" customFormat="1" x14ac:dyDescent="0.25">
      <c r="A856" s="52">
        <v>43300</v>
      </c>
      <c r="B856" s="20" t="s">
        <v>1156</v>
      </c>
      <c r="C856" s="20" t="s">
        <v>79</v>
      </c>
      <c r="D856" s="20" t="s">
        <v>69</v>
      </c>
      <c r="E856" s="37"/>
      <c r="F856" s="37">
        <v>4250</v>
      </c>
      <c r="G856" s="109">
        <f t="shared" si="30"/>
        <v>7.5716680651982973</v>
      </c>
      <c r="H856" s="108">
        <v>561.303</v>
      </c>
      <c r="I856" s="36">
        <f t="shared" si="31"/>
        <v>-10133588</v>
      </c>
      <c r="J856" s="20" t="s">
        <v>187</v>
      </c>
      <c r="K856" s="20">
        <v>20</v>
      </c>
      <c r="L856" s="20" t="s">
        <v>26</v>
      </c>
      <c r="M856" s="20" t="s">
        <v>66</v>
      </c>
      <c r="N856" s="20" t="s">
        <v>100</v>
      </c>
    </row>
    <row r="857" spans="1:15" s="3" customFormat="1" x14ac:dyDescent="0.25">
      <c r="A857" s="52">
        <v>43300</v>
      </c>
      <c r="B857" s="20" t="s">
        <v>212</v>
      </c>
      <c r="C857" s="24" t="s">
        <v>81</v>
      </c>
      <c r="D857" s="46" t="s">
        <v>74</v>
      </c>
      <c r="E857" s="37"/>
      <c r="F857" s="37">
        <v>500</v>
      </c>
      <c r="G857" s="109">
        <f t="shared" si="30"/>
        <v>0.89078447825862328</v>
      </c>
      <c r="H857" s="108">
        <v>561.303</v>
      </c>
      <c r="I857" s="36">
        <f t="shared" si="31"/>
        <v>-10134088</v>
      </c>
      <c r="J857" s="20" t="s">
        <v>187</v>
      </c>
      <c r="K857" s="20" t="s">
        <v>83</v>
      </c>
      <c r="L857" s="20" t="s">
        <v>26</v>
      </c>
      <c r="M857" s="20" t="s">
        <v>66</v>
      </c>
      <c r="N857" s="20" t="s">
        <v>84</v>
      </c>
    </row>
    <row r="858" spans="1:15" s="3" customFormat="1" x14ac:dyDescent="0.25">
      <c r="A858" s="52">
        <v>43300</v>
      </c>
      <c r="B858" s="20" t="s">
        <v>213</v>
      </c>
      <c r="C858" s="24" t="s">
        <v>81</v>
      </c>
      <c r="D858" s="46" t="s">
        <v>74</v>
      </c>
      <c r="E858" s="37"/>
      <c r="F858" s="37">
        <v>500</v>
      </c>
      <c r="G858" s="109">
        <f t="shared" si="30"/>
        <v>0.89078447825862328</v>
      </c>
      <c r="H858" s="108">
        <v>561.303</v>
      </c>
      <c r="I858" s="36">
        <f t="shared" si="31"/>
        <v>-10134588</v>
      </c>
      <c r="J858" s="20" t="s">
        <v>187</v>
      </c>
      <c r="K858" s="20" t="s">
        <v>83</v>
      </c>
      <c r="L858" s="20" t="s">
        <v>26</v>
      </c>
      <c r="M858" s="20" t="s">
        <v>66</v>
      </c>
      <c r="N858" s="20" t="s">
        <v>84</v>
      </c>
    </row>
    <row r="859" spans="1:15" s="163" customFormat="1" x14ac:dyDescent="0.25">
      <c r="A859" s="52">
        <v>43300</v>
      </c>
      <c r="B859" s="20" t="s">
        <v>251</v>
      </c>
      <c r="C859" s="20" t="s">
        <v>121</v>
      </c>
      <c r="D859" s="46" t="s">
        <v>74</v>
      </c>
      <c r="E859" s="37"/>
      <c r="F859" s="37">
        <v>3000</v>
      </c>
      <c r="G859" s="109">
        <f t="shared" si="30"/>
        <v>5.3447068695517395</v>
      </c>
      <c r="H859" s="108">
        <v>561.303</v>
      </c>
      <c r="I859" s="36">
        <f t="shared" si="31"/>
        <v>-10137588</v>
      </c>
      <c r="J859" s="20" t="s">
        <v>187</v>
      </c>
      <c r="K859" s="20" t="s">
        <v>83</v>
      </c>
      <c r="L859" s="20" t="s">
        <v>26</v>
      </c>
      <c r="M859" s="20" t="s">
        <v>66</v>
      </c>
      <c r="N859" s="20" t="s">
        <v>84</v>
      </c>
    </row>
    <row r="860" spans="1:15" s="163" customFormat="1" x14ac:dyDescent="0.25">
      <c r="A860" s="52">
        <v>43300</v>
      </c>
      <c r="B860" s="20" t="s">
        <v>419</v>
      </c>
      <c r="C860" s="20" t="s">
        <v>355</v>
      </c>
      <c r="D860" s="20" t="s">
        <v>69</v>
      </c>
      <c r="E860" s="37"/>
      <c r="F860" s="37">
        <v>3200</v>
      </c>
      <c r="G860" s="109">
        <f t="shared" si="30"/>
        <v>5.701020660855189</v>
      </c>
      <c r="H860" s="108">
        <v>561.303</v>
      </c>
      <c r="I860" s="36">
        <f t="shared" si="31"/>
        <v>-10140788</v>
      </c>
      <c r="J860" s="20" t="s">
        <v>186</v>
      </c>
      <c r="K860" s="20" t="s">
        <v>418</v>
      </c>
      <c r="L860" s="20" t="s">
        <v>26</v>
      </c>
      <c r="M860" s="20" t="s">
        <v>66</v>
      </c>
      <c r="N860" s="24" t="s">
        <v>100</v>
      </c>
      <c r="O860" s="166"/>
    </row>
    <row r="861" spans="1:15" s="163" customFormat="1" x14ac:dyDescent="0.25">
      <c r="A861" s="52">
        <v>43300</v>
      </c>
      <c r="B861" s="20" t="s">
        <v>388</v>
      </c>
      <c r="C861" s="20" t="s">
        <v>355</v>
      </c>
      <c r="D861" s="20" t="s">
        <v>69</v>
      </c>
      <c r="E861" s="37"/>
      <c r="F861" s="37">
        <v>3600</v>
      </c>
      <c r="G861" s="109">
        <f t="shared" si="30"/>
        <v>6.4136482434620872</v>
      </c>
      <c r="H861" s="108">
        <v>561.303</v>
      </c>
      <c r="I861" s="36">
        <f t="shared" si="31"/>
        <v>-10144388</v>
      </c>
      <c r="J861" s="20" t="s">
        <v>186</v>
      </c>
      <c r="K861" s="20" t="s">
        <v>420</v>
      </c>
      <c r="L861" s="20" t="s">
        <v>26</v>
      </c>
      <c r="M861" s="20" t="s">
        <v>66</v>
      </c>
      <c r="N861" s="24" t="s">
        <v>100</v>
      </c>
      <c r="O861" s="166"/>
    </row>
    <row r="862" spans="1:15" s="163" customFormat="1" x14ac:dyDescent="0.25">
      <c r="A862" s="52">
        <v>43300</v>
      </c>
      <c r="B862" s="20" t="s">
        <v>352</v>
      </c>
      <c r="C862" s="24" t="s">
        <v>81</v>
      </c>
      <c r="D862" s="20" t="s">
        <v>75</v>
      </c>
      <c r="E862" s="37"/>
      <c r="F862" s="37">
        <v>2000</v>
      </c>
      <c r="G862" s="109">
        <f t="shared" si="30"/>
        <v>3.5631379130344931</v>
      </c>
      <c r="H862" s="108">
        <v>561.303</v>
      </c>
      <c r="I862" s="36">
        <f t="shared" si="31"/>
        <v>-10146388</v>
      </c>
      <c r="J862" s="20" t="s">
        <v>186</v>
      </c>
      <c r="K862" s="20" t="s">
        <v>83</v>
      </c>
      <c r="L862" s="20" t="s">
        <v>26</v>
      </c>
      <c r="M862" s="20" t="s">
        <v>66</v>
      </c>
      <c r="N862" s="24" t="s">
        <v>84</v>
      </c>
      <c r="O862" s="166"/>
    </row>
    <row r="863" spans="1:15" s="40" customFormat="1" x14ac:dyDescent="0.25">
      <c r="A863" s="52">
        <v>43300</v>
      </c>
      <c r="B863" s="20" t="s">
        <v>354</v>
      </c>
      <c r="C863" s="20" t="s">
        <v>355</v>
      </c>
      <c r="D863" s="20" t="s">
        <v>69</v>
      </c>
      <c r="E863" s="37"/>
      <c r="F863" s="37">
        <v>6000</v>
      </c>
      <c r="G863" s="109">
        <f t="shared" si="30"/>
        <v>10.689413739103479</v>
      </c>
      <c r="H863" s="108">
        <v>561.303</v>
      </c>
      <c r="I863" s="36">
        <f t="shared" si="31"/>
        <v>-10152388</v>
      </c>
      <c r="J863" s="20" t="s">
        <v>186</v>
      </c>
      <c r="K863" s="20" t="s">
        <v>188</v>
      </c>
      <c r="L863" s="20" t="s">
        <v>26</v>
      </c>
      <c r="M863" s="20" t="s">
        <v>66</v>
      </c>
      <c r="N863" s="24" t="s">
        <v>100</v>
      </c>
      <c r="O863" s="80"/>
    </row>
    <row r="864" spans="1:15" s="163" customFormat="1" x14ac:dyDescent="0.25">
      <c r="A864" s="52">
        <v>43300</v>
      </c>
      <c r="B864" s="20" t="s">
        <v>471</v>
      </c>
      <c r="C864" s="24" t="s">
        <v>81</v>
      </c>
      <c r="D864" s="46" t="s">
        <v>74</v>
      </c>
      <c r="E864" s="37"/>
      <c r="F864" s="37">
        <v>3000</v>
      </c>
      <c r="G864" s="109">
        <f t="shared" si="30"/>
        <v>5.3447068695517395</v>
      </c>
      <c r="H864" s="108">
        <v>561.303</v>
      </c>
      <c r="I864" s="36">
        <f t="shared" si="31"/>
        <v>-10155388</v>
      </c>
      <c r="J864" s="20" t="s">
        <v>366</v>
      </c>
      <c r="K864" s="20" t="s">
        <v>83</v>
      </c>
      <c r="L864" s="20" t="s">
        <v>26</v>
      </c>
      <c r="M864" s="20" t="s">
        <v>66</v>
      </c>
      <c r="N864" s="20" t="s">
        <v>84</v>
      </c>
    </row>
    <row r="865" spans="1:15" s="3" customFormat="1" ht="15.75" x14ac:dyDescent="0.25">
      <c r="A865" s="52">
        <v>43300</v>
      </c>
      <c r="B865" s="20" t="s">
        <v>603</v>
      </c>
      <c r="C865" s="24" t="s">
        <v>81</v>
      </c>
      <c r="D865" s="55" t="s">
        <v>76</v>
      </c>
      <c r="E865" s="37"/>
      <c r="F865" s="37">
        <v>1500</v>
      </c>
      <c r="G865" s="109">
        <f t="shared" si="30"/>
        <v>2.6723534347758697</v>
      </c>
      <c r="H865" s="108">
        <v>561.303</v>
      </c>
      <c r="I865" s="36">
        <f t="shared" si="31"/>
        <v>-10156888</v>
      </c>
      <c r="J865" s="20" t="s">
        <v>396</v>
      </c>
      <c r="K865" s="46" t="s">
        <v>83</v>
      </c>
      <c r="L865" s="20" t="s">
        <v>35</v>
      </c>
      <c r="M865" s="20" t="s">
        <v>66</v>
      </c>
      <c r="N865" s="24" t="s">
        <v>84</v>
      </c>
      <c r="O865" s="39"/>
    </row>
    <row r="866" spans="1:15" s="163" customFormat="1" ht="15.75" x14ac:dyDescent="0.25">
      <c r="A866" s="52">
        <v>43300</v>
      </c>
      <c r="B866" s="20" t="s">
        <v>1189</v>
      </c>
      <c r="C866" s="24" t="s">
        <v>81</v>
      </c>
      <c r="D866" s="55" t="s">
        <v>76</v>
      </c>
      <c r="E866" s="37"/>
      <c r="F866" s="37">
        <v>11000</v>
      </c>
      <c r="G866" s="109">
        <f t="shared" si="30"/>
        <v>19.59725852168971</v>
      </c>
      <c r="H866" s="108">
        <v>561.303</v>
      </c>
      <c r="I866" s="36">
        <f t="shared" si="31"/>
        <v>-10167888</v>
      </c>
      <c r="J866" s="20" t="s">
        <v>396</v>
      </c>
      <c r="K866" s="46">
        <v>17726</v>
      </c>
      <c r="L866" s="20" t="s">
        <v>35</v>
      </c>
      <c r="M866" s="20" t="s">
        <v>66</v>
      </c>
      <c r="N866" s="24" t="s">
        <v>100</v>
      </c>
      <c r="O866" s="165"/>
    </row>
    <row r="867" spans="1:15" s="40" customFormat="1" ht="15.75" x14ac:dyDescent="0.25">
      <c r="A867" s="52">
        <v>43300</v>
      </c>
      <c r="B867" s="20" t="s">
        <v>604</v>
      </c>
      <c r="C867" s="20" t="s">
        <v>670</v>
      </c>
      <c r="D867" s="55" t="s">
        <v>76</v>
      </c>
      <c r="E867" s="37"/>
      <c r="F867" s="37">
        <v>5000</v>
      </c>
      <c r="G867" s="109">
        <f t="shared" si="30"/>
        <v>8.907844782586233</v>
      </c>
      <c r="H867" s="108">
        <v>561.303</v>
      </c>
      <c r="I867" s="36">
        <f t="shared" si="31"/>
        <v>-10172888</v>
      </c>
      <c r="J867" s="20" t="s">
        <v>396</v>
      </c>
      <c r="K867" s="46" t="s">
        <v>83</v>
      </c>
      <c r="L867" s="20" t="s">
        <v>35</v>
      </c>
      <c r="M867" s="20" t="s">
        <v>66</v>
      </c>
      <c r="N867" s="24" t="s">
        <v>84</v>
      </c>
      <c r="O867" s="167"/>
    </row>
    <row r="868" spans="1:15" s="40" customFormat="1" ht="15.75" x14ac:dyDescent="0.25">
      <c r="A868" s="52">
        <v>43300</v>
      </c>
      <c r="B868" s="20" t="s">
        <v>605</v>
      </c>
      <c r="C868" s="20" t="s">
        <v>670</v>
      </c>
      <c r="D868" s="55" t="s">
        <v>76</v>
      </c>
      <c r="E868" s="37"/>
      <c r="F868" s="37">
        <v>4000</v>
      </c>
      <c r="G868" s="109">
        <f t="shared" si="30"/>
        <v>7.1262758260689862</v>
      </c>
      <c r="H868" s="108">
        <v>561.303</v>
      </c>
      <c r="I868" s="36">
        <f t="shared" si="31"/>
        <v>-10176888</v>
      </c>
      <c r="J868" s="20" t="s">
        <v>396</v>
      </c>
      <c r="K868" s="46" t="s">
        <v>83</v>
      </c>
      <c r="L868" s="20" t="s">
        <v>35</v>
      </c>
      <c r="M868" s="20" t="s">
        <v>66</v>
      </c>
      <c r="N868" s="24" t="s">
        <v>84</v>
      </c>
      <c r="O868" s="167"/>
    </row>
    <row r="869" spans="1:15" s="3" customFormat="1" ht="15.75" x14ac:dyDescent="0.25">
      <c r="A869" s="52">
        <v>43300</v>
      </c>
      <c r="B869" s="20" t="s">
        <v>606</v>
      </c>
      <c r="C869" s="24" t="s">
        <v>81</v>
      </c>
      <c r="D869" s="55" t="s">
        <v>76</v>
      </c>
      <c r="E869" s="37"/>
      <c r="F869" s="37">
        <v>4000</v>
      </c>
      <c r="G869" s="109">
        <f t="shared" si="30"/>
        <v>7.1262758260689862</v>
      </c>
      <c r="H869" s="108">
        <v>561.303</v>
      </c>
      <c r="I869" s="36">
        <f t="shared" si="31"/>
        <v>-10180888</v>
      </c>
      <c r="J869" s="20" t="s">
        <v>396</v>
      </c>
      <c r="K869" s="46" t="s">
        <v>83</v>
      </c>
      <c r="L869" s="20" t="s">
        <v>35</v>
      </c>
      <c r="M869" s="20" t="s">
        <v>66</v>
      </c>
      <c r="N869" s="24" t="s">
        <v>84</v>
      </c>
      <c r="O869" s="39"/>
    </row>
    <row r="870" spans="1:15" s="40" customFormat="1" ht="15.75" x14ac:dyDescent="0.25">
      <c r="A870" s="52">
        <v>43300</v>
      </c>
      <c r="B870" s="20" t="s">
        <v>607</v>
      </c>
      <c r="C870" s="20" t="s">
        <v>670</v>
      </c>
      <c r="D870" s="55" t="s">
        <v>76</v>
      </c>
      <c r="E870" s="37"/>
      <c r="F870" s="37">
        <v>10000</v>
      </c>
      <c r="G870" s="109">
        <f t="shared" si="30"/>
        <v>17.815689565172466</v>
      </c>
      <c r="H870" s="108">
        <v>561.303</v>
      </c>
      <c r="I870" s="36">
        <f t="shared" si="31"/>
        <v>-10190888</v>
      </c>
      <c r="J870" s="20" t="s">
        <v>396</v>
      </c>
      <c r="K870" s="46" t="s">
        <v>83</v>
      </c>
      <c r="L870" s="20" t="s">
        <v>35</v>
      </c>
      <c r="M870" s="20" t="s">
        <v>66</v>
      </c>
      <c r="N870" s="24" t="s">
        <v>84</v>
      </c>
      <c r="O870" s="167"/>
    </row>
    <row r="871" spans="1:15" s="40" customFormat="1" ht="15.75" x14ac:dyDescent="0.25">
      <c r="A871" s="52">
        <v>43300</v>
      </c>
      <c r="B871" s="20" t="s">
        <v>608</v>
      </c>
      <c r="C871" s="20" t="s">
        <v>670</v>
      </c>
      <c r="D871" s="55" t="s">
        <v>76</v>
      </c>
      <c r="E871" s="37"/>
      <c r="F871" s="37">
        <v>4000</v>
      </c>
      <c r="G871" s="109">
        <f t="shared" si="30"/>
        <v>7.1262758260689862</v>
      </c>
      <c r="H871" s="108">
        <v>561.303</v>
      </c>
      <c r="I871" s="36">
        <f t="shared" si="31"/>
        <v>-10194888</v>
      </c>
      <c r="J871" s="20" t="s">
        <v>396</v>
      </c>
      <c r="K871" s="46" t="s">
        <v>83</v>
      </c>
      <c r="L871" s="20" t="s">
        <v>35</v>
      </c>
      <c r="M871" s="20" t="s">
        <v>66</v>
      </c>
      <c r="N871" s="24" t="s">
        <v>84</v>
      </c>
      <c r="O871" s="167"/>
    </row>
    <row r="872" spans="1:15" s="3" customFormat="1" ht="15.75" x14ac:dyDescent="0.25">
      <c r="A872" s="52">
        <v>43300</v>
      </c>
      <c r="B872" s="20" t="s">
        <v>609</v>
      </c>
      <c r="C872" s="24" t="s">
        <v>81</v>
      </c>
      <c r="D872" s="55" t="s">
        <v>76</v>
      </c>
      <c r="E872" s="37"/>
      <c r="F872" s="37">
        <v>3000</v>
      </c>
      <c r="G872" s="109">
        <f t="shared" si="30"/>
        <v>5.3447068695517395</v>
      </c>
      <c r="H872" s="108">
        <v>561.303</v>
      </c>
      <c r="I872" s="36">
        <f t="shared" si="31"/>
        <v>-10197888</v>
      </c>
      <c r="J872" s="20" t="s">
        <v>396</v>
      </c>
      <c r="K872" s="46" t="s">
        <v>83</v>
      </c>
      <c r="L872" s="20" t="s">
        <v>35</v>
      </c>
      <c r="M872" s="20" t="s">
        <v>66</v>
      </c>
      <c r="N872" s="24" t="s">
        <v>84</v>
      </c>
      <c r="O872" s="39"/>
    </row>
    <row r="873" spans="1:15" s="3" customFormat="1" ht="15.75" x14ac:dyDescent="0.25">
      <c r="A873" s="52">
        <v>43300</v>
      </c>
      <c r="B873" s="20" t="s">
        <v>610</v>
      </c>
      <c r="C873" s="24" t="s">
        <v>81</v>
      </c>
      <c r="D873" s="55" t="s">
        <v>76</v>
      </c>
      <c r="E873" s="37"/>
      <c r="F873" s="37">
        <v>3000</v>
      </c>
      <c r="G873" s="109">
        <f t="shared" si="30"/>
        <v>5.3447068695517395</v>
      </c>
      <c r="H873" s="108">
        <v>561.303</v>
      </c>
      <c r="I873" s="36">
        <f t="shared" si="31"/>
        <v>-10200888</v>
      </c>
      <c r="J873" s="20" t="s">
        <v>396</v>
      </c>
      <c r="K873" s="46" t="s">
        <v>83</v>
      </c>
      <c r="L873" s="20" t="s">
        <v>35</v>
      </c>
      <c r="M873" s="20" t="s">
        <v>66</v>
      </c>
      <c r="N873" s="24" t="s">
        <v>84</v>
      </c>
      <c r="O873" s="39"/>
    </row>
    <row r="874" spans="1:15" s="3" customFormat="1" ht="15.75" x14ac:dyDescent="0.25">
      <c r="A874" s="52">
        <v>43300</v>
      </c>
      <c r="B874" s="20" t="s">
        <v>611</v>
      </c>
      <c r="C874" s="24" t="s">
        <v>81</v>
      </c>
      <c r="D874" s="55" t="s">
        <v>76</v>
      </c>
      <c r="E874" s="37"/>
      <c r="F874" s="37">
        <v>3000</v>
      </c>
      <c r="G874" s="109">
        <f t="shared" si="30"/>
        <v>5.3447068695517395</v>
      </c>
      <c r="H874" s="108">
        <v>561.303</v>
      </c>
      <c r="I874" s="36">
        <f t="shared" si="31"/>
        <v>-10203888</v>
      </c>
      <c r="J874" s="20" t="s">
        <v>396</v>
      </c>
      <c r="K874" s="46" t="s">
        <v>83</v>
      </c>
      <c r="L874" s="20" t="s">
        <v>35</v>
      </c>
      <c r="M874" s="20" t="s">
        <v>66</v>
      </c>
      <c r="N874" s="24" t="s">
        <v>84</v>
      </c>
      <c r="O874" s="39"/>
    </row>
    <row r="875" spans="1:15" s="3" customFormat="1" ht="15.75" x14ac:dyDescent="0.25">
      <c r="A875" s="52">
        <v>43300</v>
      </c>
      <c r="B875" s="20" t="s">
        <v>612</v>
      </c>
      <c r="C875" s="24" t="s">
        <v>81</v>
      </c>
      <c r="D875" s="55" t="s">
        <v>76</v>
      </c>
      <c r="E875" s="37"/>
      <c r="F875" s="37">
        <v>5000</v>
      </c>
      <c r="G875" s="109">
        <f t="shared" si="30"/>
        <v>8.907844782586233</v>
      </c>
      <c r="H875" s="108">
        <v>561.303</v>
      </c>
      <c r="I875" s="36">
        <f t="shared" si="31"/>
        <v>-10208888</v>
      </c>
      <c r="J875" s="20" t="s">
        <v>396</v>
      </c>
      <c r="K875" s="46" t="s">
        <v>83</v>
      </c>
      <c r="L875" s="20" t="s">
        <v>35</v>
      </c>
      <c r="M875" s="20" t="s">
        <v>66</v>
      </c>
      <c r="N875" s="24" t="s">
        <v>84</v>
      </c>
      <c r="O875" s="39"/>
    </row>
    <row r="876" spans="1:15" s="3" customFormat="1" ht="15.75" x14ac:dyDescent="0.25">
      <c r="A876" s="52">
        <v>43300</v>
      </c>
      <c r="B876" s="20" t="s">
        <v>613</v>
      </c>
      <c r="C876" s="20" t="s">
        <v>585</v>
      </c>
      <c r="D876" s="55" t="s">
        <v>76</v>
      </c>
      <c r="E876" s="37"/>
      <c r="F876" s="37">
        <v>8000</v>
      </c>
      <c r="G876" s="109">
        <f t="shared" si="30"/>
        <v>14.252551652137972</v>
      </c>
      <c r="H876" s="108">
        <v>561.303</v>
      </c>
      <c r="I876" s="36">
        <f t="shared" si="31"/>
        <v>-10216888</v>
      </c>
      <c r="J876" s="20" t="s">
        <v>396</v>
      </c>
      <c r="K876" s="46" t="s">
        <v>83</v>
      </c>
      <c r="L876" s="20" t="s">
        <v>35</v>
      </c>
      <c r="M876" s="20" t="s">
        <v>66</v>
      </c>
      <c r="N876" s="24" t="s">
        <v>84</v>
      </c>
      <c r="O876" s="39"/>
    </row>
    <row r="877" spans="1:15" s="3" customFormat="1" ht="15.75" x14ac:dyDescent="0.25">
      <c r="A877" s="52">
        <v>43300</v>
      </c>
      <c r="B877" s="20" t="s">
        <v>614</v>
      </c>
      <c r="C877" s="24" t="s">
        <v>81</v>
      </c>
      <c r="D877" s="55" t="s">
        <v>76</v>
      </c>
      <c r="E877" s="37"/>
      <c r="F877" s="37">
        <v>4000</v>
      </c>
      <c r="G877" s="109">
        <f t="shared" si="30"/>
        <v>7.1262758260689862</v>
      </c>
      <c r="H877" s="108">
        <v>561.303</v>
      </c>
      <c r="I877" s="36">
        <f t="shared" si="31"/>
        <v>-10220888</v>
      </c>
      <c r="J877" s="20" t="s">
        <v>396</v>
      </c>
      <c r="K877" s="46" t="s">
        <v>83</v>
      </c>
      <c r="L877" s="20" t="s">
        <v>35</v>
      </c>
      <c r="M877" s="20" t="s">
        <v>66</v>
      </c>
      <c r="N877" s="24" t="s">
        <v>84</v>
      </c>
      <c r="O877" s="39"/>
    </row>
    <row r="878" spans="1:15" s="3" customFormat="1" ht="15.75" x14ac:dyDescent="0.25">
      <c r="A878" s="52">
        <v>43300</v>
      </c>
      <c r="B878" s="20" t="s">
        <v>615</v>
      </c>
      <c r="C878" s="24" t="s">
        <v>81</v>
      </c>
      <c r="D878" s="55" t="s">
        <v>76</v>
      </c>
      <c r="E878" s="37"/>
      <c r="F878" s="37">
        <v>3000</v>
      </c>
      <c r="G878" s="109">
        <f t="shared" si="30"/>
        <v>5.3447068695517395</v>
      </c>
      <c r="H878" s="108">
        <v>561.303</v>
      </c>
      <c r="I878" s="36">
        <f t="shared" si="31"/>
        <v>-10223888</v>
      </c>
      <c r="J878" s="20" t="s">
        <v>396</v>
      </c>
      <c r="K878" s="46" t="s">
        <v>83</v>
      </c>
      <c r="L878" s="20" t="s">
        <v>35</v>
      </c>
      <c r="M878" s="20" t="s">
        <v>66</v>
      </c>
      <c r="N878" s="24" t="s">
        <v>84</v>
      </c>
      <c r="O878" s="39"/>
    </row>
    <row r="879" spans="1:15" s="3" customFormat="1" ht="15.75" x14ac:dyDescent="0.25">
      <c r="A879" s="52">
        <v>43300</v>
      </c>
      <c r="B879" s="20" t="s">
        <v>616</v>
      </c>
      <c r="C879" s="24" t="s">
        <v>81</v>
      </c>
      <c r="D879" s="55" t="s">
        <v>76</v>
      </c>
      <c r="E879" s="37"/>
      <c r="F879" s="37">
        <v>7000</v>
      </c>
      <c r="G879" s="109">
        <f t="shared" si="30"/>
        <v>12.470982695620725</v>
      </c>
      <c r="H879" s="108">
        <v>561.303</v>
      </c>
      <c r="I879" s="36">
        <f t="shared" si="31"/>
        <v>-10230888</v>
      </c>
      <c r="J879" s="20" t="s">
        <v>396</v>
      </c>
      <c r="K879" s="46" t="s">
        <v>83</v>
      </c>
      <c r="L879" s="20" t="s">
        <v>35</v>
      </c>
      <c r="M879" s="20" t="s">
        <v>66</v>
      </c>
      <c r="N879" s="24" t="s">
        <v>84</v>
      </c>
      <c r="O879" s="39"/>
    </row>
    <row r="880" spans="1:15" s="3" customFormat="1" ht="15.75" x14ac:dyDescent="0.25">
      <c r="A880" s="52">
        <v>43300</v>
      </c>
      <c r="B880" s="20" t="s">
        <v>617</v>
      </c>
      <c r="C880" s="24" t="s">
        <v>81</v>
      </c>
      <c r="D880" s="55" t="s">
        <v>76</v>
      </c>
      <c r="E880" s="37"/>
      <c r="F880" s="37">
        <v>7000</v>
      </c>
      <c r="G880" s="109">
        <f t="shared" si="30"/>
        <v>12.470982695620725</v>
      </c>
      <c r="H880" s="108">
        <v>561.303</v>
      </c>
      <c r="I880" s="36">
        <f t="shared" si="31"/>
        <v>-10237888</v>
      </c>
      <c r="J880" s="20" t="s">
        <v>396</v>
      </c>
      <c r="K880" s="46" t="s">
        <v>83</v>
      </c>
      <c r="L880" s="20" t="s">
        <v>35</v>
      </c>
      <c r="M880" s="20" t="s">
        <v>66</v>
      </c>
      <c r="N880" s="20" t="s">
        <v>668</v>
      </c>
      <c r="O880" s="39"/>
    </row>
    <row r="881" spans="1:14" s="3" customFormat="1" x14ac:dyDescent="0.25">
      <c r="A881" s="52">
        <v>43300</v>
      </c>
      <c r="B881" s="20" t="s">
        <v>718</v>
      </c>
      <c r="C881" s="24" t="s">
        <v>81</v>
      </c>
      <c r="D881" s="20" t="s">
        <v>76</v>
      </c>
      <c r="E881" s="37"/>
      <c r="F881" s="67">
        <v>1000</v>
      </c>
      <c r="G881" s="109">
        <f t="shared" si="30"/>
        <v>1.7815689565172466</v>
      </c>
      <c r="H881" s="108">
        <v>561.303</v>
      </c>
      <c r="I881" s="36">
        <f t="shared" si="31"/>
        <v>-10238888</v>
      </c>
      <c r="J881" s="20" t="s">
        <v>350</v>
      </c>
      <c r="K881" s="20" t="s">
        <v>83</v>
      </c>
      <c r="L881" s="20" t="s">
        <v>35</v>
      </c>
      <c r="M881" s="20" t="s">
        <v>66</v>
      </c>
      <c r="N881" s="20" t="s">
        <v>668</v>
      </c>
    </row>
    <row r="882" spans="1:14" s="3" customFormat="1" x14ac:dyDescent="0.25">
      <c r="A882" s="52">
        <v>43300</v>
      </c>
      <c r="B882" s="20" t="s">
        <v>719</v>
      </c>
      <c r="C882" s="24" t="s">
        <v>81</v>
      </c>
      <c r="D882" s="20" t="s">
        <v>76</v>
      </c>
      <c r="E882" s="37"/>
      <c r="F882" s="67">
        <v>5000</v>
      </c>
      <c r="G882" s="109">
        <f t="shared" si="30"/>
        <v>8.907844782586233</v>
      </c>
      <c r="H882" s="108">
        <v>561.303</v>
      </c>
      <c r="I882" s="36">
        <f t="shared" si="31"/>
        <v>-10243888</v>
      </c>
      <c r="J882" s="20" t="s">
        <v>350</v>
      </c>
      <c r="K882" s="20" t="s">
        <v>83</v>
      </c>
      <c r="L882" s="20" t="s">
        <v>35</v>
      </c>
      <c r="M882" s="20" t="s">
        <v>66</v>
      </c>
      <c r="N882" s="20" t="s">
        <v>668</v>
      </c>
    </row>
    <row r="883" spans="1:14" s="163" customFormat="1" x14ac:dyDescent="0.25">
      <c r="A883" s="52">
        <v>43300</v>
      </c>
      <c r="B883" s="20" t="s">
        <v>720</v>
      </c>
      <c r="C883" s="24" t="s">
        <v>99</v>
      </c>
      <c r="D883" s="20" t="s">
        <v>76</v>
      </c>
      <c r="E883" s="37"/>
      <c r="F883" s="67">
        <v>30000</v>
      </c>
      <c r="G883" s="109">
        <f t="shared" si="30"/>
        <v>53.447068695517395</v>
      </c>
      <c r="H883" s="108">
        <v>561.303</v>
      </c>
      <c r="I883" s="36">
        <f t="shared" si="31"/>
        <v>-10273888</v>
      </c>
      <c r="J883" s="20" t="s">
        <v>350</v>
      </c>
      <c r="K883" s="20">
        <v>22</v>
      </c>
      <c r="L883" s="20" t="s">
        <v>35</v>
      </c>
      <c r="M883" s="20" t="s">
        <v>66</v>
      </c>
      <c r="N883" s="24" t="s">
        <v>100</v>
      </c>
    </row>
    <row r="884" spans="1:14" s="3" customFormat="1" x14ac:dyDescent="0.25">
      <c r="A884" s="52">
        <v>43300</v>
      </c>
      <c r="B884" s="20" t="s">
        <v>721</v>
      </c>
      <c r="C884" s="24" t="s">
        <v>81</v>
      </c>
      <c r="D884" s="20" t="s">
        <v>76</v>
      </c>
      <c r="E884" s="37"/>
      <c r="F884" s="67">
        <v>2000</v>
      </c>
      <c r="G884" s="109">
        <f t="shared" si="30"/>
        <v>3.5631379130344931</v>
      </c>
      <c r="H884" s="108">
        <v>561.303</v>
      </c>
      <c r="I884" s="36">
        <f t="shared" si="31"/>
        <v>-10275888</v>
      </c>
      <c r="J884" s="20" t="s">
        <v>350</v>
      </c>
      <c r="K884" s="20" t="s">
        <v>83</v>
      </c>
      <c r="L884" s="20" t="s">
        <v>35</v>
      </c>
      <c r="M884" s="20" t="s">
        <v>66</v>
      </c>
      <c r="N884" s="20" t="s">
        <v>668</v>
      </c>
    </row>
    <row r="885" spans="1:14" s="163" customFormat="1" x14ac:dyDescent="0.25">
      <c r="A885" s="52">
        <v>43300</v>
      </c>
      <c r="B885" s="63" t="s">
        <v>779</v>
      </c>
      <c r="C885" s="24" t="s">
        <v>81</v>
      </c>
      <c r="D885" s="46" t="s">
        <v>74</v>
      </c>
      <c r="E885" s="37"/>
      <c r="F885" s="100">
        <v>1000</v>
      </c>
      <c r="G885" s="109">
        <f t="shared" si="30"/>
        <v>1.7815689565172466</v>
      </c>
      <c r="H885" s="108">
        <v>561.303</v>
      </c>
      <c r="I885" s="36">
        <f t="shared" si="31"/>
        <v>-10276888</v>
      </c>
      <c r="J885" s="24" t="s">
        <v>288</v>
      </c>
      <c r="K885" s="63" t="s">
        <v>83</v>
      </c>
      <c r="L885" s="20" t="s">
        <v>26</v>
      </c>
      <c r="M885" s="20" t="s">
        <v>66</v>
      </c>
      <c r="N885" s="24" t="s">
        <v>84</v>
      </c>
    </row>
    <row r="886" spans="1:14" s="163" customFormat="1" x14ac:dyDescent="0.25">
      <c r="A886" s="52">
        <v>43300</v>
      </c>
      <c r="B886" s="63" t="s">
        <v>780</v>
      </c>
      <c r="C886" s="20" t="s">
        <v>73</v>
      </c>
      <c r="D886" s="46" t="s">
        <v>74</v>
      </c>
      <c r="E886" s="37"/>
      <c r="F886" s="100">
        <v>1000</v>
      </c>
      <c r="G886" s="109">
        <f t="shared" si="30"/>
        <v>1.7815689565172466</v>
      </c>
      <c r="H886" s="108">
        <v>561.303</v>
      </c>
      <c r="I886" s="36">
        <f t="shared" si="31"/>
        <v>-10277888</v>
      </c>
      <c r="J886" s="24" t="s">
        <v>288</v>
      </c>
      <c r="K886" s="63" t="s">
        <v>83</v>
      </c>
      <c r="L886" s="20" t="s">
        <v>26</v>
      </c>
      <c r="M886" s="20" t="s">
        <v>66</v>
      </c>
      <c r="N886" s="24" t="s">
        <v>84</v>
      </c>
    </row>
    <row r="887" spans="1:14" s="163" customFormat="1" x14ac:dyDescent="0.25">
      <c r="A887" s="52">
        <v>43300</v>
      </c>
      <c r="B887" s="63" t="s">
        <v>781</v>
      </c>
      <c r="C887" s="24" t="s">
        <v>81</v>
      </c>
      <c r="D887" s="46" t="s">
        <v>74</v>
      </c>
      <c r="E887" s="37"/>
      <c r="F887" s="100">
        <v>1000</v>
      </c>
      <c r="G887" s="109">
        <f t="shared" si="30"/>
        <v>1.7815689565172466</v>
      </c>
      <c r="H887" s="108">
        <v>561.303</v>
      </c>
      <c r="I887" s="36">
        <f t="shared" si="31"/>
        <v>-10278888</v>
      </c>
      <c r="J887" s="24" t="s">
        <v>288</v>
      </c>
      <c r="K887" s="63" t="s">
        <v>83</v>
      </c>
      <c r="L887" s="20" t="s">
        <v>26</v>
      </c>
      <c r="M887" s="20" t="s">
        <v>66</v>
      </c>
      <c r="N887" s="24" t="s">
        <v>84</v>
      </c>
    </row>
    <row r="888" spans="1:14" s="163" customFormat="1" x14ac:dyDescent="0.25">
      <c r="A888" s="52">
        <v>43300</v>
      </c>
      <c r="B888" s="24" t="s">
        <v>837</v>
      </c>
      <c r="C888" s="24" t="s">
        <v>81</v>
      </c>
      <c r="D888" s="46" t="s">
        <v>74</v>
      </c>
      <c r="E888" s="37"/>
      <c r="F888" s="37">
        <v>1000</v>
      </c>
      <c r="G888" s="109">
        <f t="shared" si="30"/>
        <v>1.7815689565172466</v>
      </c>
      <c r="H888" s="108">
        <v>561.303</v>
      </c>
      <c r="I888" s="36">
        <f t="shared" si="31"/>
        <v>-10279888</v>
      </c>
      <c r="J888" s="24" t="s">
        <v>806</v>
      </c>
      <c r="K888" s="24" t="s">
        <v>83</v>
      </c>
      <c r="L888" s="20" t="s">
        <v>26</v>
      </c>
      <c r="M888" s="20" t="s">
        <v>66</v>
      </c>
      <c r="N888" s="24" t="s">
        <v>84</v>
      </c>
    </row>
    <row r="889" spans="1:14" s="163" customFormat="1" x14ac:dyDescent="0.25">
      <c r="A889" s="52">
        <v>43300</v>
      </c>
      <c r="B889" s="24" t="s">
        <v>834</v>
      </c>
      <c r="C889" s="24" t="s">
        <v>81</v>
      </c>
      <c r="D889" s="46" t="s">
        <v>74</v>
      </c>
      <c r="E889" s="37"/>
      <c r="F889" s="37">
        <v>1000</v>
      </c>
      <c r="G889" s="109">
        <f t="shared" si="30"/>
        <v>1.7815689565172466</v>
      </c>
      <c r="H889" s="108">
        <v>561.303</v>
      </c>
      <c r="I889" s="36">
        <f t="shared" si="31"/>
        <v>-10280888</v>
      </c>
      <c r="J889" s="24" t="s">
        <v>806</v>
      </c>
      <c r="K889" s="24" t="s">
        <v>83</v>
      </c>
      <c r="L889" s="20" t="s">
        <v>26</v>
      </c>
      <c r="M889" s="20" t="s">
        <v>66</v>
      </c>
      <c r="N889" s="24" t="s">
        <v>84</v>
      </c>
    </row>
    <row r="890" spans="1:14" s="163" customFormat="1" x14ac:dyDescent="0.25">
      <c r="A890" s="52">
        <v>43300</v>
      </c>
      <c r="B890" s="24" t="s">
        <v>838</v>
      </c>
      <c r="C890" s="24" t="s">
        <v>81</v>
      </c>
      <c r="D890" s="46" t="s">
        <v>74</v>
      </c>
      <c r="E890" s="37"/>
      <c r="F890" s="37">
        <v>1000</v>
      </c>
      <c r="G890" s="109">
        <f t="shared" si="30"/>
        <v>1.7815689565172466</v>
      </c>
      <c r="H890" s="108">
        <v>561.303</v>
      </c>
      <c r="I890" s="36">
        <f t="shared" si="31"/>
        <v>-10281888</v>
      </c>
      <c r="J890" s="24" t="s">
        <v>806</v>
      </c>
      <c r="K890" s="24" t="s">
        <v>83</v>
      </c>
      <c r="L890" s="20" t="s">
        <v>26</v>
      </c>
      <c r="M890" s="20" t="s">
        <v>66</v>
      </c>
      <c r="N890" s="24" t="s">
        <v>84</v>
      </c>
    </row>
    <row r="891" spans="1:14" s="163" customFormat="1" x14ac:dyDescent="0.25">
      <c r="A891" s="52">
        <v>43300</v>
      </c>
      <c r="B891" s="24" t="s">
        <v>839</v>
      </c>
      <c r="C891" s="24" t="s">
        <v>81</v>
      </c>
      <c r="D891" s="46" t="s">
        <v>74</v>
      </c>
      <c r="E891" s="37"/>
      <c r="F891" s="37">
        <v>1000</v>
      </c>
      <c r="G891" s="109">
        <f t="shared" si="30"/>
        <v>1.7815689565172466</v>
      </c>
      <c r="H891" s="108">
        <v>561.303</v>
      </c>
      <c r="I891" s="36">
        <f t="shared" si="31"/>
        <v>-10282888</v>
      </c>
      <c r="J891" s="24" t="s">
        <v>806</v>
      </c>
      <c r="K891" s="24" t="s">
        <v>83</v>
      </c>
      <c r="L891" s="20" t="s">
        <v>26</v>
      </c>
      <c r="M891" s="20" t="s">
        <v>66</v>
      </c>
      <c r="N891" s="24" t="s">
        <v>84</v>
      </c>
    </row>
    <row r="892" spans="1:14" s="163" customFormat="1" x14ac:dyDescent="0.25">
      <c r="A892" s="52">
        <v>43300</v>
      </c>
      <c r="B892" s="24" t="s">
        <v>1236</v>
      </c>
      <c r="C892" s="20" t="s">
        <v>250</v>
      </c>
      <c r="D892" s="46" t="s">
        <v>74</v>
      </c>
      <c r="E892" s="37"/>
      <c r="F892" s="37">
        <v>40000</v>
      </c>
      <c r="G892" s="109">
        <f t="shared" si="30"/>
        <v>71.262758260689864</v>
      </c>
      <c r="H892" s="108">
        <v>561.303</v>
      </c>
      <c r="I892" s="36">
        <f t="shared" si="31"/>
        <v>-10322888</v>
      </c>
      <c r="J892" s="24" t="s">
        <v>806</v>
      </c>
      <c r="K892" s="24" t="s">
        <v>188</v>
      </c>
      <c r="L892" s="20" t="s">
        <v>26</v>
      </c>
      <c r="M892" s="20" t="s">
        <v>66</v>
      </c>
      <c r="N892" s="24" t="s">
        <v>100</v>
      </c>
    </row>
    <row r="893" spans="1:14" s="163" customFormat="1" x14ac:dyDescent="0.25">
      <c r="A893" s="52">
        <v>43300</v>
      </c>
      <c r="B893" s="24" t="s">
        <v>840</v>
      </c>
      <c r="C893" s="24" t="s">
        <v>81</v>
      </c>
      <c r="D893" s="46" t="s">
        <v>74</v>
      </c>
      <c r="E893" s="37"/>
      <c r="F893" s="37">
        <v>1000</v>
      </c>
      <c r="G893" s="109">
        <f t="shared" si="30"/>
        <v>1.7815689565172466</v>
      </c>
      <c r="H893" s="108">
        <v>561.303</v>
      </c>
      <c r="I893" s="36">
        <f t="shared" si="31"/>
        <v>-10323888</v>
      </c>
      <c r="J893" s="24" t="s">
        <v>806</v>
      </c>
      <c r="K893" s="24" t="s">
        <v>83</v>
      </c>
      <c r="L893" s="20" t="s">
        <v>26</v>
      </c>
      <c r="M893" s="20" t="s">
        <v>66</v>
      </c>
      <c r="N893" s="24" t="s">
        <v>84</v>
      </c>
    </row>
    <row r="894" spans="1:14" s="163" customFormat="1" x14ac:dyDescent="0.25">
      <c r="A894" s="52">
        <v>43300</v>
      </c>
      <c r="B894" s="24" t="s">
        <v>841</v>
      </c>
      <c r="C894" s="20" t="s">
        <v>347</v>
      </c>
      <c r="D894" s="46" t="s">
        <v>74</v>
      </c>
      <c r="E894" s="37"/>
      <c r="F894" s="37">
        <v>40000</v>
      </c>
      <c r="G894" s="109">
        <f t="shared" si="30"/>
        <v>71.262758260689864</v>
      </c>
      <c r="H894" s="108">
        <v>561.303</v>
      </c>
      <c r="I894" s="36">
        <f t="shared" si="31"/>
        <v>-10363888</v>
      </c>
      <c r="J894" s="24" t="s">
        <v>806</v>
      </c>
      <c r="K894" s="24" t="s">
        <v>188</v>
      </c>
      <c r="L894" s="20" t="s">
        <v>26</v>
      </c>
      <c r="M894" s="20" t="s">
        <v>66</v>
      </c>
      <c r="N894" s="24" t="s">
        <v>100</v>
      </c>
    </row>
    <row r="895" spans="1:14" s="163" customFormat="1" x14ac:dyDescent="0.25">
      <c r="A895" s="52">
        <v>43300</v>
      </c>
      <c r="B895" s="24" t="s">
        <v>842</v>
      </c>
      <c r="C895" s="24" t="s">
        <v>81</v>
      </c>
      <c r="D895" s="46" t="s">
        <v>74</v>
      </c>
      <c r="E895" s="37"/>
      <c r="F895" s="37">
        <v>1000</v>
      </c>
      <c r="G895" s="109">
        <f t="shared" si="30"/>
        <v>1.7815689565172466</v>
      </c>
      <c r="H895" s="108">
        <v>561.303</v>
      </c>
      <c r="I895" s="36">
        <f t="shared" si="31"/>
        <v>-10364888</v>
      </c>
      <c r="J895" s="24" t="s">
        <v>806</v>
      </c>
      <c r="K895" s="24" t="s">
        <v>83</v>
      </c>
      <c r="L895" s="20" t="s">
        <v>26</v>
      </c>
      <c r="M895" s="20" t="s">
        <v>66</v>
      </c>
      <c r="N895" s="24" t="s">
        <v>84</v>
      </c>
    </row>
    <row r="896" spans="1:14" s="163" customFormat="1" x14ac:dyDescent="0.25">
      <c r="A896" s="52">
        <v>43300</v>
      </c>
      <c r="B896" s="63" t="s">
        <v>926</v>
      </c>
      <c r="C896" s="24" t="s">
        <v>81</v>
      </c>
      <c r="D896" s="46" t="s">
        <v>74</v>
      </c>
      <c r="E896" s="37"/>
      <c r="F896" s="37">
        <v>500</v>
      </c>
      <c r="G896" s="109">
        <f t="shared" si="30"/>
        <v>0.89078447825862328</v>
      </c>
      <c r="H896" s="108">
        <v>561.303</v>
      </c>
      <c r="I896" s="36">
        <f t="shared" si="31"/>
        <v>-10365388</v>
      </c>
      <c r="J896" s="24" t="s">
        <v>338</v>
      </c>
      <c r="K896" s="63" t="s">
        <v>83</v>
      </c>
      <c r="L896" s="20" t="s">
        <v>26</v>
      </c>
      <c r="M896" s="20" t="s">
        <v>66</v>
      </c>
      <c r="N896" s="24" t="s">
        <v>84</v>
      </c>
    </row>
    <row r="897" spans="1:15" s="163" customFormat="1" x14ac:dyDescent="0.25">
      <c r="A897" s="52">
        <v>43300</v>
      </c>
      <c r="B897" s="63" t="s">
        <v>927</v>
      </c>
      <c r="C897" s="24" t="s">
        <v>81</v>
      </c>
      <c r="D897" s="46" t="s">
        <v>74</v>
      </c>
      <c r="E897" s="37"/>
      <c r="F897" s="37">
        <v>2500</v>
      </c>
      <c r="G897" s="109">
        <f t="shared" si="30"/>
        <v>4.4539223912931165</v>
      </c>
      <c r="H897" s="108">
        <v>561.303</v>
      </c>
      <c r="I897" s="36">
        <f t="shared" si="31"/>
        <v>-10367888</v>
      </c>
      <c r="J897" s="24" t="s">
        <v>338</v>
      </c>
      <c r="K897" s="63" t="s">
        <v>83</v>
      </c>
      <c r="L897" s="20" t="s">
        <v>26</v>
      </c>
      <c r="M897" s="20" t="s">
        <v>66</v>
      </c>
      <c r="N897" s="24" t="s">
        <v>84</v>
      </c>
    </row>
    <row r="898" spans="1:15" s="163" customFormat="1" x14ac:dyDescent="0.25">
      <c r="A898" s="52">
        <v>43300</v>
      </c>
      <c r="B898" s="63" t="s">
        <v>928</v>
      </c>
      <c r="C898" s="24" t="s">
        <v>81</v>
      </c>
      <c r="D898" s="46" t="s">
        <v>74</v>
      </c>
      <c r="E898" s="37"/>
      <c r="F898" s="37">
        <v>500</v>
      </c>
      <c r="G898" s="109">
        <f t="shared" si="30"/>
        <v>0.89078447825862328</v>
      </c>
      <c r="H898" s="108">
        <v>561.303</v>
      </c>
      <c r="I898" s="36">
        <f t="shared" si="31"/>
        <v>-10368388</v>
      </c>
      <c r="J898" s="24" t="s">
        <v>338</v>
      </c>
      <c r="K898" s="63" t="s">
        <v>83</v>
      </c>
      <c r="L898" s="20" t="s">
        <v>26</v>
      </c>
      <c r="M898" s="20" t="s">
        <v>66</v>
      </c>
      <c r="N898" s="24" t="s">
        <v>84</v>
      </c>
    </row>
    <row r="899" spans="1:15" s="163" customFormat="1" x14ac:dyDescent="0.25">
      <c r="A899" s="52">
        <v>43300</v>
      </c>
      <c r="B899" s="63" t="s">
        <v>929</v>
      </c>
      <c r="C899" s="24" t="s">
        <v>81</v>
      </c>
      <c r="D899" s="46" t="s">
        <v>74</v>
      </c>
      <c r="E899" s="37"/>
      <c r="F899" s="37">
        <v>500</v>
      </c>
      <c r="G899" s="109">
        <f t="shared" si="30"/>
        <v>0.89078447825862328</v>
      </c>
      <c r="H899" s="108">
        <v>561.303</v>
      </c>
      <c r="I899" s="36">
        <f t="shared" si="31"/>
        <v>-10368888</v>
      </c>
      <c r="J899" s="24" t="s">
        <v>338</v>
      </c>
      <c r="K899" s="63" t="s">
        <v>83</v>
      </c>
      <c r="L899" s="20" t="s">
        <v>26</v>
      </c>
      <c r="M899" s="20" t="s">
        <v>66</v>
      </c>
      <c r="N899" s="24" t="s">
        <v>84</v>
      </c>
    </row>
    <row r="900" spans="1:15" s="163" customFormat="1" x14ac:dyDescent="0.25">
      <c r="A900" s="52">
        <v>43300</v>
      </c>
      <c r="B900" s="63" t="s">
        <v>930</v>
      </c>
      <c r="C900" s="24" t="s">
        <v>81</v>
      </c>
      <c r="D900" s="46" t="s">
        <v>74</v>
      </c>
      <c r="E900" s="37"/>
      <c r="F900" s="37">
        <v>500</v>
      </c>
      <c r="G900" s="109">
        <f t="shared" si="30"/>
        <v>0.89078447825862328</v>
      </c>
      <c r="H900" s="108">
        <v>561.303</v>
      </c>
      <c r="I900" s="36">
        <f t="shared" si="31"/>
        <v>-10369388</v>
      </c>
      <c r="J900" s="24" t="s">
        <v>338</v>
      </c>
      <c r="K900" s="63" t="s">
        <v>83</v>
      </c>
      <c r="L900" s="20" t="s">
        <v>26</v>
      </c>
      <c r="M900" s="20" t="s">
        <v>66</v>
      </c>
      <c r="N900" s="24" t="s">
        <v>84</v>
      </c>
    </row>
    <row r="901" spans="1:15" s="163" customFormat="1" x14ac:dyDescent="0.25">
      <c r="A901" s="52">
        <v>43300</v>
      </c>
      <c r="B901" s="63" t="s">
        <v>910</v>
      </c>
      <c r="C901" s="24" t="s">
        <v>81</v>
      </c>
      <c r="D901" s="46" t="s">
        <v>74</v>
      </c>
      <c r="E901" s="37"/>
      <c r="F901" s="37">
        <v>500</v>
      </c>
      <c r="G901" s="109">
        <f t="shared" si="30"/>
        <v>0.89078447825862328</v>
      </c>
      <c r="H901" s="108">
        <v>561.303</v>
      </c>
      <c r="I901" s="36">
        <f t="shared" si="31"/>
        <v>-10369888</v>
      </c>
      <c r="J901" s="24" t="s">
        <v>338</v>
      </c>
      <c r="K901" s="63" t="s">
        <v>83</v>
      </c>
      <c r="L901" s="20" t="s">
        <v>26</v>
      </c>
      <c r="M901" s="20" t="s">
        <v>66</v>
      </c>
      <c r="N901" s="24" t="s">
        <v>84</v>
      </c>
    </row>
    <row r="902" spans="1:15" s="163" customFormat="1" x14ac:dyDescent="0.25">
      <c r="A902" s="52">
        <v>43300</v>
      </c>
      <c r="B902" s="63" t="s">
        <v>931</v>
      </c>
      <c r="C902" s="20" t="s">
        <v>79</v>
      </c>
      <c r="D902" s="63" t="s">
        <v>69</v>
      </c>
      <c r="E902" s="37"/>
      <c r="F902" s="37">
        <v>43000</v>
      </c>
      <c r="G902" s="109">
        <f t="shared" si="30"/>
        <v>76.607465130241593</v>
      </c>
      <c r="H902" s="108">
        <v>561.303</v>
      </c>
      <c r="I902" s="36">
        <f t="shared" si="31"/>
        <v>-10412888</v>
      </c>
      <c r="J902" s="24" t="s">
        <v>338</v>
      </c>
      <c r="K902" s="63" t="s">
        <v>83</v>
      </c>
      <c r="L902" s="20" t="s">
        <v>26</v>
      </c>
      <c r="M902" s="20" t="s">
        <v>66</v>
      </c>
      <c r="N902" s="24" t="s">
        <v>84</v>
      </c>
    </row>
    <row r="903" spans="1:15" s="163" customFormat="1" x14ac:dyDescent="0.25">
      <c r="A903" s="52">
        <v>43300</v>
      </c>
      <c r="B903" s="63" t="s">
        <v>932</v>
      </c>
      <c r="C903" s="24" t="s">
        <v>81</v>
      </c>
      <c r="D903" s="46" t="s">
        <v>74</v>
      </c>
      <c r="E903" s="37"/>
      <c r="F903" s="37">
        <v>500</v>
      </c>
      <c r="G903" s="109">
        <f t="shared" si="30"/>
        <v>0.89078447825862328</v>
      </c>
      <c r="H903" s="108">
        <v>561.303</v>
      </c>
      <c r="I903" s="36">
        <f t="shared" si="31"/>
        <v>-10413388</v>
      </c>
      <c r="J903" s="24" t="s">
        <v>338</v>
      </c>
      <c r="K903" s="63" t="s">
        <v>83</v>
      </c>
      <c r="L903" s="20" t="s">
        <v>26</v>
      </c>
      <c r="M903" s="20" t="s">
        <v>66</v>
      </c>
      <c r="N903" s="24" t="s">
        <v>84</v>
      </c>
    </row>
    <row r="904" spans="1:15" s="163" customFormat="1" x14ac:dyDescent="0.25">
      <c r="A904" s="52">
        <v>43300</v>
      </c>
      <c r="B904" s="63" t="s">
        <v>933</v>
      </c>
      <c r="C904" s="24" t="s">
        <v>81</v>
      </c>
      <c r="D904" s="46" t="s">
        <v>74</v>
      </c>
      <c r="E904" s="37"/>
      <c r="F904" s="37">
        <v>500</v>
      </c>
      <c r="G904" s="109">
        <f t="shared" si="30"/>
        <v>0.89078447825862328</v>
      </c>
      <c r="H904" s="108">
        <v>561.303</v>
      </c>
      <c r="I904" s="36">
        <f t="shared" si="31"/>
        <v>-10413888</v>
      </c>
      <c r="J904" s="24" t="s">
        <v>338</v>
      </c>
      <c r="K904" s="63" t="s">
        <v>83</v>
      </c>
      <c r="L904" s="20" t="s">
        <v>26</v>
      </c>
      <c r="M904" s="20" t="s">
        <v>66</v>
      </c>
      <c r="N904" s="24" t="s">
        <v>84</v>
      </c>
    </row>
    <row r="905" spans="1:15" s="163" customFormat="1" x14ac:dyDescent="0.25">
      <c r="A905" s="52">
        <v>43300</v>
      </c>
      <c r="B905" s="63" t="s">
        <v>888</v>
      </c>
      <c r="C905" s="24" t="s">
        <v>81</v>
      </c>
      <c r="D905" s="46" t="s">
        <v>74</v>
      </c>
      <c r="E905" s="37"/>
      <c r="F905" s="37">
        <v>500</v>
      </c>
      <c r="G905" s="109">
        <f t="shared" si="30"/>
        <v>0.89078447825862328</v>
      </c>
      <c r="H905" s="108">
        <v>561.303</v>
      </c>
      <c r="I905" s="36">
        <f t="shared" si="31"/>
        <v>-10414388</v>
      </c>
      <c r="J905" s="24" t="s">
        <v>338</v>
      </c>
      <c r="K905" s="63" t="s">
        <v>83</v>
      </c>
      <c r="L905" s="20" t="s">
        <v>26</v>
      </c>
      <c r="M905" s="20" t="s">
        <v>66</v>
      </c>
      <c r="N905" s="24" t="s">
        <v>84</v>
      </c>
    </row>
    <row r="906" spans="1:15" s="163" customFormat="1" x14ac:dyDescent="0.25">
      <c r="A906" s="52">
        <v>43300</v>
      </c>
      <c r="B906" s="63" t="s">
        <v>889</v>
      </c>
      <c r="C906" s="24" t="s">
        <v>81</v>
      </c>
      <c r="D906" s="46" t="s">
        <v>74</v>
      </c>
      <c r="E906" s="37"/>
      <c r="F906" s="37">
        <v>500</v>
      </c>
      <c r="G906" s="109">
        <f t="shared" si="30"/>
        <v>0.89078447825862328</v>
      </c>
      <c r="H906" s="108">
        <v>561.303</v>
      </c>
      <c r="I906" s="36">
        <f t="shared" si="31"/>
        <v>-10414888</v>
      </c>
      <c r="J906" s="24" t="s">
        <v>338</v>
      </c>
      <c r="K906" s="63" t="s">
        <v>83</v>
      </c>
      <c r="L906" s="20" t="s">
        <v>26</v>
      </c>
      <c r="M906" s="20" t="s">
        <v>66</v>
      </c>
      <c r="N906" s="24" t="s">
        <v>84</v>
      </c>
    </row>
    <row r="907" spans="1:15" s="163" customFormat="1" x14ac:dyDescent="0.25">
      <c r="A907" s="52">
        <v>43300</v>
      </c>
      <c r="B907" s="63" t="s">
        <v>934</v>
      </c>
      <c r="C907" s="20" t="s">
        <v>864</v>
      </c>
      <c r="D907" s="46" t="s">
        <v>74</v>
      </c>
      <c r="E907" s="37"/>
      <c r="F907" s="37">
        <v>5000</v>
      </c>
      <c r="G907" s="109">
        <f t="shared" si="30"/>
        <v>8.907844782586233</v>
      </c>
      <c r="H907" s="108">
        <v>561.303</v>
      </c>
      <c r="I907" s="36">
        <f t="shared" si="31"/>
        <v>-10419888</v>
      </c>
      <c r="J907" s="24" t="s">
        <v>338</v>
      </c>
      <c r="K907" s="63" t="s">
        <v>83</v>
      </c>
      <c r="L907" s="20" t="s">
        <v>26</v>
      </c>
      <c r="M907" s="20" t="s">
        <v>66</v>
      </c>
      <c r="N907" s="24" t="s">
        <v>84</v>
      </c>
    </row>
    <row r="908" spans="1:15" s="3" customFormat="1" x14ac:dyDescent="0.25">
      <c r="A908" s="52">
        <v>43300</v>
      </c>
      <c r="B908" s="63" t="s">
        <v>1034</v>
      </c>
      <c r="C908" s="24" t="s">
        <v>81</v>
      </c>
      <c r="D908" s="20" t="s">
        <v>76</v>
      </c>
      <c r="E908" s="100"/>
      <c r="F908" s="100">
        <v>350</v>
      </c>
      <c r="G908" s="109">
        <f t="shared" si="30"/>
        <v>0.62354913478103624</v>
      </c>
      <c r="H908" s="108">
        <v>561.303</v>
      </c>
      <c r="I908" s="36">
        <f t="shared" si="31"/>
        <v>-10420238</v>
      </c>
      <c r="J908" s="63" t="s">
        <v>351</v>
      </c>
      <c r="K908" s="63" t="s">
        <v>83</v>
      </c>
      <c r="L908" s="20" t="s">
        <v>35</v>
      </c>
      <c r="M908" s="20" t="s">
        <v>66</v>
      </c>
      <c r="N908" s="24" t="s">
        <v>84</v>
      </c>
      <c r="O908" s="106"/>
    </row>
    <row r="909" spans="1:15" s="3" customFormat="1" x14ac:dyDescent="0.25">
      <c r="A909" s="52">
        <v>43300</v>
      </c>
      <c r="B909" s="63" t="s">
        <v>1035</v>
      </c>
      <c r="C909" s="24" t="s">
        <v>81</v>
      </c>
      <c r="D909" s="20" t="s">
        <v>76</v>
      </c>
      <c r="E909" s="100"/>
      <c r="F909" s="100">
        <v>2500</v>
      </c>
      <c r="G909" s="109">
        <f t="shared" si="30"/>
        <v>4.4539223912931165</v>
      </c>
      <c r="H909" s="108">
        <v>561.303</v>
      </c>
      <c r="I909" s="36">
        <f t="shared" si="31"/>
        <v>-10422738</v>
      </c>
      <c r="J909" s="63" t="s">
        <v>351</v>
      </c>
      <c r="K909" s="63" t="s">
        <v>83</v>
      </c>
      <c r="L909" s="20" t="s">
        <v>35</v>
      </c>
      <c r="M909" s="20" t="s">
        <v>66</v>
      </c>
      <c r="N909" s="24" t="s">
        <v>84</v>
      </c>
      <c r="O909" s="106"/>
    </row>
    <row r="910" spans="1:15" s="3" customFormat="1" x14ac:dyDescent="0.25">
      <c r="A910" s="52">
        <v>43300</v>
      </c>
      <c r="B910" s="63" t="s">
        <v>1036</v>
      </c>
      <c r="C910" s="24" t="s">
        <v>81</v>
      </c>
      <c r="D910" s="20" t="s">
        <v>76</v>
      </c>
      <c r="E910" s="100"/>
      <c r="F910" s="100">
        <v>300</v>
      </c>
      <c r="G910" s="109">
        <f t="shared" si="30"/>
        <v>0.53447068695517397</v>
      </c>
      <c r="H910" s="108">
        <v>561.303</v>
      </c>
      <c r="I910" s="36">
        <f t="shared" si="31"/>
        <v>-10423038</v>
      </c>
      <c r="J910" s="63" t="s">
        <v>351</v>
      </c>
      <c r="K910" s="63" t="s">
        <v>83</v>
      </c>
      <c r="L910" s="20" t="s">
        <v>35</v>
      </c>
      <c r="M910" s="20" t="s">
        <v>66</v>
      </c>
      <c r="N910" s="24" t="s">
        <v>84</v>
      </c>
      <c r="O910" s="106"/>
    </row>
    <row r="911" spans="1:15" s="3" customFormat="1" x14ac:dyDescent="0.25">
      <c r="A911" s="52">
        <v>43300</v>
      </c>
      <c r="B911" s="63" t="s">
        <v>1037</v>
      </c>
      <c r="C911" s="24" t="s">
        <v>81</v>
      </c>
      <c r="D911" s="20" t="s">
        <v>76</v>
      </c>
      <c r="E911" s="100"/>
      <c r="F911" s="100">
        <v>350</v>
      </c>
      <c r="G911" s="109">
        <f t="shared" si="30"/>
        <v>0.62354913478103624</v>
      </c>
      <c r="H911" s="108">
        <v>561.303</v>
      </c>
      <c r="I911" s="36">
        <f t="shared" si="31"/>
        <v>-10423388</v>
      </c>
      <c r="J911" s="63" t="s">
        <v>351</v>
      </c>
      <c r="K911" s="63" t="s">
        <v>83</v>
      </c>
      <c r="L911" s="20" t="s">
        <v>35</v>
      </c>
      <c r="M911" s="20" t="s">
        <v>66</v>
      </c>
      <c r="N911" s="24" t="s">
        <v>84</v>
      </c>
      <c r="O911" s="106"/>
    </row>
    <row r="912" spans="1:15" s="3" customFormat="1" x14ac:dyDescent="0.25">
      <c r="A912" s="52">
        <v>43300</v>
      </c>
      <c r="B912" s="63" t="s">
        <v>1038</v>
      </c>
      <c r="C912" s="24" t="s">
        <v>81</v>
      </c>
      <c r="D912" s="20" t="s">
        <v>76</v>
      </c>
      <c r="E912" s="100"/>
      <c r="F912" s="100">
        <v>600</v>
      </c>
      <c r="G912" s="109">
        <f t="shared" ref="G912:G975" si="32">+F912/H912</f>
        <v>1.0689413739103479</v>
      </c>
      <c r="H912" s="108">
        <v>561.303</v>
      </c>
      <c r="I912" s="36">
        <f t="shared" ref="I912:I975" si="33">+I911+E912-F912</f>
        <v>-10423988</v>
      </c>
      <c r="J912" s="63" t="s">
        <v>351</v>
      </c>
      <c r="K912" s="63" t="s">
        <v>83</v>
      </c>
      <c r="L912" s="20" t="s">
        <v>35</v>
      </c>
      <c r="M912" s="20" t="s">
        <v>66</v>
      </c>
      <c r="N912" s="24" t="s">
        <v>84</v>
      </c>
      <c r="O912" s="106"/>
    </row>
    <row r="913" spans="1:15" s="3" customFormat="1" x14ac:dyDescent="0.25">
      <c r="A913" s="52">
        <v>43300</v>
      </c>
      <c r="B913" s="63" t="s">
        <v>1039</v>
      </c>
      <c r="C913" s="63" t="s">
        <v>687</v>
      </c>
      <c r="D913" s="20" t="s">
        <v>76</v>
      </c>
      <c r="E913" s="100"/>
      <c r="F913" s="100">
        <v>3500</v>
      </c>
      <c r="G913" s="109">
        <f t="shared" si="32"/>
        <v>6.2354913478103624</v>
      </c>
      <c r="H913" s="108">
        <v>561.303</v>
      </c>
      <c r="I913" s="36">
        <f t="shared" si="33"/>
        <v>-10427488</v>
      </c>
      <c r="J913" s="63" t="s">
        <v>351</v>
      </c>
      <c r="K913" s="63" t="s">
        <v>83</v>
      </c>
      <c r="L913" s="20" t="s">
        <v>35</v>
      </c>
      <c r="M913" s="20" t="s">
        <v>66</v>
      </c>
      <c r="N913" s="24" t="s">
        <v>84</v>
      </c>
      <c r="O913" s="106"/>
    </row>
    <row r="914" spans="1:15" s="163" customFormat="1" x14ac:dyDescent="0.25">
      <c r="A914" s="52">
        <v>43301</v>
      </c>
      <c r="B914" s="45" t="s">
        <v>156</v>
      </c>
      <c r="C914" s="24" t="s">
        <v>81</v>
      </c>
      <c r="D914" s="46" t="s">
        <v>74</v>
      </c>
      <c r="E914" s="100"/>
      <c r="F914" s="36">
        <v>500</v>
      </c>
      <c r="G914" s="109">
        <f t="shared" si="32"/>
        <v>0.89078447825862328</v>
      </c>
      <c r="H914" s="108">
        <v>561.303</v>
      </c>
      <c r="I914" s="36">
        <f t="shared" si="33"/>
        <v>-10427988</v>
      </c>
      <c r="J914" s="24" t="s">
        <v>82</v>
      </c>
      <c r="K914" s="63" t="s">
        <v>83</v>
      </c>
      <c r="L914" s="20" t="s">
        <v>26</v>
      </c>
      <c r="M914" s="20" t="s">
        <v>66</v>
      </c>
      <c r="N914" s="24" t="s">
        <v>84</v>
      </c>
      <c r="O914" s="164"/>
    </row>
    <row r="915" spans="1:15" s="163" customFormat="1" x14ac:dyDescent="0.25">
      <c r="A915" s="52">
        <v>43301</v>
      </c>
      <c r="B915" s="45" t="s">
        <v>158</v>
      </c>
      <c r="C915" s="24" t="s">
        <v>81</v>
      </c>
      <c r="D915" s="46" t="s">
        <v>74</v>
      </c>
      <c r="E915" s="100"/>
      <c r="F915" s="36">
        <v>1000</v>
      </c>
      <c r="G915" s="109">
        <f t="shared" si="32"/>
        <v>1.7815689565172466</v>
      </c>
      <c r="H915" s="108">
        <v>561.303</v>
      </c>
      <c r="I915" s="36">
        <f t="shared" si="33"/>
        <v>-10428988</v>
      </c>
      <c r="J915" s="24" t="s">
        <v>82</v>
      </c>
      <c r="K915" s="63" t="s">
        <v>83</v>
      </c>
      <c r="L915" s="20" t="s">
        <v>26</v>
      </c>
      <c r="M915" s="20" t="s">
        <v>66</v>
      </c>
      <c r="N915" s="24" t="s">
        <v>84</v>
      </c>
      <c r="O915" s="164"/>
    </row>
    <row r="916" spans="1:15" s="163" customFormat="1" x14ac:dyDescent="0.25">
      <c r="A916" s="52">
        <v>43301</v>
      </c>
      <c r="B916" s="45" t="s">
        <v>157</v>
      </c>
      <c r="C916" s="24" t="s">
        <v>121</v>
      </c>
      <c r="D916" s="46" t="s">
        <v>74</v>
      </c>
      <c r="E916" s="100"/>
      <c r="F916" s="36">
        <v>2000</v>
      </c>
      <c r="G916" s="109">
        <f t="shared" si="32"/>
        <v>3.5631379130344931</v>
      </c>
      <c r="H916" s="108">
        <v>561.303</v>
      </c>
      <c r="I916" s="36">
        <f t="shared" si="33"/>
        <v>-10430988</v>
      </c>
      <c r="J916" s="24" t="s">
        <v>82</v>
      </c>
      <c r="K916" s="63" t="s">
        <v>83</v>
      </c>
      <c r="L916" s="20" t="s">
        <v>26</v>
      </c>
      <c r="M916" s="20" t="s">
        <v>66</v>
      </c>
      <c r="N916" s="24" t="s">
        <v>84</v>
      </c>
      <c r="O916" s="164"/>
    </row>
    <row r="917" spans="1:15" s="3" customFormat="1" x14ac:dyDescent="0.25">
      <c r="A917" s="52">
        <v>43301</v>
      </c>
      <c r="B917" s="20" t="s">
        <v>228</v>
      </c>
      <c r="C917" s="24" t="s">
        <v>81</v>
      </c>
      <c r="D917" s="46" t="s">
        <v>74</v>
      </c>
      <c r="E917" s="37"/>
      <c r="F917" s="37">
        <v>500</v>
      </c>
      <c r="G917" s="109">
        <f t="shared" si="32"/>
        <v>0.89078447825862328</v>
      </c>
      <c r="H917" s="108">
        <v>561.303</v>
      </c>
      <c r="I917" s="36">
        <f t="shared" si="33"/>
        <v>-10431488</v>
      </c>
      <c r="J917" s="20" t="s">
        <v>187</v>
      </c>
      <c r="K917" s="20" t="s">
        <v>83</v>
      </c>
      <c r="L917" s="20" t="s">
        <v>26</v>
      </c>
      <c r="M917" s="20" t="s">
        <v>66</v>
      </c>
      <c r="N917" s="20" t="s">
        <v>84</v>
      </c>
    </row>
    <row r="918" spans="1:15" s="3" customFormat="1" x14ac:dyDescent="0.25">
      <c r="A918" s="52">
        <v>43301</v>
      </c>
      <c r="B918" s="20" t="s">
        <v>259</v>
      </c>
      <c r="C918" s="24" t="s">
        <v>81</v>
      </c>
      <c r="D918" s="46" t="s">
        <v>74</v>
      </c>
      <c r="E918" s="37"/>
      <c r="F918" s="37">
        <v>500</v>
      </c>
      <c r="G918" s="109">
        <f t="shared" si="32"/>
        <v>0.89078447825862328</v>
      </c>
      <c r="H918" s="108">
        <v>561.303</v>
      </c>
      <c r="I918" s="36">
        <f t="shared" si="33"/>
        <v>-10431988</v>
      </c>
      <c r="J918" s="20" t="s">
        <v>187</v>
      </c>
      <c r="K918" s="20" t="s">
        <v>83</v>
      </c>
      <c r="L918" s="20" t="s">
        <v>26</v>
      </c>
      <c r="M918" s="20" t="s">
        <v>66</v>
      </c>
      <c r="N918" s="20" t="s">
        <v>84</v>
      </c>
    </row>
    <row r="919" spans="1:15" s="3" customFormat="1" x14ac:dyDescent="0.25">
      <c r="A919" s="52">
        <v>43301</v>
      </c>
      <c r="B919" s="20" t="s">
        <v>260</v>
      </c>
      <c r="C919" s="24" t="s">
        <v>81</v>
      </c>
      <c r="D919" s="46" t="s">
        <v>74</v>
      </c>
      <c r="E919" s="37"/>
      <c r="F919" s="37">
        <v>500</v>
      </c>
      <c r="G919" s="109">
        <f t="shared" si="32"/>
        <v>0.89078447825862328</v>
      </c>
      <c r="H919" s="108">
        <v>561.303</v>
      </c>
      <c r="I919" s="36">
        <f t="shared" si="33"/>
        <v>-10432488</v>
      </c>
      <c r="J919" s="20" t="s">
        <v>187</v>
      </c>
      <c r="K919" s="20" t="s">
        <v>83</v>
      </c>
      <c r="L919" s="20" t="s">
        <v>26</v>
      </c>
      <c r="M919" s="20" t="s">
        <v>66</v>
      </c>
      <c r="N919" s="20" t="s">
        <v>84</v>
      </c>
    </row>
    <row r="920" spans="1:15" s="3" customFormat="1" x14ac:dyDescent="0.25">
      <c r="A920" s="52">
        <v>43301</v>
      </c>
      <c r="B920" s="20" t="s">
        <v>261</v>
      </c>
      <c r="C920" s="24" t="s">
        <v>81</v>
      </c>
      <c r="D920" s="46" t="s">
        <v>74</v>
      </c>
      <c r="E920" s="37"/>
      <c r="F920" s="37">
        <v>500</v>
      </c>
      <c r="G920" s="109">
        <f t="shared" si="32"/>
        <v>0.89078447825862328</v>
      </c>
      <c r="H920" s="108">
        <v>561.303</v>
      </c>
      <c r="I920" s="36">
        <f t="shared" si="33"/>
        <v>-10432988</v>
      </c>
      <c r="J920" s="20" t="s">
        <v>187</v>
      </c>
      <c r="K920" s="20" t="s">
        <v>83</v>
      </c>
      <c r="L920" s="20" t="s">
        <v>26</v>
      </c>
      <c r="M920" s="20" t="s">
        <v>66</v>
      </c>
      <c r="N920" s="20" t="s">
        <v>84</v>
      </c>
    </row>
    <row r="921" spans="1:15" s="3" customFormat="1" x14ac:dyDescent="0.25">
      <c r="A921" s="52">
        <v>43301</v>
      </c>
      <c r="B921" s="20" t="s">
        <v>213</v>
      </c>
      <c r="C921" s="24" t="s">
        <v>81</v>
      </c>
      <c r="D921" s="46" t="s">
        <v>74</v>
      </c>
      <c r="E921" s="37"/>
      <c r="F921" s="37">
        <v>500</v>
      </c>
      <c r="G921" s="109">
        <f t="shared" si="32"/>
        <v>0.89078447825862328</v>
      </c>
      <c r="H921" s="108">
        <v>561.303</v>
      </c>
      <c r="I921" s="36">
        <f t="shared" si="33"/>
        <v>-10433488</v>
      </c>
      <c r="J921" s="20" t="s">
        <v>187</v>
      </c>
      <c r="K921" s="20" t="s">
        <v>83</v>
      </c>
      <c r="L921" s="20" t="s">
        <v>26</v>
      </c>
      <c r="M921" s="20" t="s">
        <v>66</v>
      </c>
      <c r="N921" s="20" t="s">
        <v>84</v>
      </c>
    </row>
    <row r="922" spans="1:15" s="163" customFormat="1" x14ac:dyDescent="0.25">
      <c r="A922" s="52">
        <v>43301</v>
      </c>
      <c r="B922" s="20" t="s">
        <v>262</v>
      </c>
      <c r="C922" s="20" t="s">
        <v>121</v>
      </c>
      <c r="D922" s="46" t="s">
        <v>74</v>
      </c>
      <c r="E922" s="37"/>
      <c r="F922" s="37">
        <v>3000</v>
      </c>
      <c r="G922" s="109">
        <f t="shared" si="32"/>
        <v>5.3447068695517395</v>
      </c>
      <c r="H922" s="108">
        <v>561.303</v>
      </c>
      <c r="I922" s="36">
        <f t="shared" si="33"/>
        <v>-10436488</v>
      </c>
      <c r="J922" s="20" t="s">
        <v>187</v>
      </c>
      <c r="K922" s="20" t="s">
        <v>83</v>
      </c>
      <c r="L922" s="20" t="s">
        <v>26</v>
      </c>
      <c r="M922" s="20" t="s">
        <v>66</v>
      </c>
      <c r="N922" s="20" t="s">
        <v>84</v>
      </c>
    </row>
    <row r="923" spans="1:15" s="163" customFormat="1" x14ac:dyDescent="0.25">
      <c r="A923" s="52">
        <v>43301</v>
      </c>
      <c r="B923" s="20" t="s">
        <v>1154</v>
      </c>
      <c r="C923" s="20" t="s">
        <v>78</v>
      </c>
      <c r="D923" s="46" t="s">
        <v>74</v>
      </c>
      <c r="E923" s="37"/>
      <c r="F923" s="37">
        <v>150000</v>
      </c>
      <c r="G923" s="109">
        <f t="shared" si="32"/>
        <v>267.23534347758698</v>
      </c>
      <c r="H923" s="108">
        <v>561.303</v>
      </c>
      <c r="I923" s="36">
        <f t="shared" si="33"/>
        <v>-10586488</v>
      </c>
      <c r="J923" s="20" t="s">
        <v>186</v>
      </c>
      <c r="K923" s="20" t="s">
        <v>188</v>
      </c>
      <c r="L923" s="20" t="s">
        <v>26</v>
      </c>
      <c r="M923" s="20" t="s">
        <v>66</v>
      </c>
      <c r="N923" s="24" t="s">
        <v>100</v>
      </c>
      <c r="O923" s="166"/>
    </row>
    <row r="924" spans="1:15" s="163" customFormat="1" x14ac:dyDescent="0.25">
      <c r="A924" s="52">
        <v>43301</v>
      </c>
      <c r="B924" s="20" t="s">
        <v>374</v>
      </c>
      <c r="C924" s="20" t="s">
        <v>375</v>
      </c>
      <c r="D924" s="20" t="s">
        <v>69</v>
      </c>
      <c r="E924" s="37"/>
      <c r="F924" s="37">
        <v>100000</v>
      </c>
      <c r="G924" s="109">
        <f t="shared" si="32"/>
        <v>178.15689565172465</v>
      </c>
      <c r="H924" s="108">
        <v>561.303</v>
      </c>
      <c r="I924" s="36">
        <f t="shared" si="33"/>
        <v>-10686488</v>
      </c>
      <c r="J924" s="20" t="s">
        <v>186</v>
      </c>
      <c r="K924" s="20" t="s">
        <v>188</v>
      </c>
      <c r="L924" s="20" t="s">
        <v>26</v>
      </c>
      <c r="M924" s="20" t="s">
        <v>66</v>
      </c>
      <c r="N924" s="24" t="s">
        <v>100</v>
      </c>
      <c r="O924" s="166"/>
    </row>
    <row r="925" spans="1:15" s="163" customFormat="1" x14ac:dyDescent="0.25">
      <c r="A925" s="52">
        <v>43301</v>
      </c>
      <c r="B925" s="20" t="s">
        <v>359</v>
      </c>
      <c r="C925" s="24" t="s">
        <v>81</v>
      </c>
      <c r="D925" s="20" t="s">
        <v>75</v>
      </c>
      <c r="E925" s="37"/>
      <c r="F925" s="37">
        <v>2000</v>
      </c>
      <c r="G925" s="109">
        <f t="shared" si="32"/>
        <v>3.5631379130344931</v>
      </c>
      <c r="H925" s="108">
        <v>561.303</v>
      </c>
      <c r="I925" s="36">
        <f t="shared" si="33"/>
        <v>-10688488</v>
      </c>
      <c r="J925" s="20" t="s">
        <v>186</v>
      </c>
      <c r="K925" s="20" t="s">
        <v>83</v>
      </c>
      <c r="L925" s="20" t="s">
        <v>26</v>
      </c>
      <c r="M925" s="20" t="s">
        <v>66</v>
      </c>
      <c r="N925" s="24" t="s">
        <v>84</v>
      </c>
      <c r="O925" s="166"/>
    </row>
    <row r="926" spans="1:15" s="163" customFormat="1" x14ac:dyDescent="0.25">
      <c r="A926" s="52">
        <v>43301</v>
      </c>
      <c r="B926" s="20" t="s">
        <v>421</v>
      </c>
      <c r="C926" s="24" t="s">
        <v>81</v>
      </c>
      <c r="D926" s="20" t="s">
        <v>75</v>
      </c>
      <c r="E926" s="37"/>
      <c r="F926" s="37">
        <v>3000</v>
      </c>
      <c r="G926" s="109">
        <f t="shared" si="32"/>
        <v>5.3447068695517395</v>
      </c>
      <c r="H926" s="108">
        <v>561.303</v>
      </c>
      <c r="I926" s="36">
        <f t="shared" si="33"/>
        <v>-10691488</v>
      </c>
      <c r="J926" s="20" t="s">
        <v>186</v>
      </c>
      <c r="K926" s="20" t="s">
        <v>83</v>
      </c>
      <c r="L926" s="20" t="s">
        <v>26</v>
      </c>
      <c r="M926" s="20" t="s">
        <v>66</v>
      </c>
      <c r="N926" s="24" t="s">
        <v>84</v>
      </c>
      <c r="O926" s="166"/>
    </row>
    <row r="927" spans="1:15" s="163" customFormat="1" x14ac:dyDescent="0.25">
      <c r="A927" s="52">
        <v>43301</v>
      </c>
      <c r="B927" s="20" t="s">
        <v>422</v>
      </c>
      <c r="C927" s="24" t="s">
        <v>81</v>
      </c>
      <c r="D927" s="20" t="s">
        <v>75</v>
      </c>
      <c r="E927" s="37"/>
      <c r="F927" s="37">
        <v>3000</v>
      </c>
      <c r="G927" s="109">
        <f t="shared" si="32"/>
        <v>5.3447068695517395</v>
      </c>
      <c r="H927" s="108">
        <v>561.303</v>
      </c>
      <c r="I927" s="36">
        <f t="shared" si="33"/>
        <v>-10694488</v>
      </c>
      <c r="J927" s="20" t="s">
        <v>186</v>
      </c>
      <c r="K927" s="20" t="s">
        <v>83</v>
      </c>
      <c r="L927" s="20" t="s">
        <v>26</v>
      </c>
      <c r="M927" s="20" t="s">
        <v>66</v>
      </c>
      <c r="N927" s="24" t="s">
        <v>84</v>
      </c>
      <c r="O927" s="166"/>
    </row>
    <row r="928" spans="1:15" s="163" customFormat="1" x14ac:dyDescent="0.25">
      <c r="A928" s="52">
        <v>43301</v>
      </c>
      <c r="B928" s="20" t="s">
        <v>423</v>
      </c>
      <c r="C928" s="20" t="s">
        <v>355</v>
      </c>
      <c r="D928" s="20" t="s">
        <v>69</v>
      </c>
      <c r="E928" s="37"/>
      <c r="F928" s="37">
        <v>16700</v>
      </c>
      <c r="G928" s="109">
        <f t="shared" si="32"/>
        <v>29.752201573838015</v>
      </c>
      <c r="H928" s="108">
        <v>561.303</v>
      </c>
      <c r="I928" s="36">
        <f t="shared" si="33"/>
        <v>-10711188</v>
      </c>
      <c r="J928" s="20" t="s">
        <v>186</v>
      </c>
      <c r="K928" s="20" t="s">
        <v>188</v>
      </c>
      <c r="L928" s="20" t="s">
        <v>26</v>
      </c>
      <c r="M928" s="20" t="s">
        <v>66</v>
      </c>
      <c r="N928" s="24" t="s">
        <v>100</v>
      </c>
      <c r="O928" s="166"/>
    </row>
    <row r="929" spans="1:15" s="3" customFormat="1" x14ac:dyDescent="0.25">
      <c r="A929" s="52">
        <v>43301</v>
      </c>
      <c r="B929" s="20" t="s">
        <v>554</v>
      </c>
      <c r="C929" s="24" t="s">
        <v>81</v>
      </c>
      <c r="D929" s="20" t="s">
        <v>72</v>
      </c>
      <c r="E929" s="37"/>
      <c r="F929" s="37">
        <v>1000</v>
      </c>
      <c r="G929" s="109">
        <f t="shared" si="32"/>
        <v>1.7815689565172466</v>
      </c>
      <c r="H929" s="108">
        <v>561.303</v>
      </c>
      <c r="I929" s="36">
        <f t="shared" si="33"/>
        <v>-10712188</v>
      </c>
      <c r="J929" s="20" t="s">
        <v>385</v>
      </c>
      <c r="K929" s="20" t="s">
        <v>83</v>
      </c>
      <c r="L929" s="20" t="s">
        <v>26</v>
      </c>
      <c r="M929" s="20" t="s">
        <v>66</v>
      </c>
      <c r="N929" s="24" t="s">
        <v>84</v>
      </c>
    </row>
    <row r="930" spans="1:15" s="3" customFormat="1" x14ac:dyDescent="0.25">
      <c r="A930" s="52">
        <v>43301</v>
      </c>
      <c r="B930" s="20" t="s">
        <v>555</v>
      </c>
      <c r="C930" s="24" t="s">
        <v>81</v>
      </c>
      <c r="D930" s="20" t="s">
        <v>72</v>
      </c>
      <c r="E930" s="37"/>
      <c r="F930" s="37">
        <v>1000</v>
      </c>
      <c r="G930" s="109">
        <f t="shared" si="32"/>
        <v>1.7815689565172466</v>
      </c>
      <c r="H930" s="108">
        <v>561.303</v>
      </c>
      <c r="I930" s="36">
        <f t="shared" si="33"/>
        <v>-10713188</v>
      </c>
      <c r="J930" s="20" t="s">
        <v>385</v>
      </c>
      <c r="K930" s="20" t="s">
        <v>83</v>
      </c>
      <c r="L930" s="20" t="s">
        <v>26</v>
      </c>
      <c r="M930" s="20" t="s">
        <v>66</v>
      </c>
      <c r="N930" s="24" t="s">
        <v>84</v>
      </c>
    </row>
    <row r="931" spans="1:15" s="3" customFormat="1" x14ac:dyDescent="0.25">
      <c r="A931" s="52">
        <v>43301</v>
      </c>
      <c r="B931" s="20" t="s">
        <v>556</v>
      </c>
      <c r="C931" s="24" t="s">
        <v>81</v>
      </c>
      <c r="D931" s="20" t="s">
        <v>72</v>
      </c>
      <c r="E931" s="37"/>
      <c r="F931" s="37">
        <v>1000</v>
      </c>
      <c r="G931" s="109">
        <f t="shared" si="32"/>
        <v>1.7815689565172466</v>
      </c>
      <c r="H931" s="108">
        <v>561.303</v>
      </c>
      <c r="I931" s="36">
        <f t="shared" si="33"/>
        <v>-10714188</v>
      </c>
      <c r="J931" s="20" t="s">
        <v>385</v>
      </c>
      <c r="K931" s="20" t="s">
        <v>83</v>
      </c>
      <c r="L931" s="20" t="s">
        <v>26</v>
      </c>
      <c r="M931" s="20" t="s">
        <v>66</v>
      </c>
      <c r="N931" s="24" t="s">
        <v>84</v>
      </c>
    </row>
    <row r="932" spans="1:15" s="3" customFormat="1" x14ac:dyDescent="0.25">
      <c r="A932" s="52">
        <v>43301</v>
      </c>
      <c r="B932" s="20" t="s">
        <v>557</v>
      </c>
      <c r="C932" s="24" t="s">
        <v>81</v>
      </c>
      <c r="D932" s="20" t="s">
        <v>72</v>
      </c>
      <c r="E932" s="37"/>
      <c r="F932" s="37">
        <v>1000</v>
      </c>
      <c r="G932" s="109">
        <f t="shared" si="32"/>
        <v>1.7815689565172466</v>
      </c>
      <c r="H932" s="108">
        <v>561.303</v>
      </c>
      <c r="I932" s="36">
        <f t="shared" si="33"/>
        <v>-10715188</v>
      </c>
      <c r="J932" s="20" t="s">
        <v>385</v>
      </c>
      <c r="K932" s="20" t="s">
        <v>83</v>
      </c>
      <c r="L932" s="20" t="s">
        <v>26</v>
      </c>
      <c r="M932" s="20" t="s">
        <v>66</v>
      </c>
      <c r="N932" s="24" t="s">
        <v>84</v>
      </c>
    </row>
    <row r="933" spans="1:15" s="3" customFormat="1" ht="15.75" x14ac:dyDescent="0.25">
      <c r="A933" s="52">
        <v>43301</v>
      </c>
      <c r="B933" s="20" t="s">
        <v>618</v>
      </c>
      <c r="C933" s="24" t="s">
        <v>81</v>
      </c>
      <c r="D933" s="55" t="s">
        <v>76</v>
      </c>
      <c r="E933" s="37"/>
      <c r="F933" s="37">
        <v>3000</v>
      </c>
      <c r="G933" s="109">
        <f t="shared" si="32"/>
        <v>5.3447068695517395</v>
      </c>
      <c r="H933" s="108">
        <v>561.303</v>
      </c>
      <c r="I933" s="36">
        <f t="shared" si="33"/>
        <v>-10718188</v>
      </c>
      <c r="J933" s="20" t="s">
        <v>396</v>
      </c>
      <c r="K933" s="46" t="s">
        <v>83</v>
      </c>
      <c r="L933" s="20" t="s">
        <v>35</v>
      </c>
      <c r="M933" s="20" t="s">
        <v>66</v>
      </c>
      <c r="N933" s="24" t="s">
        <v>84</v>
      </c>
      <c r="O933" s="39"/>
    </row>
    <row r="934" spans="1:15" s="3" customFormat="1" ht="15.75" x14ac:dyDescent="0.25">
      <c r="A934" s="52">
        <v>43301</v>
      </c>
      <c r="B934" s="20" t="s">
        <v>619</v>
      </c>
      <c r="C934" s="20" t="s">
        <v>585</v>
      </c>
      <c r="D934" s="55" t="s">
        <v>76</v>
      </c>
      <c r="E934" s="37"/>
      <c r="F934" s="37">
        <v>5000</v>
      </c>
      <c r="G934" s="109">
        <f t="shared" si="32"/>
        <v>8.907844782586233</v>
      </c>
      <c r="H934" s="108">
        <v>561.303</v>
      </c>
      <c r="I934" s="36">
        <f t="shared" si="33"/>
        <v>-10723188</v>
      </c>
      <c r="J934" s="20" t="s">
        <v>396</v>
      </c>
      <c r="K934" s="46" t="s">
        <v>83</v>
      </c>
      <c r="L934" s="20" t="s">
        <v>35</v>
      </c>
      <c r="M934" s="20" t="s">
        <v>66</v>
      </c>
      <c r="N934" s="24" t="s">
        <v>84</v>
      </c>
      <c r="O934" s="39"/>
    </row>
    <row r="935" spans="1:15" s="3" customFormat="1" ht="15.75" x14ac:dyDescent="0.25">
      <c r="A935" s="52">
        <v>43301</v>
      </c>
      <c r="B935" s="20" t="s">
        <v>620</v>
      </c>
      <c r="C935" s="24" t="s">
        <v>81</v>
      </c>
      <c r="D935" s="55" t="s">
        <v>76</v>
      </c>
      <c r="E935" s="37"/>
      <c r="F935" s="37">
        <v>2500</v>
      </c>
      <c r="G935" s="109">
        <f t="shared" si="32"/>
        <v>4.4539223912931165</v>
      </c>
      <c r="H935" s="108">
        <v>561.303</v>
      </c>
      <c r="I935" s="36">
        <f t="shared" si="33"/>
        <v>-10725688</v>
      </c>
      <c r="J935" s="20" t="s">
        <v>396</v>
      </c>
      <c r="K935" s="46" t="s">
        <v>83</v>
      </c>
      <c r="L935" s="20" t="s">
        <v>35</v>
      </c>
      <c r="M935" s="20" t="s">
        <v>66</v>
      </c>
      <c r="N935" s="24" t="s">
        <v>84</v>
      </c>
      <c r="O935" s="39"/>
    </row>
    <row r="936" spans="1:15" s="3" customFormat="1" ht="15.75" x14ac:dyDescent="0.25">
      <c r="A936" s="52">
        <v>43301</v>
      </c>
      <c r="B936" s="20" t="s">
        <v>621</v>
      </c>
      <c r="C936" s="24" t="s">
        <v>81</v>
      </c>
      <c r="D936" s="55" t="s">
        <v>76</v>
      </c>
      <c r="E936" s="37"/>
      <c r="F936" s="37">
        <v>4000</v>
      </c>
      <c r="G936" s="109">
        <f t="shared" si="32"/>
        <v>7.1262758260689862</v>
      </c>
      <c r="H936" s="108">
        <v>561.303</v>
      </c>
      <c r="I936" s="36">
        <f t="shared" si="33"/>
        <v>-10729688</v>
      </c>
      <c r="J936" s="20" t="s">
        <v>396</v>
      </c>
      <c r="K936" s="46" t="s">
        <v>83</v>
      </c>
      <c r="L936" s="20" t="s">
        <v>35</v>
      </c>
      <c r="M936" s="20" t="s">
        <v>66</v>
      </c>
      <c r="N936" s="24" t="s">
        <v>84</v>
      </c>
      <c r="O936" s="39"/>
    </row>
    <row r="937" spans="1:15" s="3" customFormat="1" ht="15.75" x14ac:dyDescent="0.25">
      <c r="A937" s="52">
        <v>43301</v>
      </c>
      <c r="B937" s="20" t="s">
        <v>622</v>
      </c>
      <c r="C937" s="20" t="s">
        <v>375</v>
      </c>
      <c r="D937" s="20" t="s">
        <v>69</v>
      </c>
      <c r="E937" s="37"/>
      <c r="F937" s="37">
        <v>10000</v>
      </c>
      <c r="G937" s="109">
        <f t="shared" si="32"/>
        <v>17.815689565172466</v>
      </c>
      <c r="H937" s="108">
        <v>561.303</v>
      </c>
      <c r="I937" s="36">
        <f t="shared" si="33"/>
        <v>-10739688</v>
      </c>
      <c r="J937" s="20" t="s">
        <v>396</v>
      </c>
      <c r="K937" s="46" t="s">
        <v>83</v>
      </c>
      <c r="L937" s="20" t="s">
        <v>35</v>
      </c>
      <c r="M937" s="20" t="s">
        <v>66</v>
      </c>
      <c r="N937" s="24" t="s">
        <v>84</v>
      </c>
      <c r="O937" s="39"/>
    </row>
    <row r="938" spans="1:15" s="3" customFormat="1" x14ac:dyDescent="0.25">
      <c r="A938" s="52">
        <v>43301</v>
      </c>
      <c r="B938" s="20" t="s">
        <v>721</v>
      </c>
      <c r="C938" s="24" t="s">
        <v>81</v>
      </c>
      <c r="D938" s="20" t="s">
        <v>76</v>
      </c>
      <c r="E938" s="37"/>
      <c r="F938" s="67">
        <v>2000</v>
      </c>
      <c r="G938" s="109">
        <f t="shared" si="32"/>
        <v>3.5631379130344931</v>
      </c>
      <c r="H938" s="108">
        <v>561.303</v>
      </c>
      <c r="I938" s="36">
        <f t="shared" si="33"/>
        <v>-10741688</v>
      </c>
      <c r="J938" s="20" t="s">
        <v>350</v>
      </c>
      <c r="K938" s="20" t="s">
        <v>83</v>
      </c>
      <c r="L938" s="20" t="s">
        <v>35</v>
      </c>
      <c r="M938" s="20" t="s">
        <v>66</v>
      </c>
      <c r="N938" s="20" t="s">
        <v>668</v>
      </c>
    </row>
    <row r="939" spans="1:15" s="3" customFormat="1" x14ac:dyDescent="0.25">
      <c r="A939" s="52">
        <v>43301</v>
      </c>
      <c r="B939" s="20" t="s">
        <v>717</v>
      </c>
      <c r="C939" s="20" t="s">
        <v>687</v>
      </c>
      <c r="D939" s="20" t="s">
        <v>76</v>
      </c>
      <c r="E939" s="37"/>
      <c r="F939" s="67">
        <v>6500</v>
      </c>
      <c r="G939" s="109">
        <f t="shared" si="32"/>
        <v>11.580198217362103</v>
      </c>
      <c r="H939" s="108">
        <v>561.303</v>
      </c>
      <c r="I939" s="36">
        <f t="shared" si="33"/>
        <v>-10748188</v>
      </c>
      <c r="J939" s="20" t="s">
        <v>350</v>
      </c>
      <c r="K939" s="20" t="s">
        <v>83</v>
      </c>
      <c r="L939" s="20" t="s">
        <v>35</v>
      </c>
      <c r="M939" s="20" t="s">
        <v>66</v>
      </c>
      <c r="N939" s="20" t="s">
        <v>668</v>
      </c>
    </row>
    <row r="940" spans="1:15" s="163" customFormat="1" x14ac:dyDescent="0.25">
      <c r="A940" s="52">
        <v>43301</v>
      </c>
      <c r="B940" s="63" t="s">
        <v>779</v>
      </c>
      <c r="C940" s="24" t="s">
        <v>81</v>
      </c>
      <c r="D940" s="46" t="s">
        <v>74</v>
      </c>
      <c r="E940" s="37"/>
      <c r="F940" s="100">
        <v>1000</v>
      </c>
      <c r="G940" s="109">
        <f t="shared" si="32"/>
        <v>1.7815689565172466</v>
      </c>
      <c r="H940" s="108">
        <v>561.303</v>
      </c>
      <c r="I940" s="36">
        <f t="shared" si="33"/>
        <v>-10749188</v>
      </c>
      <c r="J940" s="24" t="s">
        <v>288</v>
      </c>
      <c r="K940" s="63" t="s">
        <v>83</v>
      </c>
      <c r="L940" s="20" t="s">
        <v>26</v>
      </c>
      <c r="M940" s="20" t="s">
        <v>66</v>
      </c>
      <c r="N940" s="24" t="s">
        <v>84</v>
      </c>
    </row>
    <row r="941" spans="1:15" s="163" customFormat="1" x14ac:dyDescent="0.25">
      <c r="A941" s="52">
        <v>43301</v>
      </c>
      <c r="B941" s="63" t="s">
        <v>780</v>
      </c>
      <c r="C941" s="20" t="s">
        <v>73</v>
      </c>
      <c r="D941" s="46" t="s">
        <v>74</v>
      </c>
      <c r="E941" s="37"/>
      <c r="F941" s="100">
        <v>1000</v>
      </c>
      <c r="G941" s="109">
        <f t="shared" si="32"/>
        <v>1.7815689565172466</v>
      </c>
      <c r="H941" s="108">
        <v>561.303</v>
      </c>
      <c r="I941" s="36">
        <f t="shared" si="33"/>
        <v>-10750188</v>
      </c>
      <c r="J941" s="24" t="s">
        <v>288</v>
      </c>
      <c r="K941" s="63" t="s">
        <v>83</v>
      </c>
      <c r="L941" s="20" t="s">
        <v>26</v>
      </c>
      <c r="M941" s="20" t="s">
        <v>66</v>
      </c>
      <c r="N941" s="24" t="s">
        <v>84</v>
      </c>
    </row>
    <row r="942" spans="1:15" s="163" customFormat="1" x14ac:dyDescent="0.25">
      <c r="A942" s="52">
        <v>43301</v>
      </c>
      <c r="B942" s="63" t="s">
        <v>781</v>
      </c>
      <c r="C942" s="24" t="s">
        <v>81</v>
      </c>
      <c r="D942" s="46" t="s">
        <v>74</v>
      </c>
      <c r="E942" s="37"/>
      <c r="F942" s="100">
        <v>1000</v>
      </c>
      <c r="G942" s="109">
        <f t="shared" si="32"/>
        <v>1.7815689565172466</v>
      </c>
      <c r="H942" s="108">
        <v>561.303</v>
      </c>
      <c r="I942" s="36">
        <f t="shared" si="33"/>
        <v>-10751188</v>
      </c>
      <c r="J942" s="24" t="s">
        <v>288</v>
      </c>
      <c r="K942" s="63" t="s">
        <v>83</v>
      </c>
      <c r="L942" s="20" t="s">
        <v>26</v>
      </c>
      <c r="M942" s="20" t="s">
        <v>66</v>
      </c>
      <c r="N942" s="24" t="s">
        <v>84</v>
      </c>
    </row>
    <row r="943" spans="1:15" s="3" customFormat="1" x14ac:dyDescent="0.25">
      <c r="A943" s="52">
        <v>43301</v>
      </c>
      <c r="B943" s="24" t="s">
        <v>843</v>
      </c>
      <c r="C943" s="24" t="s">
        <v>99</v>
      </c>
      <c r="D943" s="46" t="s">
        <v>74</v>
      </c>
      <c r="E943" s="37"/>
      <c r="F943" s="37">
        <v>40000</v>
      </c>
      <c r="G943" s="109">
        <f t="shared" si="32"/>
        <v>71.262758260689864</v>
      </c>
      <c r="H943" s="108">
        <v>561.303</v>
      </c>
      <c r="I943" s="36">
        <f t="shared" si="33"/>
        <v>-10791188</v>
      </c>
      <c r="J943" s="24" t="s">
        <v>806</v>
      </c>
      <c r="K943" s="24" t="s">
        <v>83</v>
      </c>
      <c r="L943" s="20" t="s">
        <v>26</v>
      </c>
      <c r="M943" s="20" t="s">
        <v>66</v>
      </c>
      <c r="N943" s="24" t="s">
        <v>84</v>
      </c>
    </row>
    <row r="944" spans="1:15" s="163" customFormat="1" x14ac:dyDescent="0.25">
      <c r="A944" s="52">
        <v>43301</v>
      </c>
      <c r="B944" s="24" t="s">
        <v>844</v>
      </c>
      <c r="C944" s="24" t="s">
        <v>81</v>
      </c>
      <c r="D944" s="46" t="s">
        <v>74</v>
      </c>
      <c r="E944" s="37"/>
      <c r="F944" s="37">
        <v>1000</v>
      </c>
      <c r="G944" s="109">
        <f t="shared" si="32"/>
        <v>1.7815689565172466</v>
      </c>
      <c r="H944" s="108">
        <v>561.303</v>
      </c>
      <c r="I944" s="36">
        <f t="shared" si="33"/>
        <v>-10792188</v>
      </c>
      <c r="J944" s="24" t="s">
        <v>806</v>
      </c>
      <c r="K944" s="24" t="s">
        <v>83</v>
      </c>
      <c r="L944" s="20" t="s">
        <v>26</v>
      </c>
      <c r="M944" s="20" t="s">
        <v>66</v>
      </c>
      <c r="N944" s="24" t="s">
        <v>84</v>
      </c>
    </row>
    <row r="945" spans="1:15" s="163" customFormat="1" x14ac:dyDescent="0.25">
      <c r="A945" s="52">
        <v>43301</v>
      </c>
      <c r="B945" s="24" t="s">
        <v>845</v>
      </c>
      <c r="C945" s="24" t="s">
        <v>81</v>
      </c>
      <c r="D945" s="46" t="s">
        <v>74</v>
      </c>
      <c r="E945" s="37"/>
      <c r="F945" s="37">
        <v>1000</v>
      </c>
      <c r="G945" s="109">
        <f t="shared" si="32"/>
        <v>1.7815689565172466</v>
      </c>
      <c r="H945" s="108">
        <v>561.303</v>
      </c>
      <c r="I945" s="36">
        <f t="shared" si="33"/>
        <v>-10793188</v>
      </c>
      <c r="J945" s="24" t="s">
        <v>806</v>
      </c>
      <c r="K945" s="24" t="s">
        <v>83</v>
      </c>
      <c r="L945" s="20" t="s">
        <v>26</v>
      </c>
      <c r="M945" s="20" t="s">
        <v>66</v>
      </c>
      <c r="N945" s="24" t="s">
        <v>84</v>
      </c>
    </row>
    <row r="946" spans="1:15" s="163" customFormat="1" x14ac:dyDescent="0.25">
      <c r="A946" s="52">
        <v>43301</v>
      </c>
      <c r="B946" s="24" t="s">
        <v>781</v>
      </c>
      <c r="C946" s="24" t="s">
        <v>81</v>
      </c>
      <c r="D946" s="46" t="s">
        <v>74</v>
      </c>
      <c r="E946" s="37"/>
      <c r="F946" s="37">
        <v>1000</v>
      </c>
      <c r="G946" s="109">
        <f t="shared" si="32"/>
        <v>1.7815689565172466</v>
      </c>
      <c r="H946" s="108">
        <v>561.303</v>
      </c>
      <c r="I946" s="36">
        <f t="shared" si="33"/>
        <v>-10794188</v>
      </c>
      <c r="J946" s="24" t="s">
        <v>806</v>
      </c>
      <c r="K946" s="24" t="s">
        <v>83</v>
      </c>
      <c r="L946" s="20" t="s">
        <v>26</v>
      </c>
      <c r="M946" s="20" t="s">
        <v>66</v>
      </c>
      <c r="N946" s="24" t="s">
        <v>84</v>
      </c>
    </row>
    <row r="947" spans="1:15" s="163" customFormat="1" x14ac:dyDescent="0.25">
      <c r="A947" s="52">
        <v>43301</v>
      </c>
      <c r="B947" s="63" t="s">
        <v>935</v>
      </c>
      <c r="C947" s="24" t="s">
        <v>81</v>
      </c>
      <c r="D947" s="46" t="s">
        <v>74</v>
      </c>
      <c r="E947" s="37"/>
      <c r="F947" s="37">
        <v>500</v>
      </c>
      <c r="G947" s="109">
        <f t="shared" si="32"/>
        <v>0.89078447825862328</v>
      </c>
      <c r="H947" s="108">
        <v>561.303</v>
      </c>
      <c r="I947" s="36">
        <f t="shared" si="33"/>
        <v>-10794688</v>
      </c>
      <c r="J947" s="24" t="s">
        <v>338</v>
      </c>
      <c r="K947" s="63" t="s">
        <v>83</v>
      </c>
      <c r="L947" s="20" t="s">
        <v>26</v>
      </c>
      <c r="M947" s="20" t="s">
        <v>66</v>
      </c>
      <c r="N947" s="24" t="s">
        <v>84</v>
      </c>
    </row>
    <row r="948" spans="1:15" s="163" customFormat="1" x14ac:dyDescent="0.25">
      <c r="A948" s="52">
        <v>43301</v>
      </c>
      <c r="B948" s="63" t="s">
        <v>936</v>
      </c>
      <c r="C948" s="24" t="s">
        <v>81</v>
      </c>
      <c r="D948" s="46" t="s">
        <v>74</v>
      </c>
      <c r="E948" s="37"/>
      <c r="F948" s="37">
        <v>500</v>
      </c>
      <c r="G948" s="109">
        <f t="shared" si="32"/>
        <v>0.89078447825862328</v>
      </c>
      <c r="H948" s="108">
        <v>561.303</v>
      </c>
      <c r="I948" s="36">
        <f t="shared" si="33"/>
        <v>-10795188</v>
      </c>
      <c r="J948" s="24" t="s">
        <v>338</v>
      </c>
      <c r="K948" s="63" t="s">
        <v>83</v>
      </c>
      <c r="L948" s="20" t="s">
        <v>26</v>
      </c>
      <c r="M948" s="20" t="s">
        <v>66</v>
      </c>
      <c r="N948" s="24" t="s">
        <v>84</v>
      </c>
    </row>
    <row r="949" spans="1:15" s="163" customFormat="1" x14ac:dyDescent="0.25">
      <c r="A949" s="52">
        <v>43301</v>
      </c>
      <c r="B949" s="63" t="s">
        <v>937</v>
      </c>
      <c r="C949" s="24" t="s">
        <v>81</v>
      </c>
      <c r="D949" s="46" t="s">
        <v>74</v>
      </c>
      <c r="E949" s="37"/>
      <c r="F949" s="37">
        <v>500</v>
      </c>
      <c r="G949" s="109">
        <f t="shared" si="32"/>
        <v>0.89078447825862328</v>
      </c>
      <c r="H949" s="108">
        <v>561.303</v>
      </c>
      <c r="I949" s="36">
        <f t="shared" si="33"/>
        <v>-10795688</v>
      </c>
      <c r="J949" s="24" t="s">
        <v>338</v>
      </c>
      <c r="K949" s="63" t="s">
        <v>83</v>
      </c>
      <c r="L949" s="20" t="s">
        <v>26</v>
      </c>
      <c r="M949" s="20" t="s">
        <v>66</v>
      </c>
      <c r="N949" s="24" t="s">
        <v>84</v>
      </c>
    </row>
    <row r="950" spans="1:15" s="163" customFormat="1" x14ac:dyDescent="0.25">
      <c r="A950" s="52">
        <v>43301</v>
      </c>
      <c r="B950" s="63" t="s">
        <v>938</v>
      </c>
      <c r="C950" s="24" t="s">
        <v>81</v>
      </c>
      <c r="D950" s="46" t="s">
        <v>74</v>
      </c>
      <c r="E950" s="37"/>
      <c r="F950" s="37">
        <v>500</v>
      </c>
      <c r="G950" s="109">
        <f t="shared" si="32"/>
        <v>0.89078447825862328</v>
      </c>
      <c r="H950" s="108">
        <v>561.303</v>
      </c>
      <c r="I950" s="36">
        <f t="shared" si="33"/>
        <v>-10796188</v>
      </c>
      <c r="J950" s="24" t="s">
        <v>338</v>
      </c>
      <c r="K950" s="63" t="s">
        <v>83</v>
      </c>
      <c r="L950" s="20" t="s">
        <v>26</v>
      </c>
      <c r="M950" s="20" t="s">
        <v>66</v>
      </c>
      <c r="N950" s="24" t="s">
        <v>84</v>
      </c>
    </row>
    <row r="951" spans="1:15" s="163" customFormat="1" x14ac:dyDescent="0.25">
      <c r="A951" s="52">
        <v>43301</v>
      </c>
      <c r="B951" s="63" t="s">
        <v>939</v>
      </c>
      <c r="C951" s="24" t="s">
        <v>81</v>
      </c>
      <c r="D951" s="46" t="s">
        <v>74</v>
      </c>
      <c r="E951" s="37"/>
      <c r="F951" s="37">
        <v>500</v>
      </c>
      <c r="G951" s="109">
        <f t="shared" si="32"/>
        <v>0.89078447825862328</v>
      </c>
      <c r="H951" s="108">
        <v>561.303</v>
      </c>
      <c r="I951" s="36">
        <f t="shared" si="33"/>
        <v>-10796688</v>
      </c>
      <c r="J951" s="24" t="s">
        <v>338</v>
      </c>
      <c r="K951" s="63" t="s">
        <v>83</v>
      </c>
      <c r="L951" s="20" t="s">
        <v>26</v>
      </c>
      <c r="M951" s="20" t="s">
        <v>66</v>
      </c>
      <c r="N951" s="24" t="s">
        <v>84</v>
      </c>
    </row>
    <row r="952" spans="1:15" s="163" customFormat="1" x14ac:dyDescent="0.25">
      <c r="A952" s="52">
        <v>43301</v>
      </c>
      <c r="B952" s="63" t="s">
        <v>940</v>
      </c>
      <c r="C952" s="24" t="s">
        <v>81</v>
      </c>
      <c r="D952" s="46" t="s">
        <v>74</v>
      </c>
      <c r="E952" s="37"/>
      <c r="F952" s="37">
        <v>500</v>
      </c>
      <c r="G952" s="109">
        <f t="shared" si="32"/>
        <v>0.89078447825862328</v>
      </c>
      <c r="H952" s="108">
        <v>561.303</v>
      </c>
      <c r="I952" s="36">
        <f t="shared" si="33"/>
        <v>-10797188</v>
      </c>
      <c r="J952" s="24" t="s">
        <v>338</v>
      </c>
      <c r="K952" s="63" t="s">
        <v>83</v>
      </c>
      <c r="L952" s="20" t="s">
        <v>26</v>
      </c>
      <c r="M952" s="20" t="s">
        <v>66</v>
      </c>
      <c r="N952" s="24" t="s">
        <v>84</v>
      </c>
    </row>
    <row r="953" spans="1:15" s="163" customFormat="1" x14ac:dyDescent="0.25">
      <c r="A953" s="52">
        <v>43301</v>
      </c>
      <c r="B953" s="63" t="s">
        <v>925</v>
      </c>
      <c r="C953" s="24" t="s">
        <v>81</v>
      </c>
      <c r="D953" s="46" t="s">
        <v>74</v>
      </c>
      <c r="E953" s="37"/>
      <c r="F953" s="37">
        <v>500</v>
      </c>
      <c r="G953" s="109">
        <f t="shared" si="32"/>
        <v>0.89078447825862328</v>
      </c>
      <c r="H953" s="108">
        <v>561.303</v>
      </c>
      <c r="I953" s="36">
        <f t="shared" si="33"/>
        <v>-10797688</v>
      </c>
      <c r="J953" s="24" t="s">
        <v>338</v>
      </c>
      <c r="K953" s="63" t="s">
        <v>83</v>
      </c>
      <c r="L953" s="20" t="s">
        <v>26</v>
      </c>
      <c r="M953" s="20" t="s">
        <v>66</v>
      </c>
      <c r="N953" s="24" t="s">
        <v>84</v>
      </c>
    </row>
    <row r="954" spans="1:15" s="163" customFormat="1" x14ac:dyDescent="0.25">
      <c r="A954" s="52">
        <v>43301</v>
      </c>
      <c r="B954" s="63" t="s">
        <v>941</v>
      </c>
      <c r="C954" s="24" t="s">
        <v>99</v>
      </c>
      <c r="D954" s="46" t="s">
        <v>74</v>
      </c>
      <c r="E954" s="37"/>
      <c r="F954" s="37">
        <v>70000</v>
      </c>
      <c r="G954" s="109">
        <f t="shared" si="32"/>
        <v>124.70982695620725</v>
      </c>
      <c r="H954" s="108">
        <v>561.303</v>
      </c>
      <c r="I954" s="36">
        <f t="shared" si="33"/>
        <v>-10867688</v>
      </c>
      <c r="J954" s="24" t="s">
        <v>338</v>
      </c>
      <c r="K954" s="63" t="s">
        <v>83</v>
      </c>
      <c r="L954" s="20" t="s">
        <v>26</v>
      </c>
      <c r="M954" s="20" t="s">
        <v>66</v>
      </c>
      <c r="N954" s="24" t="s">
        <v>84</v>
      </c>
    </row>
    <row r="955" spans="1:15" s="3" customFormat="1" x14ac:dyDescent="0.25">
      <c r="A955" s="52">
        <v>43301</v>
      </c>
      <c r="B955" s="63" t="s">
        <v>1040</v>
      </c>
      <c r="C955" s="24" t="s">
        <v>81</v>
      </c>
      <c r="D955" s="20" t="s">
        <v>76</v>
      </c>
      <c r="E955" s="100"/>
      <c r="F955" s="100">
        <v>350</v>
      </c>
      <c r="G955" s="109">
        <f t="shared" si="32"/>
        <v>0.62354913478103624</v>
      </c>
      <c r="H955" s="108">
        <v>561.303</v>
      </c>
      <c r="I955" s="36">
        <f t="shared" si="33"/>
        <v>-10868038</v>
      </c>
      <c r="J955" s="63" t="s">
        <v>351</v>
      </c>
      <c r="K955" s="63" t="s">
        <v>83</v>
      </c>
      <c r="L955" s="20" t="s">
        <v>35</v>
      </c>
      <c r="M955" s="20" t="s">
        <v>66</v>
      </c>
      <c r="N955" s="24" t="s">
        <v>84</v>
      </c>
      <c r="O955" s="106"/>
    </row>
    <row r="956" spans="1:15" s="3" customFormat="1" x14ac:dyDescent="0.25">
      <c r="A956" s="52">
        <v>43301</v>
      </c>
      <c r="B956" s="63" t="s">
        <v>1041</v>
      </c>
      <c r="C956" s="24" t="s">
        <v>81</v>
      </c>
      <c r="D956" s="20" t="s">
        <v>76</v>
      </c>
      <c r="E956" s="100"/>
      <c r="F956" s="100">
        <v>350</v>
      </c>
      <c r="G956" s="109">
        <f t="shared" si="32"/>
        <v>0.62354913478103624</v>
      </c>
      <c r="H956" s="108">
        <v>561.303</v>
      </c>
      <c r="I956" s="36">
        <f t="shared" si="33"/>
        <v>-10868388</v>
      </c>
      <c r="J956" s="63" t="s">
        <v>351</v>
      </c>
      <c r="K956" s="63" t="s">
        <v>83</v>
      </c>
      <c r="L956" s="20" t="s">
        <v>35</v>
      </c>
      <c r="M956" s="20" t="s">
        <v>66</v>
      </c>
      <c r="N956" s="24" t="s">
        <v>84</v>
      </c>
      <c r="O956" s="106"/>
    </row>
    <row r="957" spans="1:15" s="163" customFormat="1" x14ac:dyDescent="0.25">
      <c r="A957" s="52">
        <v>43301</v>
      </c>
      <c r="B957" s="63" t="s">
        <v>1042</v>
      </c>
      <c r="C957" s="24" t="s">
        <v>99</v>
      </c>
      <c r="D957" s="20" t="s">
        <v>76</v>
      </c>
      <c r="E957" s="100"/>
      <c r="F957" s="100">
        <v>15000</v>
      </c>
      <c r="G957" s="109">
        <f t="shared" si="32"/>
        <v>26.723534347758697</v>
      </c>
      <c r="H957" s="108">
        <v>561.303</v>
      </c>
      <c r="I957" s="36">
        <f t="shared" si="33"/>
        <v>-10883388</v>
      </c>
      <c r="J957" s="63" t="s">
        <v>351</v>
      </c>
      <c r="K957" s="63">
        <v>3</v>
      </c>
      <c r="L957" s="20" t="s">
        <v>35</v>
      </c>
      <c r="M957" s="20" t="s">
        <v>66</v>
      </c>
      <c r="N957" s="24" t="s">
        <v>100</v>
      </c>
      <c r="O957" s="164"/>
    </row>
    <row r="958" spans="1:15" s="3" customFormat="1" x14ac:dyDescent="0.25">
      <c r="A958" s="52">
        <v>43301</v>
      </c>
      <c r="B958" s="63" t="s">
        <v>1043</v>
      </c>
      <c r="C958" s="24" t="s">
        <v>81</v>
      </c>
      <c r="D958" s="20" t="s">
        <v>76</v>
      </c>
      <c r="E958" s="100"/>
      <c r="F958" s="100">
        <v>7000</v>
      </c>
      <c r="G958" s="109">
        <f t="shared" si="32"/>
        <v>12.470982695620725</v>
      </c>
      <c r="H958" s="108">
        <v>561.303</v>
      </c>
      <c r="I958" s="36">
        <f t="shared" si="33"/>
        <v>-10890388</v>
      </c>
      <c r="J958" s="63" t="s">
        <v>351</v>
      </c>
      <c r="K958" s="63" t="s">
        <v>83</v>
      </c>
      <c r="L958" s="20" t="s">
        <v>35</v>
      </c>
      <c r="M958" s="20" t="s">
        <v>66</v>
      </c>
      <c r="N958" s="24" t="s">
        <v>84</v>
      </c>
      <c r="O958" s="106"/>
    </row>
    <row r="959" spans="1:15" s="3" customFormat="1" x14ac:dyDescent="0.25">
      <c r="A959" s="52">
        <v>43301</v>
      </c>
      <c r="B959" s="63" t="s">
        <v>1045</v>
      </c>
      <c r="C959" s="24" t="s">
        <v>81</v>
      </c>
      <c r="D959" s="20" t="s">
        <v>76</v>
      </c>
      <c r="E959" s="100"/>
      <c r="F959" s="100">
        <v>350</v>
      </c>
      <c r="G959" s="109">
        <f t="shared" si="32"/>
        <v>0.62354913478103624</v>
      </c>
      <c r="H959" s="108">
        <v>561.303</v>
      </c>
      <c r="I959" s="36">
        <f t="shared" si="33"/>
        <v>-10890738</v>
      </c>
      <c r="J959" s="63" t="s">
        <v>351</v>
      </c>
      <c r="K959" s="63" t="s">
        <v>83</v>
      </c>
      <c r="L959" s="20" t="s">
        <v>35</v>
      </c>
      <c r="M959" s="20" t="s">
        <v>66</v>
      </c>
      <c r="N959" s="24" t="s">
        <v>84</v>
      </c>
      <c r="O959" s="106"/>
    </row>
    <row r="960" spans="1:15" s="163" customFormat="1" x14ac:dyDescent="0.25">
      <c r="A960" s="52">
        <v>43302</v>
      </c>
      <c r="B960" s="63" t="s">
        <v>1044</v>
      </c>
      <c r="C960" s="24" t="s">
        <v>81</v>
      </c>
      <c r="D960" s="20" t="s">
        <v>76</v>
      </c>
      <c r="E960" s="100"/>
      <c r="F960" s="100">
        <v>6000</v>
      </c>
      <c r="G960" s="109">
        <f t="shared" si="32"/>
        <v>10.689413739103479</v>
      </c>
      <c r="H960" s="108">
        <v>561.303</v>
      </c>
      <c r="I960" s="36">
        <f t="shared" si="33"/>
        <v>-10896738</v>
      </c>
      <c r="J960" s="63" t="s">
        <v>351</v>
      </c>
      <c r="K960" s="63" t="s">
        <v>188</v>
      </c>
      <c r="L960" s="20" t="s">
        <v>35</v>
      </c>
      <c r="M960" s="20" t="s">
        <v>66</v>
      </c>
      <c r="N960" s="24" t="s">
        <v>100</v>
      </c>
      <c r="O960" s="164"/>
    </row>
    <row r="961" spans="1:15" s="163" customFormat="1" x14ac:dyDescent="0.25">
      <c r="A961" s="52">
        <v>43302</v>
      </c>
      <c r="B961" s="45" t="s">
        <v>156</v>
      </c>
      <c r="C961" s="24" t="s">
        <v>81</v>
      </c>
      <c r="D961" s="46" t="s">
        <v>74</v>
      </c>
      <c r="E961" s="100"/>
      <c r="F961" s="36">
        <v>500</v>
      </c>
      <c r="G961" s="109">
        <f t="shared" si="32"/>
        <v>0.89078447825862328</v>
      </c>
      <c r="H961" s="108">
        <v>561.303</v>
      </c>
      <c r="I961" s="36">
        <f t="shared" si="33"/>
        <v>-10897238</v>
      </c>
      <c r="J961" s="24" t="s">
        <v>82</v>
      </c>
      <c r="K961" s="63" t="s">
        <v>83</v>
      </c>
      <c r="L961" s="20" t="s">
        <v>26</v>
      </c>
      <c r="M961" s="20" t="s">
        <v>66</v>
      </c>
      <c r="N961" s="24" t="s">
        <v>84</v>
      </c>
      <c r="O961" s="164"/>
    </row>
    <row r="962" spans="1:15" s="163" customFormat="1" x14ac:dyDescent="0.25">
      <c r="A962" s="52">
        <v>43302</v>
      </c>
      <c r="B962" s="45" t="s">
        <v>157</v>
      </c>
      <c r="C962" s="24" t="s">
        <v>121</v>
      </c>
      <c r="D962" s="46" t="s">
        <v>74</v>
      </c>
      <c r="E962" s="100"/>
      <c r="F962" s="36">
        <v>2000</v>
      </c>
      <c r="G962" s="109">
        <f t="shared" si="32"/>
        <v>3.5631379130344931</v>
      </c>
      <c r="H962" s="108">
        <v>561.303</v>
      </c>
      <c r="I962" s="36">
        <f t="shared" si="33"/>
        <v>-10899238</v>
      </c>
      <c r="J962" s="24" t="s">
        <v>82</v>
      </c>
      <c r="K962" s="63" t="s">
        <v>83</v>
      </c>
      <c r="L962" s="20" t="s">
        <v>26</v>
      </c>
      <c r="M962" s="20" t="s">
        <v>66</v>
      </c>
      <c r="N962" s="24" t="s">
        <v>84</v>
      </c>
      <c r="O962" s="164"/>
    </row>
    <row r="963" spans="1:15" s="163" customFormat="1" x14ac:dyDescent="0.25">
      <c r="A963" s="52">
        <v>43302</v>
      </c>
      <c r="B963" s="45" t="s">
        <v>158</v>
      </c>
      <c r="C963" s="24" t="s">
        <v>81</v>
      </c>
      <c r="D963" s="46" t="s">
        <v>74</v>
      </c>
      <c r="E963" s="100"/>
      <c r="F963" s="36">
        <v>1000</v>
      </c>
      <c r="G963" s="109">
        <f t="shared" si="32"/>
        <v>1.7815689565172466</v>
      </c>
      <c r="H963" s="108">
        <v>561.303</v>
      </c>
      <c r="I963" s="36">
        <f t="shared" si="33"/>
        <v>-10900238</v>
      </c>
      <c r="J963" s="24" t="s">
        <v>82</v>
      </c>
      <c r="K963" s="63" t="s">
        <v>83</v>
      </c>
      <c r="L963" s="20" t="s">
        <v>26</v>
      </c>
      <c r="M963" s="20" t="s">
        <v>66</v>
      </c>
      <c r="N963" s="24" t="s">
        <v>84</v>
      </c>
      <c r="O963" s="164"/>
    </row>
    <row r="964" spans="1:15" s="3" customFormat="1" x14ac:dyDescent="0.25">
      <c r="A964" s="52">
        <v>43302</v>
      </c>
      <c r="B964" s="20" t="s">
        <v>228</v>
      </c>
      <c r="C964" s="24" t="s">
        <v>81</v>
      </c>
      <c r="D964" s="46" t="s">
        <v>74</v>
      </c>
      <c r="E964" s="37"/>
      <c r="F964" s="37">
        <v>500</v>
      </c>
      <c r="G964" s="109">
        <f t="shared" si="32"/>
        <v>0.89078447825862328</v>
      </c>
      <c r="H964" s="108">
        <v>561.303</v>
      </c>
      <c r="I964" s="36">
        <f t="shared" si="33"/>
        <v>-10900738</v>
      </c>
      <c r="J964" s="20" t="s">
        <v>187</v>
      </c>
      <c r="K964" s="20" t="s">
        <v>83</v>
      </c>
      <c r="L964" s="20" t="s">
        <v>26</v>
      </c>
      <c r="M964" s="20" t="s">
        <v>66</v>
      </c>
      <c r="N964" s="20" t="s">
        <v>84</v>
      </c>
    </row>
    <row r="965" spans="1:15" s="3" customFormat="1" x14ac:dyDescent="0.25">
      <c r="A965" s="52">
        <v>43302</v>
      </c>
      <c r="B965" s="20" t="s">
        <v>259</v>
      </c>
      <c r="C965" s="24" t="s">
        <v>81</v>
      </c>
      <c r="D965" s="46" t="s">
        <v>74</v>
      </c>
      <c r="E965" s="37"/>
      <c r="F965" s="37">
        <v>500</v>
      </c>
      <c r="G965" s="109">
        <f t="shared" si="32"/>
        <v>0.89078447825862328</v>
      </c>
      <c r="H965" s="108">
        <v>561.303</v>
      </c>
      <c r="I965" s="36">
        <f t="shared" si="33"/>
        <v>-10901238</v>
      </c>
      <c r="J965" s="20" t="s">
        <v>187</v>
      </c>
      <c r="K965" s="20" t="s">
        <v>83</v>
      </c>
      <c r="L965" s="20" t="s">
        <v>26</v>
      </c>
      <c r="M965" s="20" t="s">
        <v>66</v>
      </c>
      <c r="N965" s="20" t="s">
        <v>84</v>
      </c>
    </row>
    <row r="966" spans="1:15" s="3" customFormat="1" x14ac:dyDescent="0.25">
      <c r="A966" s="52">
        <v>43302</v>
      </c>
      <c r="B966" s="20" t="s">
        <v>260</v>
      </c>
      <c r="C966" s="24" t="s">
        <v>81</v>
      </c>
      <c r="D966" s="46" t="s">
        <v>74</v>
      </c>
      <c r="E966" s="37"/>
      <c r="F966" s="37">
        <v>500</v>
      </c>
      <c r="G966" s="109">
        <f t="shared" si="32"/>
        <v>0.89078447825862328</v>
      </c>
      <c r="H966" s="108">
        <v>561.303</v>
      </c>
      <c r="I966" s="36">
        <f t="shared" si="33"/>
        <v>-10901738</v>
      </c>
      <c r="J966" s="20" t="s">
        <v>187</v>
      </c>
      <c r="K966" s="20" t="s">
        <v>83</v>
      </c>
      <c r="L966" s="20" t="s">
        <v>26</v>
      </c>
      <c r="M966" s="20" t="s">
        <v>66</v>
      </c>
      <c r="N966" s="20" t="s">
        <v>84</v>
      </c>
    </row>
    <row r="967" spans="1:15" s="3" customFormat="1" x14ac:dyDescent="0.25">
      <c r="A967" s="52">
        <v>43302</v>
      </c>
      <c r="B967" s="20" t="s">
        <v>261</v>
      </c>
      <c r="C967" s="24" t="s">
        <v>81</v>
      </c>
      <c r="D967" s="46" t="s">
        <v>74</v>
      </c>
      <c r="E967" s="37"/>
      <c r="F967" s="37">
        <v>500</v>
      </c>
      <c r="G967" s="109">
        <f t="shared" si="32"/>
        <v>0.89078447825862328</v>
      </c>
      <c r="H967" s="108">
        <v>561.303</v>
      </c>
      <c r="I967" s="36">
        <f t="shared" si="33"/>
        <v>-10902238</v>
      </c>
      <c r="J967" s="20" t="s">
        <v>187</v>
      </c>
      <c r="K967" s="20" t="s">
        <v>83</v>
      </c>
      <c r="L967" s="20" t="s">
        <v>26</v>
      </c>
      <c r="M967" s="20" t="s">
        <v>66</v>
      </c>
      <c r="N967" s="20" t="s">
        <v>84</v>
      </c>
    </row>
    <row r="968" spans="1:15" s="3" customFormat="1" x14ac:dyDescent="0.25">
      <c r="A968" s="52">
        <v>43302</v>
      </c>
      <c r="B968" s="20" t="s">
        <v>213</v>
      </c>
      <c r="C968" s="24" t="s">
        <v>81</v>
      </c>
      <c r="D968" s="46" t="s">
        <v>74</v>
      </c>
      <c r="E968" s="37"/>
      <c r="F968" s="37">
        <v>500</v>
      </c>
      <c r="G968" s="109">
        <f t="shared" si="32"/>
        <v>0.89078447825862328</v>
      </c>
      <c r="H968" s="108">
        <v>561.303</v>
      </c>
      <c r="I968" s="36">
        <f t="shared" si="33"/>
        <v>-10902738</v>
      </c>
      <c r="J968" s="20" t="s">
        <v>187</v>
      </c>
      <c r="K968" s="20" t="s">
        <v>83</v>
      </c>
      <c r="L968" s="20" t="s">
        <v>26</v>
      </c>
      <c r="M968" s="20" t="s">
        <v>66</v>
      </c>
      <c r="N968" s="20" t="s">
        <v>84</v>
      </c>
    </row>
    <row r="969" spans="1:15" s="163" customFormat="1" x14ac:dyDescent="0.25">
      <c r="A969" s="52">
        <v>43302</v>
      </c>
      <c r="B969" s="20" t="s">
        <v>263</v>
      </c>
      <c r="C969" s="20" t="s">
        <v>121</v>
      </c>
      <c r="D969" s="46" t="s">
        <v>74</v>
      </c>
      <c r="E969" s="37"/>
      <c r="F969" s="37">
        <v>3000</v>
      </c>
      <c r="G969" s="109">
        <f t="shared" si="32"/>
        <v>5.3447068695517395</v>
      </c>
      <c r="H969" s="108">
        <v>561.303</v>
      </c>
      <c r="I969" s="36">
        <f t="shared" si="33"/>
        <v>-10905738</v>
      </c>
      <c r="J969" s="20" t="s">
        <v>187</v>
      </c>
      <c r="K969" s="20" t="s">
        <v>83</v>
      </c>
      <c r="L969" s="20" t="s">
        <v>26</v>
      </c>
      <c r="M969" s="20" t="s">
        <v>66</v>
      </c>
      <c r="N969" s="20" t="s">
        <v>84</v>
      </c>
    </row>
    <row r="970" spans="1:15" s="163" customFormat="1" x14ac:dyDescent="0.25">
      <c r="A970" s="52">
        <v>43302</v>
      </c>
      <c r="B970" s="20" t="s">
        <v>424</v>
      </c>
      <c r="C970" s="24" t="s">
        <v>81</v>
      </c>
      <c r="D970" s="20" t="s">
        <v>75</v>
      </c>
      <c r="E970" s="37"/>
      <c r="F970" s="37">
        <v>2000</v>
      </c>
      <c r="G970" s="109">
        <f t="shared" si="32"/>
        <v>3.5631379130344931</v>
      </c>
      <c r="H970" s="108">
        <v>561.303</v>
      </c>
      <c r="I970" s="36">
        <f t="shared" si="33"/>
        <v>-10907738</v>
      </c>
      <c r="J970" s="20" t="s">
        <v>186</v>
      </c>
      <c r="K970" s="20" t="s">
        <v>83</v>
      </c>
      <c r="L970" s="20" t="s">
        <v>26</v>
      </c>
      <c r="M970" s="20" t="s">
        <v>66</v>
      </c>
      <c r="N970" s="24" t="s">
        <v>84</v>
      </c>
      <c r="O970" s="166"/>
    </row>
    <row r="971" spans="1:15" s="163" customFormat="1" x14ac:dyDescent="0.25">
      <c r="A971" s="52">
        <v>43302</v>
      </c>
      <c r="B971" s="20" t="s">
        <v>425</v>
      </c>
      <c r="C971" s="24" t="s">
        <v>81</v>
      </c>
      <c r="D971" s="20" t="s">
        <v>75</v>
      </c>
      <c r="E971" s="37"/>
      <c r="F971" s="37">
        <v>3000</v>
      </c>
      <c r="G971" s="109">
        <f t="shared" si="32"/>
        <v>5.3447068695517395</v>
      </c>
      <c r="H971" s="108">
        <v>561.303</v>
      </c>
      <c r="I971" s="36">
        <f t="shared" si="33"/>
        <v>-10910738</v>
      </c>
      <c r="J971" s="20" t="s">
        <v>186</v>
      </c>
      <c r="K971" s="20" t="s">
        <v>83</v>
      </c>
      <c r="L971" s="20" t="s">
        <v>26</v>
      </c>
      <c r="M971" s="20" t="s">
        <v>66</v>
      </c>
      <c r="N971" s="24" t="s">
        <v>84</v>
      </c>
      <c r="O971" s="166"/>
    </row>
    <row r="972" spans="1:15" s="163" customFormat="1" x14ac:dyDescent="0.25">
      <c r="A972" s="52">
        <v>43302</v>
      </c>
      <c r="B972" s="20" t="s">
        <v>426</v>
      </c>
      <c r="C972" s="24" t="s">
        <v>81</v>
      </c>
      <c r="D972" s="20" t="s">
        <v>75</v>
      </c>
      <c r="E972" s="37"/>
      <c r="F972" s="37">
        <v>3000</v>
      </c>
      <c r="G972" s="109">
        <f t="shared" si="32"/>
        <v>5.3447068695517395</v>
      </c>
      <c r="H972" s="108">
        <v>561.303</v>
      </c>
      <c r="I972" s="36">
        <f t="shared" si="33"/>
        <v>-10913738</v>
      </c>
      <c r="J972" s="20" t="s">
        <v>186</v>
      </c>
      <c r="K972" s="20" t="s">
        <v>83</v>
      </c>
      <c r="L972" s="20" t="s">
        <v>26</v>
      </c>
      <c r="M972" s="20" t="s">
        <v>66</v>
      </c>
      <c r="N972" s="24" t="s">
        <v>84</v>
      </c>
      <c r="O972" s="166"/>
    </row>
    <row r="973" spans="1:15" s="163" customFormat="1" ht="15.75" x14ac:dyDescent="0.25">
      <c r="A973" s="52">
        <v>43302</v>
      </c>
      <c r="B973" s="20" t="s">
        <v>623</v>
      </c>
      <c r="C973" s="24" t="s">
        <v>99</v>
      </c>
      <c r="D973" s="55" t="s">
        <v>76</v>
      </c>
      <c r="E973" s="37"/>
      <c r="F973" s="37">
        <v>48000</v>
      </c>
      <c r="G973" s="109">
        <f t="shared" si="32"/>
        <v>85.515309912827831</v>
      </c>
      <c r="H973" s="108">
        <v>561.303</v>
      </c>
      <c r="I973" s="36">
        <f t="shared" si="33"/>
        <v>-10961738</v>
      </c>
      <c r="J973" s="20" t="s">
        <v>396</v>
      </c>
      <c r="K973" s="46">
        <v>5</v>
      </c>
      <c r="L973" s="20" t="s">
        <v>35</v>
      </c>
      <c r="M973" s="20" t="s">
        <v>66</v>
      </c>
      <c r="N973" s="24" t="s">
        <v>100</v>
      </c>
      <c r="O973" s="165"/>
    </row>
    <row r="974" spans="1:15" s="3" customFormat="1" ht="15.75" x14ac:dyDescent="0.25">
      <c r="A974" s="52">
        <v>43302</v>
      </c>
      <c r="B974" s="20" t="s">
        <v>624</v>
      </c>
      <c r="C974" s="24" t="s">
        <v>81</v>
      </c>
      <c r="D974" s="55" t="s">
        <v>76</v>
      </c>
      <c r="E974" s="37"/>
      <c r="F974" s="37">
        <v>3000</v>
      </c>
      <c r="G974" s="109">
        <f t="shared" si="32"/>
        <v>5.3447068695517395</v>
      </c>
      <c r="H974" s="108">
        <v>561.303</v>
      </c>
      <c r="I974" s="36">
        <f t="shared" si="33"/>
        <v>-10964738</v>
      </c>
      <c r="J974" s="20" t="s">
        <v>396</v>
      </c>
      <c r="K974" s="46" t="s">
        <v>83</v>
      </c>
      <c r="L974" s="20" t="s">
        <v>35</v>
      </c>
      <c r="M974" s="20" t="s">
        <v>66</v>
      </c>
      <c r="N974" s="24" t="s">
        <v>84</v>
      </c>
      <c r="O974" s="39"/>
    </row>
    <row r="975" spans="1:15" s="3" customFormat="1" ht="15.75" x14ac:dyDescent="0.25">
      <c r="A975" s="52">
        <v>43302</v>
      </c>
      <c r="B975" s="20" t="s">
        <v>625</v>
      </c>
      <c r="C975" s="24" t="s">
        <v>81</v>
      </c>
      <c r="D975" s="55" t="s">
        <v>76</v>
      </c>
      <c r="E975" s="37"/>
      <c r="F975" s="37">
        <v>3000</v>
      </c>
      <c r="G975" s="109">
        <f t="shared" si="32"/>
        <v>5.3447068695517395</v>
      </c>
      <c r="H975" s="108">
        <v>561.303</v>
      </c>
      <c r="I975" s="36">
        <f t="shared" si="33"/>
        <v>-10967738</v>
      </c>
      <c r="J975" s="20" t="s">
        <v>396</v>
      </c>
      <c r="K975" s="46" t="s">
        <v>83</v>
      </c>
      <c r="L975" s="20" t="s">
        <v>35</v>
      </c>
      <c r="M975" s="20" t="s">
        <v>66</v>
      </c>
      <c r="N975" s="24" t="s">
        <v>84</v>
      </c>
      <c r="O975" s="39"/>
    </row>
    <row r="976" spans="1:15" s="3" customFormat="1" ht="15.75" x14ac:dyDescent="0.25">
      <c r="A976" s="52">
        <v>43302</v>
      </c>
      <c r="B976" s="20" t="s">
        <v>626</v>
      </c>
      <c r="C976" s="20" t="s">
        <v>79</v>
      </c>
      <c r="D976" s="55" t="s">
        <v>69</v>
      </c>
      <c r="E976" s="37"/>
      <c r="F976" s="37">
        <v>1000</v>
      </c>
      <c r="G976" s="109">
        <f t="shared" ref="G976:G1039" si="34">+F976/H976</f>
        <v>1.7815689565172466</v>
      </c>
      <c r="H976" s="108">
        <v>561.303</v>
      </c>
      <c r="I976" s="36">
        <f t="shared" ref="I976:I1039" si="35">+I975+E976-F976</f>
        <v>-10968738</v>
      </c>
      <c r="J976" s="20" t="s">
        <v>396</v>
      </c>
      <c r="K976" s="46" t="s">
        <v>83</v>
      </c>
      <c r="L976" s="20" t="s">
        <v>35</v>
      </c>
      <c r="M976" s="20" t="s">
        <v>66</v>
      </c>
      <c r="N976" s="24" t="s">
        <v>84</v>
      </c>
      <c r="O976" s="39"/>
    </row>
    <row r="977" spans="1:15" s="3" customFormat="1" ht="15.75" x14ac:dyDescent="0.25">
      <c r="A977" s="52">
        <v>43302</v>
      </c>
      <c r="B977" s="20" t="s">
        <v>627</v>
      </c>
      <c r="C977" s="20" t="s">
        <v>375</v>
      </c>
      <c r="D977" s="20" t="s">
        <v>69</v>
      </c>
      <c r="E977" s="37"/>
      <c r="F977" s="37">
        <v>5000</v>
      </c>
      <c r="G977" s="109">
        <f t="shared" si="34"/>
        <v>8.907844782586233</v>
      </c>
      <c r="H977" s="108">
        <v>561.303</v>
      </c>
      <c r="I977" s="36">
        <f t="shared" si="35"/>
        <v>-10973738</v>
      </c>
      <c r="J977" s="20" t="s">
        <v>396</v>
      </c>
      <c r="K977" s="46" t="s">
        <v>83</v>
      </c>
      <c r="L977" s="20" t="s">
        <v>35</v>
      </c>
      <c r="M977" s="20" t="s">
        <v>66</v>
      </c>
      <c r="N977" s="24" t="s">
        <v>84</v>
      </c>
      <c r="O977" s="39"/>
    </row>
    <row r="978" spans="1:15" s="3" customFormat="1" ht="15.75" x14ac:dyDescent="0.25">
      <c r="A978" s="52">
        <v>43302</v>
      </c>
      <c r="B978" s="20" t="s">
        <v>628</v>
      </c>
      <c r="C978" s="24" t="s">
        <v>81</v>
      </c>
      <c r="D978" s="55" t="s">
        <v>76</v>
      </c>
      <c r="E978" s="37"/>
      <c r="F978" s="37">
        <v>2500</v>
      </c>
      <c r="G978" s="109">
        <f t="shared" si="34"/>
        <v>4.4539223912931165</v>
      </c>
      <c r="H978" s="108">
        <v>561.303</v>
      </c>
      <c r="I978" s="36">
        <f t="shared" si="35"/>
        <v>-10976238</v>
      </c>
      <c r="J978" s="20" t="s">
        <v>396</v>
      </c>
      <c r="K978" s="46" t="s">
        <v>83</v>
      </c>
      <c r="L978" s="20" t="s">
        <v>35</v>
      </c>
      <c r="M978" s="20" t="s">
        <v>66</v>
      </c>
      <c r="N978" s="24" t="s">
        <v>84</v>
      </c>
      <c r="O978" s="39"/>
    </row>
    <row r="979" spans="1:15" s="163" customFormat="1" ht="15.75" x14ac:dyDescent="0.25">
      <c r="A979" s="52">
        <v>43302</v>
      </c>
      <c r="B979" s="20" t="s">
        <v>629</v>
      </c>
      <c r="C979" s="24" t="s">
        <v>81</v>
      </c>
      <c r="D979" s="55" t="s">
        <v>76</v>
      </c>
      <c r="E979" s="37"/>
      <c r="F979" s="37">
        <v>18000</v>
      </c>
      <c r="G979" s="109">
        <f t="shared" si="34"/>
        <v>32.068241217310437</v>
      </c>
      <c r="H979" s="108">
        <v>561.303</v>
      </c>
      <c r="I979" s="36">
        <f t="shared" si="35"/>
        <v>-10994238</v>
      </c>
      <c r="J979" s="20" t="s">
        <v>396</v>
      </c>
      <c r="K979" s="46">
        <v>13</v>
      </c>
      <c r="L979" s="20" t="s">
        <v>35</v>
      </c>
      <c r="M979" s="20" t="s">
        <v>66</v>
      </c>
      <c r="N979" s="24" t="s">
        <v>100</v>
      </c>
      <c r="O979" s="165"/>
    </row>
    <row r="980" spans="1:15" s="40" customFormat="1" ht="15.75" x14ac:dyDescent="0.25">
      <c r="A980" s="52">
        <v>43302</v>
      </c>
      <c r="B980" s="20" t="s">
        <v>604</v>
      </c>
      <c r="C980" s="20" t="s">
        <v>670</v>
      </c>
      <c r="D980" s="55" t="s">
        <v>76</v>
      </c>
      <c r="E980" s="37"/>
      <c r="F980" s="37">
        <v>5000</v>
      </c>
      <c r="G980" s="109">
        <f t="shared" si="34"/>
        <v>8.907844782586233</v>
      </c>
      <c r="H980" s="108">
        <v>561.303</v>
      </c>
      <c r="I980" s="36">
        <f t="shared" si="35"/>
        <v>-10999238</v>
      </c>
      <c r="J980" s="20" t="s">
        <v>396</v>
      </c>
      <c r="K980" s="46" t="s">
        <v>83</v>
      </c>
      <c r="L980" s="20" t="s">
        <v>35</v>
      </c>
      <c r="M980" s="20" t="s">
        <v>66</v>
      </c>
      <c r="N980" s="24" t="s">
        <v>84</v>
      </c>
      <c r="O980" s="167"/>
    </row>
    <row r="981" spans="1:15" s="3" customFormat="1" ht="15.75" x14ac:dyDescent="0.25">
      <c r="A981" s="52">
        <v>43302</v>
      </c>
      <c r="B981" s="20" t="s">
        <v>630</v>
      </c>
      <c r="C981" s="24" t="s">
        <v>81</v>
      </c>
      <c r="D981" s="55" t="s">
        <v>76</v>
      </c>
      <c r="E981" s="37"/>
      <c r="F981" s="37">
        <v>5000</v>
      </c>
      <c r="G981" s="109">
        <f t="shared" si="34"/>
        <v>8.907844782586233</v>
      </c>
      <c r="H981" s="108">
        <v>561.303</v>
      </c>
      <c r="I981" s="36">
        <f t="shared" si="35"/>
        <v>-11004238</v>
      </c>
      <c r="J981" s="20" t="s">
        <v>396</v>
      </c>
      <c r="K981" s="46" t="s">
        <v>83</v>
      </c>
      <c r="L981" s="20" t="s">
        <v>35</v>
      </c>
      <c r="M981" s="20" t="s">
        <v>66</v>
      </c>
      <c r="N981" s="24" t="s">
        <v>84</v>
      </c>
      <c r="O981" s="39"/>
    </row>
    <row r="982" spans="1:15" s="40" customFormat="1" ht="15.75" x14ac:dyDescent="0.25">
      <c r="A982" s="52">
        <v>43302</v>
      </c>
      <c r="B982" s="20" t="s">
        <v>631</v>
      </c>
      <c r="C982" s="20" t="s">
        <v>670</v>
      </c>
      <c r="D982" s="55" t="s">
        <v>76</v>
      </c>
      <c r="E982" s="37"/>
      <c r="F982" s="37">
        <v>4000</v>
      </c>
      <c r="G982" s="109">
        <f t="shared" si="34"/>
        <v>7.1262758260689862</v>
      </c>
      <c r="H982" s="108">
        <v>561.303</v>
      </c>
      <c r="I982" s="36">
        <f t="shared" si="35"/>
        <v>-11008238</v>
      </c>
      <c r="J982" s="20" t="s">
        <v>396</v>
      </c>
      <c r="K982" s="46" t="s">
        <v>83</v>
      </c>
      <c r="L982" s="20" t="s">
        <v>35</v>
      </c>
      <c r="M982" s="20" t="s">
        <v>66</v>
      </c>
      <c r="N982" s="24" t="s">
        <v>84</v>
      </c>
      <c r="O982" s="167"/>
    </row>
    <row r="983" spans="1:15" s="40" customFormat="1" ht="15.75" x14ac:dyDescent="0.25">
      <c r="A983" s="52">
        <v>43302</v>
      </c>
      <c r="B983" s="20" t="s">
        <v>632</v>
      </c>
      <c r="C983" s="20" t="s">
        <v>670</v>
      </c>
      <c r="D983" s="55" t="s">
        <v>76</v>
      </c>
      <c r="E983" s="37"/>
      <c r="F983" s="37">
        <v>3200</v>
      </c>
      <c r="G983" s="109">
        <f t="shared" si="34"/>
        <v>5.701020660855189</v>
      </c>
      <c r="H983" s="108">
        <v>561.303</v>
      </c>
      <c r="I983" s="36">
        <f t="shared" si="35"/>
        <v>-11011438</v>
      </c>
      <c r="J983" s="20" t="s">
        <v>396</v>
      </c>
      <c r="K983" s="46" t="s">
        <v>83</v>
      </c>
      <c r="L983" s="20" t="s">
        <v>35</v>
      </c>
      <c r="M983" s="20" t="s">
        <v>66</v>
      </c>
      <c r="N983" s="24" t="s">
        <v>84</v>
      </c>
      <c r="O983" s="167"/>
    </row>
    <row r="984" spans="1:15" s="40" customFormat="1" ht="15.75" x14ac:dyDescent="0.25">
      <c r="A984" s="52">
        <v>43302</v>
      </c>
      <c r="B984" s="20" t="s">
        <v>633</v>
      </c>
      <c r="C984" s="20" t="s">
        <v>670</v>
      </c>
      <c r="D984" s="55" t="s">
        <v>76</v>
      </c>
      <c r="E984" s="37"/>
      <c r="F984" s="37">
        <v>2000</v>
      </c>
      <c r="G984" s="109">
        <f t="shared" si="34"/>
        <v>3.5631379130344931</v>
      </c>
      <c r="H984" s="108">
        <v>561.303</v>
      </c>
      <c r="I984" s="36">
        <f t="shared" si="35"/>
        <v>-11013438</v>
      </c>
      <c r="J984" s="20" t="s">
        <v>396</v>
      </c>
      <c r="K984" s="46" t="s">
        <v>83</v>
      </c>
      <c r="L984" s="20" t="s">
        <v>35</v>
      </c>
      <c r="M984" s="20" t="s">
        <v>66</v>
      </c>
      <c r="N984" s="24" t="s">
        <v>84</v>
      </c>
      <c r="O984" s="167"/>
    </row>
    <row r="985" spans="1:15" s="3" customFormat="1" ht="15.75" x14ac:dyDescent="0.25">
      <c r="A985" s="52">
        <v>43302</v>
      </c>
      <c r="B985" s="20" t="s">
        <v>634</v>
      </c>
      <c r="C985" s="24" t="s">
        <v>81</v>
      </c>
      <c r="D985" s="55" t="s">
        <v>76</v>
      </c>
      <c r="E985" s="37"/>
      <c r="F985" s="37">
        <v>1500</v>
      </c>
      <c r="G985" s="109">
        <f t="shared" si="34"/>
        <v>2.6723534347758697</v>
      </c>
      <c r="H985" s="108">
        <v>561.303</v>
      </c>
      <c r="I985" s="36">
        <f t="shared" si="35"/>
        <v>-11014938</v>
      </c>
      <c r="J985" s="20" t="s">
        <v>396</v>
      </c>
      <c r="K985" s="46" t="s">
        <v>83</v>
      </c>
      <c r="L985" s="20" t="s">
        <v>35</v>
      </c>
      <c r="M985" s="20" t="s">
        <v>66</v>
      </c>
      <c r="N985" s="24" t="s">
        <v>84</v>
      </c>
      <c r="O985" s="39"/>
    </row>
    <row r="986" spans="1:15" s="3" customFormat="1" ht="15.75" x14ac:dyDescent="0.25">
      <c r="A986" s="52">
        <v>43302</v>
      </c>
      <c r="B986" s="20" t="s">
        <v>635</v>
      </c>
      <c r="C986" s="24" t="s">
        <v>99</v>
      </c>
      <c r="D986" s="55" t="s">
        <v>76</v>
      </c>
      <c r="E986" s="37"/>
      <c r="F986" s="37">
        <v>30000</v>
      </c>
      <c r="G986" s="109">
        <f t="shared" si="34"/>
        <v>53.447068695517395</v>
      </c>
      <c r="H986" s="108">
        <v>561.303</v>
      </c>
      <c r="I986" s="36">
        <f t="shared" si="35"/>
        <v>-11044938</v>
      </c>
      <c r="J986" s="20" t="s">
        <v>396</v>
      </c>
      <c r="K986" s="46" t="s">
        <v>83</v>
      </c>
      <c r="L986" s="20" t="s">
        <v>35</v>
      </c>
      <c r="M986" s="20" t="s">
        <v>66</v>
      </c>
      <c r="N986" s="24" t="s">
        <v>84</v>
      </c>
      <c r="O986" s="39"/>
    </row>
    <row r="987" spans="1:15" s="3" customFormat="1" x14ac:dyDescent="0.25">
      <c r="A987" s="52">
        <v>43302</v>
      </c>
      <c r="B987" s="20" t="s">
        <v>721</v>
      </c>
      <c r="C987" s="24" t="s">
        <v>81</v>
      </c>
      <c r="D987" s="20" t="s">
        <v>76</v>
      </c>
      <c r="E987" s="37"/>
      <c r="F987" s="67">
        <v>3000</v>
      </c>
      <c r="G987" s="109">
        <f t="shared" si="34"/>
        <v>5.3447068695517395</v>
      </c>
      <c r="H987" s="108">
        <v>561.303</v>
      </c>
      <c r="I987" s="36">
        <f t="shared" si="35"/>
        <v>-11047938</v>
      </c>
      <c r="J987" s="20" t="s">
        <v>350</v>
      </c>
      <c r="K987" s="20" t="s">
        <v>83</v>
      </c>
      <c r="L987" s="20" t="s">
        <v>35</v>
      </c>
      <c r="M987" s="20" t="s">
        <v>66</v>
      </c>
      <c r="N987" s="20" t="s">
        <v>668</v>
      </c>
    </row>
    <row r="988" spans="1:15" s="163" customFormat="1" x14ac:dyDescent="0.25">
      <c r="A988" s="52">
        <v>43302</v>
      </c>
      <c r="B988" s="20" t="s">
        <v>722</v>
      </c>
      <c r="C988" s="24" t="s">
        <v>81</v>
      </c>
      <c r="D988" s="20" t="s">
        <v>76</v>
      </c>
      <c r="E988" s="37"/>
      <c r="F988" s="67">
        <v>12000</v>
      </c>
      <c r="G988" s="109">
        <f t="shared" si="34"/>
        <v>21.378827478206958</v>
      </c>
      <c r="H988" s="108">
        <v>561.303</v>
      </c>
      <c r="I988" s="36">
        <f t="shared" si="35"/>
        <v>-11059938</v>
      </c>
      <c r="J988" s="20" t="s">
        <v>350</v>
      </c>
      <c r="K988" s="20">
        <v>13046</v>
      </c>
      <c r="L988" s="20" t="s">
        <v>35</v>
      </c>
      <c r="M988" s="20" t="s">
        <v>66</v>
      </c>
      <c r="N988" s="20" t="s">
        <v>100</v>
      </c>
    </row>
    <row r="989" spans="1:15" s="163" customFormat="1" x14ac:dyDescent="0.25">
      <c r="A989" s="52">
        <v>43302</v>
      </c>
      <c r="B989" s="63" t="s">
        <v>942</v>
      </c>
      <c r="C989" s="24" t="s">
        <v>81</v>
      </c>
      <c r="D989" s="46" t="s">
        <v>74</v>
      </c>
      <c r="E989" s="37"/>
      <c r="F989" s="37">
        <v>500</v>
      </c>
      <c r="G989" s="109">
        <f t="shared" si="34"/>
        <v>0.89078447825862328</v>
      </c>
      <c r="H989" s="108">
        <v>561.303</v>
      </c>
      <c r="I989" s="36">
        <f t="shared" si="35"/>
        <v>-11060438</v>
      </c>
      <c r="J989" s="24" t="s">
        <v>338</v>
      </c>
      <c r="K989" s="63" t="s">
        <v>83</v>
      </c>
      <c r="L989" s="20" t="s">
        <v>26</v>
      </c>
      <c r="M989" s="20" t="s">
        <v>66</v>
      </c>
      <c r="N989" s="24" t="s">
        <v>84</v>
      </c>
    </row>
    <row r="990" spans="1:15" s="163" customFormat="1" x14ac:dyDescent="0.25">
      <c r="A990" s="52">
        <v>43302</v>
      </c>
      <c r="B990" s="63" t="s">
        <v>943</v>
      </c>
      <c r="C990" s="24" t="s">
        <v>81</v>
      </c>
      <c r="D990" s="46" t="s">
        <v>74</v>
      </c>
      <c r="E990" s="37"/>
      <c r="F990" s="37">
        <v>500</v>
      </c>
      <c r="G990" s="109">
        <f t="shared" si="34"/>
        <v>0.89078447825862328</v>
      </c>
      <c r="H990" s="108">
        <v>561.303</v>
      </c>
      <c r="I990" s="36">
        <f t="shared" si="35"/>
        <v>-11060938</v>
      </c>
      <c r="J990" s="24" t="s">
        <v>338</v>
      </c>
      <c r="K990" s="63" t="s">
        <v>83</v>
      </c>
      <c r="L990" s="20" t="s">
        <v>26</v>
      </c>
      <c r="M990" s="20" t="s">
        <v>66</v>
      </c>
      <c r="N990" s="24" t="s">
        <v>84</v>
      </c>
    </row>
    <row r="991" spans="1:15" s="163" customFormat="1" x14ac:dyDescent="0.25">
      <c r="A991" s="52">
        <v>43302</v>
      </c>
      <c r="B991" s="63" t="s">
        <v>944</v>
      </c>
      <c r="C991" s="20" t="s">
        <v>864</v>
      </c>
      <c r="D991" s="46" t="s">
        <v>74</v>
      </c>
      <c r="E991" s="37"/>
      <c r="F991" s="37">
        <v>5000</v>
      </c>
      <c r="G991" s="109">
        <f t="shared" si="34"/>
        <v>8.907844782586233</v>
      </c>
      <c r="H991" s="108">
        <v>561.303</v>
      </c>
      <c r="I991" s="36">
        <f t="shared" si="35"/>
        <v>-11065938</v>
      </c>
      <c r="J991" s="24" t="s">
        <v>338</v>
      </c>
      <c r="K991" s="63" t="s">
        <v>83</v>
      </c>
      <c r="L991" s="20" t="s">
        <v>26</v>
      </c>
      <c r="M991" s="20" t="s">
        <v>66</v>
      </c>
      <c r="N991" s="24" t="s">
        <v>84</v>
      </c>
    </row>
    <row r="992" spans="1:15" s="163" customFormat="1" x14ac:dyDescent="0.25">
      <c r="A992" s="52">
        <v>43302</v>
      </c>
      <c r="B992" s="63" t="s">
        <v>945</v>
      </c>
      <c r="C992" s="24" t="s">
        <v>81</v>
      </c>
      <c r="D992" s="46" t="s">
        <v>74</v>
      </c>
      <c r="E992" s="37"/>
      <c r="F992" s="37">
        <v>500</v>
      </c>
      <c r="G992" s="109">
        <f t="shared" si="34"/>
        <v>0.89078447825862328</v>
      </c>
      <c r="H992" s="108">
        <v>561.303</v>
      </c>
      <c r="I992" s="36">
        <f t="shared" si="35"/>
        <v>-11066438</v>
      </c>
      <c r="J992" s="24" t="s">
        <v>338</v>
      </c>
      <c r="K992" s="63" t="s">
        <v>83</v>
      </c>
      <c r="L992" s="20" t="s">
        <v>26</v>
      </c>
      <c r="M992" s="20" t="s">
        <v>66</v>
      </c>
      <c r="N992" s="24" t="s">
        <v>84</v>
      </c>
    </row>
    <row r="993" spans="1:15" s="163" customFormat="1" x14ac:dyDescent="0.25">
      <c r="A993" s="52">
        <v>43302</v>
      </c>
      <c r="B993" s="63" t="s">
        <v>1046</v>
      </c>
      <c r="C993" s="24" t="s">
        <v>99</v>
      </c>
      <c r="D993" s="20" t="s">
        <v>76</v>
      </c>
      <c r="E993" s="100"/>
      <c r="F993" s="100">
        <v>15000</v>
      </c>
      <c r="G993" s="109">
        <f t="shared" si="34"/>
        <v>26.723534347758697</v>
      </c>
      <c r="H993" s="108">
        <v>561.303</v>
      </c>
      <c r="I993" s="36">
        <f t="shared" si="35"/>
        <v>-11081438</v>
      </c>
      <c r="J993" s="63" t="s">
        <v>351</v>
      </c>
      <c r="K993" s="63">
        <v>25</v>
      </c>
      <c r="L993" s="20" t="s">
        <v>35</v>
      </c>
      <c r="M993" s="20" t="s">
        <v>66</v>
      </c>
      <c r="N993" s="24" t="s">
        <v>100</v>
      </c>
      <c r="O993" s="164"/>
    </row>
    <row r="994" spans="1:15" s="3" customFormat="1" x14ac:dyDescent="0.25">
      <c r="A994" s="52">
        <v>43302</v>
      </c>
      <c r="B994" s="63" t="s">
        <v>1047</v>
      </c>
      <c r="C994" s="24" t="s">
        <v>99</v>
      </c>
      <c r="D994" s="20" t="s">
        <v>76</v>
      </c>
      <c r="E994" s="100"/>
      <c r="F994" s="100">
        <v>50000</v>
      </c>
      <c r="G994" s="109">
        <f t="shared" si="34"/>
        <v>89.078447825862327</v>
      </c>
      <c r="H994" s="108">
        <v>561.303</v>
      </c>
      <c r="I994" s="36">
        <f t="shared" si="35"/>
        <v>-11131438</v>
      </c>
      <c r="J994" s="63" t="s">
        <v>351</v>
      </c>
      <c r="K994" s="63" t="s">
        <v>83</v>
      </c>
      <c r="L994" s="20" t="s">
        <v>35</v>
      </c>
      <c r="M994" s="20" t="s">
        <v>66</v>
      </c>
      <c r="N994" s="24" t="s">
        <v>84</v>
      </c>
      <c r="O994" s="106"/>
    </row>
    <row r="995" spans="1:15" s="3" customFormat="1" x14ac:dyDescent="0.25">
      <c r="A995" s="52">
        <v>43302</v>
      </c>
      <c r="B995" s="63" t="s">
        <v>1048</v>
      </c>
      <c r="C995" s="24" t="s">
        <v>81</v>
      </c>
      <c r="D995" s="20" t="s">
        <v>76</v>
      </c>
      <c r="E995" s="100"/>
      <c r="F995" s="100">
        <v>900</v>
      </c>
      <c r="G995" s="109">
        <f t="shared" si="34"/>
        <v>1.6034120608655218</v>
      </c>
      <c r="H995" s="108">
        <v>561.303</v>
      </c>
      <c r="I995" s="36">
        <f t="shared" si="35"/>
        <v>-11132338</v>
      </c>
      <c r="J995" s="63" t="s">
        <v>351</v>
      </c>
      <c r="K995" s="63" t="s">
        <v>83</v>
      </c>
      <c r="L995" s="20" t="s">
        <v>35</v>
      </c>
      <c r="M995" s="20" t="s">
        <v>66</v>
      </c>
      <c r="N995" s="24" t="s">
        <v>84</v>
      </c>
      <c r="O995" s="106"/>
    </row>
    <row r="996" spans="1:15" s="163" customFormat="1" x14ac:dyDescent="0.25">
      <c r="A996" s="52">
        <v>43303</v>
      </c>
      <c r="B996" s="45" t="s">
        <v>88</v>
      </c>
      <c r="C996" s="24" t="s">
        <v>81</v>
      </c>
      <c r="D996" s="46" t="s">
        <v>74</v>
      </c>
      <c r="E996" s="100"/>
      <c r="F996" s="36">
        <v>1000</v>
      </c>
      <c r="G996" s="109">
        <f t="shared" si="34"/>
        <v>1.7815689565172466</v>
      </c>
      <c r="H996" s="108">
        <v>561.303</v>
      </c>
      <c r="I996" s="36">
        <f t="shared" si="35"/>
        <v>-11133338</v>
      </c>
      <c r="J996" s="24" t="s">
        <v>82</v>
      </c>
      <c r="K996" s="63" t="s">
        <v>83</v>
      </c>
      <c r="L996" s="20" t="s">
        <v>26</v>
      </c>
      <c r="M996" s="20" t="s">
        <v>66</v>
      </c>
      <c r="N996" s="24" t="s">
        <v>84</v>
      </c>
      <c r="O996" s="164"/>
    </row>
    <row r="997" spans="1:15" s="3" customFormat="1" x14ac:dyDescent="0.25">
      <c r="A997" s="52">
        <v>43303</v>
      </c>
      <c r="B997" s="20" t="s">
        <v>260</v>
      </c>
      <c r="C997" s="24" t="s">
        <v>81</v>
      </c>
      <c r="D997" s="46" t="s">
        <v>74</v>
      </c>
      <c r="E997" s="37"/>
      <c r="F997" s="37">
        <v>500</v>
      </c>
      <c r="G997" s="109">
        <f t="shared" si="34"/>
        <v>0.89078447825862328</v>
      </c>
      <c r="H997" s="108">
        <v>561.303</v>
      </c>
      <c r="I997" s="36">
        <f t="shared" si="35"/>
        <v>-11133838</v>
      </c>
      <c r="J997" s="20" t="s">
        <v>187</v>
      </c>
      <c r="K997" s="20" t="s">
        <v>83</v>
      </c>
      <c r="L997" s="20" t="s">
        <v>26</v>
      </c>
      <c r="M997" s="20" t="s">
        <v>66</v>
      </c>
      <c r="N997" s="20" t="s">
        <v>84</v>
      </c>
    </row>
    <row r="998" spans="1:15" s="3" customFormat="1" x14ac:dyDescent="0.25">
      <c r="A998" s="52">
        <v>43303</v>
      </c>
      <c r="B998" s="20" t="s">
        <v>247</v>
      </c>
      <c r="C998" s="24" t="s">
        <v>81</v>
      </c>
      <c r="D998" s="46" t="s">
        <v>74</v>
      </c>
      <c r="E998" s="37"/>
      <c r="F998" s="37">
        <v>500</v>
      </c>
      <c r="G998" s="109">
        <f t="shared" si="34"/>
        <v>0.89078447825862328</v>
      </c>
      <c r="H998" s="108">
        <v>561.303</v>
      </c>
      <c r="I998" s="36">
        <f t="shared" si="35"/>
        <v>-11134338</v>
      </c>
      <c r="J998" s="20" t="s">
        <v>187</v>
      </c>
      <c r="K998" s="20" t="s">
        <v>83</v>
      </c>
      <c r="L998" s="20" t="s">
        <v>26</v>
      </c>
      <c r="M998" s="20" t="s">
        <v>66</v>
      </c>
      <c r="N998" s="20" t="s">
        <v>84</v>
      </c>
    </row>
    <row r="999" spans="1:15" s="3" customFormat="1" x14ac:dyDescent="0.25">
      <c r="A999" s="52">
        <v>43303</v>
      </c>
      <c r="B999" s="20" t="s">
        <v>212</v>
      </c>
      <c r="C999" s="24" t="s">
        <v>81</v>
      </c>
      <c r="D999" s="46" t="s">
        <v>74</v>
      </c>
      <c r="E999" s="37"/>
      <c r="F999" s="37">
        <v>500</v>
      </c>
      <c r="G999" s="109">
        <f t="shared" si="34"/>
        <v>0.89078447825862328</v>
      </c>
      <c r="H999" s="108">
        <v>561.303</v>
      </c>
      <c r="I999" s="36">
        <f t="shared" si="35"/>
        <v>-11134838</v>
      </c>
      <c r="J999" s="20" t="s">
        <v>187</v>
      </c>
      <c r="K999" s="20" t="s">
        <v>83</v>
      </c>
      <c r="L999" s="20" t="s">
        <v>26</v>
      </c>
      <c r="M999" s="20" t="s">
        <v>66</v>
      </c>
      <c r="N999" s="20" t="s">
        <v>84</v>
      </c>
    </row>
    <row r="1000" spans="1:15" s="3" customFormat="1" x14ac:dyDescent="0.25">
      <c r="A1000" s="52">
        <v>43303</v>
      </c>
      <c r="B1000" s="20" t="s">
        <v>213</v>
      </c>
      <c r="C1000" s="24" t="s">
        <v>81</v>
      </c>
      <c r="D1000" s="46" t="s">
        <v>74</v>
      </c>
      <c r="E1000" s="37"/>
      <c r="F1000" s="37">
        <v>500</v>
      </c>
      <c r="G1000" s="109">
        <f t="shared" si="34"/>
        <v>0.89078447825862328</v>
      </c>
      <c r="H1000" s="108">
        <v>561.303</v>
      </c>
      <c r="I1000" s="36">
        <f t="shared" si="35"/>
        <v>-11135338</v>
      </c>
      <c r="J1000" s="20" t="s">
        <v>187</v>
      </c>
      <c r="K1000" s="20" t="s">
        <v>83</v>
      </c>
      <c r="L1000" s="20" t="s">
        <v>26</v>
      </c>
      <c r="M1000" s="20" t="s">
        <v>66</v>
      </c>
      <c r="N1000" s="20" t="s">
        <v>84</v>
      </c>
    </row>
    <row r="1001" spans="1:15" s="163" customFormat="1" x14ac:dyDescent="0.25">
      <c r="A1001" s="52">
        <v>43303</v>
      </c>
      <c r="B1001" s="20" t="s">
        <v>262</v>
      </c>
      <c r="C1001" s="20" t="s">
        <v>121</v>
      </c>
      <c r="D1001" s="46" t="s">
        <v>74</v>
      </c>
      <c r="E1001" s="37"/>
      <c r="F1001" s="37">
        <v>3000</v>
      </c>
      <c r="G1001" s="109">
        <f t="shared" si="34"/>
        <v>5.3447068695517395</v>
      </c>
      <c r="H1001" s="108">
        <v>561.303</v>
      </c>
      <c r="I1001" s="36">
        <f t="shared" si="35"/>
        <v>-11138338</v>
      </c>
      <c r="J1001" s="20" t="s">
        <v>187</v>
      </c>
      <c r="K1001" s="20" t="s">
        <v>83</v>
      </c>
      <c r="L1001" s="20" t="s">
        <v>26</v>
      </c>
      <c r="M1001" s="20" t="s">
        <v>66</v>
      </c>
      <c r="N1001" s="20" t="s">
        <v>84</v>
      </c>
    </row>
    <row r="1002" spans="1:15" s="3" customFormat="1" x14ac:dyDescent="0.25">
      <c r="A1002" s="52">
        <v>43303</v>
      </c>
      <c r="B1002" s="20" t="s">
        <v>717</v>
      </c>
      <c r="C1002" s="20" t="s">
        <v>687</v>
      </c>
      <c r="D1002" s="20" t="s">
        <v>76</v>
      </c>
      <c r="E1002" s="37"/>
      <c r="F1002" s="67">
        <v>7500</v>
      </c>
      <c r="G1002" s="109">
        <f t="shared" si="34"/>
        <v>13.361767173879349</v>
      </c>
      <c r="H1002" s="108">
        <v>561.303</v>
      </c>
      <c r="I1002" s="36">
        <f t="shared" si="35"/>
        <v>-11145838</v>
      </c>
      <c r="J1002" s="20" t="s">
        <v>350</v>
      </c>
      <c r="K1002" s="20" t="s">
        <v>83</v>
      </c>
      <c r="L1002" s="20" t="s">
        <v>35</v>
      </c>
      <c r="M1002" s="20" t="s">
        <v>66</v>
      </c>
      <c r="N1002" s="20" t="s">
        <v>668</v>
      </c>
    </row>
    <row r="1003" spans="1:15" s="3" customFormat="1" x14ac:dyDescent="0.25">
      <c r="A1003" s="52">
        <v>43303</v>
      </c>
      <c r="B1003" s="20" t="s">
        <v>721</v>
      </c>
      <c r="C1003" s="24" t="s">
        <v>81</v>
      </c>
      <c r="D1003" s="20" t="s">
        <v>76</v>
      </c>
      <c r="E1003" s="37"/>
      <c r="F1003" s="67">
        <v>1500</v>
      </c>
      <c r="G1003" s="109">
        <f t="shared" si="34"/>
        <v>2.6723534347758697</v>
      </c>
      <c r="H1003" s="108">
        <v>561.303</v>
      </c>
      <c r="I1003" s="36">
        <f t="shared" si="35"/>
        <v>-11147338</v>
      </c>
      <c r="J1003" s="20" t="s">
        <v>350</v>
      </c>
      <c r="K1003" s="20" t="s">
        <v>83</v>
      </c>
      <c r="L1003" s="20" t="s">
        <v>35</v>
      </c>
      <c r="M1003" s="20" t="s">
        <v>66</v>
      </c>
      <c r="N1003" s="20" t="s">
        <v>668</v>
      </c>
    </row>
    <row r="1004" spans="1:15" s="163" customFormat="1" x14ac:dyDescent="0.25">
      <c r="A1004" s="52">
        <v>43303</v>
      </c>
      <c r="B1004" s="20" t="s">
        <v>723</v>
      </c>
      <c r="C1004" s="24" t="s">
        <v>99</v>
      </c>
      <c r="D1004" s="20" t="s">
        <v>76</v>
      </c>
      <c r="E1004" s="37"/>
      <c r="F1004" s="67">
        <v>60000</v>
      </c>
      <c r="G1004" s="109">
        <f t="shared" si="34"/>
        <v>106.89413739103479</v>
      </c>
      <c r="H1004" s="108">
        <v>561.303</v>
      </c>
      <c r="I1004" s="36">
        <f t="shared" si="35"/>
        <v>-11207338</v>
      </c>
      <c r="J1004" s="20" t="s">
        <v>350</v>
      </c>
      <c r="K1004" s="20">
        <v>104</v>
      </c>
      <c r="L1004" s="20" t="s">
        <v>35</v>
      </c>
      <c r="M1004" s="20" t="s">
        <v>66</v>
      </c>
      <c r="N1004" s="20" t="s">
        <v>100</v>
      </c>
    </row>
    <row r="1005" spans="1:15" s="163" customFormat="1" x14ac:dyDescent="0.25">
      <c r="A1005" s="52">
        <v>43303</v>
      </c>
      <c r="B1005" s="20" t="s">
        <v>1197</v>
      </c>
      <c r="C1005" s="20" t="s">
        <v>78</v>
      </c>
      <c r="D1005" s="46" t="s">
        <v>74</v>
      </c>
      <c r="E1005" s="37"/>
      <c r="F1005" s="37">
        <v>35000</v>
      </c>
      <c r="G1005" s="109">
        <f t="shared" si="34"/>
        <v>62.354913478103626</v>
      </c>
      <c r="H1005" s="108">
        <v>561.303</v>
      </c>
      <c r="I1005" s="36">
        <f t="shared" si="35"/>
        <v>-11242338</v>
      </c>
      <c r="J1005" s="20" t="s">
        <v>186</v>
      </c>
      <c r="K1005" s="20">
        <v>220706002018</v>
      </c>
      <c r="L1005" s="20" t="s">
        <v>26</v>
      </c>
      <c r="M1005" s="20" t="s">
        <v>66</v>
      </c>
      <c r="N1005" s="24" t="s">
        <v>100</v>
      </c>
    </row>
    <row r="1006" spans="1:15" s="163" customFormat="1" x14ac:dyDescent="0.25">
      <c r="A1006" s="52">
        <v>43303</v>
      </c>
      <c r="B1006" s="63" t="s">
        <v>887</v>
      </c>
      <c r="C1006" s="24" t="s">
        <v>81</v>
      </c>
      <c r="D1006" s="46" t="s">
        <v>74</v>
      </c>
      <c r="E1006" s="37"/>
      <c r="F1006" s="37">
        <v>500</v>
      </c>
      <c r="G1006" s="109">
        <f t="shared" si="34"/>
        <v>0.89078447825862328</v>
      </c>
      <c r="H1006" s="108">
        <v>561.303</v>
      </c>
      <c r="I1006" s="36">
        <f t="shared" si="35"/>
        <v>-11242838</v>
      </c>
      <c r="J1006" s="24" t="s">
        <v>338</v>
      </c>
      <c r="K1006" s="63" t="s">
        <v>83</v>
      </c>
      <c r="L1006" s="20" t="s">
        <v>26</v>
      </c>
      <c r="M1006" s="20" t="s">
        <v>66</v>
      </c>
      <c r="N1006" s="24" t="s">
        <v>84</v>
      </c>
    </row>
    <row r="1007" spans="1:15" s="163" customFormat="1" x14ac:dyDescent="0.25">
      <c r="A1007" s="52">
        <v>43303</v>
      </c>
      <c r="B1007" s="63" t="s">
        <v>946</v>
      </c>
      <c r="C1007" s="24" t="s">
        <v>81</v>
      </c>
      <c r="D1007" s="46" t="s">
        <v>74</v>
      </c>
      <c r="E1007" s="37"/>
      <c r="F1007" s="37">
        <v>500</v>
      </c>
      <c r="G1007" s="109">
        <f t="shared" si="34"/>
        <v>0.89078447825862328</v>
      </c>
      <c r="H1007" s="108">
        <v>561.303</v>
      </c>
      <c r="I1007" s="36">
        <f t="shared" si="35"/>
        <v>-11243338</v>
      </c>
      <c r="J1007" s="24" t="s">
        <v>338</v>
      </c>
      <c r="K1007" s="63" t="s">
        <v>83</v>
      </c>
      <c r="L1007" s="20" t="s">
        <v>26</v>
      </c>
      <c r="M1007" s="20" t="s">
        <v>66</v>
      </c>
      <c r="N1007" s="24" t="s">
        <v>84</v>
      </c>
    </row>
    <row r="1008" spans="1:15" s="163" customFormat="1" x14ac:dyDescent="0.25">
      <c r="A1008" s="52">
        <v>43303</v>
      </c>
      <c r="B1008" s="63" t="s">
        <v>888</v>
      </c>
      <c r="C1008" s="24" t="s">
        <v>81</v>
      </c>
      <c r="D1008" s="46" t="s">
        <v>74</v>
      </c>
      <c r="E1008" s="37"/>
      <c r="F1008" s="37">
        <v>500</v>
      </c>
      <c r="G1008" s="109">
        <f t="shared" si="34"/>
        <v>0.89078447825862328</v>
      </c>
      <c r="H1008" s="108">
        <v>561.303</v>
      </c>
      <c r="I1008" s="36">
        <f t="shared" si="35"/>
        <v>-11243838</v>
      </c>
      <c r="J1008" s="24" t="s">
        <v>338</v>
      </c>
      <c r="K1008" s="63" t="s">
        <v>83</v>
      </c>
      <c r="L1008" s="20" t="s">
        <v>26</v>
      </c>
      <c r="M1008" s="20" t="s">
        <v>66</v>
      </c>
      <c r="N1008" s="24" t="s">
        <v>84</v>
      </c>
    </row>
    <row r="1009" spans="1:15" s="163" customFormat="1" x14ac:dyDescent="0.25">
      <c r="A1009" s="52">
        <v>43303</v>
      </c>
      <c r="B1009" s="63" t="s">
        <v>889</v>
      </c>
      <c r="C1009" s="24" t="s">
        <v>81</v>
      </c>
      <c r="D1009" s="46" t="s">
        <v>74</v>
      </c>
      <c r="E1009" s="37"/>
      <c r="F1009" s="37">
        <v>500</v>
      </c>
      <c r="G1009" s="109">
        <f t="shared" si="34"/>
        <v>0.89078447825862328</v>
      </c>
      <c r="H1009" s="108">
        <v>561.303</v>
      </c>
      <c r="I1009" s="36">
        <f t="shared" si="35"/>
        <v>-11244338</v>
      </c>
      <c r="J1009" s="24" t="s">
        <v>338</v>
      </c>
      <c r="K1009" s="63" t="s">
        <v>83</v>
      </c>
      <c r="L1009" s="20" t="s">
        <v>26</v>
      </c>
      <c r="M1009" s="20" t="s">
        <v>66</v>
      </c>
      <c r="N1009" s="24" t="s">
        <v>84</v>
      </c>
    </row>
    <row r="1010" spans="1:15" s="3" customFormat="1" x14ac:dyDescent="0.25">
      <c r="A1010" s="52">
        <v>43303</v>
      </c>
      <c r="B1010" s="63" t="s">
        <v>1049</v>
      </c>
      <c r="C1010" s="24" t="s">
        <v>81</v>
      </c>
      <c r="D1010" s="20" t="s">
        <v>76</v>
      </c>
      <c r="E1010" s="100"/>
      <c r="F1010" s="100">
        <v>3000</v>
      </c>
      <c r="G1010" s="109">
        <f t="shared" si="34"/>
        <v>5.3447068695517395</v>
      </c>
      <c r="H1010" s="108">
        <v>561.303</v>
      </c>
      <c r="I1010" s="36">
        <f t="shared" si="35"/>
        <v>-11247338</v>
      </c>
      <c r="J1010" s="63" t="s">
        <v>351</v>
      </c>
      <c r="K1010" s="63" t="s">
        <v>83</v>
      </c>
      <c r="L1010" s="20" t="s">
        <v>35</v>
      </c>
      <c r="M1010" s="20" t="s">
        <v>66</v>
      </c>
      <c r="N1010" s="24" t="s">
        <v>84</v>
      </c>
      <c r="O1010" s="106"/>
    </row>
    <row r="1011" spans="1:15" s="3" customFormat="1" x14ac:dyDescent="0.25">
      <c r="A1011" s="52">
        <v>43303</v>
      </c>
      <c r="B1011" s="63" t="s">
        <v>1050</v>
      </c>
      <c r="C1011" s="24" t="s">
        <v>81</v>
      </c>
      <c r="D1011" s="20" t="s">
        <v>76</v>
      </c>
      <c r="E1011" s="100"/>
      <c r="F1011" s="100">
        <v>1500</v>
      </c>
      <c r="G1011" s="109">
        <f t="shared" si="34"/>
        <v>2.6723534347758697</v>
      </c>
      <c r="H1011" s="108">
        <v>561.303</v>
      </c>
      <c r="I1011" s="36">
        <f t="shared" si="35"/>
        <v>-11248838</v>
      </c>
      <c r="J1011" s="63" t="s">
        <v>351</v>
      </c>
      <c r="K1011" s="63" t="s">
        <v>83</v>
      </c>
      <c r="L1011" s="20" t="s">
        <v>35</v>
      </c>
      <c r="M1011" s="20" t="s">
        <v>66</v>
      </c>
      <c r="N1011" s="24" t="s">
        <v>84</v>
      </c>
      <c r="O1011" s="106"/>
    </row>
    <row r="1012" spans="1:15" s="163" customFormat="1" x14ac:dyDescent="0.25">
      <c r="A1012" s="52">
        <v>43304</v>
      </c>
      <c r="B1012" s="20" t="s">
        <v>47</v>
      </c>
      <c r="C1012" s="20" t="s">
        <v>68</v>
      </c>
      <c r="D1012" s="20" t="s">
        <v>69</v>
      </c>
      <c r="E1012" s="105"/>
      <c r="F1012" s="37">
        <v>3401</v>
      </c>
      <c r="G1012" s="109">
        <f t="shared" si="34"/>
        <v>6.0591160211151553</v>
      </c>
      <c r="H1012" s="108">
        <v>561.303</v>
      </c>
      <c r="I1012" s="36">
        <f t="shared" si="35"/>
        <v>-11252239</v>
      </c>
      <c r="J1012" s="105" t="s">
        <v>67</v>
      </c>
      <c r="K1012" s="20">
        <v>3593809</v>
      </c>
      <c r="L1012" s="20" t="s">
        <v>26</v>
      </c>
      <c r="M1012" s="20" t="s">
        <v>66</v>
      </c>
      <c r="N1012" s="24" t="s">
        <v>100</v>
      </c>
    </row>
    <row r="1013" spans="1:15" s="163" customFormat="1" x14ac:dyDescent="0.25">
      <c r="A1013" s="52">
        <v>43304</v>
      </c>
      <c r="B1013" s="20" t="s">
        <v>49</v>
      </c>
      <c r="C1013" s="20" t="s">
        <v>68</v>
      </c>
      <c r="D1013" s="20" t="s">
        <v>69</v>
      </c>
      <c r="E1013" s="104"/>
      <c r="F1013" s="37">
        <v>6504</v>
      </c>
      <c r="G1013" s="109">
        <f t="shared" si="34"/>
        <v>11.587324493188172</v>
      </c>
      <c r="H1013" s="108">
        <v>561.303</v>
      </c>
      <c r="I1013" s="36">
        <f t="shared" si="35"/>
        <v>-11258743</v>
      </c>
      <c r="J1013" s="105" t="s">
        <v>67</v>
      </c>
      <c r="K1013" s="20" t="s">
        <v>24</v>
      </c>
      <c r="L1013" s="20" t="s">
        <v>26</v>
      </c>
      <c r="M1013" s="20" t="s">
        <v>66</v>
      </c>
      <c r="N1013" s="24" t="s">
        <v>100</v>
      </c>
    </row>
    <row r="1014" spans="1:15" s="163" customFormat="1" x14ac:dyDescent="0.25">
      <c r="A1014" s="52">
        <v>43304</v>
      </c>
      <c r="B1014" s="45" t="s">
        <v>159</v>
      </c>
      <c r="C1014" s="24" t="s">
        <v>81</v>
      </c>
      <c r="D1014" s="46" t="s">
        <v>74</v>
      </c>
      <c r="E1014" s="100"/>
      <c r="F1014" s="36">
        <v>500</v>
      </c>
      <c r="G1014" s="109">
        <f t="shared" si="34"/>
        <v>0.89078447825862328</v>
      </c>
      <c r="H1014" s="108">
        <v>561.303</v>
      </c>
      <c r="I1014" s="36">
        <f t="shared" si="35"/>
        <v>-11259243</v>
      </c>
      <c r="J1014" s="24" t="s">
        <v>82</v>
      </c>
      <c r="K1014" s="63" t="s">
        <v>83</v>
      </c>
      <c r="L1014" s="20" t="s">
        <v>26</v>
      </c>
      <c r="M1014" s="20" t="s">
        <v>66</v>
      </c>
      <c r="N1014" s="24" t="s">
        <v>84</v>
      </c>
      <c r="O1014" s="164"/>
    </row>
    <row r="1015" spans="1:15" s="163" customFormat="1" x14ac:dyDescent="0.25">
      <c r="A1015" s="52">
        <v>43304</v>
      </c>
      <c r="B1015" s="45" t="s">
        <v>157</v>
      </c>
      <c r="C1015" s="24" t="s">
        <v>121</v>
      </c>
      <c r="D1015" s="46" t="s">
        <v>74</v>
      </c>
      <c r="E1015" s="100"/>
      <c r="F1015" s="36">
        <v>2000</v>
      </c>
      <c r="G1015" s="109">
        <f t="shared" si="34"/>
        <v>3.5631379130344931</v>
      </c>
      <c r="H1015" s="108">
        <v>561.303</v>
      </c>
      <c r="I1015" s="36">
        <f t="shared" si="35"/>
        <v>-11261243</v>
      </c>
      <c r="J1015" s="24" t="s">
        <v>82</v>
      </c>
      <c r="K1015" s="63" t="s">
        <v>83</v>
      </c>
      <c r="L1015" s="20" t="s">
        <v>26</v>
      </c>
      <c r="M1015" s="20" t="s">
        <v>66</v>
      </c>
      <c r="N1015" s="24" t="s">
        <v>84</v>
      </c>
      <c r="O1015" s="164"/>
    </row>
    <row r="1016" spans="1:15" s="163" customFormat="1" x14ac:dyDescent="0.25">
      <c r="A1016" s="52">
        <v>43304</v>
      </c>
      <c r="B1016" s="45" t="s">
        <v>160</v>
      </c>
      <c r="C1016" s="24" t="s">
        <v>81</v>
      </c>
      <c r="D1016" s="46" t="s">
        <v>74</v>
      </c>
      <c r="E1016" s="100"/>
      <c r="F1016" s="36">
        <v>500</v>
      </c>
      <c r="G1016" s="109">
        <f t="shared" si="34"/>
        <v>0.89078447825862328</v>
      </c>
      <c r="H1016" s="108">
        <v>561.303</v>
      </c>
      <c r="I1016" s="36">
        <f t="shared" si="35"/>
        <v>-11261743</v>
      </c>
      <c r="J1016" s="24" t="s">
        <v>82</v>
      </c>
      <c r="K1016" s="63" t="s">
        <v>83</v>
      </c>
      <c r="L1016" s="20" t="s">
        <v>26</v>
      </c>
      <c r="M1016" s="20" t="s">
        <v>66</v>
      </c>
      <c r="N1016" s="24" t="s">
        <v>84</v>
      </c>
      <c r="O1016" s="164"/>
    </row>
    <row r="1017" spans="1:15" s="163" customFormat="1" x14ac:dyDescent="0.25">
      <c r="A1017" s="52">
        <v>43304</v>
      </c>
      <c r="B1017" s="45" t="s">
        <v>155</v>
      </c>
      <c r="C1017" s="24" t="s">
        <v>81</v>
      </c>
      <c r="D1017" s="46" t="s">
        <v>74</v>
      </c>
      <c r="E1017" s="100"/>
      <c r="F1017" s="36">
        <v>1000</v>
      </c>
      <c r="G1017" s="109">
        <f t="shared" si="34"/>
        <v>1.7815689565172466</v>
      </c>
      <c r="H1017" s="108">
        <v>561.303</v>
      </c>
      <c r="I1017" s="36">
        <f t="shared" si="35"/>
        <v>-11262743</v>
      </c>
      <c r="J1017" s="24" t="s">
        <v>82</v>
      </c>
      <c r="K1017" s="63" t="s">
        <v>83</v>
      </c>
      <c r="L1017" s="20" t="s">
        <v>26</v>
      </c>
      <c r="M1017" s="20" t="s">
        <v>66</v>
      </c>
      <c r="N1017" s="24" t="s">
        <v>84</v>
      </c>
      <c r="O1017" s="164"/>
    </row>
    <row r="1018" spans="1:15" s="3" customFormat="1" x14ac:dyDescent="0.25">
      <c r="A1018" s="52">
        <v>43304</v>
      </c>
      <c r="B1018" s="20" t="s">
        <v>228</v>
      </c>
      <c r="C1018" s="24" t="s">
        <v>81</v>
      </c>
      <c r="D1018" s="46" t="s">
        <v>74</v>
      </c>
      <c r="E1018" s="37"/>
      <c r="F1018" s="37">
        <v>500</v>
      </c>
      <c r="G1018" s="109">
        <f t="shared" si="34"/>
        <v>0.89078447825862328</v>
      </c>
      <c r="H1018" s="108">
        <v>561.303</v>
      </c>
      <c r="I1018" s="36">
        <f t="shared" si="35"/>
        <v>-11263243</v>
      </c>
      <c r="J1018" s="20" t="s">
        <v>187</v>
      </c>
      <c r="K1018" s="20" t="s">
        <v>83</v>
      </c>
      <c r="L1018" s="20" t="s">
        <v>26</v>
      </c>
      <c r="M1018" s="20" t="s">
        <v>66</v>
      </c>
      <c r="N1018" s="20" t="s">
        <v>84</v>
      </c>
    </row>
    <row r="1019" spans="1:15" s="3" customFormat="1" x14ac:dyDescent="0.25">
      <c r="A1019" s="52">
        <v>43304</v>
      </c>
      <c r="B1019" s="20" t="s">
        <v>264</v>
      </c>
      <c r="C1019" s="24" t="s">
        <v>81</v>
      </c>
      <c r="D1019" s="46" t="s">
        <v>74</v>
      </c>
      <c r="E1019" s="37"/>
      <c r="F1019" s="37">
        <v>500</v>
      </c>
      <c r="G1019" s="109">
        <f t="shared" si="34"/>
        <v>0.89078447825862328</v>
      </c>
      <c r="H1019" s="108">
        <v>561.303</v>
      </c>
      <c r="I1019" s="36">
        <f t="shared" si="35"/>
        <v>-11263743</v>
      </c>
      <c r="J1019" s="20" t="s">
        <v>187</v>
      </c>
      <c r="K1019" s="20" t="s">
        <v>83</v>
      </c>
      <c r="L1019" s="20" t="s">
        <v>26</v>
      </c>
      <c r="M1019" s="20" t="s">
        <v>66</v>
      </c>
      <c r="N1019" s="20" t="s">
        <v>84</v>
      </c>
    </row>
    <row r="1020" spans="1:15" s="3" customFormat="1" x14ac:dyDescent="0.25">
      <c r="A1020" s="52">
        <v>43304</v>
      </c>
      <c r="B1020" s="20" t="s">
        <v>265</v>
      </c>
      <c r="C1020" s="24" t="s">
        <v>81</v>
      </c>
      <c r="D1020" s="46" t="s">
        <v>74</v>
      </c>
      <c r="E1020" s="37"/>
      <c r="F1020" s="37">
        <v>500</v>
      </c>
      <c r="G1020" s="109">
        <f t="shared" si="34"/>
        <v>0.89078447825862328</v>
      </c>
      <c r="H1020" s="108">
        <v>561.303</v>
      </c>
      <c r="I1020" s="36">
        <f t="shared" si="35"/>
        <v>-11264243</v>
      </c>
      <c r="J1020" s="20" t="s">
        <v>187</v>
      </c>
      <c r="K1020" s="20" t="s">
        <v>83</v>
      </c>
      <c r="L1020" s="20" t="s">
        <v>26</v>
      </c>
      <c r="M1020" s="20" t="s">
        <v>66</v>
      </c>
      <c r="N1020" s="20" t="s">
        <v>84</v>
      </c>
    </row>
    <row r="1021" spans="1:15" s="3" customFormat="1" x14ac:dyDescent="0.25">
      <c r="A1021" s="52">
        <v>43304</v>
      </c>
      <c r="B1021" s="20" t="s">
        <v>266</v>
      </c>
      <c r="C1021" s="24" t="s">
        <v>81</v>
      </c>
      <c r="D1021" s="46" t="s">
        <v>74</v>
      </c>
      <c r="E1021" s="37"/>
      <c r="F1021" s="37">
        <v>500</v>
      </c>
      <c r="G1021" s="109">
        <f t="shared" si="34"/>
        <v>0.89078447825862328</v>
      </c>
      <c r="H1021" s="108">
        <v>561.303</v>
      </c>
      <c r="I1021" s="36">
        <f t="shared" si="35"/>
        <v>-11264743</v>
      </c>
      <c r="J1021" s="20" t="s">
        <v>187</v>
      </c>
      <c r="K1021" s="20" t="s">
        <v>83</v>
      </c>
      <c r="L1021" s="20" t="s">
        <v>26</v>
      </c>
      <c r="M1021" s="20" t="s">
        <v>66</v>
      </c>
      <c r="N1021" s="20" t="s">
        <v>84</v>
      </c>
    </row>
    <row r="1022" spans="1:15" s="3" customFormat="1" x14ac:dyDescent="0.25">
      <c r="A1022" s="52">
        <v>43304</v>
      </c>
      <c r="B1022" s="20" t="s">
        <v>247</v>
      </c>
      <c r="C1022" s="24" t="s">
        <v>81</v>
      </c>
      <c r="D1022" s="46" t="s">
        <v>74</v>
      </c>
      <c r="E1022" s="37"/>
      <c r="F1022" s="37">
        <v>500</v>
      </c>
      <c r="G1022" s="109">
        <f t="shared" si="34"/>
        <v>0.89078447825862328</v>
      </c>
      <c r="H1022" s="108">
        <v>561.303</v>
      </c>
      <c r="I1022" s="36">
        <f t="shared" si="35"/>
        <v>-11265243</v>
      </c>
      <c r="J1022" s="20" t="s">
        <v>187</v>
      </c>
      <c r="K1022" s="20" t="s">
        <v>83</v>
      </c>
      <c r="L1022" s="20" t="s">
        <v>26</v>
      </c>
      <c r="M1022" s="20" t="s">
        <v>66</v>
      </c>
      <c r="N1022" s="20" t="s">
        <v>84</v>
      </c>
    </row>
    <row r="1023" spans="1:15" s="3" customFormat="1" x14ac:dyDescent="0.25">
      <c r="A1023" s="52">
        <v>43304</v>
      </c>
      <c r="B1023" s="20" t="s">
        <v>212</v>
      </c>
      <c r="C1023" s="24" t="s">
        <v>81</v>
      </c>
      <c r="D1023" s="46" t="s">
        <v>74</v>
      </c>
      <c r="E1023" s="37"/>
      <c r="F1023" s="37">
        <v>500</v>
      </c>
      <c r="G1023" s="109">
        <f t="shared" si="34"/>
        <v>0.89078447825862328</v>
      </c>
      <c r="H1023" s="108">
        <v>561.303</v>
      </c>
      <c r="I1023" s="36">
        <f t="shared" si="35"/>
        <v>-11265743</v>
      </c>
      <c r="J1023" s="20" t="s">
        <v>187</v>
      </c>
      <c r="K1023" s="20" t="s">
        <v>83</v>
      </c>
      <c r="L1023" s="20" t="s">
        <v>26</v>
      </c>
      <c r="M1023" s="20" t="s">
        <v>66</v>
      </c>
      <c r="N1023" s="20" t="s">
        <v>84</v>
      </c>
    </row>
    <row r="1024" spans="1:15" s="3" customFormat="1" x14ac:dyDescent="0.25">
      <c r="A1024" s="52">
        <v>43304</v>
      </c>
      <c r="B1024" s="20" t="s">
        <v>213</v>
      </c>
      <c r="C1024" s="24" t="s">
        <v>81</v>
      </c>
      <c r="D1024" s="46" t="s">
        <v>74</v>
      </c>
      <c r="E1024" s="37"/>
      <c r="F1024" s="37">
        <v>500</v>
      </c>
      <c r="G1024" s="109">
        <f t="shared" si="34"/>
        <v>0.89078447825862328</v>
      </c>
      <c r="H1024" s="108">
        <v>561.303</v>
      </c>
      <c r="I1024" s="36">
        <f t="shared" si="35"/>
        <v>-11266243</v>
      </c>
      <c r="J1024" s="20" t="s">
        <v>187</v>
      </c>
      <c r="K1024" s="20" t="s">
        <v>83</v>
      </c>
      <c r="L1024" s="20" t="s">
        <v>26</v>
      </c>
      <c r="M1024" s="20" t="s">
        <v>66</v>
      </c>
      <c r="N1024" s="20" t="s">
        <v>84</v>
      </c>
    </row>
    <row r="1025" spans="1:15" s="163" customFormat="1" x14ac:dyDescent="0.25">
      <c r="A1025" s="52">
        <v>43304</v>
      </c>
      <c r="B1025" s="20" t="s">
        <v>262</v>
      </c>
      <c r="C1025" s="20" t="s">
        <v>121</v>
      </c>
      <c r="D1025" s="46" t="s">
        <v>74</v>
      </c>
      <c r="E1025" s="37"/>
      <c r="F1025" s="37">
        <v>3000</v>
      </c>
      <c r="G1025" s="109">
        <f t="shared" si="34"/>
        <v>5.3447068695517395</v>
      </c>
      <c r="H1025" s="108">
        <v>561.303</v>
      </c>
      <c r="I1025" s="36">
        <f t="shared" si="35"/>
        <v>-11269243</v>
      </c>
      <c r="J1025" s="20" t="s">
        <v>187</v>
      </c>
      <c r="K1025" s="20" t="s">
        <v>83</v>
      </c>
      <c r="L1025" s="20" t="s">
        <v>26</v>
      </c>
      <c r="M1025" s="20" t="s">
        <v>66</v>
      </c>
      <c r="N1025" s="20" t="s">
        <v>84</v>
      </c>
    </row>
    <row r="1026" spans="1:15" s="163" customFormat="1" x14ac:dyDescent="0.25">
      <c r="A1026" s="52">
        <v>43304</v>
      </c>
      <c r="B1026" s="24" t="s">
        <v>345</v>
      </c>
      <c r="C1026" s="24" t="s">
        <v>81</v>
      </c>
      <c r="D1026" s="46" t="s">
        <v>74</v>
      </c>
      <c r="E1026" s="37"/>
      <c r="F1026" s="37">
        <v>1000</v>
      </c>
      <c r="G1026" s="109">
        <f t="shared" si="34"/>
        <v>1.7815689565172466</v>
      </c>
      <c r="H1026" s="108">
        <v>561.303</v>
      </c>
      <c r="I1026" s="36">
        <f t="shared" si="35"/>
        <v>-11270243</v>
      </c>
      <c r="J1026" s="24" t="s">
        <v>282</v>
      </c>
      <c r="K1026" s="20" t="s">
        <v>83</v>
      </c>
      <c r="L1026" s="20" t="s">
        <v>26</v>
      </c>
      <c r="M1026" s="20" t="s">
        <v>66</v>
      </c>
      <c r="N1026" s="20" t="s">
        <v>84</v>
      </c>
    </row>
    <row r="1027" spans="1:15" s="163" customFormat="1" x14ac:dyDescent="0.25">
      <c r="A1027" s="52">
        <v>43304</v>
      </c>
      <c r="B1027" s="24" t="s">
        <v>346</v>
      </c>
      <c r="C1027" s="24" t="s">
        <v>81</v>
      </c>
      <c r="D1027" s="46" t="s">
        <v>74</v>
      </c>
      <c r="E1027" s="37"/>
      <c r="F1027" s="37">
        <v>1000</v>
      </c>
      <c r="G1027" s="109">
        <f t="shared" si="34"/>
        <v>1.7815689565172466</v>
      </c>
      <c r="H1027" s="108">
        <v>561.303</v>
      </c>
      <c r="I1027" s="36">
        <f t="shared" si="35"/>
        <v>-11271243</v>
      </c>
      <c r="J1027" s="24" t="s">
        <v>282</v>
      </c>
      <c r="K1027" s="20" t="s">
        <v>83</v>
      </c>
      <c r="L1027" s="20" t="s">
        <v>26</v>
      </c>
      <c r="M1027" s="20" t="s">
        <v>66</v>
      </c>
      <c r="N1027" s="20" t="s">
        <v>84</v>
      </c>
    </row>
    <row r="1028" spans="1:15" s="163" customFormat="1" x14ac:dyDescent="0.25">
      <c r="A1028" s="52">
        <v>43304</v>
      </c>
      <c r="B1028" s="20" t="s">
        <v>359</v>
      </c>
      <c r="C1028" s="24" t="s">
        <v>81</v>
      </c>
      <c r="D1028" s="20" t="s">
        <v>75</v>
      </c>
      <c r="E1028" s="37"/>
      <c r="F1028" s="37">
        <v>2000</v>
      </c>
      <c r="G1028" s="109">
        <f t="shared" si="34"/>
        <v>3.5631379130344931</v>
      </c>
      <c r="H1028" s="108">
        <v>561.303</v>
      </c>
      <c r="I1028" s="36">
        <f t="shared" si="35"/>
        <v>-11273243</v>
      </c>
      <c r="J1028" s="20" t="s">
        <v>186</v>
      </c>
      <c r="K1028" s="20" t="s">
        <v>83</v>
      </c>
      <c r="L1028" s="20" t="s">
        <v>26</v>
      </c>
      <c r="M1028" s="20" t="s">
        <v>66</v>
      </c>
      <c r="N1028" s="24" t="s">
        <v>84</v>
      </c>
      <c r="O1028" s="166"/>
    </row>
    <row r="1029" spans="1:15" s="163" customFormat="1" x14ac:dyDescent="0.25">
      <c r="A1029" s="52">
        <v>43304</v>
      </c>
      <c r="B1029" s="20" t="s">
        <v>354</v>
      </c>
      <c r="C1029" s="20" t="s">
        <v>355</v>
      </c>
      <c r="D1029" s="20" t="s">
        <v>69</v>
      </c>
      <c r="E1029" s="37"/>
      <c r="F1029" s="37">
        <v>4000</v>
      </c>
      <c r="G1029" s="109">
        <f t="shared" si="34"/>
        <v>7.1262758260689862</v>
      </c>
      <c r="H1029" s="108">
        <v>561.303</v>
      </c>
      <c r="I1029" s="36">
        <f t="shared" si="35"/>
        <v>-11277243</v>
      </c>
      <c r="J1029" s="20" t="s">
        <v>186</v>
      </c>
      <c r="K1029" s="20" t="s">
        <v>360</v>
      </c>
      <c r="L1029" s="20" t="s">
        <v>26</v>
      </c>
      <c r="M1029" s="20" t="s">
        <v>66</v>
      </c>
      <c r="N1029" s="24" t="s">
        <v>100</v>
      </c>
      <c r="O1029" s="166"/>
    </row>
    <row r="1030" spans="1:15" s="163" customFormat="1" x14ac:dyDescent="0.25">
      <c r="A1030" s="52">
        <v>43304</v>
      </c>
      <c r="B1030" s="20" t="s">
        <v>427</v>
      </c>
      <c r="C1030" s="20" t="s">
        <v>355</v>
      </c>
      <c r="D1030" s="20" t="s">
        <v>69</v>
      </c>
      <c r="E1030" s="37"/>
      <c r="F1030" s="37">
        <v>3600</v>
      </c>
      <c r="G1030" s="109">
        <f t="shared" si="34"/>
        <v>6.4136482434620872</v>
      </c>
      <c r="H1030" s="108">
        <v>561.303</v>
      </c>
      <c r="I1030" s="36">
        <f t="shared" si="35"/>
        <v>-11280843</v>
      </c>
      <c r="J1030" s="20" t="s">
        <v>186</v>
      </c>
      <c r="K1030" s="20" t="s">
        <v>392</v>
      </c>
      <c r="L1030" s="20" t="s">
        <v>26</v>
      </c>
      <c r="M1030" s="20" t="s">
        <v>66</v>
      </c>
      <c r="N1030" s="24" t="s">
        <v>100</v>
      </c>
      <c r="O1030" s="166"/>
    </row>
    <row r="1031" spans="1:15" s="163" customFormat="1" x14ac:dyDescent="0.25">
      <c r="A1031" s="52">
        <v>43304</v>
      </c>
      <c r="B1031" s="20" t="s">
        <v>410</v>
      </c>
      <c r="C1031" s="20" t="s">
        <v>355</v>
      </c>
      <c r="D1031" s="20" t="s">
        <v>69</v>
      </c>
      <c r="E1031" s="37"/>
      <c r="F1031" s="37">
        <v>8000</v>
      </c>
      <c r="G1031" s="109">
        <f t="shared" si="34"/>
        <v>14.252551652137972</v>
      </c>
      <c r="H1031" s="108">
        <v>561.303</v>
      </c>
      <c r="I1031" s="36">
        <f t="shared" si="35"/>
        <v>-11288843</v>
      </c>
      <c r="J1031" s="20" t="s">
        <v>186</v>
      </c>
      <c r="K1031" s="20" t="s">
        <v>409</v>
      </c>
      <c r="L1031" s="20" t="s">
        <v>26</v>
      </c>
      <c r="M1031" s="20" t="s">
        <v>66</v>
      </c>
      <c r="N1031" s="24" t="s">
        <v>100</v>
      </c>
      <c r="O1031" s="166"/>
    </row>
    <row r="1032" spans="1:15" s="163" customFormat="1" x14ac:dyDescent="0.25">
      <c r="A1032" s="52">
        <v>43304</v>
      </c>
      <c r="B1032" s="20" t="s">
        <v>428</v>
      </c>
      <c r="C1032" s="24" t="s">
        <v>81</v>
      </c>
      <c r="D1032" s="20" t="s">
        <v>75</v>
      </c>
      <c r="E1032" s="37"/>
      <c r="F1032" s="37">
        <v>2000</v>
      </c>
      <c r="G1032" s="109">
        <f t="shared" si="34"/>
        <v>3.5631379130344931</v>
      </c>
      <c r="H1032" s="108">
        <v>561.303</v>
      </c>
      <c r="I1032" s="36">
        <f t="shared" si="35"/>
        <v>-11290843</v>
      </c>
      <c r="J1032" s="20" t="s">
        <v>186</v>
      </c>
      <c r="K1032" s="20" t="s">
        <v>83</v>
      </c>
      <c r="L1032" s="20" t="s">
        <v>26</v>
      </c>
      <c r="M1032" s="20" t="s">
        <v>66</v>
      </c>
      <c r="N1032" s="24" t="s">
        <v>84</v>
      </c>
      <c r="O1032" s="166"/>
    </row>
    <row r="1033" spans="1:15" s="163" customFormat="1" x14ac:dyDescent="0.25">
      <c r="A1033" s="52">
        <v>43304</v>
      </c>
      <c r="B1033" s="20" t="s">
        <v>429</v>
      </c>
      <c r="C1033" s="20" t="s">
        <v>79</v>
      </c>
      <c r="D1033" s="20" t="s">
        <v>69</v>
      </c>
      <c r="E1033" s="37"/>
      <c r="F1033" s="37">
        <v>75000</v>
      </c>
      <c r="G1033" s="109">
        <f t="shared" si="34"/>
        <v>133.61767173879349</v>
      </c>
      <c r="H1033" s="108">
        <v>561.303</v>
      </c>
      <c r="I1033" s="36">
        <f t="shared" si="35"/>
        <v>-11365843</v>
      </c>
      <c r="J1033" s="20" t="s">
        <v>186</v>
      </c>
      <c r="K1033" s="20">
        <v>1095</v>
      </c>
      <c r="L1033" s="20" t="s">
        <v>26</v>
      </c>
      <c r="M1033" s="20" t="s">
        <v>66</v>
      </c>
      <c r="N1033" s="24" t="s">
        <v>100</v>
      </c>
      <c r="O1033" s="166"/>
    </row>
    <row r="1034" spans="1:15" s="3" customFormat="1" x14ac:dyDescent="0.25">
      <c r="A1034" s="52">
        <v>43304</v>
      </c>
      <c r="B1034" s="20" t="s">
        <v>523</v>
      </c>
      <c r="C1034" s="24" t="s">
        <v>81</v>
      </c>
      <c r="D1034" s="20" t="s">
        <v>72</v>
      </c>
      <c r="E1034" s="37"/>
      <c r="F1034" s="37">
        <v>1000</v>
      </c>
      <c r="G1034" s="109">
        <f t="shared" si="34"/>
        <v>1.7815689565172466</v>
      </c>
      <c r="H1034" s="108">
        <v>561.303</v>
      </c>
      <c r="I1034" s="36">
        <f t="shared" si="35"/>
        <v>-11366843</v>
      </c>
      <c r="J1034" s="20" t="s">
        <v>385</v>
      </c>
      <c r="K1034" s="20" t="s">
        <v>83</v>
      </c>
      <c r="L1034" s="20" t="s">
        <v>26</v>
      </c>
      <c r="M1034" s="20" t="s">
        <v>66</v>
      </c>
      <c r="N1034" s="24" t="s">
        <v>84</v>
      </c>
    </row>
    <row r="1035" spans="1:15" s="3" customFormat="1" x14ac:dyDescent="0.25">
      <c r="A1035" s="52">
        <v>43304</v>
      </c>
      <c r="B1035" s="20" t="s">
        <v>558</v>
      </c>
      <c r="C1035" s="24" t="s">
        <v>81</v>
      </c>
      <c r="D1035" s="20" t="s">
        <v>72</v>
      </c>
      <c r="E1035" s="37"/>
      <c r="F1035" s="37">
        <v>1000</v>
      </c>
      <c r="G1035" s="109">
        <f t="shared" si="34"/>
        <v>1.7815689565172466</v>
      </c>
      <c r="H1035" s="108">
        <v>561.303</v>
      </c>
      <c r="I1035" s="36">
        <f t="shared" si="35"/>
        <v>-11367843</v>
      </c>
      <c r="J1035" s="20" t="s">
        <v>385</v>
      </c>
      <c r="K1035" s="20" t="s">
        <v>83</v>
      </c>
      <c r="L1035" s="20" t="s">
        <v>26</v>
      </c>
      <c r="M1035" s="20" t="s">
        <v>66</v>
      </c>
      <c r="N1035" s="24" t="s">
        <v>84</v>
      </c>
    </row>
    <row r="1036" spans="1:15" s="3" customFormat="1" x14ac:dyDescent="0.25">
      <c r="A1036" s="52">
        <v>43304</v>
      </c>
      <c r="B1036" s="20" t="s">
        <v>525</v>
      </c>
      <c r="C1036" s="24" t="s">
        <v>81</v>
      </c>
      <c r="D1036" s="20" t="s">
        <v>72</v>
      </c>
      <c r="E1036" s="37"/>
      <c r="F1036" s="37">
        <v>1000</v>
      </c>
      <c r="G1036" s="109">
        <f t="shared" si="34"/>
        <v>1.7815689565172466</v>
      </c>
      <c r="H1036" s="108">
        <v>561.303</v>
      </c>
      <c r="I1036" s="36">
        <f t="shared" si="35"/>
        <v>-11368843</v>
      </c>
      <c r="J1036" s="20" t="s">
        <v>385</v>
      </c>
      <c r="K1036" s="20" t="s">
        <v>83</v>
      </c>
      <c r="L1036" s="20" t="s">
        <v>26</v>
      </c>
      <c r="M1036" s="20" t="s">
        <v>66</v>
      </c>
      <c r="N1036" s="24" t="s">
        <v>84</v>
      </c>
    </row>
    <row r="1037" spans="1:15" s="3" customFormat="1" x14ac:dyDescent="0.25">
      <c r="A1037" s="52">
        <v>43304</v>
      </c>
      <c r="B1037" s="20" t="s">
        <v>559</v>
      </c>
      <c r="C1037" s="24" t="s">
        <v>81</v>
      </c>
      <c r="D1037" s="20" t="s">
        <v>72</v>
      </c>
      <c r="E1037" s="37"/>
      <c r="F1037" s="37">
        <v>1000</v>
      </c>
      <c r="G1037" s="109">
        <f t="shared" si="34"/>
        <v>1.7815689565172466</v>
      </c>
      <c r="H1037" s="108">
        <v>561.303</v>
      </c>
      <c r="I1037" s="36">
        <f t="shared" si="35"/>
        <v>-11369843</v>
      </c>
      <c r="J1037" s="20" t="s">
        <v>385</v>
      </c>
      <c r="K1037" s="20" t="s">
        <v>83</v>
      </c>
      <c r="L1037" s="20" t="s">
        <v>26</v>
      </c>
      <c r="M1037" s="20" t="s">
        <v>66</v>
      </c>
      <c r="N1037" s="24" t="s">
        <v>84</v>
      </c>
    </row>
    <row r="1038" spans="1:15" s="3" customFormat="1" x14ac:dyDescent="0.25">
      <c r="A1038" s="52">
        <v>43304</v>
      </c>
      <c r="B1038" s="20" t="s">
        <v>560</v>
      </c>
      <c r="C1038" s="24" t="s">
        <v>81</v>
      </c>
      <c r="D1038" s="20" t="s">
        <v>72</v>
      </c>
      <c r="E1038" s="37"/>
      <c r="F1038" s="37">
        <v>1000</v>
      </c>
      <c r="G1038" s="109">
        <f t="shared" si="34"/>
        <v>1.7815689565172466</v>
      </c>
      <c r="H1038" s="108">
        <v>561.303</v>
      </c>
      <c r="I1038" s="36">
        <f t="shared" si="35"/>
        <v>-11370843</v>
      </c>
      <c r="J1038" s="20" t="s">
        <v>385</v>
      </c>
      <c r="K1038" s="20" t="s">
        <v>83</v>
      </c>
      <c r="L1038" s="20" t="s">
        <v>26</v>
      </c>
      <c r="M1038" s="20" t="s">
        <v>66</v>
      </c>
      <c r="N1038" s="24" t="s">
        <v>84</v>
      </c>
    </row>
    <row r="1039" spans="1:15" s="3" customFormat="1" ht="15.75" x14ac:dyDescent="0.25">
      <c r="A1039" s="52">
        <v>43304</v>
      </c>
      <c r="B1039" s="20" t="s">
        <v>636</v>
      </c>
      <c r="C1039" s="24" t="s">
        <v>81</v>
      </c>
      <c r="D1039" s="55" t="s">
        <v>76</v>
      </c>
      <c r="E1039" s="37"/>
      <c r="F1039" s="37">
        <v>3000</v>
      </c>
      <c r="G1039" s="109">
        <f t="shared" si="34"/>
        <v>5.3447068695517395</v>
      </c>
      <c r="H1039" s="108">
        <v>561.303</v>
      </c>
      <c r="I1039" s="36">
        <f t="shared" si="35"/>
        <v>-11373843</v>
      </c>
      <c r="J1039" s="20" t="s">
        <v>396</v>
      </c>
      <c r="K1039" s="46" t="s">
        <v>83</v>
      </c>
      <c r="L1039" s="20" t="s">
        <v>35</v>
      </c>
      <c r="M1039" s="20" t="s">
        <v>66</v>
      </c>
      <c r="N1039" s="24" t="s">
        <v>84</v>
      </c>
      <c r="O1039" s="39"/>
    </row>
    <row r="1040" spans="1:15" s="163" customFormat="1" x14ac:dyDescent="0.25">
      <c r="A1040" s="52">
        <v>43304</v>
      </c>
      <c r="B1040" s="24" t="s">
        <v>638</v>
      </c>
      <c r="C1040" s="24" t="s">
        <v>81</v>
      </c>
      <c r="D1040" s="24" t="s">
        <v>76</v>
      </c>
      <c r="E1040" s="37"/>
      <c r="F1040" s="37">
        <v>1000</v>
      </c>
      <c r="G1040" s="109">
        <f t="shared" ref="G1040:G1103" si="36">+F1040/H1040</f>
        <v>1.7815689565172466</v>
      </c>
      <c r="H1040" s="108">
        <v>561.303</v>
      </c>
      <c r="I1040" s="36">
        <f t="shared" ref="I1040:I1103" si="37">+I1039+E1040-F1040</f>
        <v>-11374843</v>
      </c>
      <c r="J1040" s="24" t="s">
        <v>639</v>
      </c>
      <c r="K1040" s="24" t="s">
        <v>640</v>
      </c>
      <c r="L1040" s="20" t="s">
        <v>35</v>
      </c>
      <c r="M1040" s="20" t="s">
        <v>66</v>
      </c>
      <c r="N1040" s="20" t="s">
        <v>84</v>
      </c>
    </row>
    <row r="1041" spans="1:14" s="163" customFormat="1" x14ac:dyDescent="0.25">
      <c r="A1041" s="52">
        <v>43304</v>
      </c>
      <c r="B1041" s="24" t="s">
        <v>641</v>
      </c>
      <c r="C1041" s="24" t="s">
        <v>81</v>
      </c>
      <c r="D1041" s="24" t="s">
        <v>76</v>
      </c>
      <c r="E1041" s="37"/>
      <c r="F1041" s="37">
        <v>1000</v>
      </c>
      <c r="G1041" s="109">
        <f t="shared" si="36"/>
        <v>1.7815689565172466</v>
      </c>
      <c r="H1041" s="108">
        <v>561.303</v>
      </c>
      <c r="I1041" s="36">
        <f t="shared" si="37"/>
        <v>-11375843</v>
      </c>
      <c r="J1041" s="24" t="s">
        <v>639</v>
      </c>
      <c r="K1041" s="24" t="s">
        <v>640</v>
      </c>
      <c r="L1041" s="20" t="s">
        <v>35</v>
      </c>
      <c r="M1041" s="20" t="s">
        <v>66</v>
      </c>
      <c r="N1041" s="20" t="s">
        <v>84</v>
      </c>
    </row>
    <row r="1042" spans="1:14" s="163" customFormat="1" x14ac:dyDescent="0.25">
      <c r="A1042" s="52">
        <v>43304</v>
      </c>
      <c r="B1042" s="24" t="s">
        <v>642</v>
      </c>
      <c r="C1042" s="24" t="s">
        <v>81</v>
      </c>
      <c r="D1042" s="24" t="s">
        <v>76</v>
      </c>
      <c r="E1042" s="37"/>
      <c r="F1042" s="37">
        <v>1000</v>
      </c>
      <c r="G1042" s="109">
        <f t="shared" si="36"/>
        <v>1.7815689565172466</v>
      </c>
      <c r="H1042" s="108">
        <v>561.303</v>
      </c>
      <c r="I1042" s="36">
        <f t="shared" si="37"/>
        <v>-11376843</v>
      </c>
      <c r="J1042" s="24" t="s">
        <v>639</v>
      </c>
      <c r="K1042" s="24" t="s">
        <v>640</v>
      </c>
      <c r="L1042" s="20" t="s">
        <v>35</v>
      </c>
      <c r="M1042" s="20" t="s">
        <v>66</v>
      </c>
      <c r="N1042" s="20" t="s">
        <v>84</v>
      </c>
    </row>
    <row r="1043" spans="1:14" s="163" customFormat="1" x14ac:dyDescent="0.25">
      <c r="A1043" s="52">
        <v>43304</v>
      </c>
      <c r="B1043" s="24" t="s">
        <v>647</v>
      </c>
      <c r="C1043" s="24" t="s">
        <v>81</v>
      </c>
      <c r="D1043" s="24" t="s">
        <v>76</v>
      </c>
      <c r="E1043" s="37"/>
      <c r="F1043" s="37">
        <v>1000</v>
      </c>
      <c r="G1043" s="109">
        <f t="shared" si="36"/>
        <v>1.7815689565172466</v>
      </c>
      <c r="H1043" s="108">
        <v>561.303</v>
      </c>
      <c r="I1043" s="36">
        <f t="shared" si="37"/>
        <v>-11377843</v>
      </c>
      <c r="J1043" s="24" t="s">
        <v>639</v>
      </c>
      <c r="K1043" s="24" t="s">
        <v>640</v>
      </c>
      <c r="L1043" s="20" t="s">
        <v>35</v>
      </c>
      <c r="M1043" s="20" t="s">
        <v>66</v>
      </c>
      <c r="N1043" s="20" t="s">
        <v>84</v>
      </c>
    </row>
    <row r="1044" spans="1:14" s="3" customFormat="1" x14ac:dyDescent="0.25">
      <c r="A1044" s="52">
        <v>43304</v>
      </c>
      <c r="B1044" s="20" t="s">
        <v>724</v>
      </c>
      <c r="C1044" s="24" t="s">
        <v>81</v>
      </c>
      <c r="D1044" s="20" t="s">
        <v>76</v>
      </c>
      <c r="E1044" s="37"/>
      <c r="F1044" s="67">
        <v>500</v>
      </c>
      <c r="G1044" s="109">
        <f t="shared" si="36"/>
        <v>0.89078447825862328</v>
      </c>
      <c r="H1044" s="108">
        <v>561.303</v>
      </c>
      <c r="I1044" s="36">
        <f t="shared" si="37"/>
        <v>-11378343</v>
      </c>
      <c r="J1044" s="20" t="s">
        <v>350</v>
      </c>
      <c r="K1044" s="20" t="s">
        <v>83</v>
      </c>
      <c r="L1044" s="20" t="s">
        <v>35</v>
      </c>
      <c r="M1044" s="20" t="s">
        <v>66</v>
      </c>
      <c r="N1044" s="20" t="s">
        <v>668</v>
      </c>
    </row>
    <row r="1045" spans="1:14" s="3" customFormat="1" x14ac:dyDescent="0.25">
      <c r="A1045" s="52">
        <v>43304</v>
      </c>
      <c r="B1045" s="20" t="s">
        <v>725</v>
      </c>
      <c r="C1045" s="24" t="s">
        <v>81</v>
      </c>
      <c r="D1045" s="20" t="s">
        <v>76</v>
      </c>
      <c r="E1045" s="37"/>
      <c r="F1045" s="67">
        <v>2000</v>
      </c>
      <c r="G1045" s="109">
        <f t="shared" si="36"/>
        <v>3.5631379130344931</v>
      </c>
      <c r="H1045" s="108">
        <v>561.303</v>
      </c>
      <c r="I1045" s="36">
        <f t="shared" si="37"/>
        <v>-11380343</v>
      </c>
      <c r="J1045" s="20" t="s">
        <v>350</v>
      </c>
      <c r="K1045" s="20" t="s">
        <v>83</v>
      </c>
      <c r="L1045" s="20" t="s">
        <v>35</v>
      </c>
      <c r="M1045" s="20" t="s">
        <v>66</v>
      </c>
      <c r="N1045" s="20" t="s">
        <v>668</v>
      </c>
    </row>
    <row r="1046" spans="1:14" s="3" customFormat="1" x14ac:dyDescent="0.25">
      <c r="A1046" s="52">
        <v>43304</v>
      </c>
      <c r="B1046" s="20" t="s">
        <v>726</v>
      </c>
      <c r="C1046" s="24" t="s">
        <v>99</v>
      </c>
      <c r="D1046" s="20" t="s">
        <v>76</v>
      </c>
      <c r="E1046" s="37"/>
      <c r="F1046" s="67">
        <v>70000</v>
      </c>
      <c r="G1046" s="109">
        <f t="shared" si="36"/>
        <v>124.70982695620725</v>
      </c>
      <c r="H1046" s="108">
        <v>561.303</v>
      </c>
      <c r="I1046" s="36">
        <f t="shared" si="37"/>
        <v>-11450343</v>
      </c>
      <c r="J1046" s="20" t="s">
        <v>350</v>
      </c>
      <c r="K1046" s="20" t="s">
        <v>83</v>
      </c>
      <c r="L1046" s="20" t="s">
        <v>35</v>
      </c>
      <c r="M1046" s="20" t="s">
        <v>66</v>
      </c>
      <c r="N1046" s="20" t="s">
        <v>668</v>
      </c>
    </row>
    <row r="1047" spans="1:14" s="163" customFormat="1" x14ac:dyDescent="0.25">
      <c r="A1047" s="52">
        <v>43304</v>
      </c>
      <c r="B1047" s="63" t="s">
        <v>779</v>
      </c>
      <c r="C1047" s="24" t="s">
        <v>81</v>
      </c>
      <c r="D1047" s="46" t="s">
        <v>74</v>
      </c>
      <c r="E1047" s="37"/>
      <c r="F1047" s="100">
        <v>1000</v>
      </c>
      <c r="G1047" s="109">
        <f t="shared" si="36"/>
        <v>1.7815689565172466</v>
      </c>
      <c r="H1047" s="108">
        <v>561.303</v>
      </c>
      <c r="I1047" s="36">
        <f t="shared" si="37"/>
        <v>-11451343</v>
      </c>
      <c r="J1047" s="24" t="s">
        <v>288</v>
      </c>
      <c r="K1047" s="63" t="s">
        <v>83</v>
      </c>
      <c r="L1047" s="20" t="s">
        <v>26</v>
      </c>
      <c r="M1047" s="20" t="s">
        <v>66</v>
      </c>
      <c r="N1047" s="24" t="s">
        <v>84</v>
      </c>
    </row>
    <row r="1048" spans="1:14" s="163" customFormat="1" x14ac:dyDescent="0.25">
      <c r="A1048" s="52">
        <v>43304</v>
      </c>
      <c r="B1048" s="63" t="s">
        <v>780</v>
      </c>
      <c r="C1048" s="20" t="s">
        <v>73</v>
      </c>
      <c r="D1048" s="46" t="s">
        <v>74</v>
      </c>
      <c r="E1048" s="37"/>
      <c r="F1048" s="100">
        <v>1000</v>
      </c>
      <c r="G1048" s="109">
        <f t="shared" si="36"/>
        <v>1.7815689565172466</v>
      </c>
      <c r="H1048" s="108">
        <v>561.303</v>
      </c>
      <c r="I1048" s="36">
        <f t="shared" si="37"/>
        <v>-11452343</v>
      </c>
      <c r="J1048" s="24" t="s">
        <v>288</v>
      </c>
      <c r="K1048" s="63" t="s">
        <v>83</v>
      </c>
      <c r="L1048" s="20" t="s">
        <v>26</v>
      </c>
      <c r="M1048" s="20" t="s">
        <v>66</v>
      </c>
      <c r="N1048" s="24" t="s">
        <v>84</v>
      </c>
    </row>
    <row r="1049" spans="1:14" s="163" customFormat="1" x14ac:dyDescent="0.25">
      <c r="A1049" s="52">
        <v>43304</v>
      </c>
      <c r="B1049" s="63" t="s">
        <v>781</v>
      </c>
      <c r="C1049" s="24" t="s">
        <v>81</v>
      </c>
      <c r="D1049" s="46" t="s">
        <v>74</v>
      </c>
      <c r="E1049" s="37"/>
      <c r="F1049" s="100">
        <v>1000</v>
      </c>
      <c r="G1049" s="109">
        <f t="shared" si="36"/>
        <v>1.7815689565172466</v>
      </c>
      <c r="H1049" s="108">
        <v>561.303</v>
      </c>
      <c r="I1049" s="36">
        <f t="shared" si="37"/>
        <v>-11453343</v>
      </c>
      <c r="J1049" s="24" t="s">
        <v>288</v>
      </c>
      <c r="K1049" s="63" t="s">
        <v>83</v>
      </c>
      <c r="L1049" s="20" t="s">
        <v>26</v>
      </c>
      <c r="M1049" s="20" t="s">
        <v>66</v>
      </c>
      <c r="N1049" s="24" t="s">
        <v>84</v>
      </c>
    </row>
    <row r="1050" spans="1:14" s="163" customFormat="1" x14ac:dyDescent="0.25">
      <c r="A1050" s="52">
        <v>43304</v>
      </c>
      <c r="B1050" s="24" t="s">
        <v>811</v>
      </c>
      <c r="C1050" s="24" t="s">
        <v>81</v>
      </c>
      <c r="D1050" s="46" t="s">
        <v>74</v>
      </c>
      <c r="E1050" s="37"/>
      <c r="F1050" s="37">
        <v>1000</v>
      </c>
      <c r="G1050" s="109">
        <f t="shared" si="36"/>
        <v>1.7815689565172466</v>
      </c>
      <c r="H1050" s="108">
        <v>561.303</v>
      </c>
      <c r="I1050" s="36">
        <f t="shared" si="37"/>
        <v>-11454343</v>
      </c>
      <c r="J1050" s="24" t="s">
        <v>806</v>
      </c>
      <c r="K1050" s="24" t="s">
        <v>83</v>
      </c>
      <c r="L1050" s="20" t="s">
        <v>26</v>
      </c>
      <c r="M1050" s="20" t="s">
        <v>66</v>
      </c>
      <c r="N1050" s="24" t="s">
        <v>84</v>
      </c>
    </row>
    <row r="1051" spans="1:14" s="3" customFormat="1" x14ac:dyDescent="0.25">
      <c r="A1051" s="52">
        <v>43304</v>
      </c>
      <c r="B1051" s="24" t="s">
        <v>780</v>
      </c>
      <c r="C1051" s="20" t="s">
        <v>73</v>
      </c>
      <c r="D1051" s="46" t="s">
        <v>74</v>
      </c>
      <c r="E1051" s="37"/>
      <c r="F1051" s="37">
        <v>1000</v>
      </c>
      <c r="G1051" s="109">
        <f t="shared" si="36"/>
        <v>1.7815689565172466</v>
      </c>
      <c r="H1051" s="108">
        <v>561.303</v>
      </c>
      <c r="I1051" s="36">
        <f t="shared" si="37"/>
        <v>-11455343</v>
      </c>
      <c r="J1051" s="24" t="s">
        <v>806</v>
      </c>
      <c r="K1051" s="24" t="s">
        <v>83</v>
      </c>
      <c r="L1051" s="20" t="s">
        <v>26</v>
      </c>
      <c r="M1051" s="20" t="s">
        <v>66</v>
      </c>
      <c r="N1051" s="24" t="s">
        <v>84</v>
      </c>
    </row>
    <row r="1052" spans="1:14" s="163" customFormat="1" x14ac:dyDescent="0.25">
      <c r="A1052" s="52">
        <v>43304</v>
      </c>
      <c r="B1052" s="24" t="s">
        <v>781</v>
      </c>
      <c r="C1052" s="24" t="s">
        <v>81</v>
      </c>
      <c r="D1052" s="46" t="s">
        <v>74</v>
      </c>
      <c r="E1052" s="37"/>
      <c r="F1052" s="37">
        <v>1000</v>
      </c>
      <c r="G1052" s="109">
        <f t="shared" si="36"/>
        <v>1.7815689565172466</v>
      </c>
      <c r="H1052" s="108">
        <v>561.303</v>
      </c>
      <c r="I1052" s="36">
        <f t="shared" si="37"/>
        <v>-11456343</v>
      </c>
      <c r="J1052" s="24" t="s">
        <v>806</v>
      </c>
      <c r="K1052" s="24" t="s">
        <v>83</v>
      </c>
      <c r="L1052" s="20" t="s">
        <v>26</v>
      </c>
      <c r="M1052" s="20" t="s">
        <v>66</v>
      </c>
      <c r="N1052" s="24" t="s">
        <v>84</v>
      </c>
    </row>
    <row r="1053" spans="1:14" s="163" customFormat="1" x14ac:dyDescent="0.25">
      <c r="A1053" s="52">
        <v>43304</v>
      </c>
      <c r="B1053" s="63" t="s">
        <v>947</v>
      </c>
      <c r="C1053" s="24" t="s">
        <v>81</v>
      </c>
      <c r="D1053" s="46" t="s">
        <v>74</v>
      </c>
      <c r="E1053" s="37"/>
      <c r="F1053" s="37">
        <v>500</v>
      </c>
      <c r="G1053" s="109">
        <f t="shared" si="36"/>
        <v>0.89078447825862328</v>
      </c>
      <c r="H1053" s="108">
        <v>561.303</v>
      </c>
      <c r="I1053" s="36">
        <f t="shared" si="37"/>
        <v>-11456843</v>
      </c>
      <c r="J1053" s="24" t="s">
        <v>338</v>
      </c>
      <c r="K1053" s="63" t="s">
        <v>83</v>
      </c>
      <c r="L1053" s="20" t="s">
        <v>26</v>
      </c>
      <c r="M1053" s="20" t="s">
        <v>66</v>
      </c>
      <c r="N1053" s="24" t="s">
        <v>84</v>
      </c>
    </row>
    <row r="1054" spans="1:14" s="163" customFormat="1" x14ac:dyDescent="0.25">
      <c r="A1054" s="52">
        <v>43304</v>
      </c>
      <c r="B1054" s="63" t="s">
        <v>948</v>
      </c>
      <c r="C1054" s="24" t="s">
        <v>81</v>
      </c>
      <c r="D1054" s="46" t="s">
        <v>74</v>
      </c>
      <c r="E1054" s="37"/>
      <c r="F1054" s="37">
        <v>500</v>
      </c>
      <c r="G1054" s="109">
        <f t="shared" si="36"/>
        <v>0.89078447825862328</v>
      </c>
      <c r="H1054" s="108">
        <v>561.303</v>
      </c>
      <c r="I1054" s="36">
        <f t="shared" si="37"/>
        <v>-11457343</v>
      </c>
      <c r="J1054" s="24" t="s">
        <v>338</v>
      </c>
      <c r="K1054" s="63" t="s">
        <v>83</v>
      </c>
      <c r="L1054" s="20" t="s">
        <v>26</v>
      </c>
      <c r="M1054" s="20" t="s">
        <v>66</v>
      </c>
      <c r="N1054" s="24" t="s">
        <v>84</v>
      </c>
    </row>
    <row r="1055" spans="1:14" s="163" customFormat="1" x14ac:dyDescent="0.25">
      <c r="A1055" s="52">
        <v>43304</v>
      </c>
      <c r="B1055" s="63" t="s">
        <v>735</v>
      </c>
      <c r="C1055" s="20" t="s">
        <v>864</v>
      </c>
      <c r="D1055" s="46" t="s">
        <v>74</v>
      </c>
      <c r="E1055" s="37"/>
      <c r="F1055" s="37">
        <v>5000</v>
      </c>
      <c r="G1055" s="109">
        <f t="shared" si="36"/>
        <v>8.907844782586233</v>
      </c>
      <c r="H1055" s="108">
        <v>561.303</v>
      </c>
      <c r="I1055" s="36">
        <f t="shared" si="37"/>
        <v>-11462343</v>
      </c>
      <c r="J1055" s="24" t="s">
        <v>338</v>
      </c>
      <c r="K1055" s="63" t="s">
        <v>83</v>
      </c>
      <c r="L1055" s="20" t="s">
        <v>26</v>
      </c>
      <c r="M1055" s="20" t="s">
        <v>66</v>
      </c>
      <c r="N1055" s="24" t="s">
        <v>84</v>
      </c>
    </row>
    <row r="1056" spans="1:14" s="163" customFormat="1" x14ac:dyDescent="0.25">
      <c r="A1056" s="52">
        <v>43304</v>
      </c>
      <c r="B1056" s="63" t="s">
        <v>949</v>
      </c>
      <c r="C1056" s="24" t="s">
        <v>81</v>
      </c>
      <c r="D1056" s="46" t="s">
        <v>74</v>
      </c>
      <c r="E1056" s="37"/>
      <c r="F1056" s="37">
        <v>500</v>
      </c>
      <c r="G1056" s="109">
        <f t="shared" si="36"/>
        <v>0.89078447825862328</v>
      </c>
      <c r="H1056" s="108">
        <v>561.303</v>
      </c>
      <c r="I1056" s="36">
        <f t="shared" si="37"/>
        <v>-11462843</v>
      </c>
      <c r="J1056" s="24" t="s">
        <v>338</v>
      </c>
      <c r="K1056" s="63" t="s">
        <v>83</v>
      </c>
      <c r="L1056" s="20" t="s">
        <v>26</v>
      </c>
      <c r="M1056" s="20" t="s">
        <v>66</v>
      </c>
      <c r="N1056" s="24" t="s">
        <v>84</v>
      </c>
    </row>
    <row r="1057" spans="1:15" s="163" customFormat="1" x14ac:dyDescent="0.25">
      <c r="A1057" s="52">
        <v>43304</v>
      </c>
      <c r="B1057" s="63" t="s">
        <v>950</v>
      </c>
      <c r="C1057" s="24" t="s">
        <v>81</v>
      </c>
      <c r="D1057" s="46" t="s">
        <v>74</v>
      </c>
      <c r="E1057" s="37"/>
      <c r="F1057" s="37">
        <v>500</v>
      </c>
      <c r="G1057" s="109">
        <f t="shared" si="36"/>
        <v>0.89078447825862328</v>
      </c>
      <c r="H1057" s="108">
        <v>561.303</v>
      </c>
      <c r="I1057" s="36">
        <f t="shared" si="37"/>
        <v>-11463343</v>
      </c>
      <c r="J1057" s="24" t="s">
        <v>338</v>
      </c>
      <c r="K1057" s="63" t="s">
        <v>83</v>
      </c>
      <c r="L1057" s="20" t="s">
        <v>26</v>
      </c>
      <c r="M1057" s="20" t="s">
        <v>66</v>
      </c>
      <c r="N1057" s="24" t="s">
        <v>84</v>
      </c>
    </row>
    <row r="1058" spans="1:15" s="163" customFormat="1" x14ac:dyDescent="0.25">
      <c r="A1058" s="52">
        <v>43304</v>
      </c>
      <c r="B1058" s="63" t="s">
        <v>951</v>
      </c>
      <c r="C1058" s="24" t="s">
        <v>81</v>
      </c>
      <c r="D1058" s="46" t="s">
        <v>74</v>
      </c>
      <c r="E1058" s="37"/>
      <c r="F1058" s="37">
        <v>500</v>
      </c>
      <c r="G1058" s="109">
        <f t="shared" si="36"/>
        <v>0.89078447825862328</v>
      </c>
      <c r="H1058" s="108">
        <v>561.303</v>
      </c>
      <c r="I1058" s="36">
        <f t="shared" si="37"/>
        <v>-11463843</v>
      </c>
      <c r="J1058" s="24" t="s">
        <v>338</v>
      </c>
      <c r="K1058" s="63" t="s">
        <v>83</v>
      </c>
      <c r="L1058" s="20" t="s">
        <v>26</v>
      </c>
      <c r="M1058" s="20" t="s">
        <v>66</v>
      </c>
      <c r="N1058" s="24" t="s">
        <v>84</v>
      </c>
    </row>
    <row r="1059" spans="1:15" s="163" customFormat="1" x14ac:dyDescent="0.25">
      <c r="A1059" s="52">
        <v>43304</v>
      </c>
      <c r="B1059" s="63" t="s">
        <v>952</v>
      </c>
      <c r="C1059" s="24" t="s">
        <v>81</v>
      </c>
      <c r="D1059" s="46" t="s">
        <v>74</v>
      </c>
      <c r="E1059" s="37"/>
      <c r="F1059" s="37">
        <v>2500</v>
      </c>
      <c r="G1059" s="109">
        <f t="shared" si="36"/>
        <v>4.4539223912931165</v>
      </c>
      <c r="H1059" s="108">
        <v>561.303</v>
      </c>
      <c r="I1059" s="36">
        <f t="shared" si="37"/>
        <v>-11466343</v>
      </c>
      <c r="J1059" s="24" t="s">
        <v>338</v>
      </c>
      <c r="K1059" s="63" t="s">
        <v>83</v>
      </c>
      <c r="L1059" s="20" t="s">
        <v>26</v>
      </c>
      <c r="M1059" s="20" t="s">
        <v>66</v>
      </c>
      <c r="N1059" s="24" t="s">
        <v>84</v>
      </c>
    </row>
    <row r="1060" spans="1:15" s="163" customFormat="1" x14ac:dyDescent="0.25">
      <c r="A1060" s="52">
        <v>43304</v>
      </c>
      <c r="B1060" s="63" t="s">
        <v>953</v>
      </c>
      <c r="C1060" s="24" t="s">
        <v>81</v>
      </c>
      <c r="D1060" s="46" t="s">
        <v>74</v>
      </c>
      <c r="E1060" s="37"/>
      <c r="F1060" s="37">
        <v>500</v>
      </c>
      <c r="G1060" s="109">
        <f t="shared" si="36"/>
        <v>0.89078447825862328</v>
      </c>
      <c r="H1060" s="108">
        <v>561.303</v>
      </c>
      <c r="I1060" s="36">
        <f t="shared" si="37"/>
        <v>-11466843</v>
      </c>
      <c r="J1060" s="24" t="s">
        <v>338</v>
      </c>
      <c r="K1060" s="63" t="s">
        <v>83</v>
      </c>
      <c r="L1060" s="20" t="s">
        <v>26</v>
      </c>
      <c r="M1060" s="20" t="s">
        <v>66</v>
      </c>
      <c r="N1060" s="24" t="s">
        <v>84</v>
      </c>
    </row>
    <row r="1061" spans="1:15" s="163" customFormat="1" x14ac:dyDescent="0.25">
      <c r="A1061" s="52">
        <v>43304</v>
      </c>
      <c r="B1061" s="63" t="s">
        <v>954</v>
      </c>
      <c r="C1061" s="24" t="s">
        <v>99</v>
      </c>
      <c r="D1061" s="46" t="s">
        <v>74</v>
      </c>
      <c r="E1061" s="37"/>
      <c r="F1061" s="37">
        <v>165000</v>
      </c>
      <c r="G1061" s="109">
        <f t="shared" si="36"/>
        <v>293.95887782534567</v>
      </c>
      <c r="H1061" s="108">
        <v>561.303</v>
      </c>
      <c r="I1061" s="36">
        <f t="shared" si="37"/>
        <v>-11631843</v>
      </c>
      <c r="J1061" s="24" t="s">
        <v>338</v>
      </c>
      <c r="K1061" s="63">
        <v>35</v>
      </c>
      <c r="L1061" s="20" t="s">
        <v>26</v>
      </c>
      <c r="M1061" s="20" t="s">
        <v>66</v>
      </c>
      <c r="N1061" s="24" t="s">
        <v>100</v>
      </c>
    </row>
    <row r="1062" spans="1:15" s="163" customFormat="1" x14ac:dyDescent="0.25">
      <c r="A1062" s="52">
        <v>43304</v>
      </c>
      <c r="B1062" s="63" t="s">
        <v>889</v>
      </c>
      <c r="C1062" s="24" t="s">
        <v>81</v>
      </c>
      <c r="D1062" s="46" t="s">
        <v>74</v>
      </c>
      <c r="E1062" s="37"/>
      <c r="F1062" s="37">
        <v>500</v>
      </c>
      <c r="G1062" s="109">
        <f t="shared" si="36"/>
        <v>0.89078447825862328</v>
      </c>
      <c r="H1062" s="108">
        <v>561.303</v>
      </c>
      <c r="I1062" s="36">
        <f t="shared" si="37"/>
        <v>-11632343</v>
      </c>
      <c r="J1062" s="24" t="s">
        <v>338</v>
      </c>
      <c r="K1062" s="63" t="s">
        <v>83</v>
      </c>
      <c r="L1062" s="20" t="s">
        <v>26</v>
      </c>
      <c r="M1062" s="20" t="s">
        <v>66</v>
      </c>
      <c r="N1062" s="24" t="s">
        <v>84</v>
      </c>
    </row>
    <row r="1063" spans="1:15" s="3" customFormat="1" x14ac:dyDescent="0.25">
      <c r="A1063" s="52">
        <v>43304</v>
      </c>
      <c r="B1063" s="63" t="s">
        <v>1051</v>
      </c>
      <c r="C1063" s="24" t="s">
        <v>81</v>
      </c>
      <c r="D1063" s="20" t="s">
        <v>76</v>
      </c>
      <c r="E1063" s="100"/>
      <c r="F1063" s="100">
        <v>3000</v>
      </c>
      <c r="G1063" s="109">
        <f t="shared" si="36"/>
        <v>5.3447068695517395</v>
      </c>
      <c r="H1063" s="108">
        <v>561.303</v>
      </c>
      <c r="I1063" s="36">
        <f t="shared" si="37"/>
        <v>-11635343</v>
      </c>
      <c r="J1063" s="63" t="s">
        <v>351</v>
      </c>
      <c r="K1063" s="63" t="s">
        <v>83</v>
      </c>
      <c r="L1063" s="20" t="s">
        <v>35</v>
      </c>
      <c r="M1063" s="20" t="s">
        <v>66</v>
      </c>
      <c r="N1063" s="24" t="s">
        <v>84</v>
      </c>
      <c r="O1063" s="106"/>
    </row>
    <row r="1064" spans="1:15" s="3" customFormat="1" x14ac:dyDescent="0.25">
      <c r="A1064" s="52">
        <v>43304</v>
      </c>
      <c r="B1064" s="63" t="s">
        <v>1052</v>
      </c>
      <c r="C1064" s="24" t="s">
        <v>81</v>
      </c>
      <c r="D1064" s="20" t="s">
        <v>76</v>
      </c>
      <c r="E1064" s="100"/>
      <c r="F1064" s="100">
        <v>1000</v>
      </c>
      <c r="G1064" s="109">
        <f t="shared" si="36"/>
        <v>1.7815689565172466</v>
      </c>
      <c r="H1064" s="108">
        <v>561.303</v>
      </c>
      <c r="I1064" s="36">
        <f t="shared" si="37"/>
        <v>-11636343</v>
      </c>
      <c r="J1064" s="63" t="s">
        <v>351</v>
      </c>
      <c r="K1064" s="63" t="s">
        <v>83</v>
      </c>
      <c r="L1064" s="20" t="s">
        <v>35</v>
      </c>
      <c r="M1064" s="20" t="s">
        <v>66</v>
      </c>
      <c r="N1064" s="24" t="s">
        <v>84</v>
      </c>
      <c r="O1064" s="106"/>
    </row>
    <row r="1065" spans="1:15" s="3" customFormat="1" x14ac:dyDescent="0.25">
      <c r="A1065" s="52">
        <v>43304</v>
      </c>
      <c r="B1065" s="63" t="s">
        <v>1053</v>
      </c>
      <c r="C1065" s="24" t="s">
        <v>81</v>
      </c>
      <c r="D1065" s="20" t="s">
        <v>76</v>
      </c>
      <c r="E1065" s="100"/>
      <c r="F1065" s="100">
        <v>3000</v>
      </c>
      <c r="G1065" s="109">
        <f t="shared" si="36"/>
        <v>5.3447068695517395</v>
      </c>
      <c r="H1065" s="108">
        <v>561.303</v>
      </c>
      <c r="I1065" s="36">
        <f t="shared" si="37"/>
        <v>-11639343</v>
      </c>
      <c r="J1065" s="63" t="s">
        <v>351</v>
      </c>
      <c r="K1065" s="63" t="s">
        <v>83</v>
      </c>
      <c r="L1065" s="20" t="s">
        <v>35</v>
      </c>
      <c r="M1065" s="20" t="s">
        <v>66</v>
      </c>
      <c r="N1065" s="24" t="s">
        <v>84</v>
      </c>
      <c r="O1065" s="106"/>
    </row>
    <row r="1066" spans="1:15" s="163" customFormat="1" x14ac:dyDescent="0.25">
      <c r="A1066" s="52">
        <v>43305</v>
      </c>
      <c r="B1066" s="45" t="s">
        <v>161</v>
      </c>
      <c r="C1066" s="24" t="s">
        <v>81</v>
      </c>
      <c r="D1066" s="46" t="s">
        <v>74</v>
      </c>
      <c r="E1066" s="100"/>
      <c r="F1066" s="36">
        <v>1500</v>
      </c>
      <c r="G1066" s="109">
        <f t="shared" si="36"/>
        <v>2.6723534347758697</v>
      </c>
      <c r="H1066" s="108">
        <v>561.303</v>
      </c>
      <c r="I1066" s="36">
        <f t="shared" si="37"/>
        <v>-11640843</v>
      </c>
      <c r="J1066" s="24" t="s">
        <v>82</v>
      </c>
      <c r="K1066" s="63" t="s">
        <v>83</v>
      </c>
      <c r="L1066" s="20" t="s">
        <v>26</v>
      </c>
      <c r="M1066" s="20" t="s">
        <v>66</v>
      </c>
      <c r="N1066" s="24" t="s">
        <v>84</v>
      </c>
      <c r="O1066" s="164"/>
    </row>
    <row r="1067" spans="1:15" s="163" customFormat="1" x14ac:dyDescent="0.25">
      <c r="A1067" s="52">
        <v>43305</v>
      </c>
      <c r="B1067" s="45" t="s">
        <v>162</v>
      </c>
      <c r="C1067" s="24" t="s">
        <v>81</v>
      </c>
      <c r="D1067" s="46" t="s">
        <v>74</v>
      </c>
      <c r="E1067" s="100"/>
      <c r="F1067" s="36">
        <v>2000</v>
      </c>
      <c r="G1067" s="109">
        <f t="shared" si="36"/>
        <v>3.5631379130344931</v>
      </c>
      <c r="H1067" s="108">
        <v>561.303</v>
      </c>
      <c r="I1067" s="36">
        <f t="shared" si="37"/>
        <v>-11642843</v>
      </c>
      <c r="J1067" s="24" t="s">
        <v>82</v>
      </c>
      <c r="K1067" s="63" t="s">
        <v>83</v>
      </c>
      <c r="L1067" s="20" t="s">
        <v>26</v>
      </c>
      <c r="M1067" s="20" t="s">
        <v>66</v>
      </c>
      <c r="N1067" s="24" t="s">
        <v>84</v>
      </c>
      <c r="O1067" s="164"/>
    </row>
    <row r="1068" spans="1:15" s="3" customFormat="1" x14ac:dyDescent="0.25">
      <c r="A1068" s="52">
        <v>43305</v>
      </c>
      <c r="B1068" s="20" t="s">
        <v>232</v>
      </c>
      <c r="C1068" s="24" t="s">
        <v>81</v>
      </c>
      <c r="D1068" s="46" t="s">
        <v>74</v>
      </c>
      <c r="E1068" s="37"/>
      <c r="F1068" s="37">
        <v>500</v>
      </c>
      <c r="G1068" s="109">
        <f t="shared" si="36"/>
        <v>0.89078447825862328</v>
      </c>
      <c r="H1068" s="108">
        <v>561.303</v>
      </c>
      <c r="I1068" s="36">
        <f t="shared" si="37"/>
        <v>-11643343</v>
      </c>
      <c r="J1068" s="20" t="s">
        <v>187</v>
      </c>
      <c r="K1068" s="20" t="s">
        <v>83</v>
      </c>
      <c r="L1068" s="20" t="s">
        <v>26</v>
      </c>
      <c r="M1068" s="20" t="s">
        <v>66</v>
      </c>
      <c r="N1068" s="20" t="s">
        <v>84</v>
      </c>
    </row>
    <row r="1069" spans="1:15" s="3" customFormat="1" x14ac:dyDescent="0.25">
      <c r="A1069" s="52">
        <v>43305</v>
      </c>
      <c r="B1069" s="20" t="s">
        <v>267</v>
      </c>
      <c r="C1069" s="24" t="s">
        <v>81</v>
      </c>
      <c r="D1069" s="46" t="s">
        <v>74</v>
      </c>
      <c r="E1069" s="37"/>
      <c r="F1069" s="37">
        <v>500</v>
      </c>
      <c r="G1069" s="109">
        <f t="shared" si="36"/>
        <v>0.89078447825862328</v>
      </c>
      <c r="H1069" s="108">
        <v>561.303</v>
      </c>
      <c r="I1069" s="36">
        <f t="shared" si="37"/>
        <v>-11643843</v>
      </c>
      <c r="J1069" s="20" t="s">
        <v>187</v>
      </c>
      <c r="K1069" s="20" t="s">
        <v>83</v>
      </c>
      <c r="L1069" s="20" t="s">
        <v>26</v>
      </c>
      <c r="M1069" s="20" t="s">
        <v>66</v>
      </c>
      <c r="N1069" s="20" t="s">
        <v>84</v>
      </c>
    </row>
    <row r="1070" spans="1:15" s="3" customFormat="1" x14ac:dyDescent="0.25">
      <c r="A1070" s="52">
        <v>43305</v>
      </c>
      <c r="B1070" s="20" t="s">
        <v>228</v>
      </c>
      <c r="C1070" s="24" t="s">
        <v>81</v>
      </c>
      <c r="D1070" s="46" t="s">
        <v>74</v>
      </c>
      <c r="E1070" s="37"/>
      <c r="F1070" s="37">
        <v>500</v>
      </c>
      <c r="G1070" s="109">
        <f t="shared" si="36"/>
        <v>0.89078447825862328</v>
      </c>
      <c r="H1070" s="108">
        <v>561.303</v>
      </c>
      <c r="I1070" s="36">
        <f t="shared" si="37"/>
        <v>-11644343</v>
      </c>
      <c r="J1070" s="20" t="s">
        <v>187</v>
      </c>
      <c r="K1070" s="20" t="s">
        <v>83</v>
      </c>
      <c r="L1070" s="20" t="s">
        <v>26</v>
      </c>
      <c r="M1070" s="20" t="s">
        <v>66</v>
      </c>
      <c r="N1070" s="20" t="s">
        <v>84</v>
      </c>
    </row>
    <row r="1071" spans="1:15" s="3" customFormat="1" x14ac:dyDescent="0.25">
      <c r="A1071" s="52">
        <v>43305</v>
      </c>
      <c r="B1071" s="20" t="s">
        <v>268</v>
      </c>
      <c r="C1071" s="24" t="s">
        <v>81</v>
      </c>
      <c r="D1071" s="46" t="s">
        <v>74</v>
      </c>
      <c r="E1071" s="37"/>
      <c r="F1071" s="37">
        <v>500</v>
      </c>
      <c r="G1071" s="109">
        <f t="shared" si="36"/>
        <v>0.89078447825862328</v>
      </c>
      <c r="H1071" s="108">
        <v>561.303</v>
      </c>
      <c r="I1071" s="36">
        <f t="shared" si="37"/>
        <v>-11644843</v>
      </c>
      <c r="J1071" s="20" t="s">
        <v>187</v>
      </c>
      <c r="K1071" s="20" t="s">
        <v>83</v>
      </c>
      <c r="L1071" s="20" t="s">
        <v>26</v>
      </c>
      <c r="M1071" s="20" t="s">
        <v>66</v>
      </c>
      <c r="N1071" s="20" t="s">
        <v>84</v>
      </c>
    </row>
    <row r="1072" spans="1:15" s="3" customFormat="1" x14ac:dyDescent="0.25">
      <c r="A1072" s="52">
        <v>43305</v>
      </c>
      <c r="B1072" s="20" t="s">
        <v>269</v>
      </c>
      <c r="C1072" s="24" t="s">
        <v>81</v>
      </c>
      <c r="D1072" s="46" t="s">
        <v>74</v>
      </c>
      <c r="E1072" s="37"/>
      <c r="F1072" s="37">
        <v>500</v>
      </c>
      <c r="G1072" s="109">
        <f t="shared" si="36"/>
        <v>0.89078447825862328</v>
      </c>
      <c r="H1072" s="108">
        <v>561.303</v>
      </c>
      <c r="I1072" s="36">
        <f t="shared" si="37"/>
        <v>-11645343</v>
      </c>
      <c r="J1072" s="20" t="s">
        <v>187</v>
      </c>
      <c r="K1072" s="20" t="s">
        <v>83</v>
      </c>
      <c r="L1072" s="20" t="s">
        <v>26</v>
      </c>
      <c r="M1072" s="20" t="s">
        <v>66</v>
      </c>
      <c r="N1072" s="20" t="s">
        <v>84</v>
      </c>
    </row>
    <row r="1073" spans="1:15" s="3" customFormat="1" x14ac:dyDescent="0.25">
      <c r="A1073" s="52">
        <v>43305</v>
      </c>
      <c r="B1073" s="20" t="s">
        <v>212</v>
      </c>
      <c r="C1073" s="24" t="s">
        <v>81</v>
      </c>
      <c r="D1073" s="46" t="s">
        <v>74</v>
      </c>
      <c r="E1073" s="37"/>
      <c r="F1073" s="37">
        <v>500</v>
      </c>
      <c r="G1073" s="109">
        <f t="shared" si="36"/>
        <v>0.89078447825862328</v>
      </c>
      <c r="H1073" s="108">
        <v>561.303</v>
      </c>
      <c r="I1073" s="36">
        <f t="shared" si="37"/>
        <v>-11645843</v>
      </c>
      <c r="J1073" s="20" t="s">
        <v>187</v>
      </c>
      <c r="K1073" s="20" t="s">
        <v>83</v>
      </c>
      <c r="L1073" s="20" t="s">
        <v>26</v>
      </c>
      <c r="M1073" s="20" t="s">
        <v>66</v>
      </c>
      <c r="N1073" s="20" t="s">
        <v>84</v>
      </c>
    </row>
    <row r="1074" spans="1:15" s="3" customFormat="1" x14ac:dyDescent="0.25">
      <c r="A1074" s="52">
        <v>43305</v>
      </c>
      <c r="B1074" s="20" t="s">
        <v>213</v>
      </c>
      <c r="C1074" s="24" t="s">
        <v>81</v>
      </c>
      <c r="D1074" s="46" t="s">
        <v>74</v>
      </c>
      <c r="E1074" s="37"/>
      <c r="F1074" s="37">
        <v>500</v>
      </c>
      <c r="G1074" s="109">
        <f t="shared" si="36"/>
        <v>0.89078447825862328</v>
      </c>
      <c r="H1074" s="108">
        <v>561.303</v>
      </c>
      <c r="I1074" s="36">
        <f t="shared" si="37"/>
        <v>-11646343</v>
      </c>
      <c r="J1074" s="20" t="s">
        <v>187</v>
      </c>
      <c r="K1074" s="20" t="s">
        <v>83</v>
      </c>
      <c r="L1074" s="20" t="s">
        <v>26</v>
      </c>
      <c r="M1074" s="20" t="s">
        <v>66</v>
      </c>
      <c r="N1074" s="20" t="s">
        <v>84</v>
      </c>
    </row>
    <row r="1075" spans="1:15" s="163" customFormat="1" x14ac:dyDescent="0.25">
      <c r="A1075" s="52">
        <v>43305</v>
      </c>
      <c r="B1075" s="20" t="s">
        <v>1167</v>
      </c>
      <c r="C1075" s="24" t="s">
        <v>81</v>
      </c>
      <c r="D1075" s="46" t="s">
        <v>74</v>
      </c>
      <c r="E1075" s="37"/>
      <c r="F1075" s="37">
        <v>50000</v>
      </c>
      <c r="G1075" s="109">
        <f t="shared" si="36"/>
        <v>89.078447825862327</v>
      </c>
      <c r="H1075" s="108">
        <v>561.303</v>
      </c>
      <c r="I1075" s="36">
        <f t="shared" si="37"/>
        <v>-11696343</v>
      </c>
      <c r="J1075" s="20" t="s">
        <v>187</v>
      </c>
      <c r="K1075" s="20" t="s">
        <v>188</v>
      </c>
      <c r="L1075" s="20" t="s">
        <v>26</v>
      </c>
      <c r="M1075" s="20" t="s">
        <v>66</v>
      </c>
      <c r="N1075" s="20" t="s">
        <v>100</v>
      </c>
    </row>
    <row r="1076" spans="1:15" s="163" customFormat="1" x14ac:dyDescent="0.25">
      <c r="A1076" s="52">
        <v>43305</v>
      </c>
      <c r="B1076" s="20" t="s">
        <v>1168</v>
      </c>
      <c r="C1076" s="24" t="s">
        <v>81</v>
      </c>
      <c r="D1076" s="46" t="s">
        <v>74</v>
      </c>
      <c r="E1076" s="37"/>
      <c r="F1076" s="37">
        <v>86625</v>
      </c>
      <c r="G1076" s="109">
        <f t="shared" si="36"/>
        <v>154.32841085830648</v>
      </c>
      <c r="H1076" s="108">
        <v>561.303</v>
      </c>
      <c r="I1076" s="36">
        <f t="shared" si="37"/>
        <v>-11782968</v>
      </c>
      <c r="J1076" s="20" t="s">
        <v>187</v>
      </c>
      <c r="K1076" s="20" t="s">
        <v>188</v>
      </c>
      <c r="L1076" s="20" t="s">
        <v>26</v>
      </c>
      <c r="M1076" s="20" t="s">
        <v>66</v>
      </c>
      <c r="N1076" s="20" t="s">
        <v>100</v>
      </c>
    </row>
    <row r="1077" spans="1:15" s="163" customFormat="1" x14ac:dyDescent="0.25">
      <c r="A1077" s="52">
        <v>43305</v>
      </c>
      <c r="B1077" s="20" t="s">
        <v>1157</v>
      </c>
      <c r="C1077" s="20" t="s">
        <v>79</v>
      </c>
      <c r="D1077" s="20" t="s">
        <v>69</v>
      </c>
      <c r="E1077" s="37"/>
      <c r="F1077" s="37">
        <v>425</v>
      </c>
      <c r="G1077" s="109">
        <f t="shared" si="36"/>
        <v>0.7571668065198297</v>
      </c>
      <c r="H1077" s="108">
        <v>561.303</v>
      </c>
      <c r="I1077" s="36">
        <f t="shared" si="37"/>
        <v>-11783393</v>
      </c>
      <c r="J1077" s="20" t="s">
        <v>187</v>
      </c>
      <c r="K1077" s="20" t="s">
        <v>83</v>
      </c>
      <c r="L1077" s="20" t="s">
        <v>26</v>
      </c>
      <c r="M1077" s="20" t="s">
        <v>66</v>
      </c>
      <c r="N1077" s="20" t="s">
        <v>84</v>
      </c>
    </row>
    <row r="1078" spans="1:15" s="163" customFormat="1" x14ac:dyDescent="0.25">
      <c r="A1078" s="52">
        <v>43305</v>
      </c>
      <c r="B1078" s="20" t="s">
        <v>1192</v>
      </c>
      <c r="C1078" s="20" t="s">
        <v>71</v>
      </c>
      <c r="D1078" s="46" t="s">
        <v>74</v>
      </c>
      <c r="E1078" s="37"/>
      <c r="F1078" s="37">
        <v>25000</v>
      </c>
      <c r="G1078" s="109">
        <f t="shared" si="36"/>
        <v>44.539223912931163</v>
      </c>
      <c r="H1078" s="108">
        <v>561.303</v>
      </c>
      <c r="I1078" s="36">
        <f t="shared" si="37"/>
        <v>-11808393</v>
      </c>
      <c r="J1078" s="20" t="s">
        <v>187</v>
      </c>
      <c r="K1078" s="20" t="s">
        <v>188</v>
      </c>
      <c r="L1078" s="20" t="s">
        <v>26</v>
      </c>
      <c r="M1078" s="20" t="s">
        <v>66</v>
      </c>
      <c r="N1078" s="20" t="s">
        <v>100</v>
      </c>
    </row>
    <row r="1079" spans="1:15" s="163" customFormat="1" x14ac:dyDescent="0.25">
      <c r="A1079" s="52">
        <v>43305</v>
      </c>
      <c r="B1079" s="20" t="s">
        <v>419</v>
      </c>
      <c r="C1079" s="20" t="s">
        <v>355</v>
      </c>
      <c r="D1079" s="20" t="s">
        <v>69</v>
      </c>
      <c r="E1079" s="37"/>
      <c r="F1079" s="37">
        <v>12600</v>
      </c>
      <c r="G1079" s="109">
        <f t="shared" si="36"/>
        <v>22.447768852117306</v>
      </c>
      <c r="H1079" s="108">
        <v>561.303</v>
      </c>
      <c r="I1079" s="36">
        <f t="shared" si="37"/>
        <v>-11820993</v>
      </c>
      <c r="J1079" s="20" t="s">
        <v>186</v>
      </c>
      <c r="K1079" s="20" t="s">
        <v>432</v>
      </c>
      <c r="L1079" s="20" t="s">
        <v>26</v>
      </c>
      <c r="M1079" s="20" t="s">
        <v>66</v>
      </c>
      <c r="N1079" s="24" t="s">
        <v>100</v>
      </c>
      <c r="O1079" s="166"/>
    </row>
    <row r="1080" spans="1:15" s="163" customFormat="1" x14ac:dyDescent="0.25">
      <c r="A1080" s="52">
        <v>43305</v>
      </c>
      <c r="B1080" s="20" t="s">
        <v>472</v>
      </c>
      <c r="C1080" s="24" t="s">
        <v>81</v>
      </c>
      <c r="D1080" s="46" t="s">
        <v>74</v>
      </c>
      <c r="E1080" s="37"/>
      <c r="F1080" s="37">
        <v>2000</v>
      </c>
      <c r="G1080" s="109">
        <f t="shared" si="36"/>
        <v>3.5631379130344931</v>
      </c>
      <c r="H1080" s="108">
        <v>561.303</v>
      </c>
      <c r="I1080" s="36">
        <f t="shared" si="37"/>
        <v>-11822993</v>
      </c>
      <c r="J1080" s="20" t="s">
        <v>366</v>
      </c>
      <c r="K1080" s="20" t="s">
        <v>83</v>
      </c>
      <c r="L1080" s="20" t="s">
        <v>26</v>
      </c>
      <c r="M1080" s="20" t="s">
        <v>66</v>
      </c>
      <c r="N1080" s="20" t="s">
        <v>84</v>
      </c>
    </row>
    <row r="1081" spans="1:15" s="3" customFormat="1" x14ac:dyDescent="0.25">
      <c r="A1081" s="52">
        <v>43305</v>
      </c>
      <c r="B1081" s="20" t="s">
        <v>561</v>
      </c>
      <c r="C1081" s="24" t="s">
        <v>81</v>
      </c>
      <c r="D1081" s="20" t="s">
        <v>72</v>
      </c>
      <c r="E1081" s="37"/>
      <c r="F1081" s="37">
        <v>1000</v>
      </c>
      <c r="G1081" s="109">
        <f t="shared" si="36"/>
        <v>1.7815689565172466</v>
      </c>
      <c r="H1081" s="108">
        <v>561.303</v>
      </c>
      <c r="I1081" s="36">
        <f t="shared" si="37"/>
        <v>-11823993</v>
      </c>
      <c r="J1081" s="20" t="s">
        <v>385</v>
      </c>
      <c r="K1081" s="20" t="s">
        <v>83</v>
      </c>
      <c r="L1081" s="20" t="s">
        <v>26</v>
      </c>
      <c r="M1081" s="20" t="s">
        <v>66</v>
      </c>
      <c r="N1081" s="24" t="s">
        <v>84</v>
      </c>
    </row>
    <row r="1082" spans="1:15" s="3" customFormat="1" x14ac:dyDescent="0.25">
      <c r="A1082" s="52">
        <v>43305</v>
      </c>
      <c r="B1082" s="20" t="s">
        <v>562</v>
      </c>
      <c r="C1082" s="24" t="s">
        <v>81</v>
      </c>
      <c r="D1082" s="20" t="s">
        <v>72</v>
      </c>
      <c r="E1082" s="37"/>
      <c r="F1082" s="37">
        <v>1000</v>
      </c>
      <c r="G1082" s="109">
        <f t="shared" si="36"/>
        <v>1.7815689565172466</v>
      </c>
      <c r="H1082" s="108">
        <v>561.303</v>
      </c>
      <c r="I1082" s="36">
        <f t="shared" si="37"/>
        <v>-11824993</v>
      </c>
      <c r="J1082" s="20" t="s">
        <v>385</v>
      </c>
      <c r="K1082" s="20" t="s">
        <v>83</v>
      </c>
      <c r="L1082" s="20" t="s">
        <v>26</v>
      </c>
      <c r="M1082" s="20" t="s">
        <v>66</v>
      </c>
      <c r="N1082" s="24" t="s">
        <v>84</v>
      </c>
    </row>
    <row r="1083" spans="1:15" s="163" customFormat="1" x14ac:dyDescent="0.25">
      <c r="A1083" s="52">
        <v>43305</v>
      </c>
      <c r="B1083" s="24" t="s">
        <v>643</v>
      </c>
      <c r="C1083" s="24" t="s">
        <v>81</v>
      </c>
      <c r="D1083" s="24" t="s">
        <v>76</v>
      </c>
      <c r="E1083" s="37"/>
      <c r="F1083" s="37">
        <v>10000</v>
      </c>
      <c r="G1083" s="109">
        <f t="shared" si="36"/>
        <v>17.815689565172466</v>
      </c>
      <c r="H1083" s="108">
        <v>561.303</v>
      </c>
      <c r="I1083" s="36">
        <f t="shared" si="37"/>
        <v>-11834993</v>
      </c>
      <c r="J1083" s="24" t="s">
        <v>639</v>
      </c>
      <c r="K1083" s="24" t="s">
        <v>644</v>
      </c>
      <c r="L1083" s="20" t="s">
        <v>35</v>
      </c>
      <c r="M1083" s="20" t="s">
        <v>66</v>
      </c>
      <c r="N1083" s="20" t="s">
        <v>100</v>
      </c>
    </row>
    <row r="1084" spans="1:15" s="163" customFormat="1" x14ac:dyDescent="0.25">
      <c r="A1084" s="52">
        <v>43305</v>
      </c>
      <c r="B1084" s="24" t="s">
        <v>645</v>
      </c>
      <c r="C1084" s="24" t="s">
        <v>81</v>
      </c>
      <c r="D1084" s="24" t="s">
        <v>76</v>
      </c>
      <c r="E1084" s="37"/>
      <c r="F1084" s="37">
        <v>12000</v>
      </c>
      <c r="G1084" s="109">
        <f t="shared" si="36"/>
        <v>21.378827478206958</v>
      </c>
      <c r="H1084" s="108">
        <v>561.303</v>
      </c>
      <c r="I1084" s="36">
        <f t="shared" si="37"/>
        <v>-11846993</v>
      </c>
      <c r="J1084" s="24" t="s">
        <v>639</v>
      </c>
      <c r="K1084" s="24" t="s">
        <v>646</v>
      </c>
      <c r="L1084" s="20" t="s">
        <v>35</v>
      </c>
      <c r="M1084" s="20" t="s">
        <v>66</v>
      </c>
      <c r="N1084" s="20" t="s">
        <v>100</v>
      </c>
    </row>
    <row r="1085" spans="1:15" s="163" customFormat="1" x14ac:dyDescent="0.25">
      <c r="A1085" s="52">
        <v>43305</v>
      </c>
      <c r="B1085" s="24" t="s">
        <v>648</v>
      </c>
      <c r="C1085" s="24" t="s">
        <v>81</v>
      </c>
      <c r="D1085" s="24" t="s">
        <v>76</v>
      </c>
      <c r="E1085" s="37"/>
      <c r="F1085" s="37">
        <v>1500</v>
      </c>
      <c r="G1085" s="109">
        <f t="shared" si="36"/>
        <v>2.6723534347758697</v>
      </c>
      <c r="H1085" s="108">
        <v>561.303</v>
      </c>
      <c r="I1085" s="36">
        <f t="shared" si="37"/>
        <v>-11848493</v>
      </c>
      <c r="J1085" s="24" t="s">
        <v>639</v>
      </c>
      <c r="K1085" s="24" t="s">
        <v>640</v>
      </c>
      <c r="L1085" s="20" t="s">
        <v>35</v>
      </c>
      <c r="M1085" s="20" t="s">
        <v>66</v>
      </c>
      <c r="N1085" s="20" t="s">
        <v>84</v>
      </c>
    </row>
    <row r="1086" spans="1:15" s="163" customFormat="1" x14ac:dyDescent="0.25">
      <c r="A1086" s="52">
        <v>43305</v>
      </c>
      <c r="B1086" s="24" t="s">
        <v>649</v>
      </c>
      <c r="C1086" s="24" t="s">
        <v>81</v>
      </c>
      <c r="D1086" s="24" t="s">
        <v>76</v>
      </c>
      <c r="E1086" s="37"/>
      <c r="F1086" s="37">
        <v>1000</v>
      </c>
      <c r="G1086" s="109">
        <f t="shared" si="36"/>
        <v>1.7815689565172466</v>
      </c>
      <c r="H1086" s="108">
        <v>561.303</v>
      </c>
      <c r="I1086" s="36">
        <f t="shared" si="37"/>
        <v>-11849493</v>
      </c>
      <c r="J1086" s="24" t="s">
        <v>639</v>
      </c>
      <c r="K1086" s="24" t="s">
        <v>640</v>
      </c>
      <c r="L1086" s="20" t="s">
        <v>35</v>
      </c>
      <c r="M1086" s="20" t="s">
        <v>66</v>
      </c>
      <c r="N1086" s="20" t="s">
        <v>84</v>
      </c>
    </row>
    <row r="1087" spans="1:15" s="163" customFormat="1" x14ac:dyDescent="0.25">
      <c r="A1087" s="52">
        <v>43305</v>
      </c>
      <c r="B1087" s="63" t="s">
        <v>784</v>
      </c>
      <c r="C1087" s="24" t="s">
        <v>81</v>
      </c>
      <c r="D1087" s="46" t="s">
        <v>74</v>
      </c>
      <c r="E1087" s="37"/>
      <c r="F1087" s="100">
        <v>1000</v>
      </c>
      <c r="G1087" s="109">
        <f t="shared" si="36"/>
        <v>1.7815689565172466</v>
      </c>
      <c r="H1087" s="108">
        <v>561.303</v>
      </c>
      <c r="I1087" s="36">
        <f t="shared" si="37"/>
        <v>-11850493</v>
      </c>
      <c r="J1087" s="24" t="s">
        <v>288</v>
      </c>
      <c r="K1087" s="63" t="s">
        <v>83</v>
      </c>
      <c r="L1087" s="20" t="s">
        <v>26</v>
      </c>
      <c r="M1087" s="20" t="s">
        <v>66</v>
      </c>
      <c r="N1087" s="24" t="s">
        <v>84</v>
      </c>
    </row>
    <row r="1088" spans="1:15" s="163" customFormat="1" x14ac:dyDescent="0.25">
      <c r="A1088" s="52">
        <v>43305</v>
      </c>
      <c r="B1088" s="63" t="s">
        <v>785</v>
      </c>
      <c r="C1088" s="24" t="s">
        <v>81</v>
      </c>
      <c r="D1088" s="46" t="s">
        <v>74</v>
      </c>
      <c r="E1088" s="37"/>
      <c r="F1088" s="100">
        <v>300</v>
      </c>
      <c r="G1088" s="109">
        <f t="shared" si="36"/>
        <v>0.53447068695517397</v>
      </c>
      <c r="H1088" s="108">
        <v>561.303</v>
      </c>
      <c r="I1088" s="36">
        <f t="shared" si="37"/>
        <v>-11850793</v>
      </c>
      <c r="J1088" s="24" t="s">
        <v>288</v>
      </c>
      <c r="K1088" s="63" t="s">
        <v>83</v>
      </c>
      <c r="L1088" s="20" t="s">
        <v>26</v>
      </c>
      <c r="M1088" s="20" t="s">
        <v>66</v>
      </c>
      <c r="N1088" s="24" t="s">
        <v>84</v>
      </c>
    </row>
    <row r="1089" spans="1:14" s="163" customFormat="1" x14ac:dyDescent="0.25">
      <c r="A1089" s="52">
        <v>43305</v>
      </c>
      <c r="B1089" s="63" t="s">
        <v>786</v>
      </c>
      <c r="C1089" s="24" t="s">
        <v>99</v>
      </c>
      <c r="D1089" s="46" t="s">
        <v>74</v>
      </c>
      <c r="E1089" s="37"/>
      <c r="F1089" s="100">
        <v>10000</v>
      </c>
      <c r="G1089" s="109">
        <f t="shared" si="36"/>
        <v>17.815689565172466</v>
      </c>
      <c r="H1089" s="108">
        <v>561.303</v>
      </c>
      <c r="I1089" s="36">
        <f t="shared" si="37"/>
        <v>-11860793</v>
      </c>
      <c r="J1089" s="24" t="s">
        <v>288</v>
      </c>
      <c r="K1089" s="63" t="s">
        <v>83</v>
      </c>
      <c r="L1089" s="20" t="s">
        <v>26</v>
      </c>
      <c r="M1089" s="20" t="s">
        <v>66</v>
      </c>
      <c r="N1089" s="24" t="s">
        <v>84</v>
      </c>
    </row>
    <row r="1090" spans="1:14" s="163" customFormat="1" x14ac:dyDescent="0.25">
      <c r="A1090" s="52">
        <v>43305</v>
      </c>
      <c r="B1090" s="24" t="s">
        <v>811</v>
      </c>
      <c r="C1090" s="24" t="s">
        <v>81</v>
      </c>
      <c r="D1090" s="46" t="s">
        <v>74</v>
      </c>
      <c r="E1090" s="37"/>
      <c r="F1090" s="37">
        <v>1000</v>
      </c>
      <c r="G1090" s="109">
        <f t="shared" si="36"/>
        <v>1.7815689565172466</v>
      </c>
      <c r="H1090" s="108">
        <v>561.303</v>
      </c>
      <c r="I1090" s="36">
        <f t="shared" si="37"/>
        <v>-11861793</v>
      </c>
      <c r="J1090" s="24" t="s">
        <v>806</v>
      </c>
      <c r="K1090" s="24" t="s">
        <v>83</v>
      </c>
      <c r="L1090" s="20" t="s">
        <v>26</v>
      </c>
      <c r="M1090" s="20" t="s">
        <v>66</v>
      </c>
      <c r="N1090" s="24" t="s">
        <v>84</v>
      </c>
    </row>
    <row r="1091" spans="1:14" s="3" customFormat="1" x14ac:dyDescent="0.25">
      <c r="A1091" s="52">
        <v>43305</v>
      </c>
      <c r="B1091" s="24" t="s">
        <v>780</v>
      </c>
      <c r="C1091" s="20" t="s">
        <v>73</v>
      </c>
      <c r="D1091" s="46" t="s">
        <v>74</v>
      </c>
      <c r="E1091" s="37"/>
      <c r="F1091" s="37">
        <v>1000</v>
      </c>
      <c r="G1091" s="109">
        <f t="shared" si="36"/>
        <v>1.7815689565172466</v>
      </c>
      <c r="H1091" s="108">
        <v>561.303</v>
      </c>
      <c r="I1091" s="36">
        <f t="shared" si="37"/>
        <v>-11862793</v>
      </c>
      <c r="J1091" s="24" t="s">
        <v>806</v>
      </c>
      <c r="K1091" s="24" t="s">
        <v>83</v>
      </c>
      <c r="L1091" s="20" t="s">
        <v>26</v>
      </c>
      <c r="M1091" s="20" t="s">
        <v>66</v>
      </c>
      <c r="N1091" s="24" t="s">
        <v>84</v>
      </c>
    </row>
    <row r="1092" spans="1:14" s="163" customFormat="1" x14ac:dyDescent="0.25">
      <c r="A1092" s="52">
        <v>43305</v>
      </c>
      <c r="B1092" s="24" t="s">
        <v>846</v>
      </c>
      <c r="C1092" s="24" t="s">
        <v>81</v>
      </c>
      <c r="D1092" s="46" t="s">
        <v>74</v>
      </c>
      <c r="E1092" s="37"/>
      <c r="F1092" s="37">
        <v>1000</v>
      </c>
      <c r="G1092" s="109">
        <f t="shared" si="36"/>
        <v>1.7815689565172466</v>
      </c>
      <c r="H1092" s="108">
        <v>561.303</v>
      </c>
      <c r="I1092" s="36">
        <f t="shared" si="37"/>
        <v>-11863793</v>
      </c>
      <c r="J1092" s="24" t="s">
        <v>806</v>
      </c>
      <c r="K1092" s="24" t="s">
        <v>83</v>
      </c>
      <c r="L1092" s="20" t="s">
        <v>26</v>
      </c>
      <c r="M1092" s="20" t="s">
        <v>66</v>
      </c>
      <c r="N1092" s="24" t="s">
        <v>84</v>
      </c>
    </row>
    <row r="1093" spans="1:14" s="163" customFormat="1" x14ac:dyDescent="0.25">
      <c r="A1093" s="52">
        <v>43305</v>
      </c>
      <c r="B1093" s="24" t="s">
        <v>847</v>
      </c>
      <c r="C1093" s="24" t="s">
        <v>81</v>
      </c>
      <c r="D1093" s="46" t="s">
        <v>74</v>
      </c>
      <c r="E1093" s="37"/>
      <c r="F1093" s="37">
        <v>1000</v>
      </c>
      <c r="G1093" s="109">
        <f t="shared" si="36"/>
        <v>1.7815689565172466</v>
      </c>
      <c r="H1093" s="108">
        <v>561.303</v>
      </c>
      <c r="I1093" s="36">
        <f t="shared" si="37"/>
        <v>-11864793</v>
      </c>
      <c r="J1093" s="24" t="s">
        <v>806</v>
      </c>
      <c r="K1093" s="24" t="s">
        <v>83</v>
      </c>
      <c r="L1093" s="20" t="s">
        <v>26</v>
      </c>
      <c r="M1093" s="20" t="s">
        <v>66</v>
      </c>
      <c r="N1093" s="24" t="s">
        <v>84</v>
      </c>
    </row>
    <row r="1094" spans="1:14" s="163" customFormat="1" x14ac:dyDescent="0.25">
      <c r="A1094" s="52">
        <v>43305</v>
      </c>
      <c r="B1094" s="24" t="s">
        <v>848</v>
      </c>
      <c r="C1094" s="24" t="s">
        <v>81</v>
      </c>
      <c r="D1094" s="46" t="s">
        <v>74</v>
      </c>
      <c r="E1094" s="37"/>
      <c r="F1094" s="37">
        <v>1000</v>
      </c>
      <c r="G1094" s="109">
        <f t="shared" si="36"/>
        <v>1.7815689565172466</v>
      </c>
      <c r="H1094" s="108">
        <v>561.303</v>
      </c>
      <c r="I1094" s="36">
        <f t="shared" si="37"/>
        <v>-11865793</v>
      </c>
      <c r="J1094" s="24" t="s">
        <v>806</v>
      </c>
      <c r="K1094" s="24" t="s">
        <v>83</v>
      </c>
      <c r="L1094" s="20" t="s">
        <v>26</v>
      </c>
      <c r="M1094" s="20" t="s">
        <v>66</v>
      </c>
      <c r="N1094" s="24" t="s">
        <v>84</v>
      </c>
    </row>
    <row r="1095" spans="1:14" s="163" customFormat="1" x14ac:dyDescent="0.25">
      <c r="A1095" s="52">
        <v>43305</v>
      </c>
      <c r="B1095" s="24" t="s">
        <v>849</v>
      </c>
      <c r="C1095" s="24" t="s">
        <v>81</v>
      </c>
      <c r="D1095" s="46" t="s">
        <v>74</v>
      </c>
      <c r="E1095" s="37"/>
      <c r="F1095" s="37">
        <v>1000</v>
      </c>
      <c r="G1095" s="109">
        <f t="shared" si="36"/>
        <v>1.7815689565172466</v>
      </c>
      <c r="H1095" s="108">
        <v>561.303</v>
      </c>
      <c r="I1095" s="36">
        <f t="shared" si="37"/>
        <v>-11866793</v>
      </c>
      <c r="J1095" s="24" t="s">
        <v>806</v>
      </c>
      <c r="K1095" s="24" t="s">
        <v>83</v>
      </c>
      <c r="L1095" s="20" t="s">
        <v>26</v>
      </c>
      <c r="M1095" s="20" t="s">
        <v>66</v>
      </c>
      <c r="N1095" s="24" t="s">
        <v>84</v>
      </c>
    </row>
    <row r="1096" spans="1:14" s="163" customFormat="1" x14ac:dyDescent="0.25">
      <c r="A1096" s="52">
        <v>43305</v>
      </c>
      <c r="B1096" s="24" t="s">
        <v>850</v>
      </c>
      <c r="C1096" s="24" t="s">
        <v>81</v>
      </c>
      <c r="D1096" s="46" t="s">
        <v>74</v>
      </c>
      <c r="E1096" s="37"/>
      <c r="F1096" s="37">
        <v>1000</v>
      </c>
      <c r="G1096" s="109">
        <f t="shared" si="36"/>
        <v>1.7815689565172466</v>
      </c>
      <c r="H1096" s="108">
        <v>561.303</v>
      </c>
      <c r="I1096" s="36">
        <f t="shared" si="37"/>
        <v>-11867793</v>
      </c>
      <c r="J1096" s="24" t="s">
        <v>806</v>
      </c>
      <c r="K1096" s="24" t="s">
        <v>83</v>
      </c>
      <c r="L1096" s="20" t="s">
        <v>26</v>
      </c>
      <c r="M1096" s="20" t="s">
        <v>66</v>
      </c>
      <c r="N1096" s="24" t="s">
        <v>84</v>
      </c>
    </row>
    <row r="1097" spans="1:14" s="163" customFormat="1" x14ac:dyDescent="0.25">
      <c r="A1097" s="52">
        <v>43305</v>
      </c>
      <c r="B1097" s="63" t="s">
        <v>955</v>
      </c>
      <c r="C1097" s="24" t="s">
        <v>81</v>
      </c>
      <c r="D1097" s="46" t="s">
        <v>74</v>
      </c>
      <c r="E1097" s="37"/>
      <c r="F1097" s="37">
        <v>500</v>
      </c>
      <c r="G1097" s="109">
        <f t="shared" si="36"/>
        <v>0.89078447825862328</v>
      </c>
      <c r="H1097" s="108">
        <v>561.303</v>
      </c>
      <c r="I1097" s="36">
        <f t="shared" si="37"/>
        <v>-11868293</v>
      </c>
      <c r="J1097" s="24" t="s">
        <v>338</v>
      </c>
      <c r="K1097" s="63" t="s">
        <v>83</v>
      </c>
      <c r="L1097" s="20" t="s">
        <v>26</v>
      </c>
      <c r="M1097" s="20" t="s">
        <v>66</v>
      </c>
      <c r="N1097" s="24" t="s">
        <v>84</v>
      </c>
    </row>
    <row r="1098" spans="1:14" s="163" customFormat="1" x14ac:dyDescent="0.25">
      <c r="A1098" s="52">
        <v>43305</v>
      </c>
      <c r="B1098" s="63" t="s">
        <v>956</v>
      </c>
      <c r="C1098" s="24" t="s">
        <v>81</v>
      </c>
      <c r="D1098" s="46" t="s">
        <v>74</v>
      </c>
      <c r="E1098" s="37"/>
      <c r="F1098" s="37">
        <v>500</v>
      </c>
      <c r="G1098" s="109">
        <f t="shared" si="36"/>
        <v>0.89078447825862328</v>
      </c>
      <c r="H1098" s="108">
        <v>561.303</v>
      </c>
      <c r="I1098" s="36">
        <f t="shared" si="37"/>
        <v>-11868793</v>
      </c>
      <c r="J1098" s="24" t="s">
        <v>338</v>
      </c>
      <c r="K1098" s="63" t="s">
        <v>83</v>
      </c>
      <c r="L1098" s="20" t="s">
        <v>26</v>
      </c>
      <c r="M1098" s="20" t="s">
        <v>66</v>
      </c>
      <c r="N1098" s="24" t="s">
        <v>84</v>
      </c>
    </row>
    <row r="1099" spans="1:14" s="163" customFormat="1" x14ac:dyDescent="0.25">
      <c r="A1099" s="52">
        <v>43305</v>
      </c>
      <c r="B1099" s="63" t="s">
        <v>881</v>
      </c>
      <c r="C1099" s="24" t="s">
        <v>81</v>
      </c>
      <c r="D1099" s="46" t="s">
        <v>74</v>
      </c>
      <c r="E1099" s="37"/>
      <c r="F1099" s="37">
        <v>500</v>
      </c>
      <c r="G1099" s="109">
        <f t="shared" si="36"/>
        <v>0.89078447825862328</v>
      </c>
      <c r="H1099" s="108">
        <v>561.303</v>
      </c>
      <c r="I1099" s="36">
        <f t="shared" si="37"/>
        <v>-11869293</v>
      </c>
      <c r="J1099" s="24" t="s">
        <v>338</v>
      </c>
      <c r="K1099" s="63" t="s">
        <v>83</v>
      </c>
      <c r="L1099" s="20" t="s">
        <v>26</v>
      </c>
      <c r="M1099" s="20" t="s">
        <v>66</v>
      </c>
      <c r="N1099" s="24" t="s">
        <v>84</v>
      </c>
    </row>
    <row r="1100" spans="1:14" s="163" customFormat="1" x14ac:dyDescent="0.25">
      <c r="A1100" s="52">
        <v>43305</v>
      </c>
      <c r="B1100" s="63" t="s">
        <v>957</v>
      </c>
      <c r="C1100" s="24" t="s">
        <v>81</v>
      </c>
      <c r="D1100" s="46" t="s">
        <v>74</v>
      </c>
      <c r="E1100" s="37"/>
      <c r="F1100" s="37">
        <v>500</v>
      </c>
      <c r="G1100" s="109">
        <f t="shared" si="36"/>
        <v>0.89078447825862328</v>
      </c>
      <c r="H1100" s="108">
        <v>561.303</v>
      </c>
      <c r="I1100" s="36">
        <f t="shared" si="37"/>
        <v>-11869793</v>
      </c>
      <c r="J1100" s="24" t="s">
        <v>338</v>
      </c>
      <c r="K1100" s="63" t="s">
        <v>83</v>
      </c>
      <c r="L1100" s="20" t="s">
        <v>26</v>
      </c>
      <c r="M1100" s="20" t="s">
        <v>66</v>
      </c>
      <c r="N1100" s="24" t="s">
        <v>84</v>
      </c>
    </row>
    <row r="1101" spans="1:14" s="163" customFormat="1" x14ac:dyDescent="0.25">
      <c r="A1101" s="52">
        <v>43305</v>
      </c>
      <c r="B1101" s="63" t="s">
        <v>958</v>
      </c>
      <c r="C1101" s="24" t="s">
        <v>81</v>
      </c>
      <c r="D1101" s="46" t="s">
        <v>74</v>
      </c>
      <c r="E1101" s="37"/>
      <c r="F1101" s="37">
        <v>500</v>
      </c>
      <c r="G1101" s="109">
        <f t="shared" si="36"/>
        <v>0.89078447825862328</v>
      </c>
      <c r="H1101" s="108">
        <v>561.303</v>
      </c>
      <c r="I1101" s="36">
        <f t="shared" si="37"/>
        <v>-11870293</v>
      </c>
      <c r="J1101" s="24" t="s">
        <v>338</v>
      </c>
      <c r="K1101" s="63" t="s">
        <v>83</v>
      </c>
      <c r="L1101" s="20" t="s">
        <v>26</v>
      </c>
      <c r="M1101" s="20" t="s">
        <v>66</v>
      </c>
      <c r="N1101" s="24" t="s">
        <v>84</v>
      </c>
    </row>
    <row r="1102" spans="1:14" s="163" customFormat="1" x14ac:dyDescent="0.25">
      <c r="A1102" s="52">
        <v>43305</v>
      </c>
      <c r="B1102" s="63" t="s">
        <v>959</v>
      </c>
      <c r="C1102" s="24" t="s">
        <v>81</v>
      </c>
      <c r="D1102" s="46" t="s">
        <v>74</v>
      </c>
      <c r="E1102" s="37"/>
      <c r="F1102" s="37">
        <v>500</v>
      </c>
      <c r="G1102" s="109">
        <f t="shared" si="36"/>
        <v>0.89078447825862328</v>
      </c>
      <c r="H1102" s="108">
        <v>561.303</v>
      </c>
      <c r="I1102" s="36">
        <f t="shared" si="37"/>
        <v>-11870793</v>
      </c>
      <c r="J1102" s="24" t="s">
        <v>338</v>
      </c>
      <c r="K1102" s="63" t="s">
        <v>83</v>
      </c>
      <c r="L1102" s="20" t="s">
        <v>26</v>
      </c>
      <c r="M1102" s="20" t="s">
        <v>66</v>
      </c>
      <c r="N1102" s="24" t="s">
        <v>84</v>
      </c>
    </row>
    <row r="1103" spans="1:14" s="163" customFormat="1" x14ac:dyDescent="0.25">
      <c r="A1103" s="52">
        <v>43305</v>
      </c>
      <c r="B1103" s="63" t="s">
        <v>960</v>
      </c>
      <c r="C1103" s="24" t="s">
        <v>81</v>
      </c>
      <c r="D1103" s="46" t="s">
        <v>74</v>
      </c>
      <c r="E1103" s="37"/>
      <c r="F1103" s="37">
        <v>500</v>
      </c>
      <c r="G1103" s="109">
        <f t="shared" si="36"/>
        <v>0.89078447825862328</v>
      </c>
      <c r="H1103" s="108">
        <v>561.303</v>
      </c>
      <c r="I1103" s="36">
        <f t="shared" si="37"/>
        <v>-11871293</v>
      </c>
      <c r="J1103" s="24" t="s">
        <v>338</v>
      </c>
      <c r="K1103" s="63" t="s">
        <v>83</v>
      </c>
      <c r="L1103" s="20" t="s">
        <v>26</v>
      </c>
      <c r="M1103" s="20" t="s">
        <v>66</v>
      </c>
      <c r="N1103" s="24" t="s">
        <v>84</v>
      </c>
    </row>
    <row r="1104" spans="1:14" s="163" customFormat="1" x14ac:dyDescent="0.25">
      <c r="A1104" s="52">
        <v>43305</v>
      </c>
      <c r="B1104" s="63" t="s">
        <v>961</v>
      </c>
      <c r="C1104" s="24" t="s">
        <v>81</v>
      </c>
      <c r="D1104" s="46" t="s">
        <v>74</v>
      </c>
      <c r="E1104" s="37"/>
      <c r="F1104" s="37">
        <v>500</v>
      </c>
      <c r="G1104" s="109">
        <f t="shared" ref="G1104:G1167" si="38">+F1104/H1104</f>
        <v>0.89078447825862328</v>
      </c>
      <c r="H1104" s="108">
        <v>561.303</v>
      </c>
      <c r="I1104" s="36">
        <f t="shared" ref="I1104:I1167" si="39">+I1103+E1104-F1104</f>
        <v>-11871793</v>
      </c>
      <c r="J1104" s="24" t="s">
        <v>338</v>
      </c>
      <c r="K1104" s="63" t="s">
        <v>83</v>
      </c>
      <c r="L1104" s="20" t="s">
        <v>26</v>
      </c>
      <c r="M1104" s="20" t="s">
        <v>66</v>
      </c>
      <c r="N1104" s="24" t="s">
        <v>84</v>
      </c>
    </row>
    <row r="1105" spans="1:15" s="163" customFormat="1" x14ac:dyDescent="0.25">
      <c r="A1105" s="52">
        <v>43305</v>
      </c>
      <c r="B1105" s="63" t="s">
        <v>962</v>
      </c>
      <c r="C1105" s="24" t="s">
        <v>81</v>
      </c>
      <c r="D1105" s="46" t="s">
        <v>74</v>
      </c>
      <c r="E1105" s="37"/>
      <c r="F1105" s="37">
        <v>500</v>
      </c>
      <c r="G1105" s="109">
        <f t="shared" si="38"/>
        <v>0.89078447825862328</v>
      </c>
      <c r="H1105" s="108">
        <v>561.303</v>
      </c>
      <c r="I1105" s="36">
        <f t="shared" si="39"/>
        <v>-11872293</v>
      </c>
      <c r="J1105" s="24" t="s">
        <v>338</v>
      </c>
      <c r="K1105" s="63" t="s">
        <v>83</v>
      </c>
      <c r="L1105" s="20" t="s">
        <v>26</v>
      </c>
      <c r="M1105" s="20" t="s">
        <v>66</v>
      </c>
      <c r="N1105" s="24" t="s">
        <v>84</v>
      </c>
    </row>
    <row r="1106" spans="1:15" s="163" customFormat="1" x14ac:dyDescent="0.25">
      <c r="A1106" s="52">
        <v>43305</v>
      </c>
      <c r="B1106" s="63" t="s">
        <v>946</v>
      </c>
      <c r="C1106" s="24" t="s">
        <v>81</v>
      </c>
      <c r="D1106" s="46" t="s">
        <v>74</v>
      </c>
      <c r="E1106" s="37"/>
      <c r="F1106" s="37">
        <v>500</v>
      </c>
      <c r="G1106" s="109">
        <f t="shared" si="38"/>
        <v>0.89078447825862328</v>
      </c>
      <c r="H1106" s="108">
        <v>561.303</v>
      </c>
      <c r="I1106" s="36">
        <f t="shared" si="39"/>
        <v>-11872793</v>
      </c>
      <c r="J1106" s="24" t="s">
        <v>338</v>
      </c>
      <c r="K1106" s="63" t="s">
        <v>83</v>
      </c>
      <c r="L1106" s="20" t="s">
        <v>26</v>
      </c>
      <c r="M1106" s="20" t="s">
        <v>66</v>
      </c>
      <c r="N1106" s="24" t="s">
        <v>84</v>
      </c>
    </row>
    <row r="1107" spans="1:15" s="3" customFormat="1" x14ac:dyDescent="0.25">
      <c r="A1107" s="52">
        <v>43305</v>
      </c>
      <c r="B1107" s="63" t="s">
        <v>1054</v>
      </c>
      <c r="C1107" s="24" t="s">
        <v>81</v>
      </c>
      <c r="D1107" s="20" t="s">
        <v>76</v>
      </c>
      <c r="E1107" s="100"/>
      <c r="F1107" s="100">
        <v>3000</v>
      </c>
      <c r="G1107" s="109">
        <f t="shared" si="38"/>
        <v>5.3447068695517395</v>
      </c>
      <c r="H1107" s="108">
        <v>561.303</v>
      </c>
      <c r="I1107" s="36">
        <f t="shared" si="39"/>
        <v>-11875793</v>
      </c>
      <c r="J1107" s="63" t="s">
        <v>351</v>
      </c>
      <c r="K1107" s="63" t="s">
        <v>83</v>
      </c>
      <c r="L1107" s="20" t="s">
        <v>35</v>
      </c>
      <c r="M1107" s="20" t="s">
        <v>66</v>
      </c>
      <c r="N1107" s="24" t="s">
        <v>84</v>
      </c>
      <c r="O1107" s="106"/>
    </row>
    <row r="1108" spans="1:15" s="163" customFormat="1" x14ac:dyDescent="0.25">
      <c r="A1108" s="52">
        <v>43306</v>
      </c>
      <c r="B1108" s="45" t="s">
        <v>163</v>
      </c>
      <c r="C1108" s="20" t="s">
        <v>79</v>
      </c>
      <c r="D1108" s="46" t="s">
        <v>69</v>
      </c>
      <c r="E1108" s="100"/>
      <c r="F1108" s="36">
        <v>2250</v>
      </c>
      <c r="G1108" s="109">
        <f t="shared" si="38"/>
        <v>4.0085301521638046</v>
      </c>
      <c r="H1108" s="108">
        <v>561.303</v>
      </c>
      <c r="I1108" s="36">
        <f t="shared" si="39"/>
        <v>-11878043</v>
      </c>
      <c r="J1108" s="24" t="s">
        <v>82</v>
      </c>
      <c r="K1108" s="63" t="s">
        <v>83</v>
      </c>
      <c r="L1108" s="20" t="s">
        <v>26</v>
      </c>
      <c r="M1108" s="20" t="s">
        <v>66</v>
      </c>
      <c r="N1108" s="24" t="s">
        <v>84</v>
      </c>
      <c r="O1108" s="164"/>
    </row>
    <row r="1109" spans="1:15" s="163" customFormat="1" x14ac:dyDescent="0.25">
      <c r="A1109" s="52">
        <v>43306</v>
      </c>
      <c r="B1109" s="45" t="s">
        <v>164</v>
      </c>
      <c r="C1109" s="24" t="s">
        <v>81</v>
      </c>
      <c r="D1109" s="46" t="s">
        <v>74</v>
      </c>
      <c r="E1109" s="100"/>
      <c r="F1109" s="36">
        <v>1000</v>
      </c>
      <c r="G1109" s="109">
        <f t="shared" si="38"/>
        <v>1.7815689565172466</v>
      </c>
      <c r="H1109" s="108">
        <v>561.303</v>
      </c>
      <c r="I1109" s="36">
        <f t="shared" si="39"/>
        <v>-11879043</v>
      </c>
      <c r="J1109" s="24" t="s">
        <v>82</v>
      </c>
      <c r="K1109" s="63" t="s">
        <v>83</v>
      </c>
      <c r="L1109" s="20" t="s">
        <v>26</v>
      </c>
      <c r="M1109" s="20" t="s">
        <v>66</v>
      </c>
      <c r="N1109" s="24" t="s">
        <v>84</v>
      </c>
      <c r="O1109" s="164"/>
    </row>
    <row r="1110" spans="1:15" s="163" customFormat="1" x14ac:dyDescent="0.25">
      <c r="A1110" s="52">
        <v>43306</v>
      </c>
      <c r="B1110" s="45" t="s">
        <v>165</v>
      </c>
      <c r="C1110" s="24" t="s">
        <v>81</v>
      </c>
      <c r="D1110" s="46" t="s">
        <v>74</v>
      </c>
      <c r="E1110" s="100"/>
      <c r="F1110" s="36">
        <v>500</v>
      </c>
      <c r="G1110" s="109">
        <f t="shared" si="38"/>
        <v>0.89078447825862328</v>
      </c>
      <c r="H1110" s="108">
        <v>561.303</v>
      </c>
      <c r="I1110" s="36">
        <f t="shared" si="39"/>
        <v>-11879543</v>
      </c>
      <c r="J1110" s="24" t="s">
        <v>82</v>
      </c>
      <c r="K1110" s="63" t="s">
        <v>83</v>
      </c>
      <c r="L1110" s="20" t="s">
        <v>26</v>
      </c>
      <c r="M1110" s="20" t="s">
        <v>66</v>
      </c>
      <c r="N1110" s="24" t="s">
        <v>84</v>
      </c>
      <c r="O1110" s="164"/>
    </row>
    <row r="1111" spans="1:15" s="163" customFormat="1" x14ac:dyDescent="0.25">
      <c r="A1111" s="52">
        <v>43306</v>
      </c>
      <c r="B1111" s="45" t="s">
        <v>157</v>
      </c>
      <c r="C1111" s="24" t="s">
        <v>121</v>
      </c>
      <c r="D1111" s="46" t="s">
        <v>74</v>
      </c>
      <c r="E1111" s="100"/>
      <c r="F1111" s="36">
        <v>2000</v>
      </c>
      <c r="G1111" s="109">
        <f t="shared" si="38"/>
        <v>3.5631379130344931</v>
      </c>
      <c r="H1111" s="108">
        <v>561.303</v>
      </c>
      <c r="I1111" s="36">
        <f t="shared" si="39"/>
        <v>-11881543</v>
      </c>
      <c r="J1111" s="24" t="s">
        <v>82</v>
      </c>
      <c r="K1111" s="63" t="s">
        <v>83</v>
      </c>
      <c r="L1111" s="20" t="s">
        <v>26</v>
      </c>
      <c r="M1111" s="20" t="s">
        <v>66</v>
      </c>
      <c r="N1111" s="24" t="s">
        <v>84</v>
      </c>
      <c r="O1111" s="164"/>
    </row>
    <row r="1112" spans="1:15" s="163" customFormat="1" x14ac:dyDescent="0.25">
      <c r="A1112" s="52">
        <v>43306</v>
      </c>
      <c r="B1112" s="45" t="s">
        <v>166</v>
      </c>
      <c r="C1112" s="24" t="s">
        <v>81</v>
      </c>
      <c r="D1112" s="46" t="s">
        <v>74</v>
      </c>
      <c r="E1112" s="100"/>
      <c r="F1112" s="36">
        <v>500</v>
      </c>
      <c r="G1112" s="109">
        <f t="shared" si="38"/>
        <v>0.89078447825862328</v>
      </c>
      <c r="H1112" s="108">
        <v>561.303</v>
      </c>
      <c r="I1112" s="36">
        <f t="shared" si="39"/>
        <v>-11882043</v>
      </c>
      <c r="J1112" s="24" t="s">
        <v>82</v>
      </c>
      <c r="K1112" s="63" t="s">
        <v>83</v>
      </c>
      <c r="L1112" s="20" t="s">
        <v>26</v>
      </c>
      <c r="M1112" s="20" t="s">
        <v>66</v>
      </c>
      <c r="N1112" s="24" t="s">
        <v>84</v>
      </c>
      <c r="O1112" s="164"/>
    </row>
    <row r="1113" spans="1:15" s="163" customFormat="1" x14ac:dyDescent="0.25">
      <c r="A1113" s="52">
        <v>43306</v>
      </c>
      <c r="B1113" s="45" t="s">
        <v>167</v>
      </c>
      <c r="C1113" s="24" t="s">
        <v>81</v>
      </c>
      <c r="D1113" s="46" t="s">
        <v>74</v>
      </c>
      <c r="E1113" s="100"/>
      <c r="F1113" s="36">
        <v>500</v>
      </c>
      <c r="G1113" s="109">
        <f t="shared" si="38"/>
        <v>0.89078447825862328</v>
      </c>
      <c r="H1113" s="108">
        <v>561.303</v>
      </c>
      <c r="I1113" s="36">
        <f t="shared" si="39"/>
        <v>-11882543</v>
      </c>
      <c r="J1113" s="24" t="s">
        <v>82</v>
      </c>
      <c r="K1113" s="63" t="s">
        <v>83</v>
      </c>
      <c r="L1113" s="20" t="s">
        <v>26</v>
      </c>
      <c r="M1113" s="20" t="s">
        <v>66</v>
      </c>
      <c r="N1113" s="24" t="s">
        <v>84</v>
      </c>
      <c r="O1113" s="164"/>
    </row>
    <row r="1114" spans="1:15" s="163" customFormat="1" x14ac:dyDescent="0.25">
      <c r="A1114" s="52">
        <v>43306</v>
      </c>
      <c r="B1114" s="45" t="s">
        <v>168</v>
      </c>
      <c r="C1114" s="24" t="s">
        <v>81</v>
      </c>
      <c r="D1114" s="46" t="s">
        <v>74</v>
      </c>
      <c r="E1114" s="100"/>
      <c r="F1114" s="36">
        <v>500</v>
      </c>
      <c r="G1114" s="109">
        <f t="shared" si="38"/>
        <v>0.89078447825862328</v>
      </c>
      <c r="H1114" s="108">
        <v>561.303</v>
      </c>
      <c r="I1114" s="36">
        <f t="shared" si="39"/>
        <v>-11883043</v>
      </c>
      <c r="J1114" s="24" t="s">
        <v>82</v>
      </c>
      <c r="K1114" s="63" t="s">
        <v>83</v>
      </c>
      <c r="L1114" s="20" t="s">
        <v>26</v>
      </c>
      <c r="M1114" s="20" t="s">
        <v>66</v>
      </c>
      <c r="N1114" s="24" t="s">
        <v>84</v>
      </c>
      <c r="O1114" s="164"/>
    </row>
    <row r="1115" spans="1:15" s="163" customFormat="1" x14ac:dyDescent="0.25">
      <c r="A1115" s="52">
        <v>43306</v>
      </c>
      <c r="B1115" s="20" t="s">
        <v>270</v>
      </c>
      <c r="C1115" s="24" t="s">
        <v>99</v>
      </c>
      <c r="D1115" s="46" t="s">
        <v>74</v>
      </c>
      <c r="E1115" s="37"/>
      <c r="F1115" s="37">
        <v>120000</v>
      </c>
      <c r="G1115" s="109">
        <f t="shared" si="38"/>
        <v>213.78827478206958</v>
      </c>
      <c r="H1115" s="108">
        <v>561.303</v>
      </c>
      <c r="I1115" s="36">
        <f t="shared" si="39"/>
        <v>-12003043</v>
      </c>
      <c r="J1115" s="20" t="s">
        <v>187</v>
      </c>
      <c r="K1115" s="20">
        <v>26</v>
      </c>
      <c r="L1115" s="20" t="s">
        <v>26</v>
      </c>
      <c r="M1115" s="20" t="s">
        <v>66</v>
      </c>
      <c r="N1115" s="20" t="s">
        <v>100</v>
      </c>
    </row>
    <row r="1116" spans="1:15" s="163" customFormat="1" x14ac:dyDescent="0.25">
      <c r="A1116" s="52">
        <v>43306</v>
      </c>
      <c r="B1116" s="20" t="s">
        <v>271</v>
      </c>
      <c r="C1116" s="24" t="s">
        <v>99</v>
      </c>
      <c r="D1116" s="46" t="s">
        <v>74</v>
      </c>
      <c r="E1116" s="37"/>
      <c r="F1116" s="37">
        <v>90000</v>
      </c>
      <c r="G1116" s="109">
        <f t="shared" si="38"/>
        <v>160.34120608655218</v>
      </c>
      <c r="H1116" s="108">
        <v>561.303</v>
      </c>
      <c r="I1116" s="36">
        <f t="shared" si="39"/>
        <v>-12093043</v>
      </c>
      <c r="J1116" s="20" t="s">
        <v>187</v>
      </c>
      <c r="K1116" s="20" t="s">
        <v>83</v>
      </c>
      <c r="L1116" s="20" t="s">
        <v>26</v>
      </c>
      <c r="M1116" s="20" t="s">
        <v>66</v>
      </c>
      <c r="N1116" s="20" t="s">
        <v>84</v>
      </c>
    </row>
    <row r="1117" spans="1:15" s="163" customFormat="1" x14ac:dyDescent="0.25">
      <c r="A1117" s="52">
        <v>43306</v>
      </c>
      <c r="B1117" s="20" t="s">
        <v>1190</v>
      </c>
      <c r="C1117" s="20" t="s">
        <v>71</v>
      </c>
      <c r="D1117" s="46" t="s">
        <v>74</v>
      </c>
      <c r="E1117" s="37"/>
      <c r="F1117" s="37">
        <v>125000</v>
      </c>
      <c r="G1117" s="109">
        <f t="shared" si="38"/>
        <v>222.69611956465582</v>
      </c>
      <c r="H1117" s="108">
        <v>561.303</v>
      </c>
      <c r="I1117" s="36">
        <f t="shared" si="39"/>
        <v>-12218043</v>
      </c>
      <c r="J1117" s="20" t="s">
        <v>187</v>
      </c>
      <c r="K1117" s="20" t="s">
        <v>188</v>
      </c>
      <c r="L1117" s="20" t="s">
        <v>26</v>
      </c>
      <c r="M1117" s="20" t="s">
        <v>66</v>
      </c>
      <c r="N1117" s="20" t="s">
        <v>100</v>
      </c>
    </row>
    <row r="1118" spans="1:15" s="163" customFormat="1" x14ac:dyDescent="0.25">
      <c r="A1118" s="52">
        <v>43306</v>
      </c>
      <c r="B1118" s="20" t="s">
        <v>1191</v>
      </c>
      <c r="C1118" s="20" t="s">
        <v>71</v>
      </c>
      <c r="D1118" s="46" t="s">
        <v>74</v>
      </c>
      <c r="E1118" s="37"/>
      <c r="F1118" s="37">
        <v>25000</v>
      </c>
      <c r="G1118" s="109">
        <f t="shared" si="38"/>
        <v>44.539223912931163</v>
      </c>
      <c r="H1118" s="108">
        <v>561.303</v>
      </c>
      <c r="I1118" s="36">
        <f t="shared" si="39"/>
        <v>-12243043</v>
      </c>
      <c r="J1118" s="20" t="s">
        <v>187</v>
      </c>
      <c r="K1118" s="20" t="s">
        <v>188</v>
      </c>
      <c r="L1118" s="20" t="s">
        <v>26</v>
      </c>
      <c r="M1118" s="20" t="s">
        <v>66</v>
      </c>
      <c r="N1118" s="20" t="s">
        <v>100</v>
      </c>
    </row>
    <row r="1119" spans="1:15" s="3" customFormat="1" x14ac:dyDescent="0.25">
      <c r="A1119" s="52">
        <v>43306</v>
      </c>
      <c r="B1119" s="20" t="s">
        <v>272</v>
      </c>
      <c r="C1119" s="24" t="s">
        <v>81</v>
      </c>
      <c r="D1119" s="46" t="s">
        <v>74</v>
      </c>
      <c r="E1119" s="37"/>
      <c r="F1119" s="37">
        <v>1000</v>
      </c>
      <c r="G1119" s="109">
        <f t="shared" si="38"/>
        <v>1.7815689565172466</v>
      </c>
      <c r="H1119" s="108">
        <v>561.303</v>
      </c>
      <c r="I1119" s="36">
        <f t="shared" si="39"/>
        <v>-12244043</v>
      </c>
      <c r="J1119" s="20" t="s">
        <v>187</v>
      </c>
      <c r="K1119" s="20" t="s">
        <v>83</v>
      </c>
      <c r="L1119" s="20" t="s">
        <v>26</v>
      </c>
      <c r="M1119" s="20" t="s">
        <v>66</v>
      </c>
      <c r="N1119" s="20" t="s">
        <v>84</v>
      </c>
    </row>
    <row r="1120" spans="1:15" s="163" customFormat="1" x14ac:dyDescent="0.25">
      <c r="A1120" s="52">
        <v>43306</v>
      </c>
      <c r="B1120" s="20" t="s">
        <v>1150</v>
      </c>
      <c r="C1120" s="20" t="s">
        <v>121</v>
      </c>
      <c r="D1120" s="46" t="s">
        <v>74</v>
      </c>
      <c r="E1120" s="37"/>
      <c r="F1120" s="37">
        <v>3200</v>
      </c>
      <c r="G1120" s="109">
        <f t="shared" si="38"/>
        <v>5.701020660855189</v>
      </c>
      <c r="H1120" s="108">
        <v>561.303</v>
      </c>
      <c r="I1120" s="36">
        <f t="shared" si="39"/>
        <v>-12247243</v>
      </c>
      <c r="J1120" s="20" t="s">
        <v>187</v>
      </c>
      <c r="K1120" s="20" t="s">
        <v>83</v>
      </c>
      <c r="L1120" s="20" t="s">
        <v>26</v>
      </c>
      <c r="M1120" s="20" t="s">
        <v>66</v>
      </c>
      <c r="N1120" s="20" t="s">
        <v>84</v>
      </c>
    </row>
    <row r="1121" spans="1:15" s="3" customFormat="1" x14ac:dyDescent="0.25">
      <c r="A1121" s="52">
        <v>43306</v>
      </c>
      <c r="B1121" s="20" t="s">
        <v>273</v>
      </c>
      <c r="C1121" s="24" t="s">
        <v>81</v>
      </c>
      <c r="D1121" s="46" t="s">
        <v>74</v>
      </c>
      <c r="E1121" s="37"/>
      <c r="F1121" s="37">
        <v>1000</v>
      </c>
      <c r="G1121" s="109">
        <f t="shared" si="38"/>
        <v>1.7815689565172466</v>
      </c>
      <c r="H1121" s="108">
        <v>561.303</v>
      </c>
      <c r="I1121" s="36">
        <f t="shared" si="39"/>
        <v>-12248243</v>
      </c>
      <c r="J1121" s="20" t="s">
        <v>187</v>
      </c>
      <c r="K1121" s="20" t="s">
        <v>83</v>
      </c>
      <c r="L1121" s="20" t="s">
        <v>26</v>
      </c>
      <c r="M1121" s="20" t="s">
        <v>66</v>
      </c>
      <c r="N1121" s="20" t="s">
        <v>84</v>
      </c>
    </row>
    <row r="1122" spans="1:15" s="163" customFormat="1" x14ac:dyDescent="0.25">
      <c r="A1122" s="52">
        <v>43306</v>
      </c>
      <c r="B1122" s="20" t="s">
        <v>1144</v>
      </c>
      <c r="C1122" s="20" t="s">
        <v>71</v>
      </c>
      <c r="D1122" s="46" t="s">
        <v>74</v>
      </c>
      <c r="E1122" s="37"/>
      <c r="F1122" s="37">
        <v>20000</v>
      </c>
      <c r="G1122" s="109">
        <f t="shared" si="38"/>
        <v>35.631379130344932</v>
      </c>
      <c r="H1122" s="108">
        <v>561.303</v>
      </c>
      <c r="I1122" s="36">
        <f t="shared" si="39"/>
        <v>-12268243</v>
      </c>
      <c r="J1122" s="20" t="s">
        <v>186</v>
      </c>
      <c r="K1122" s="20">
        <v>5</v>
      </c>
      <c r="L1122" s="20" t="s">
        <v>26</v>
      </c>
      <c r="M1122" s="20" t="s">
        <v>66</v>
      </c>
      <c r="N1122" s="24" t="s">
        <v>100</v>
      </c>
      <c r="O1122" s="166"/>
    </row>
    <row r="1123" spans="1:15" s="163" customFormat="1" x14ac:dyDescent="0.25">
      <c r="A1123" s="52">
        <v>43306</v>
      </c>
      <c r="B1123" s="20" t="s">
        <v>433</v>
      </c>
      <c r="C1123" s="20" t="s">
        <v>78</v>
      </c>
      <c r="D1123" s="46" t="s">
        <v>74</v>
      </c>
      <c r="E1123" s="37"/>
      <c r="F1123" s="37">
        <v>15000</v>
      </c>
      <c r="G1123" s="109">
        <f t="shared" si="38"/>
        <v>26.723534347758697</v>
      </c>
      <c r="H1123" s="108">
        <v>561.303</v>
      </c>
      <c r="I1123" s="36">
        <f t="shared" si="39"/>
        <v>-12283243</v>
      </c>
      <c r="J1123" s="20" t="s">
        <v>186</v>
      </c>
      <c r="K1123" s="20" t="s">
        <v>188</v>
      </c>
      <c r="L1123" s="20" t="s">
        <v>26</v>
      </c>
      <c r="M1123" s="20" t="s">
        <v>66</v>
      </c>
      <c r="N1123" s="24" t="s">
        <v>100</v>
      </c>
      <c r="O1123" s="166"/>
    </row>
    <row r="1124" spans="1:15" s="163" customFormat="1" x14ac:dyDescent="0.25">
      <c r="A1124" s="52">
        <v>43306</v>
      </c>
      <c r="B1124" s="20" t="s">
        <v>434</v>
      </c>
      <c r="C1124" s="20" t="s">
        <v>78</v>
      </c>
      <c r="D1124" s="46" t="s">
        <v>74</v>
      </c>
      <c r="E1124" s="37"/>
      <c r="F1124" s="37">
        <v>81000</v>
      </c>
      <c r="G1124" s="109">
        <f t="shared" si="38"/>
        <v>144.30708547789698</v>
      </c>
      <c r="H1124" s="108">
        <v>561.303</v>
      </c>
      <c r="I1124" s="36">
        <f t="shared" si="39"/>
        <v>-12364243</v>
      </c>
      <c r="J1124" s="20" t="s">
        <v>186</v>
      </c>
      <c r="K1124" s="20" t="s">
        <v>188</v>
      </c>
      <c r="L1124" s="20" t="s">
        <v>26</v>
      </c>
      <c r="M1124" s="20" t="s">
        <v>66</v>
      </c>
      <c r="N1124" s="24" t="s">
        <v>100</v>
      </c>
      <c r="O1124" s="166"/>
    </row>
    <row r="1125" spans="1:15" s="163" customFormat="1" x14ac:dyDescent="0.25">
      <c r="A1125" s="52">
        <v>43306</v>
      </c>
      <c r="B1125" s="20" t="s">
        <v>417</v>
      </c>
      <c r="C1125" s="24" t="s">
        <v>81</v>
      </c>
      <c r="D1125" s="20" t="s">
        <v>75</v>
      </c>
      <c r="E1125" s="37"/>
      <c r="F1125" s="37">
        <v>2500</v>
      </c>
      <c r="G1125" s="109">
        <f t="shared" si="38"/>
        <v>4.4539223912931165</v>
      </c>
      <c r="H1125" s="108">
        <v>561.303</v>
      </c>
      <c r="I1125" s="36">
        <f t="shared" si="39"/>
        <v>-12366743</v>
      </c>
      <c r="J1125" s="20" t="s">
        <v>186</v>
      </c>
      <c r="K1125" s="20" t="s">
        <v>83</v>
      </c>
      <c r="L1125" s="20" t="s">
        <v>26</v>
      </c>
      <c r="M1125" s="20" t="s">
        <v>66</v>
      </c>
      <c r="N1125" s="24" t="s">
        <v>84</v>
      </c>
      <c r="O1125" s="166"/>
    </row>
    <row r="1126" spans="1:15" s="3" customFormat="1" x14ac:dyDescent="0.25">
      <c r="A1126" s="52">
        <v>43306</v>
      </c>
      <c r="B1126" s="20" t="s">
        <v>516</v>
      </c>
      <c r="C1126" s="24" t="s">
        <v>81</v>
      </c>
      <c r="D1126" s="46" t="s">
        <v>74</v>
      </c>
      <c r="E1126" s="37"/>
      <c r="F1126" s="37">
        <v>1000</v>
      </c>
      <c r="G1126" s="109">
        <f t="shared" si="38"/>
        <v>1.7815689565172466</v>
      </c>
      <c r="H1126" s="108">
        <v>561.303</v>
      </c>
      <c r="I1126" s="36">
        <f t="shared" si="39"/>
        <v>-12367743</v>
      </c>
      <c r="J1126" s="20" t="s">
        <v>356</v>
      </c>
      <c r="K1126" s="20" t="s">
        <v>482</v>
      </c>
      <c r="L1126" s="20" t="s">
        <v>26</v>
      </c>
      <c r="M1126" s="20" t="s">
        <v>66</v>
      </c>
      <c r="N1126" s="24" t="s">
        <v>84</v>
      </c>
    </row>
    <row r="1127" spans="1:15" s="3" customFormat="1" x14ac:dyDescent="0.25">
      <c r="A1127" s="52">
        <v>43306</v>
      </c>
      <c r="B1127" s="20" t="s">
        <v>517</v>
      </c>
      <c r="C1127" s="24" t="s">
        <v>81</v>
      </c>
      <c r="D1127" s="46" t="s">
        <v>74</v>
      </c>
      <c r="E1127" s="37"/>
      <c r="F1127" s="37">
        <v>1000</v>
      </c>
      <c r="G1127" s="109">
        <f t="shared" si="38"/>
        <v>1.7815689565172466</v>
      </c>
      <c r="H1127" s="108">
        <v>561.303</v>
      </c>
      <c r="I1127" s="36">
        <f t="shared" si="39"/>
        <v>-12368743</v>
      </c>
      <c r="J1127" s="20" t="s">
        <v>356</v>
      </c>
      <c r="K1127" s="20" t="s">
        <v>482</v>
      </c>
      <c r="L1127" s="20" t="s">
        <v>26</v>
      </c>
      <c r="M1127" s="20" t="s">
        <v>66</v>
      </c>
      <c r="N1127" s="24" t="s">
        <v>84</v>
      </c>
    </row>
    <row r="1128" spans="1:15" s="3" customFormat="1" x14ac:dyDescent="0.25">
      <c r="A1128" s="52">
        <v>43306</v>
      </c>
      <c r="B1128" s="20" t="s">
        <v>523</v>
      </c>
      <c r="C1128" s="24" t="s">
        <v>81</v>
      </c>
      <c r="D1128" s="20" t="s">
        <v>72</v>
      </c>
      <c r="E1128" s="37"/>
      <c r="F1128" s="37">
        <v>1000</v>
      </c>
      <c r="G1128" s="109">
        <f t="shared" si="38"/>
        <v>1.7815689565172466</v>
      </c>
      <c r="H1128" s="108">
        <v>561.303</v>
      </c>
      <c r="I1128" s="36">
        <f t="shared" si="39"/>
        <v>-12369743</v>
      </c>
      <c r="J1128" s="20" t="s">
        <v>385</v>
      </c>
      <c r="K1128" s="20" t="s">
        <v>83</v>
      </c>
      <c r="L1128" s="20" t="s">
        <v>26</v>
      </c>
      <c r="M1128" s="20" t="s">
        <v>66</v>
      </c>
      <c r="N1128" s="24" t="s">
        <v>84</v>
      </c>
    </row>
    <row r="1129" spans="1:15" s="3" customFormat="1" x14ac:dyDescent="0.25">
      <c r="A1129" s="52">
        <v>43306</v>
      </c>
      <c r="B1129" s="20" t="s">
        <v>558</v>
      </c>
      <c r="C1129" s="24" t="s">
        <v>81</v>
      </c>
      <c r="D1129" s="20" t="s">
        <v>72</v>
      </c>
      <c r="E1129" s="37"/>
      <c r="F1129" s="37">
        <v>1000</v>
      </c>
      <c r="G1129" s="109">
        <f t="shared" si="38"/>
        <v>1.7815689565172466</v>
      </c>
      <c r="H1129" s="108">
        <v>561.303</v>
      </c>
      <c r="I1129" s="36">
        <f t="shared" si="39"/>
        <v>-12370743</v>
      </c>
      <c r="J1129" s="20" t="s">
        <v>385</v>
      </c>
      <c r="K1129" s="20" t="s">
        <v>83</v>
      </c>
      <c r="L1129" s="20" t="s">
        <v>26</v>
      </c>
      <c r="M1129" s="20" t="s">
        <v>66</v>
      </c>
      <c r="N1129" s="24" t="s">
        <v>84</v>
      </c>
    </row>
    <row r="1130" spans="1:15" s="3" customFormat="1" x14ac:dyDescent="0.25">
      <c r="A1130" s="52">
        <v>43306</v>
      </c>
      <c r="B1130" s="20" t="s">
        <v>525</v>
      </c>
      <c r="C1130" s="24" t="s">
        <v>81</v>
      </c>
      <c r="D1130" s="20" t="s">
        <v>72</v>
      </c>
      <c r="E1130" s="37"/>
      <c r="F1130" s="37">
        <v>1000</v>
      </c>
      <c r="G1130" s="109">
        <f t="shared" si="38"/>
        <v>1.7815689565172466</v>
      </c>
      <c r="H1130" s="108">
        <v>561.303</v>
      </c>
      <c r="I1130" s="36">
        <f t="shared" si="39"/>
        <v>-12371743</v>
      </c>
      <c r="J1130" s="20" t="s">
        <v>385</v>
      </c>
      <c r="K1130" s="20" t="s">
        <v>83</v>
      </c>
      <c r="L1130" s="20" t="s">
        <v>26</v>
      </c>
      <c r="M1130" s="20" t="s">
        <v>66</v>
      </c>
      <c r="N1130" s="24" t="s">
        <v>84</v>
      </c>
    </row>
    <row r="1131" spans="1:15" s="3" customFormat="1" x14ac:dyDescent="0.25">
      <c r="A1131" s="52">
        <v>43306</v>
      </c>
      <c r="B1131" s="20" t="s">
        <v>563</v>
      </c>
      <c r="C1131" s="24" t="s">
        <v>81</v>
      </c>
      <c r="D1131" s="20" t="s">
        <v>72</v>
      </c>
      <c r="E1131" s="37" t="s">
        <v>564</v>
      </c>
      <c r="F1131" s="37">
        <v>1000</v>
      </c>
      <c r="G1131" s="109">
        <f t="shared" si="38"/>
        <v>1.7815689565172466</v>
      </c>
      <c r="H1131" s="108">
        <v>561.303</v>
      </c>
      <c r="I1131" s="36" t="e">
        <f>+I1130+E1131-F1131</f>
        <v>#VALUE!</v>
      </c>
      <c r="J1131" s="20" t="s">
        <v>385</v>
      </c>
      <c r="K1131" s="20" t="s">
        <v>83</v>
      </c>
      <c r="L1131" s="20" t="s">
        <v>26</v>
      </c>
      <c r="M1131" s="20" t="s">
        <v>66</v>
      </c>
      <c r="N1131" s="24" t="s">
        <v>84</v>
      </c>
    </row>
    <row r="1132" spans="1:15" s="163" customFormat="1" x14ac:dyDescent="0.25">
      <c r="A1132" s="52">
        <v>43306</v>
      </c>
      <c r="B1132" s="24" t="s">
        <v>650</v>
      </c>
      <c r="C1132" s="24" t="s">
        <v>81</v>
      </c>
      <c r="D1132" s="24" t="s">
        <v>76</v>
      </c>
      <c r="E1132" s="37"/>
      <c r="F1132" s="37">
        <v>700</v>
      </c>
      <c r="G1132" s="109">
        <f t="shared" si="38"/>
        <v>1.2470982695620725</v>
      </c>
      <c r="H1132" s="108">
        <v>561.303</v>
      </c>
      <c r="I1132" s="36" t="e">
        <f t="shared" si="39"/>
        <v>#VALUE!</v>
      </c>
      <c r="J1132" s="24" t="s">
        <v>639</v>
      </c>
      <c r="K1132" s="24" t="s">
        <v>640</v>
      </c>
      <c r="L1132" s="20" t="s">
        <v>35</v>
      </c>
      <c r="M1132" s="20" t="s">
        <v>66</v>
      </c>
      <c r="N1132" s="20" t="s">
        <v>84</v>
      </c>
    </row>
    <row r="1133" spans="1:15" s="163" customFormat="1" x14ac:dyDescent="0.25">
      <c r="A1133" s="52">
        <v>43306</v>
      </c>
      <c r="B1133" s="24" t="s">
        <v>651</v>
      </c>
      <c r="C1133" s="24" t="s">
        <v>81</v>
      </c>
      <c r="D1133" s="24" t="s">
        <v>76</v>
      </c>
      <c r="E1133" s="37"/>
      <c r="F1133" s="37">
        <v>1000</v>
      </c>
      <c r="G1133" s="109">
        <f t="shared" si="38"/>
        <v>1.7815689565172466</v>
      </c>
      <c r="H1133" s="108">
        <v>561.303</v>
      </c>
      <c r="I1133" s="36" t="e">
        <f t="shared" si="39"/>
        <v>#VALUE!</v>
      </c>
      <c r="J1133" s="24" t="s">
        <v>639</v>
      </c>
      <c r="K1133" s="24" t="s">
        <v>640</v>
      </c>
      <c r="L1133" s="20" t="s">
        <v>35</v>
      </c>
      <c r="M1133" s="20" t="s">
        <v>66</v>
      </c>
      <c r="N1133" s="20" t="s">
        <v>84</v>
      </c>
    </row>
    <row r="1134" spans="1:15" s="163" customFormat="1" x14ac:dyDescent="0.25">
      <c r="A1134" s="52">
        <v>43306</v>
      </c>
      <c r="B1134" s="24" t="s">
        <v>652</v>
      </c>
      <c r="C1134" s="24" t="s">
        <v>81</v>
      </c>
      <c r="D1134" s="24" t="s">
        <v>76</v>
      </c>
      <c r="E1134" s="37"/>
      <c r="F1134" s="37">
        <v>1000</v>
      </c>
      <c r="G1134" s="109">
        <f t="shared" si="38"/>
        <v>1.7815689565172466</v>
      </c>
      <c r="H1134" s="108">
        <v>561.303</v>
      </c>
      <c r="I1134" s="36" t="e">
        <f t="shared" si="39"/>
        <v>#VALUE!</v>
      </c>
      <c r="J1134" s="24" t="s">
        <v>639</v>
      </c>
      <c r="K1134" s="24" t="s">
        <v>640</v>
      </c>
      <c r="L1134" s="20" t="s">
        <v>35</v>
      </c>
      <c r="M1134" s="20" t="s">
        <v>66</v>
      </c>
      <c r="N1134" s="20" t="s">
        <v>84</v>
      </c>
    </row>
    <row r="1135" spans="1:15" s="163" customFormat="1" x14ac:dyDescent="0.25">
      <c r="A1135" s="52">
        <v>43306</v>
      </c>
      <c r="B1135" s="24" t="s">
        <v>1165</v>
      </c>
      <c r="C1135" s="24" t="s">
        <v>585</v>
      </c>
      <c r="D1135" s="24" t="s">
        <v>76</v>
      </c>
      <c r="E1135" s="37"/>
      <c r="F1135" s="37">
        <v>3000</v>
      </c>
      <c r="G1135" s="109">
        <f t="shared" si="38"/>
        <v>5.3447068695517395</v>
      </c>
      <c r="H1135" s="108">
        <v>561.303</v>
      </c>
      <c r="I1135" s="36" t="e">
        <f t="shared" si="39"/>
        <v>#VALUE!</v>
      </c>
      <c r="J1135" s="24" t="s">
        <v>639</v>
      </c>
      <c r="K1135" s="24" t="s">
        <v>640</v>
      </c>
      <c r="L1135" s="20" t="s">
        <v>35</v>
      </c>
      <c r="M1135" s="20" t="s">
        <v>66</v>
      </c>
      <c r="N1135" s="20" t="s">
        <v>84</v>
      </c>
    </row>
    <row r="1136" spans="1:15" s="163" customFormat="1" x14ac:dyDescent="0.25">
      <c r="A1136" s="52">
        <v>43306</v>
      </c>
      <c r="B1136" s="24" t="s">
        <v>653</v>
      </c>
      <c r="C1136" s="24" t="s">
        <v>81</v>
      </c>
      <c r="D1136" s="24" t="s">
        <v>76</v>
      </c>
      <c r="E1136" s="37"/>
      <c r="F1136" s="37">
        <v>1000</v>
      </c>
      <c r="G1136" s="109">
        <f t="shared" si="38"/>
        <v>1.7815689565172466</v>
      </c>
      <c r="H1136" s="108">
        <v>561.303</v>
      </c>
      <c r="I1136" s="36" t="e">
        <f t="shared" si="39"/>
        <v>#VALUE!</v>
      </c>
      <c r="J1136" s="24" t="s">
        <v>639</v>
      </c>
      <c r="K1136" s="24" t="s">
        <v>640</v>
      </c>
      <c r="L1136" s="20" t="s">
        <v>35</v>
      </c>
      <c r="M1136" s="20" t="s">
        <v>66</v>
      </c>
      <c r="N1136" s="20" t="s">
        <v>84</v>
      </c>
    </row>
    <row r="1137" spans="1:14" s="163" customFormat="1" x14ac:dyDescent="0.25">
      <c r="A1137" s="52">
        <v>43306</v>
      </c>
      <c r="B1137" s="63" t="s">
        <v>787</v>
      </c>
      <c r="C1137" s="24" t="s">
        <v>81</v>
      </c>
      <c r="D1137" s="46" t="s">
        <v>74</v>
      </c>
      <c r="E1137" s="37"/>
      <c r="F1137" s="100">
        <v>300</v>
      </c>
      <c r="G1137" s="109">
        <f t="shared" si="38"/>
        <v>0.53447068695517397</v>
      </c>
      <c r="H1137" s="108">
        <v>561.303</v>
      </c>
      <c r="I1137" s="36" t="e">
        <f t="shared" si="39"/>
        <v>#VALUE!</v>
      </c>
      <c r="J1137" s="24" t="s">
        <v>288</v>
      </c>
      <c r="K1137" s="63" t="s">
        <v>83</v>
      </c>
      <c r="L1137" s="20" t="s">
        <v>26</v>
      </c>
      <c r="M1137" s="20" t="s">
        <v>66</v>
      </c>
      <c r="N1137" s="24" t="s">
        <v>84</v>
      </c>
    </row>
    <row r="1138" spans="1:14" s="163" customFormat="1" x14ac:dyDescent="0.25">
      <c r="A1138" s="52">
        <v>43306</v>
      </c>
      <c r="B1138" s="63" t="s">
        <v>788</v>
      </c>
      <c r="C1138" s="24" t="s">
        <v>81</v>
      </c>
      <c r="D1138" s="46" t="s">
        <v>74</v>
      </c>
      <c r="E1138" s="37"/>
      <c r="F1138" s="100">
        <v>300</v>
      </c>
      <c r="G1138" s="109">
        <f t="shared" si="38"/>
        <v>0.53447068695517397</v>
      </c>
      <c r="H1138" s="108">
        <v>561.303</v>
      </c>
      <c r="I1138" s="36" t="e">
        <f t="shared" si="39"/>
        <v>#VALUE!</v>
      </c>
      <c r="J1138" s="24" t="s">
        <v>288</v>
      </c>
      <c r="K1138" s="63" t="s">
        <v>83</v>
      </c>
      <c r="L1138" s="20" t="s">
        <v>26</v>
      </c>
      <c r="M1138" s="20" t="s">
        <v>66</v>
      </c>
      <c r="N1138" s="24" t="s">
        <v>84</v>
      </c>
    </row>
    <row r="1139" spans="1:14" s="163" customFormat="1" x14ac:dyDescent="0.25">
      <c r="A1139" s="52">
        <v>43306</v>
      </c>
      <c r="B1139" s="63" t="s">
        <v>789</v>
      </c>
      <c r="C1139" s="24" t="s">
        <v>81</v>
      </c>
      <c r="D1139" s="46" t="s">
        <v>74</v>
      </c>
      <c r="E1139" s="37"/>
      <c r="F1139" s="100">
        <v>300</v>
      </c>
      <c r="G1139" s="109">
        <f t="shared" si="38"/>
        <v>0.53447068695517397</v>
      </c>
      <c r="H1139" s="108">
        <v>561.303</v>
      </c>
      <c r="I1139" s="36" t="e">
        <f t="shared" si="39"/>
        <v>#VALUE!</v>
      </c>
      <c r="J1139" s="24" t="s">
        <v>288</v>
      </c>
      <c r="K1139" s="63" t="s">
        <v>83</v>
      </c>
      <c r="L1139" s="20" t="s">
        <v>26</v>
      </c>
      <c r="M1139" s="20" t="s">
        <v>66</v>
      </c>
      <c r="N1139" s="24" t="s">
        <v>84</v>
      </c>
    </row>
    <row r="1140" spans="1:14" s="163" customFormat="1" x14ac:dyDescent="0.25">
      <c r="A1140" s="52">
        <v>43306</v>
      </c>
      <c r="B1140" s="63" t="s">
        <v>790</v>
      </c>
      <c r="C1140" s="24" t="s">
        <v>81</v>
      </c>
      <c r="D1140" s="46" t="s">
        <v>74</v>
      </c>
      <c r="E1140" s="37"/>
      <c r="F1140" s="100">
        <v>300</v>
      </c>
      <c r="G1140" s="109">
        <f t="shared" si="38"/>
        <v>0.53447068695517397</v>
      </c>
      <c r="H1140" s="108">
        <v>561.303</v>
      </c>
      <c r="I1140" s="36" t="e">
        <f t="shared" si="39"/>
        <v>#VALUE!</v>
      </c>
      <c r="J1140" s="24" t="s">
        <v>288</v>
      </c>
      <c r="K1140" s="63" t="s">
        <v>83</v>
      </c>
      <c r="L1140" s="20" t="s">
        <v>26</v>
      </c>
      <c r="M1140" s="20" t="s">
        <v>66</v>
      </c>
      <c r="N1140" s="24" t="s">
        <v>84</v>
      </c>
    </row>
    <row r="1141" spans="1:14" s="163" customFormat="1" x14ac:dyDescent="0.25">
      <c r="A1141" s="52">
        <v>43306</v>
      </c>
      <c r="B1141" s="63" t="s">
        <v>791</v>
      </c>
      <c r="C1141" s="63" t="s">
        <v>121</v>
      </c>
      <c r="D1141" s="46" t="s">
        <v>74</v>
      </c>
      <c r="E1141" s="37"/>
      <c r="F1141" s="100">
        <v>6000</v>
      </c>
      <c r="G1141" s="109">
        <f t="shared" si="38"/>
        <v>10.689413739103479</v>
      </c>
      <c r="H1141" s="108">
        <v>561.303</v>
      </c>
      <c r="I1141" s="36" t="e">
        <f t="shared" si="39"/>
        <v>#VALUE!</v>
      </c>
      <c r="J1141" s="24" t="s">
        <v>288</v>
      </c>
      <c r="K1141" s="63" t="s">
        <v>83</v>
      </c>
      <c r="L1141" s="20" t="s">
        <v>26</v>
      </c>
      <c r="M1141" s="20" t="s">
        <v>66</v>
      </c>
      <c r="N1141" s="24" t="s">
        <v>84</v>
      </c>
    </row>
    <row r="1142" spans="1:14" s="163" customFormat="1" x14ac:dyDescent="0.25">
      <c r="A1142" s="52">
        <v>43306</v>
      </c>
      <c r="B1142" s="63" t="s">
        <v>792</v>
      </c>
      <c r="C1142" s="24" t="s">
        <v>81</v>
      </c>
      <c r="D1142" s="46" t="s">
        <v>74</v>
      </c>
      <c r="E1142" s="37"/>
      <c r="F1142" s="100">
        <v>300</v>
      </c>
      <c r="G1142" s="109">
        <f t="shared" si="38"/>
        <v>0.53447068695517397</v>
      </c>
      <c r="H1142" s="108">
        <v>561.303</v>
      </c>
      <c r="I1142" s="36" t="e">
        <f t="shared" si="39"/>
        <v>#VALUE!</v>
      </c>
      <c r="J1142" s="24" t="s">
        <v>288</v>
      </c>
      <c r="K1142" s="63" t="s">
        <v>83</v>
      </c>
      <c r="L1142" s="20" t="s">
        <v>26</v>
      </c>
      <c r="M1142" s="20" t="s">
        <v>66</v>
      </c>
      <c r="N1142" s="24" t="s">
        <v>84</v>
      </c>
    </row>
    <row r="1143" spans="1:14" s="163" customFormat="1" x14ac:dyDescent="0.25">
      <c r="A1143" s="52">
        <v>43306</v>
      </c>
      <c r="B1143" s="63" t="s">
        <v>786</v>
      </c>
      <c r="C1143" s="24" t="s">
        <v>99</v>
      </c>
      <c r="D1143" s="46" t="s">
        <v>74</v>
      </c>
      <c r="E1143" s="37"/>
      <c r="F1143" s="100">
        <v>10000</v>
      </c>
      <c r="G1143" s="109">
        <f t="shared" si="38"/>
        <v>17.815689565172466</v>
      </c>
      <c r="H1143" s="108">
        <v>561.303</v>
      </c>
      <c r="I1143" s="36" t="e">
        <f t="shared" si="39"/>
        <v>#VALUE!</v>
      </c>
      <c r="J1143" s="24" t="s">
        <v>288</v>
      </c>
      <c r="K1143" s="63" t="s">
        <v>83</v>
      </c>
      <c r="L1143" s="20" t="s">
        <v>26</v>
      </c>
      <c r="M1143" s="20" t="s">
        <v>66</v>
      </c>
      <c r="N1143" s="24" t="s">
        <v>84</v>
      </c>
    </row>
    <row r="1144" spans="1:14" s="163" customFormat="1" x14ac:dyDescent="0.25">
      <c r="A1144" s="52">
        <v>43306</v>
      </c>
      <c r="B1144" s="24" t="s">
        <v>811</v>
      </c>
      <c r="C1144" s="24" t="s">
        <v>81</v>
      </c>
      <c r="D1144" s="46" t="s">
        <v>74</v>
      </c>
      <c r="E1144" s="37"/>
      <c r="F1144" s="37">
        <v>1000</v>
      </c>
      <c r="G1144" s="109">
        <f t="shared" si="38"/>
        <v>1.7815689565172466</v>
      </c>
      <c r="H1144" s="108">
        <v>561.303</v>
      </c>
      <c r="I1144" s="36" t="e">
        <f t="shared" si="39"/>
        <v>#VALUE!</v>
      </c>
      <c r="J1144" s="24" t="s">
        <v>806</v>
      </c>
      <c r="K1144" s="24" t="s">
        <v>83</v>
      </c>
      <c r="L1144" s="20" t="s">
        <v>26</v>
      </c>
      <c r="M1144" s="20" t="s">
        <v>66</v>
      </c>
      <c r="N1144" s="24" t="s">
        <v>84</v>
      </c>
    </row>
    <row r="1145" spans="1:14" s="3" customFormat="1" x14ac:dyDescent="0.25">
      <c r="A1145" s="52">
        <v>43306</v>
      </c>
      <c r="B1145" s="24" t="s">
        <v>780</v>
      </c>
      <c r="C1145" s="20" t="s">
        <v>73</v>
      </c>
      <c r="D1145" s="46" t="s">
        <v>74</v>
      </c>
      <c r="E1145" s="37"/>
      <c r="F1145" s="37">
        <v>1000</v>
      </c>
      <c r="G1145" s="109">
        <f t="shared" si="38"/>
        <v>1.7815689565172466</v>
      </c>
      <c r="H1145" s="108">
        <v>561.303</v>
      </c>
      <c r="I1145" s="36" t="e">
        <f t="shared" si="39"/>
        <v>#VALUE!</v>
      </c>
      <c r="J1145" s="24" t="s">
        <v>806</v>
      </c>
      <c r="K1145" s="24" t="s">
        <v>83</v>
      </c>
      <c r="L1145" s="20" t="s">
        <v>26</v>
      </c>
      <c r="M1145" s="20" t="s">
        <v>66</v>
      </c>
      <c r="N1145" s="24" t="s">
        <v>84</v>
      </c>
    </row>
    <row r="1146" spans="1:14" s="163" customFormat="1" x14ac:dyDescent="0.25">
      <c r="A1146" s="52">
        <v>43306</v>
      </c>
      <c r="B1146" s="24" t="s">
        <v>781</v>
      </c>
      <c r="C1146" s="24" t="s">
        <v>81</v>
      </c>
      <c r="D1146" s="46" t="s">
        <v>74</v>
      </c>
      <c r="E1146" s="37"/>
      <c r="F1146" s="37">
        <v>1000</v>
      </c>
      <c r="G1146" s="109">
        <f t="shared" si="38"/>
        <v>1.7815689565172466</v>
      </c>
      <c r="H1146" s="108">
        <v>561.303</v>
      </c>
      <c r="I1146" s="36" t="e">
        <f t="shared" si="39"/>
        <v>#VALUE!</v>
      </c>
      <c r="J1146" s="24" t="s">
        <v>806</v>
      </c>
      <c r="K1146" s="24" t="s">
        <v>83</v>
      </c>
      <c r="L1146" s="20" t="s">
        <v>26</v>
      </c>
      <c r="M1146" s="20" t="s">
        <v>66</v>
      </c>
      <c r="N1146" s="24" t="s">
        <v>84</v>
      </c>
    </row>
    <row r="1147" spans="1:14" s="163" customFormat="1" x14ac:dyDescent="0.25">
      <c r="A1147" s="52">
        <v>43306</v>
      </c>
      <c r="B1147" s="63" t="s">
        <v>963</v>
      </c>
      <c r="C1147" s="24" t="s">
        <v>81</v>
      </c>
      <c r="D1147" s="46" t="s">
        <v>74</v>
      </c>
      <c r="E1147" s="37"/>
      <c r="F1147" s="37">
        <v>500</v>
      </c>
      <c r="G1147" s="109">
        <f t="shared" si="38"/>
        <v>0.89078447825862328</v>
      </c>
      <c r="H1147" s="108">
        <v>561.303</v>
      </c>
      <c r="I1147" s="36" t="e">
        <f t="shared" si="39"/>
        <v>#VALUE!</v>
      </c>
      <c r="J1147" s="24" t="s">
        <v>338</v>
      </c>
      <c r="K1147" s="63" t="s">
        <v>83</v>
      </c>
      <c r="L1147" s="20" t="s">
        <v>26</v>
      </c>
      <c r="M1147" s="20" t="s">
        <v>66</v>
      </c>
      <c r="N1147" s="24" t="s">
        <v>84</v>
      </c>
    </row>
    <row r="1148" spans="1:14" s="163" customFormat="1" x14ac:dyDescent="0.25">
      <c r="A1148" s="52">
        <v>43306</v>
      </c>
      <c r="B1148" s="63" t="s">
        <v>948</v>
      </c>
      <c r="C1148" s="24" t="s">
        <v>81</v>
      </c>
      <c r="D1148" s="46" t="s">
        <v>74</v>
      </c>
      <c r="E1148" s="37"/>
      <c r="F1148" s="37">
        <v>500</v>
      </c>
      <c r="G1148" s="109">
        <f t="shared" si="38"/>
        <v>0.89078447825862328</v>
      </c>
      <c r="H1148" s="108">
        <v>561.303</v>
      </c>
      <c r="I1148" s="36" t="e">
        <f t="shared" si="39"/>
        <v>#VALUE!</v>
      </c>
      <c r="J1148" s="24" t="s">
        <v>338</v>
      </c>
      <c r="K1148" s="63" t="s">
        <v>83</v>
      </c>
      <c r="L1148" s="20" t="s">
        <v>26</v>
      </c>
      <c r="M1148" s="20" t="s">
        <v>66</v>
      </c>
      <c r="N1148" s="24" t="s">
        <v>84</v>
      </c>
    </row>
    <row r="1149" spans="1:14" s="163" customFormat="1" x14ac:dyDescent="0.25">
      <c r="A1149" s="52">
        <v>43306</v>
      </c>
      <c r="B1149" s="63" t="s">
        <v>949</v>
      </c>
      <c r="C1149" s="24" t="s">
        <v>81</v>
      </c>
      <c r="D1149" s="46" t="s">
        <v>74</v>
      </c>
      <c r="E1149" s="37"/>
      <c r="F1149" s="37">
        <v>500</v>
      </c>
      <c r="G1149" s="109">
        <f t="shared" si="38"/>
        <v>0.89078447825862328</v>
      </c>
      <c r="H1149" s="108">
        <v>561.303</v>
      </c>
      <c r="I1149" s="36" t="e">
        <f t="shared" si="39"/>
        <v>#VALUE!</v>
      </c>
      <c r="J1149" s="24" t="s">
        <v>338</v>
      </c>
      <c r="K1149" s="63" t="s">
        <v>83</v>
      </c>
      <c r="L1149" s="20" t="s">
        <v>26</v>
      </c>
      <c r="M1149" s="20" t="s">
        <v>66</v>
      </c>
      <c r="N1149" s="24" t="s">
        <v>84</v>
      </c>
    </row>
    <row r="1150" spans="1:14" s="163" customFormat="1" x14ac:dyDescent="0.25">
      <c r="A1150" s="52">
        <v>43306</v>
      </c>
      <c r="B1150" s="63" t="s">
        <v>964</v>
      </c>
      <c r="C1150" s="24" t="s">
        <v>81</v>
      </c>
      <c r="D1150" s="46" t="s">
        <v>74</v>
      </c>
      <c r="E1150" s="37"/>
      <c r="F1150" s="37">
        <v>500</v>
      </c>
      <c r="G1150" s="109">
        <f t="shared" si="38"/>
        <v>0.89078447825862328</v>
      </c>
      <c r="H1150" s="108">
        <v>561.303</v>
      </c>
      <c r="I1150" s="36" t="e">
        <f t="shared" si="39"/>
        <v>#VALUE!</v>
      </c>
      <c r="J1150" s="24" t="s">
        <v>338</v>
      </c>
      <c r="K1150" s="63" t="s">
        <v>83</v>
      </c>
      <c r="L1150" s="20" t="s">
        <v>26</v>
      </c>
      <c r="M1150" s="20" t="s">
        <v>66</v>
      </c>
      <c r="N1150" s="24" t="s">
        <v>84</v>
      </c>
    </row>
    <row r="1151" spans="1:14" s="163" customFormat="1" x14ac:dyDescent="0.25">
      <c r="A1151" s="52">
        <v>43306</v>
      </c>
      <c r="B1151" s="63" t="s">
        <v>965</v>
      </c>
      <c r="C1151" s="24" t="s">
        <v>81</v>
      </c>
      <c r="D1151" s="46" t="s">
        <v>74</v>
      </c>
      <c r="E1151" s="37"/>
      <c r="F1151" s="37">
        <v>500</v>
      </c>
      <c r="G1151" s="109">
        <f t="shared" si="38"/>
        <v>0.89078447825862328</v>
      </c>
      <c r="H1151" s="108">
        <v>561.303</v>
      </c>
      <c r="I1151" s="36" t="e">
        <f t="shared" si="39"/>
        <v>#VALUE!</v>
      </c>
      <c r="J1151" s="24" t="s">
        <v>338</v>
      </c>
      <c r="K1151" s="63" t="s">
        <v>83</v>
      </c>
      <c r="L1151" s="20" t="s">
        <v>26</v>
      </c>
      <c r="M1151" s="20" t="s">
        <v>66</v>
      </c>
      <c r="N1151" s="24" t="s">
        <v>84</v>
      </c>
    </row>
    <row r="1152" spans="1:14" s="163" customFormat="1" x14ac:dyDescent="0.25">
      <c r="A1152" s="52">
        <v>43306</v>
      </c>
      <c r="B1152" s="63" t="s">
        <v>966</v>
      </c>
      <c r="C1152" s="24" t="s">
        <v>81</v>
      </c>
      <c r="D1152" s="46" t="s">
        <v>74</v>
      </c>
      <c r="E1152" s="37"/>
      <c r="F1152" s="37">
        <v>500</v>
      </c>
      <c r="G1152" s="109">
        <f t="shared" si="38"/>
        <v>0.89078447825862328</v>
      </c>
      <c r="H1152" s="108">
        <v>561.303</v>
      </c>
      <c r="I1152" s="36" t="e">
        <f t="shared" si="39"/>
        <v>#VALUE!</v>
      </c>
      <c r="J1152" s="24" t="s">
        <v>338</v>
      </c>
      <c r="K1152" s="63" t="s">
        <v>83</v>
      </c>
      <c r="L1152" s="20" t="s">
        <v>26</v>
      </c>
      <c r="M1152" s="20" t="s">
        <v>66</v>
      </c>
      <c r="N1152" s="24" t="s">
        <v>84</v>
      </c>
    </row>
    <row r="1153" spans="1:15" s="163" customFormat="1" x14ac:dyDescent="0.25">
      <c r="A1153" s="52">
        <v>43306</v>
      </c>
      <c r="B1153" s="63" t="s">
        <v>889</v>
      </c>
      <c r="C1153" s="24" t="s">
        <v>81</v>
      </c>
      <c r="D1153" s="46" t="s">
        <v>74</v>
      </c>
      <c r="E1153" s="37"/>
      <c r="F1153" s="37">
        <v>500</v>
      </c>
      <c r="G1153" s="109">
        <f t="shared" si="38"/>
        <v>0.89078447825862328</v>
      </c>
      <c r="H1153" s="108">
        <v>561.303</v>
      </c>
      <c r="I1153" s="36" t="e">
        <f t="shared" si="39"/>
        <v>#VALUE!</v>
      </c>
      <c r="J1153" s="24" t="s">
        <v>338</v>
      </c>
      <c r="K1153" s="63" t="s">
        <v>83</v>
      </c>
      <c r="L1153" s="20" t="s">
        <v>26</v>
      </c>
      <c r="M1153" s="20" t="s">
        <v>66</v>
      </c>
      <c r="N1153" s="24" t="s">
        <v>84</v>
      </c>
    </row>
    <row r="1154" spans="1:15" s="3" customFormat="1" x14ac:dyDescent="0.25">
      <c r="A1154" s="52">
        <v>43306</v>
      </c>
      <c r="B1154" s="63" t="s">
        <v>1055</v>
      </c>
      <c r="C1154" s="24" t="s">
        <v>81</v>
      </c>
      <c r="D1154" s="20" t="s">
        <v>76</v>
      </c>
      <c r="E1154" s="100"/>
      <c r="F1154" s="100">
        <v>3000</v>
      </c>
      <c r="G1154" s="109">
        <f t="shared" si="38"/>
        <v>5.3447068695517395</v>
      </c>
      <c r="H1154" s="108">
        <v>561.303</v>
      </c>
      <c r="I1154" s="36" t="e">
        <f t="shared" si="39"/>
        <v>#VALUE!</v>
      </c>
      <c r="J1154" s="63" t="s">
        <v>351</v>
      </c>
      <c r="K1154" s="63" t="s">
        <v>83</v>
      </c>
      <c r="L1154" s="20" t="s">
        <v>35</v>
      </c>
      <c r="M1154" s="20" t="s">
        <v>66</v>
      </c>
      <c r="N1154" s="24" t="s">
        <v>84</v>
      </c>
      <c r="O1154" s="106"/>
    </row>
    <row r="1155" spans="1:15" s="3" customFormat="1" x14ac:dyDescent="0.25">
      <c r="A1155" s="52">
        <v>43306</v>
      </c>
      <c r="B1155" s="63" t="s">
        <v>1060</v>
      </c>
      <c r="C1155" s="24" t="s">
        <v>81</v>
      </c>
      <c r="D1155" s="20" t="s">
        <v>76</v>
      </c>
      <c r="E1155" s="100"/>
      <c r="F1155" s="100">
        <v>2500</v>
      </c>
      <c r="G1155" s="109">
        <f t="shared" si="38"/>
        <v>4.4539223912931165</v>
      </c>
      <c r="H1155" s="108">
        <v>561.303</v>
      </c>
      <c r="I1155" s="36" t="e">
        <f t="shared" si="39"/>
        <v>#VALUE!</v>
      </c>
      <c r="J1155" s="63" t="s">
        <v>351</v>
      </c>
      <c r="K1155" s="63" t="s">
        <v>83</v>
      </c>
      <c r="L1155" s="20" t="s">
        <v>35</v>
      </c>
      <c r="M1155" s="20" t="s">
        <v>66</v>
      </c>
      <c r="N1155" s="24" t="s">
        <v>84</v>
      </c>
      <c r="O1155" s="106"/>
    </row>
    <row r="1156" spans="1:15" s="163" customFormat="1" x14ac:dyDescent="0.25">
      <c r="A1156" s="52">
        <v>43306</v>
      </c>
      <c r="B1156" s="63" t="s">
        <v>1061</v>
      </c>
      <c r="C1156" s="63" t="s">
        <v>900</v>
      </c>
      <c r="D1156" s="20" t="s">
        <v>69</v>
      </c>
      <c r="E1156" s="100"/>
      <c r="F1156" s="100">
        <v>58000</v>
      </c>
      <c r="G1156" s="109">
        <f t="shared" si="38"/>
        <v>103.33099947800029</v>
      </c>
      <c r="H1156" s="108">
        <v>561.303</v>
      </c>
      <c r="I1156" s="36" t="e">
        <f t="shared" si="39"/>
        <v>#VALUE!</v>
      </c>
      <c r="J1156" s="63" t="s">
        <v>351</v>
      </c>
      <c r="K1156" s="63">
        <v>2</v>
      </c>
      <c r="L1156" s="20" t="s">
        <v>35</v>
      </c>
      <c r="M1156" s="20" t="s">
        <v>66</v>
      </c>
      <c r="N1156" s="24" t="s">
        <v>100</v>
      </c>
      <c r="O1156" s="164"/>
    </row>
    <row r="1157" spans="1:15" s="3" customFormat="1" x14ac:dyDescent="0.25">
      <c r="A1157" s="52">
        <v>43306</v>
      </c>
      <c r="B1157" s="63" t="s">
        <v>1062</v>
      </c>
      <c r="C1157" s="24" t="s">
        <v>81</v>
      </c>
      <c r="D1157" s="20" t="s">
        <v>76</v>
      </c>
      <c r="E1157" s="100"/>
      <c r="F1157" s="100">
        <v>2500</v>
      </c>
      <c r="G1157" s="109">
        <f t="shared" si="38"/>
        <v>4.4539223912931165</v>
      </c>
      <c r="H1157" s="108">
        <v>561.303</v>
      </c>
      <c r="I1157" s="36" t="e">
        <f t="shared" si="39"/>
        <v>#VALUE!</v>
      </c>
      <c r="J1157" s="63" t="s">
        <v>351</v>
      </c>
      <c r="K1157" s="63" t="s">
        <v>83</v>
      </c>
      <c r="L1157" s="20" t="s">
        <v>35</v>
      </c>
      <c r="M1157" s="20" t="s">
        <v>66</v>
      </c>
      <c r="N1157" s="24" t="s">
        <v>84</v>
      </c>
      <c r="O1157" s="106"/>
    </row>
    <row r="1158" spans="1:15" s="3" customFormat="1" x14ac:dyDescent="0.25">
      <c r="A1158" s="52">
        <v>43306</v>
      </c>
      <c r="B1158" s="63" t="s">
        <v>1063</v>
      </c>
      <c r="C1158" s="63" t="s">
        <v>670</v>
      </c>
      <c r="D1158" s="20" t="s">
        <v>69</v>
      </c>
      <c r="E1158" s="100"/>
      <c r="F1158" s="100">
        <v>7000</v>
      </c>
      <c r="G1158" s="109">
        <f t="shared" si="38"/>
        <v>12.470982695620725</v>
      </c>
      <c r="H1158" s="108">
        <v>561.303</v>
      </c>
      <c r="I1158" s="36" t="e">
        <f t="shared" si="39"/>
        <v>#VALUE!</v>
      </c>
      <c r="J1158" s="63" t="s">
        <v>351</v>
      </c>
      <c r="K1158" s="63" t="s">
        <v>83</v>
      </c>
      <c r="L1158" s="20" t="s">
        <v>35</v>
      </c>
      <c r="M1158" s="20" t="s">
        <v>66</v>
      </c>
      <c r="N1158" s="24" t="s">
        <v>84</v>
      </c>
      <c r="O1158" s="106"/>
    </row>
    <row r="1159" spans="1:15" s="3" customFormat="1" x14ac:dyDescent="0.25">
      <c r="A1159" s="52">
        <v>43306</v>
      </c>
      <c r="B1159" s="63" t="s">
        <v>1064</v>
      </c>
      <c r="C1159" s="24" t="s">
        <v>81</v>
      </c>
      <c r="D1159" s="20" t="s">
        <v>76</v>
      </c>
      <c r="E1159" s="100"/>
      <c r="F1159" s="100">
        <v>2000</v>
      </c>
      <c r="G1159" s="109">
        <f t="shared" si="38"/>
        <v>3.5631379130344931</v>
      </c>
      <c r="H1159" s="108">
        <v>561.303</v>
      </c>
      <c r="I1159" s="36" t="e">
        <f t="shared" si="39"/>
        <v>#VALUE!</v>
      </c>
      <c r="J1159" s="63" t="s">
        <v>351</v>
      </c>
      <c r="K1159" s="63" t="s">
        <v>83</v>
      </c>
      <c r="L1159" s="20" t="s">
        <v>35</v>
      </c>
      <c r="M1159" s="20" t="s">
        <v>66</v>
      </c>
      <c r="N1159" s="24" t="s">
        <v>84</v>
      </c>
      <c r="O1159" s="106"/>
    </row>
    <row r="1160" spans="1:15" s="163" customFormat="1" x14ac:dyDescent="0.25">
      <c r="A1160" s="52">
        <v>43307</v>
      </c>
      <c r="B1160" s="20" t="s">
        <v>50</v>
      </c>
      <c r="C1160" s="20" t="s">
        <v>68</v>
      </c>
      <c r="D1160" s="20" t="s">
        <v>69</v>
      </c>
      <c r="E1160" s="105"/>
      <c r="F1160" s="37">
        <v>3401</v>
      </c>
      <c r="G1160" s="109">
        <f t="shared" si="38"/>
        <v>6.0591160211151553</v>
      </c>
      <c r="H1160" s="108">
        <v>561.303</v>
      </c>
      <c r="I1160" s="36" t="e">
        <f t="shared" si="39"/>
        <v>#VALUE!</v>
      </c>
      <c r="J1160" s="105" t="s">
        <v>67</v>
      </c>
      <c r="K1160" s="20">
        <v>3593811</v>
      </c>
      <c r="L1160" s="20" t="s">
        <v>26</v>
      </c>
      <c r="M1160" s="20" t="s">
        <v>66</v>
      </c>
      <c r="N1160" s="24" t="s">
        <v>100</v>
      </c>
    </row>
    <row r="1161" spans="1:15" s="163" customFormat="1" x14ac:dyDescent="0.25">
      <c r="A1161" s="52">
        <v>43307</v>
      </c>
      <c r="B1161" s="45" t="s">
        <v>149</v>
      </c>
      <c r="C1161" s="24" t="s">
        <v>81</v>
      </c>
      <c r="D1161" s="46" t="s">
        <v>74</v>
      </c>
      <c r="E1161" s="100"/>
      <c r="F1161" s="36">
        <v>1000</v>
      </c>
      <c r="G1161" s="109">
        <f t="shared" si="38"/>
        <v>1.7815689565172466</v>
      </c>
      <c r="H1161" s="108">
        <v>561.303</v>
      </c>
      <c r="I1161" s="36" t="e">
        <f t="shared" si="39"/>
        <v>#VALUE!</v>
      </c>
      <c r="J1161" s="24" t="s">
        <v>82</v>
      </c>
      <c r="K1161" s="63" t="s">
        <v>83</v>
      </c>
      <c r="L1161" s="20" t="s">
        <v>26</v>
      </c>
      <c r="M1161" s="20" t="s">
        <v>66</v>
      </c>
      <c r="N1161" s="24" t="s">
        <v>84</v>
      </c>
      <c r="O1161" s="164"/>
    </row>
    <row r="1162" spans="1:15" s="163" customFormat="1" x14ac:dyDescent="0.25">
      <c r="A1162" s="52">
        <v>43307</v>
      </c>
      <c r="B1162" s="45" t="s">
        <v>169</v>
      </c>
      <c r="C1162" s="24" t="s">
        <v>81</v>
      </c>
      <c r="D1162" s="46" t="s">
        <v>74</v>
      </c>
      <c r="E1162" s="100"/>
      <c r="F1162" s="36">
        <v>500</v>
      </c>
      <c r="G1162" s="109">
        <f t="shared" si="38"/>
        <v>0.89078447825862328</v>
      </c>
      <c r="H1162" s="108">
        <v>561.303</v>
      </c>
      <c r="I1162" s="36" t="e">
        <f t="shared" si="39"/>
        <v>#VALUE!</v>
      </c>
      <c r="J1162" s="24" t="s">
        <v>82</v>
      </c>
      <c r="K1162" s="63" t="s">
        <v>83</v>
      </c>
      <c r="L1162" s="20" t="s">
        <v>26</v>
      </c>
      <c r="M1162" s="20" t="s">
        <v>66</v>
      </c>
      <c r="N1162" s="24" t="s">
        <v>84</v>
      </c>
      <c r="O1162" s="164"/>
    </row>
    <row r="1163" spans="1:15" s="163" customFormat="1" x14ac:dyDescent="0.25">
      <c r="A1163" s="52">
        <v>43307</v>
      </c>
      <c r="B1163" s="45" t="s">
        <v>170</v>
      </c>
      <c r="C1163" s="24" t="s">
        <v>81</v>
      </c>
      <c r="D1163" s="46" t="s">
        <v>74</v>
      </c>
      <c r="E1163" s="100"/>
      <c r="F1163" s="36">
        <v>1000</v>
      </c>
      <c r="G1163" s="109">
        <f t="shared" si="38"/>
        <v>1.7815689565172466</v>
      </c>
      <c r="H1163" s="108">
        <v>561.303</v>
      </c>
      <c r="I1163" s="36" t="e">
        <f t="shared" si="39"/>
        <v>#VALUE!</v>
      </c>
      <c r="J1163" s="24" t="s">
        <v>82</v>
      </c>
      <c r="K1163" s="63" t="s">
        <v>83</v>
      </c>
      <c r="L1163" s="20" t="s">
        <v>26</v>
      </c>
      <c r="M1163" s="20" t="s">
        <v>66</v>
      </c>
      <c r="N1163" s="24" t="s">
        <v>84</v>
      </c>
      <c r="O1163" s="164"/>
    </row>
    <row r="1164" spans="1:15" s="163" customFormat="1" x14ac:dyDescent="0.25">
      <c r="A1164" s="52">
        <v>43307</v>
      </c>
      <c r="B1164" s="45" t="s">
        <v>171</v>
      </c>
      <c r="C1164" s="24" t="s">
        <v>81</v>
      </c>
      <c r="D1164" s="46" t="s">
        <v>74</v>
      </c>
      <c r="E1164" s="100"/>
      <c r="F1164" s="36">
        <v>1000</v>
      </c>
      <c r="G1164" s="109">
        <f t="shared" si="38"/>
        <v>1.7815689565172466</v>
      </c>
      <c r="H1164" s="108">
        <v>561.303</v>
      </c>
      <c r="I1164" s="36" t="e">
        <f t="shared" si="39"/>
        <v>#VALUE!</v>
      </c>
      <c r="J1164" s="24" t="s">
        <v>82</v>
      </c>
      <c r="K1164" s="63" t="s">
        <v>83</v>
      </c>
      <c r="L1164" s="20" t="s">
        <v>26</v>
      </c>
      <c r="M1164" s="20" t="s">
        <v>66</v>
      </c>
      <c r="N1164" s="24" t="s">
        <v>84</v>
      </c>
      <c r="O1164" s="164"/>
    </row>
    <row r="1165" spans="1:15" s="163" customFormat="1" x14ac:dyDescent="0.25">
      <c r="A1165" s="52">
        <v>43307</v>
      </c>
      <c r="B1165" s="45" t="s">
        <v>1198</v>
      </c>
      <c r="C1165" s="24" t="s">
        <v>78</v>
      </c>
      <c r="D1165" s="46" t="s">
        <v>74</v>
      </c>
      <c r="E1165" s="100"/>
      <c r="F1165" s="36">
        <v>82000</v>
      </c>
      <c r="G1165" s="109">
        <f t="shared" si="38"/>
        <v>146.08865443441422</v>
      </c>
      <c r="H1165" s="108">
        <v>561.303</v>
      </c>
      <c r="I1165" s="36" t="e">
        <f t="shared" si="39"/>
        <v>#VALUE!</v>
      </c>
      <c r="J1165" s="24" t="s">
        <v>82</v>
      </c>
      <c r="K1165" s="63" t="s">
        <v>83</v>
      </c>
      <c r="L1165" s="20" t="s">
        <v>26</v>
      </c>
      <c r="M1165" s="20" t="s">
        <v>66</v>
      </c>
      <c r="N1165" s="24" t="s">
        <v>100</v>
      </c>
      <c r="O1165" s="164"/>
    </row>
    <row r="1166" spans="1:15" s="163" customFormat="1" x14ac:dyDescent="0.25">
      <c r="A1166" s="52">
        <v>43307</v>
      </c>
      <c r="B1166" s="45" t="s">
        <v>172</v>
      </c>
      <c r="C1166" s="24" t="s">
        <v>81</v>
      </c>
      <c r="D1166" s="46" t="s">
        <v>74</v>
      </c>
      <c r="E1166" s="100"/>
      <c r="F1166" s="36">
        <v>2000</v>
      </c>
      <c r="G1166" s="109">
        <f t="shared" si="38"/>
        <v>3.5631379130344931</v>
      </c>
      <c r="H1166" s="108">
        <v>561.303</v>
      </c>
      <c r="I1166" s="36" t="e">
        <f t="shared" si="39"/>
        <v>#VALUE!</v>
      </c>
      <c r="J1166" s="24" t="s">
        <v>82</v>
      </c>
      <c r="K1166" s="63" t="s">
        <v>83</v>
      </c>
      <c r="L1166" s="20" t="s">
        <v>26</v>
      </c>
      <c r="M1166" s="20" t="s">
        <v>66</v>
      </c>
      <c r="N1166" s="24" t="s">
        <v>84</v>
      </c>
      <c r="O1166" s="164"/>
    </row>
    <row r="1167" spans="1:15" s="3" customFormat="1" x14ac:dyDescent="0.25">
      <c r="A1167" s="52">
        <v>43307</v>
      </c>
      <c r="B1167" s="20" t="s">
        <v>275</v>
      </c>
      <c r="C1167" s="24" t="s">
        <v>81</v>
      </c>
      <c r="D1167" s="46" t="s">
        <v>74</v>
      </c>
      <c r="E1167" s="37"/>
      <c r="F1167" s="37">
        <v>2000</v>
      </c>
      <c r="G1167" s="109">
        <f t="shared" si="38"/>
        <v>3.5631379130344931</v>
      </c>
      <c r="H1167" s="108">
        <v>561.303</v>
      </c>
      <c r="I1167" s="36" t="e">
        <f t="shared" si="39"/>
        <v>#VALUE!</v>
      </c>
      <c r="J1167" s="20" t="s">
        <v>187</v>
      </c>
      <c r="K1167" s="20" t="s">
        <v>83</v>
      </c>
      <c r="L1167" s="20" t="s">
        <v>26</v>
      </c>
      <c r="M1167" s="20" t="s">
        <v>66</v>
      </c>
      <c r="N1167" s="20" t="s">
        <v>84</v>
      </c>
    </row>
    <row r="1168" spans="1:15" s="163" customFormat="1" x14ac:dyDescent="0.25">
      <c r="A1168" s="52">
        <v>43307</v>
      </c>
      <c r="B1168" s="20" t="s">
        <v>276</v>
      </c>
      <c r="C1168" s="20" t="s">
        <v>121</v>
      </c>
      <c r="D1168" s="46" t="s">
        <v>74</v>
      </c>
      <c r="E1168" s="37"/>
      <c r="F1168" s="37">
        <v>3000</v>
      </c>
      <c r="G1168" s="109">
        <f t="shared" ref="G1168:G1231" si="40">+F1168/H1168</f>
        <v>5.3447068695517395</v>
      </c>
      <c r="H1168" s="108">
        <v>561.303</v>
      </c>
      <c r="I1168" s="36" t="e">
        <f t="shared" ref="I1168:I1231" si="41">+I1167+E1168-F1168</f>
        <v>#VALUE!</v>
      </c>
      <c r="J1168" s="20" t="s">
        <v>187</v>
      </c>
      <c r="K1168" s="20" t="s">
        <v>83</v>
      </c>
      <c r="L1168" s="20" t="s">
        <v>26</v>
      </c>
      <c r="M1168" s="20" t="s">
        <v>66</v>
      </c>
      <c r="N1168" s="20" t="s">
        <v>84</v>
      </c>
    </row>
    <row r="1169" spans="1:15" s="3" customFormat="1" x14ac:dyDescent="0.25">
      <c r="A1169" s="52">
        <v>43307</v>
      </c>
      <c r="B1169" s="20" t="s">
        <v>277</v>
      </c>
      <c r="C1169" s="24" t="s">
        <v>81</v>
      </c>
      <c r="D1169" s="46" t="s">
        <v>74</v>
      </c>
      <c r="E1169" s="37"/>
      <c r="F1169" s="37">
        <v>1000</v>
      </c>
      <c r="G1169" s="109">
        <f t="shared" si="40"/>
        <v>1.7815689565172466</v>
      </c>
      <c r="H1169" s="108">
        <v>561.303</v>
      </c>
      <c r="I1169" s="36" t="e">
        <f t="shared" si="41"/>
        <v>#VALUE!</v>
      </c>
      <c r="J1169" s="20" t="s">
        <v>187</v>
      </c>
      <c r="K1169" s="20" t="s">
        <v>83</v>
      </c>
      <c r="L1169" s="20" t="s">
        <v>26</v>
      </c>
      <c r="M1169" s="20" t="s">
        <v>66</v>
      </c>
      <c r="N1169" s="20" t="s">
        <v>84</v>
      </c>
    </row>
    <row r="1170" spans="1:15" s="163" customFormat="1" x14ac:dyDescent="0.25">
      <c r="A1170" s="52">
        <v>43307</v>
      </c>
      <c r="B1170" s="20" t="s">
        <v>359</v>
      </c>
      <c r="C1170" s="24" t="s">
        <v>81</v>
      </c>
      <c r="D1170" s="20" t="s">
        <v>75</v>
      </c>
      <c r="E1170" s="37"/>
      <c r="F1170" s="37">
        <v>2000</v>
      </c>
      <c r="G1170" s="109">
        <f t="shared" si="40"/>
        <v>3.5631379130344931</v>
      </c>
      <c r="H1170" s="108">
        <v>561.303</v>
      </c>
      <c r="I1170" s="36" t="e">
        <f t="shared" si="41"/>
        <v>#VALUE!</v>
      </c>
      <c r="J1170" s="20" t="s">
        <v>186</v>
      </c>
      <c r="K1170" s="20" t="s">
        <v>83</v>
      </c>
      <c r="L1170" s="20" t="s">
        <v>26</v>
      </c>
      <c r="M1170" s="20" t="s">
        <v>66</v>
      </c>
      <c r="N1170" s="24" t="s">
        <v>84</v>
      </c>
      <c r="O1170" s="166"/>
    </row>
    <row r="1171" spans="1:15" s="40" customFormat="1" x14ac:dyDescent="0.25">
      <c r="A1171" s="52">
        <v>43307</v>
      </c>
      <c r="B1171" s="20" t="s">
        <v>437</v>
      </c>
      <c r="C1171" s="20" t="s">
        <v>355</v>
      </c>
      <c r="D1171" s="20" t="s">
        <v>69</v>
      </c>
      <c r="E1171" s="37"/>
      <c r="F1171" s="37">
        <v>4000</v>
      </c>
      <c r="G1171" s="109">
        <f t="shared" si="40"/>
        <v>7.1262758260689862</v>
      </c>
      <c r="H1171" s="108">
        <v>561.303</v>
      </c>
      <c r="I1171" s="36" t="e">
        <f t="shared" si="41"/>
        <v>#VALUE!</v>
      </c>
      <c r="J1171" s="20" t="s">
        <v>186</v>
      </c>
      <c r="K1171" s="20" t="s">
        <v>188</v>
      </c>
      <c r="L1171" s="20" t="s">
        <v>26</v>
      </c>
      <c r="M1171" s="20" t="s">
        <v>66</v>
      </c>
      <c r="N1171" s="24" t="s">
        <v>100</v>
      </c>
      <c r="O1171" s="80"/>
    </row>
    <row r="1172" spans="1:15" s="163" customFormat="1" x14ac:dyDescent="0.25">
      <c r="A1172" s="52">
        <v>43307</v>
      </c>
      <c r="B1172" s="20" t="s">
        <v>354</v>
      </c>
      <c r="C1172" s="20" t="s">
        <v>355</v>
      </c>
      <c r="D1172" s="20" t="s">
        <v>69</v>
      </c>
      <c r="E1172" s="37"/>
      <c r="F1172" s="37">
        <v>9280</v>
      </c>
      <c r="G1172" s="109">
        <f t="shared" si="40"/>
        <v>16.532959916480049</v>
      </c>
      <c r="H1172" s="108">
        <v>561.303</v>
      </c>
      <c r="I1172" s="36" t="e">
        <f t="shared" si="41"/>
        <v>#VALUE!</v>
      </c>
      <c r="J1172" s="20" t="s">
        <v>186</v>
      </c>
      <c r="K1172" s="20" t="s">
        <v>438</v>
      </c>
      <c r="L1172" s="20" t="s">
        <v>26</v>
      </c>
      <c r="M1172" s="20" t="s">
        <v>66</v>
      </c>
      <c r="N1172" s="24" t="s">
        <v>100</v>
      </c>
      <c r="O1172" s="166"/>
    </row>
    <row r="1173" spans="1:15" s="163" customFormat="1" x14ac:dyDescent="0.25">
      <c r="A1173" s="52">
        <v>43307</v>
      </c>
      <c r="B1173" s="20" t="s">
        <v>440</v>
      </c>
      <c r="C1173" s="20" t="s">
        <v>355</v>
      </c>
      <c r="D1173" s="20" t="s">
        <v>69</v>
      </c>
      <c r="E1173" s="37"/>
      <c r="F1173" s="37">
        <v>2000</v>
      </c>
      <c r="G1173" s="109">
        <f t="shared" si="40"/>
        <v>3.5631379130344931</v>
      </c>
      <c r="H1173" s="108">
        <v>561.303</v>
      </c>
      <c r="I1173" s="36" t="e">
        <f t="shared" si="41"/>
        <v>#VALUE!</v>
      </c>
      <c r="J1173" s="20" t="s">
        <v>186</v>
      </c>
      <c r="K1173" s="20" t="s">
        <v>439</v>
      </c>
      <c r="L1173" s="20" t="s">
        <v>26</v>
      </c>
      <c r="M1173" s="20" t="s">
        <v>66</v>
      </c>
      <c r="N1173" s="24" t="s">
        <v>100</v>
      </c>
      <c r="O1173" s="166"/>
    </row>
    <row r="1174" spans="1:15" s="163" customFormat="1" x14ac:dyDescent="0.25">
      <c r="A1174" s="52">
        <v>43307</v>
      </c>
      <c r="B1174" s="20" t="s">
        <v>442</v>
      </c>
      <c r="C1174" s="20" t="s">
        <v>355</v>
      </c>
      <c r="D1174" s="20" t="s">
        <v>69</v>
      </c>
      <c r="E1174" s="37"/>
      <c r="F1174" s="37">
        <v>1200</v>
      </c>
      <c r="G1174" s="109">
        <f t="shared" si="40"/>
        <v>2.1378827478206959</v>
      </c>
      <c r="H1174" s="108">
        <v>561.303</v>
      </c>
      <c r="I1174" s="36" t="e">
        <f t="shared" si="41"/>
        <v>#VALUE!</v>
      </c>
      <c r="J1174" s="20" t="s">
        <v>186</v>
      </c>
      <c r="K1174" s="20" t="s">
        <v>441</v>
      </c>
      <c r="L1174" s="20" t="s">
        <v>26</v>
      </c>
      <c r="M1174" s="20" t="s">
        <v>66</v>
      </c>
      <c r="N1174" s="24" t="s">
        <v>100</v>
      </c>
      <c r="O1174" s="166"/>
    </row>
    <row r="1175" spans="1:15" s="163" customFormat="1" x14ac:dyDescent="0.25">
      <c r="A1175" s="52">
        <v>43307</v>
      </c>
      <c r="B1175" s="20" t="s">
        <v>410</v>
      </c>
      <c r="C1175" s="20" t="s">
        <v>355</v>
      </c>
      <c r="D1175" s="20" t="s">
        <v>69</v>
      </c>
      <c r="E1175" s="37"/>
      <c r="F1175" s="37">
        <v>11600</v>
      </c>
      <c r="G1175" s="109">
        <f t="shared" si="40"/>
        <v>20.666199895600059</v>
      </c>
      <c r="H1175" s="108">
        <v>561.303</v>
      </c>
      <c r="I1175" s="36" t="e">
        <f t="shared" si="41"/>
        <v>#VALUE!</v>
      </c>
      <c r="J1175" s="20" t="s">
        <v>186</v>
      </c>
      <c r="K1175" s="20" t="s">
        <v>443</v>
      </c>
      <c r="L1175" s="20" t="s">
        <v>26</v>
      </c>
      <c r="M1175" s="20" t="s">
        <v>66</v>
      </c>
      <c r="N1175" s="24" t="s">
        <v>100</v>
      </c>
      <c r="O1175" s="166"/>
    </row>
    <row r="1176" spans="1:15" s="163" customFormat="1" x14ac:dyDescent="0.25">
      <c r="A1176" s="52">
        <v>43307</v>
      </c>
      <c r="B1176" s="20" t="s">
        <v>445</v>
      </c>
      <c r="C1176" s="20" t="s">
        <v>355</v>
      </c>
      <c r="D1176" s="20" t="s">
        <v>69</v>
      </c>
      <c r="E1176" s="37"/>
      <c r="F1176" s="37">
        <v>2000</v>
      </c>
      <c r="G1176" s="109">
        <f t="shared" si="40"/>
        <v>3.5631379130344931</v>
      </c>
      <c r="H1176" s="108">
        <v>561.303</v>
      </c>
      <c r="I1176" s="36" t="e">
        <f t="shared" si="41"/>
        <v>#VALUE!</v>
      </c>
      <c r="J1176" s="20" t="s">
        <v>186</v>
      </c>
      <c r="K1176" s="20" t="s">
        <v>446</v>
      </c>
      <c r="L1176" s="20" t="s">
        <v>26</v>
      </c>
      <c r="M1176" s="20" t="s">
        <v>66</v>
      </c>
      <c r="N1176" s="24" t="s">
        <v>100</v>
      </c>
      <c r="O1176" s="166"/>
    </row>
    <row r="1177" spans="1:15" s="163" customFormat="1" x14ac:dyDescent="0.25">
      <c r="A1177" s="52">
        <v>43307</v>
      </c>
      <c r="B1177" s="20" t="s">
        <v>473</v>
      </c>
      <c r="C1177" s="24" t="s">
        <v>81</v>
      </c>
      <c r="D1177" s="46" t="s">
        <v>74</v>
      </c>
      <c r="E1177" s="37"/>
      <c r="F1177" s="37">
        <v>1000</v>
      </c>
      <c r="G1177" s="109">
        <f t="shared" si="40"/>
        <v>1.7815689565172466</v>
      </c>
      <c r="H1177" s="108">
        <v>561.303</v>
      </c>
      <c r="I1177" s="36" t="e">
        <f t="shared" si="41"/>
        <v>#VALUE!</v>
      </c>
      <c r="J1177" s="20" t="s">
        <v>366</v>
      </c>
      <c r="K1177" s="20" t="s">
        <v>83</v>
      </c>
      <c r="L1177" s="20" t="s">
        <v>26</v>
      </c>
      <c r="M1177" s="20" t="s">
        <v>66</v>
      </c>
      <c r="N1177" s="20" t="s">
        <v>84</v>
      </c>
    </row>
    <row r="1178" spans="1:15" s="163" customFormat="1" x14ac:dyDescent="0.25">
      <c r="A1178" s="52">
        <v>43307</v>
      </c>
      <c r="B1178" s="20" t="s">
        <v>474</v>
      </c>
      <c r="C1178" s="24" t="s">
        <v>81</v>
      </c>
      <c r="D1178" s="46" t="s">
        <v>74</v>
      </c>
      <c r="E1178" s="37"/>
      <c r="F1178" s="37">
        <v>500</v>
      </c>
      <c r="G1178" s="109">
        <f t="shared" si="40"/>
        <v>0.89078447825862328</v>
      </c>
      <c r="H1178" s="108">
        <v>561.303</v>
      </c>
      <c r="I1178" s="36" t="e">
        <f t="shared" si="41"/>
        <v>#VALUE!</v>
      </c>
      <c r="J1178" s="20" t="s">
        <v>366</v>
      </c>
      <c r="K1178" s="20" t="s">
        <v>83</v>
      </c>
      <c r="L1178" s="20" t="s">
        <v>26</v>
      </c>
      <c r="M1178" s="20" t="s">
        <v>66</v>
      </c>
      <c r="N1178" s="20" t="s">
        <v>84</v>
      </c>
    </row>
    <row r="1179" spans="1:15" s="163" customFormat="1" x14ac:dyDescent="0.25">
      <c r="A1179" s="52">
        <v>43307</v>
      </c>
      <c r="B1179" s="20" t="s">
        <v>475</v>
      </c>
      <c r="C1179" s="24" t="s">
        <v>81</v>
      </c>
      <c r="D1179" s="46" t="s">
        <v>74</v>
      </c>
      <c r="E1179" s="37"/>
      <c r="F1179" s="37">
        <v>1000</v>
      </c>
      <c r="G1179" s="109">
        <f t="shared" si="40"/>
        <v>1.7815689565172466</v>
      </c>
      <c r="H1179" s="108">
        <v>561.303</v>
      </c>
      <c r="I1179" s="36" t="e">
        <f t="shared" si="41"/>
        <v>#VALUE!</v>
      </c>
      <c r="J1179" s="20" t="s">
        <v>366</v>
      </c>
      <c r="K1179" s="20" t="s">
        <v>83</v>
      </c>
      <c r="L1179" s="20" t="s">
        <v>26</v>
      </c>
      <c r="M1179" s="20" t="s">
        <v>66</v>
      </c>
      <c r="N1179" s="20" t="s">
        <v>84</v>
      </c>
    </row>
    <row r="1180" spans="1:15" s="3" customFormat="1" ht="15.75" x14ac:dyDescent="0.25">
      <c r="A1180" s="52">
        <v>43307</v>
      </c>
      <c r="B1180" s="20" t="s">
        <v>637</v>
      </c>
      <c r="C1180" s="24" t="s">
        <v>81</v>
      </c>
      <c r="D1180" s="55" t="s">
        <v>76</v>
      </c>
      <c r="E1180" s="37"/>
      <c r="F1180" s="37">
        <v>3000</v>
      </c>
      <c r="G1180" s="109">
        <f t="shared" si="40"/>
        <v>5.3447068695517395</v>
      </c>
      <c r="H1180" s="108">
        <v>561.303</v>
      </c>
      <c r="I1180" s="36" t="e">
        <f t="shared" si="41"/>
        <v>#VALUE!</v>
      </c>
      <c r="J1180" s="20" t="s">
        <v>396</v>
      </c>
      <c r="K1180" s="46" t="s">
        <v>83</v>
      </c>
      <c r="L1180" s="20" t="s">
        <v>35</v>
      </c>
      <c r="M1180" s="20" t="s">
        <v>66</v>
      </c>
      <c r="N1180" s="24" t="s">
        <v>84</v>
      </c>
      <c r="O1180" s="39"/>
    </row>
    <row r="1181" spans="1:15" s="163" customFormat="1" x14ac:dyDescent="0.25">
      <c r="A1181" s="52">
        <v>43307</v>
      </c>
      <c r="B1181" s="24" t="s">
        <v>654</v>
      </c>
      <c r="C1181" s="24" t="s">
        <v>99</v>
      </c>
      <c r="D1181" s="24" t="s">
        <v>76</v>
      </c>
      <c r="E1181" s="37"/>
      <c r="F1181" s="37">
        <v>30000</v>
      </c>
      <c r="G1181" s="109">
        <f t="shared" si="40"/>
        <v>53.447068695517395</v>
      </c>
      <c r="H1181" s="108">
        <v>561.303</v>
      </c>
      <c r="I1181" s="36" t="e">
        <f t="shared" si="41"/>
        <v>#VALUE!</v>
      </c>
      <c r="J1181" s="24" t="s">
        <v>639</v>
      </c>
      <c r="K1181" s="24" t="s">
        <v>500</v>
      </c>
      <c r="L1181" s="20" t="s">
        <v>35</v>
      </c>
      <c r="M1181" s="20" t="s">
        <v>66</v>
      </c>
      <c r="N1181" s="20" t="s">
        <v>100</v>
      </c>
    </row>
    <row r="1182" spans="1:15" s="163" customFormat="1" x14ac:dyDescent="0.25">
      <c r="A1182" s="52">
        <v>43307</v>
      </c>
      <c r="B1182" s="24" t="s">
        <v>655</v>
      </c>
      <c r="C1182" s="24" t="s">
        <v>81</v>
      </c>
      <c r="D1182" s="24" t="s">
        <v>76</v>
      </c>
      <c r="E1182" s="37"/>
      <c r="F1182" s="37">
        <v>5000</v>
      </c>
      <c r="G1182" s="109">
        <f t="shared" si="40"/>
        <v>8.907844782586233</v>
      </c>
      <c r="H1182" s="108">
        <v>561.303</v>
      </c>
      <c r="I1182" s="36" t="e">
        <f t="shared" si="41"/>
        <v>#VALUE!</v>
      </c>
      <c r="J1182" s="24" t="s">
        <v>639</v>
      </c>
      <c r="K1182" s="24" t="s">
        <v>640</v>
      </c>
      <c r="L1182" s="20" t="s">
        <v>35</v>
      </c>
      <c r="M1182" s="20" t="s">
        <v>66</v>
      </c>
      <c r="N1182" s="20" t="s">
        <v>84</v>
      </c>
    </row>
    <row r="1183" spans="1:15" s="3" customFormat="1" x14ac:dyDescent="0.25">
      <c r="A1183" s="52">
        <v>43307</v>
      </c>
      <c r="B1183" s="20" t="s">
        <v>727</v>
      </c>
      <c r="C1183" s="24" t="s">
        <v>81</v>
      </c>
      <c r="D1183" s="20" t="s">
        <v>76</v>
      </c>
      <c r="E1183" s="37"/>
      <c r="F1183" s="67">
        <v>2000</v>
      </c>
      <c r="G1183" s="109">
        <f t="shared" si="40"/>
        <v>3.5631379130344931</v>
      </c>
      <c r="H1183" s="108">
        <v>561.303</v>
      </c>
      <c r="I1183" s="36" t="e">
        <f t="shared" si="41"/>
        <v>#VALUE!</v>
      </c>
      <c r="J1183" s="20" t="s">
        <v>350</v>
      </c>
      <c r="K1183" s="20" t="s">
        <v>83</v>
      </c>
      <c r="L1183" s="20" t="s">
        <v>35</v>
      </c>
      <c r="M1183" s="20" t="s">
        <v>66</v>
      </c>
      <c r="N1183" s="20" t="s">
        <v>668</v>
      </c>
    </row>
    <row r="1184" spans="1:15" s="3" customFormat="1" x14ac:dyDescent="0.25">
      <c r="A1184" s="52">
        <v>43307</v>
      </c>
      <c r="B1184" s="20" t="s">
        <v>728</v>
      </c>
      <c r="C1184" s="24" t="s">
        <v>81</v>
      </c>
      <c r="D1184" s="20" t="s">
        <v>76</v>
      </c>
      <c r="E1184" s="37"/>
      <c r="F1184" s="67">
        <v>1000</v>
      </c>
      <c r="G1184" s="109">
        <f t="shared" si="40"/>
        <v>1.7815689565172466</v>
      </c>
      <c r="H1184" s="108">
        <v>561.303</v>
      </c>
      <c r="I1184" s="36" t="e">
        <f t="shared" si="41"/>
        <v>#VALUE!</v>
      </c>
      <c r="J1184" s="20" t="s">
        <v>350</v>
      </c>
      <c r="K1184" s="20" t="s">
        <v>83</v>
      </c>
      <c r="L1184" s="20" t="s">
        <v>35</v>
      </c>
      <c r="M1184" s="20" t="s">
        <v>66</v>
      </c>
      <c r="N1184" s="20" t="s">
        <v>668</v>
      </c>
    </row>
    <row r="1185" spans="1:14" s="163" customFormat="1" x14ac:dyDescent="0.25">
      <c r="A1185" s="52">
        <v>43307</v>
      </c>
      <c r="B1185" s="63" t="s">
        <v>793</v>
      </c>
      <c r="C1185" s="24" t="s">
        <v>99</v>
      </c>
      <c r="D1185" s="46" t="s">
        <v>74</v>
      </c>
      <c r="E1185" s="37"/>
      <c r="F1185" s="100">
        <v>30000</v>
      </c>
      <c r="G1185" s="109">
        <f t="shared" si="40"/>
        <v>53.447068695517395</v>
      </c>
      <c r="H1185" s="108">
        <v>561.303</v>
      </c>
      <c r="I1185" s="36" t="e">
        <f t="shared" si="41"/>
        <v>#VALUE!</v>
      </c>
      <c r="J1185" s="24" t="s">
        <v>288</v>
      </c>
      <c r="K1185" s="63">
        <v>203</v>
      </c>
      <c r="L1185" s="20" t="s">
        <v>26</v>
      </c>
      <c r="M1185" s="20" t="s">
        <v>66</v>
      </c>
      <c r="N1185" s="24" t="s">
        <v>100</v>
      </c>
    </row>
    <row r="1186" spans="1:14" s="163" customFormat="1" x14ac:dyDescent="0.25">
      <c r="A1186" s="52">
        <v>43307</v>
      </c>
      <c r="B1186" s="63" t="s">
        <v>794</v>
      </c>
      <c r="C1186" s="24" t="s">
        <v>81</v>
      </c>
      <c r="D1186" s="46" t="s">
        <v>74</v>
      </c>
      <c r="E1186" s="37"/>
      <c r="F1186" s="100">
        <v>300</v>
      </c>
      <c r="G1186" s="109">
        <f t="shared" si="40"/>
        <v>0.53447068695517397</v>
      </c>
      <c r="H1186" s="108">
        <v>561.303</v>
      </c>
      <c r="I1186" s="36" t="e">
        <f t="shared" si="41"/>
        <v>#VALUE!</v>
      </c>
      <c r="J1186" s="24" t="s">
        <v>288</v>
      </c>
      <c r="K1186" s="63" t="s">
        <v>83</v>
      </c>
      <c r="L1186" s="20" t="s">
        <v>26</v>
      </c>
      <c r="M1186" s="20" t="s">
        <v>66</v>
      </c>
      <c r="N1186" s="24" t="s">
        <v>84</v>
      </c>
    </row>
    <row r="1187" spans="1:14" s="163" customFormat="1" x14ac:dyDescent="0.25">
      <c r="A1187" s="52">
        <v>43307</v>
      </c>
      <c r="B1187" s="63" t="s">
        <v>795</v>
      </c>
      <c r="C1187" s="24" t="s">
        <v>81</v>
      </c>
      <c r="D1187" s="46" t="s">
        <v>74</v>
      </c>
      <c r="E1187" s="37"/>
      <c r="F1187" s="100">
        <v>5000</v>
      </c>
      <c r="G1187" s="109">
        <f t="shared" si="40"/>
        <v>8.907844782586233</v>
      </c>
      <c r="H1187" s="108">
        <v>561.303</v>
      </c>
      <c r="I1187" s="36" t="e">
        <f t="shared" si="41"/>
        <v>#VALUE!</v>
      </c>
      <c r="J1187" s="24" t="s">
        <v>288</v>
      </c>
      <c r="K1187" s="63" t="s">
        <v>83</v>
      </c>
      <c r="L1187" s="20" t="s">
        <v>26</v>
      </c>
      <c r="M1187" s="20" t="s">
        <v>66</v>
      </c>
      <c r="N1187" s="24" t="s">
        <v>84</v>
      </c>
    </row>
    <row r="1188" spans="1:14" s="163" customFormat="1" x14ac:dyDescent="0.25">
      <c r="A1188" s="52">
        <v>43307</v>
      </c>
      <c r="B1188" s="63" t="s">
        <v>796</v>
      </c>
      <c r="C1188" s="24" t="s">
        <v>81</v>
      </c>
      <c r="D1188" s="46" t="s">
        <v>74</v>
      </c>
      <c r="E1188" s="37"/>
      <c r="F1188" s="100">
        <v>1000</v>
      </c>
      <c r="G1188" s="109">
        <f t="shared" si="40"/>
        <v>1.7815689565172466</v>
      </c>
      <c r="H1188" s="108">
        <v>561.303</v>
      </c>
      <c r="I1188" s="36" t="e">
        <f t="shared" si="41"/>
        <v>#VALUE!</v>
      </c>
      <c r="J1188" s="24" t="s">
        <v>288</v>
      </c>
      <c r="K1188" s="63" t="s">
        <v>83</v>
      </c>
      <c r="L1188" s="20" t="s">
        <v>26</v>
      </c>
      <c r="M1188" s="20" t="s">
        <v>66</v>
      </c>
      <c r="N1188" s="24" t="s">
        <v>84</v>
      </c>
    </row>
    <row r="1189" spans="1:14" s="163" customFormat="1" x14ac:dyDescent="0.25">
      <c r="A1189" s="52">
        <v>43307</v>
      </c>
      <c r="B1189" s="63" t="s">
        <v>797</v>
      </c>
      <c r="C1189" s="24" t="s">
        <v>81</v>
      </c>
      <c r="D1189" s="46" t="s">
        <v>74</v>
      </c>
      <c r="E1189" s="37"/>
      <c r="F1189" s="100">
        <v>700</v>
      </c>
      <c r="G1189" s="109">
        <f t="shared" si="40"/>
        <v>1.2470982695620725</v>
      </c>
      <c r="H1189" s="108">
        <v>561.303</v>
      </c>
      <c r="I1189" s="36" t="e">
        <f t="shared" si="41"/>
        <v>#VALUE!</v>
      </c>
      <c r="J1189" s="24" t="s">
        <v>288</v>
      </c>
      <c r="K1189" s="63" t="s">
        <v>83</v>
      </c>
      <c r="L1189" s="20" t="s">
        <v>26</v>
      </c>
      <c r="M1189" s="20" t="s">
        <v>66</v>
      </c>
      <c r="N1189" s="24" t="s">
        <v>84</v>
      </c>
    </row>
    <row r="1190" spans="1:14" s="163" customFormat="1" x14ac:dyDescent="0.25">
      <c r="A1190" s="52">
        <v>43307</v>
      </c>
      <c r="B1190" s="63" t="s">
        <v>798</v>
      </c>
      <c r="C1190" s="24" t="s">
        <v>81</v>
      </c>
      <c r="D1190" s="46" t="s">
        <v>74</v>
      </c>
      <c r="E1190" s="37"/>
      <c r="F1190" s="100">
        <v>700</v>
      </c>
      <c r="G1190" s="109">
        <f t="shared" si="40"/>
        <v>1.2470982695620725</v>
      </c>
      <c r="H1190" s="108">
        <v>561.303</v>
      </c>
      <c r="I1190" s="36" t="e">
        <f t="shared" si="41"/>
        <v>#VALUE!</v>
      </c>
      <c r="J1190" s="24" t="s">
        <v>288</v>
      </c>
      <c r="K1190" s="63" t="s">
        <v>83</v>
      </c>
      <c r="L1190" s="20" t="s">
        <v>26</v>
      </c>
      <c r="M1190" s="20" t="s">
        <v>66</v>
      </c>
      <c r="N1190" s="24" t="s">
        <v>84</v>
      </c>
    </row>
    <row r="1191" spans="1:14" s="163" customFormat="1" x14ac:dyDescent="0.25">
      <c r="A1191" s="52">
        <v>43307</v>
      </c>
      <c r="B1191" s="63" t="s">
        <v>799</v>
      </c>
      <c r="C1191" s="24" t="s">
        <v>99</v>
      </c>
      <c r="D1191" s="46" t="s">
        <v>74</v>
      </c>
      <c r="E1191" s="37"/>
      <c r="F1191" s="100">
        <v>10000</v>
      </c>
      <c r="G1191" s="109">
        <f t="shared" si="40"/>
        <v>17.815689565172466</v>
      </c>
      <c r="H1191" s="108">
        <v>561.303</v>
      </c>
      <c r="I1191" s="36" t="e">
        <f t="shared" si="41"/>
        <v>#VALUE!</v>
      </c>
      <c r="J1191" s="24" t="s">
        <v>288</v>
      </c>
      <c r="K1191" s="63" t="s">
        <v>83</v>
      </c>
      <c r="L1191" s="20" t="s">
        <v>26</v>
      </c>
      <c r="M1191" s="20" t="s">
        <v>66</v>
      </c>
      <c r="N1191" s="24" t="s">
        <v>84</v>
      </c>
    </row>
    <row r="1192" spans="1:14" s="163" customFormat="1" x14ac:dyDescent="0.25">
      <c r="A1192" s="52">
        <v>43307</v>
      </c>
      <c r="B1192" s="24" t="s">
        <v>779</v>
      </c>
      <c r="C1192" s="24" t="s">
        <v>81</v>
      </c>
      <c r="D1192" s="46" t="s">
        <v>74</v>
      </c>
      <c r="E1192" s="37"/>
      <c r="F1192" s="37">
        <v>1000</v>
      </c>
      <c r="G1192" s="109">
        <f t="shared" si="40"/>
        <v>1.7815689565172466</v>
      </c>
      <c r="H1192" s="108">
        <v>561.303</v>
      </c>
      <c r="I1192" s="36" t="e">
        <f t="shared" si="41"/>
        <v>#VALUE!</v>
      </c>
      <c r="J1192" s="24" t="s">
        <v>806</v>
      </c>
      <c r="K1192" s="24" t="s">
        <v>83</v>
      </c>
      <c r="L1192" s="20" t="s">
        <v>26</v>
      </c>
      <c r="M1192" s="20" t="s">
        <v>66</v>
      </c>
      <c r="N1192" s="24" t="s">
        <v>84</v>
      </c>
    </row>
    <row r="1193" spans="1:14" s="3" customFormat="1" x14ac:dyDescent="0.25">
      <c r="A1193" s="52">
        <v>43307</v>
      </c>
      <c r="B1193" s="24" t="s">
        <v>780</v>
      </c>
      <c r="C1193" s="20" t="s">
        <v>73</v>
      </c>
      <c r="D1193" s="46" t="s">
        <v>74</v>
      </c>
      <c r="E1193" s="37"/>
      <c r="F1193" s="37">
        <v>1000</v>
      </c>
      <c r="G1193" s="109">
        <f t="shared" si="40"/>
        <v>1.7815689565172466</v>
      </c>
      <c r="H1193" s="108">
        <v>561.303</v>
      </c>
      <c r="I1193" s="36" t="e">
        <f t="shared" si="41"/>
        <v>#VALUE!</v>
      </c>
      <c r="J1193" s="24" t="s">
        <v>806</v>
      </c>
      <c r="K1193" s="24" t="s">
        <v>83</v>
      </c>
      <c r="L1193" s="20" t="s">
        <v>26</v>
      </c>
      <c r="M1193" s="20" t="s">
        <v>66</v>
      </c>
      <c r="N1193" s="24" t="s">
        <v>84</v>
      </c>
    </row>
    <row r="1194" spans="1:14" s="3" customFormat="1" x14ac:dyDescent="0.25">
      <c r="A1194" s="52">
        <v>43307</v>
      </c>
      <c r="B1194" s="24" t="s">
        <v>851</v>
      </c>
      <c r="C1194" s="20" t="s">
        <v>79</v>
      </c>
      <c r="D1194" s="24" t="s">
        <v>69</v>
      </c>
      <c r="E1194" s="37"/>
      <c r="F1194" s="37">
        <v>2500</v>
      </c>
      <c r="G1194" s="109">
        <f t="shared" si="40"/>
        <v>4.4539223912931165</v>
      </c>
      <c r="H1194" s="108">
        <v>561.303</v>
      </c>
      <c r="I1194" s="36" t="e">
        <f t="shared" si="41"/>
        <v>#VALUE!</v>
      </c>
      <c r="J1194" s="24" t="s">
        <v>806</v>
      </c>
      <c r="K1194" s="24" t="s">
        <v>83</v>
      </c>
      <c r="L1194" s="20" t="s">
        <v>26</v>
      </c>
      <c r="M1194" s="20" t="s">
        <v>66</v>
      </c>
      <c r="N1194" s="24" t="s">
        <v>84</v>
      </c>
    </row>
    <row r="1195" spans="1:14" s="163" customFormat="1" x14ac:dyDescent="0.25">
      <c r="A1195" s="52">
        <v>43307</v>
      </c>
      <c r="B1195" s="24" t="s">
        <v>781</v>
      </c>
      <c r="C1195" s="24" t="s">
        <v>81</v>
      </c>
      <c r="D1195" s="46" t="s">
        <v>74</v>
      </c>
      <c r="E1195" s="37"/>
      <c r="F1195" s="37">
        <v>1000</v>
      </c>
      <c r="G1195" s="109">
        <f t="shared" si="40"/>
        <v>1.7815689565172466</v>
      </c>
      <c r="H1195" s="108">
        <v>561.303</v>
      </c>
      <c r="I1195" s="36" t="e">
        <f t="shared" si="41"/>
        <v>#VALUE!</v>
      </c>
      <c r="J1195" s="24" t="s">
        <v>806</v>
      </c>
      <c r="K1195" s="24" t="s">
        <v>83</v>
      </c>
      <c r="L1195" s="20" t="s">
        <v>26</v>
      </c>
      <c r="M1195" s="20" t="s">
        <v>66</v>
      </c>
      <c r="N1195" s="24" t="s">
        <v>84</v>
      </c>
    </row>
    <row r="1196" spans="1:14" s="163" customFormat="1" x14ac:dyDescent="0.25">
      <c r="A1196" s="52">
        <v>43307</v>
      </c>
      <c r="B1196" s="63" t="s">
        <v>935</v>
      </c>
      <c r="C1196" s="24" t="s">
        <v>81</v>
      </c>
      <c r="D1196" s="46" t="s">
        <v>74</v>
      </c>
      <c r="E1196" s="37"/>
      <c r="F1196" s="37">
        <v>500</v>
      </c>
      <c r="G1196" s="109">
        <f t="shared" si="40"/>
        <v>0.89078447825862328</v>
      </c>
      <c r="H1196" s="108">
        <v>561.303</v>
      </c>
      <c r="I1196" s="36" t="e">
        <f t="shared" si="41"/>
        <v>#VALUE!</v>
      </c>
      <c r="J1196" s="24" t="s">
        <v>338</v>
      </c>
      <c r="K1196" s="63" t="s">
        <v>83</v>
      </c>
      <c r="L1196" s="20" t="s">
        <v>26</v>
      </c>
      <c r="M1196" s="20" t="s">
        <v>66</v>
      </c>
      <c r="N1196" s="24" t="s">
        <v>84</v>
      </c>
    </row>
    <row r="1197" spans="1:14" s="163" customFormat="1" x14ac:dyDescent="0.25">
      <c r="A1197" s="52">
        <v>43307</v>
      </c>
      <c r="B1197" s="63" t="s">
        <v>967</v>
      </c>
      <c r="C1197" s="24" t="s">
        <v>81</v>
      </c>
      <c r="D1197" s="46" t="s">
        <v>74</v>
      </c>
      <c r="E1197" s="37"/>
      <c r="F1197" s="37">
        <v>500</v>
      </c>
      <c r="G1197" s="109">
        <f t="shared" si="40"/>
        <v>0.89078447825862328</v>
      </c>
      <c r="H1197" s="108">
        <v>561.303</v>
      </c>
      <c r="I1197" s="36" t="e">
        <f t="shared" si="41"/>
        <v>#VALUE!</v>
      </c>
      <c r="J1197" s="24" t="s">
        <v>338</v>
      </c>
      <c r="K1197" s="63" t="s">
        <v>83</v>
      </c>
      <c r="L1197" s="20" t="s">
        <v>26</v>
      </c>
      <c r="M1197" s="20" t="s">
        <v>66</v>
      </c>
      <c r="N1197" s="24" t="s">
        <v>84</v>
      </c>
    </row>
    <row r="1198" spans="1:14" s="163" customFormat="1" x14ac:dyDescent="0.25">
      <c r="A1198" s="52">
        <v>43307</v>
      </c>
      <c r="B1198" s="63" t="s">
        <v>968</v>
      </c>
      <c r="C1198" s="20" t="s">
        <v>79</v>
      </c>
      <c r="D1198" s="20" t="s">
        <v>69</v>
      </c>
      <c r="E1198" s="37"/>
      <c r="F1198" s="37">
        <v>5200</v>
      </c>
      <c r="G1198" s="109">
        <f t="shared" si="40"/>
        <v>9.2641585738896826</v>
      </c>
      <c r="H1198" s="108">
        <v>561.303</v>
      </c>
      <c r="I1198" s="36" t="e">
        <f t="shared" si="41"/>
        <v>#VALUE!</v>
      </c>
      <c r="J1198" s="24" t="s">
        <v>338</v>
      </c>
      <c r="K1198" s="63">
        <v>8322</v>
      </c>
      <c r="L1198" s="20" t="s">
        <v>26</v>
      </c>
      <c r="M1198" s="20" t="s">
        <v>66</v>
      </c>
      <c r="N1198" s="24" t="s">
        <v>100</v>
      </c>
    </row>
    <row r="1199" spans="1:14" s="163" customFormat="1" x14ac:dyDescent="0.25">
      <c r="A1199" s="52">
        <v>43307</v>
      </c>
      <c r="B1199" s="63" t="s">
        <v>881</v>
      </c>
      <c r="C1199" s="24" t="s">
        <v>81</v>
      </c>
      <c r="D1199" s="46" t="s">
        <v>74</v>
      </c>
      <c r="E1199" s="37"/>
      <c r="F1199" s="37">
        <v>500</v>
      </c>
      <c r="G1199" s="109">
        <f t="shared" si="40"/>
        <v>0.89078447825862328</v>
      </c>
      <c r="H1199" s="108">
        <v>561.303</v>
      </c>
      <c r="I1199" s="36" t="e">
        <f t="shared" si="41"/>
        <v>#VALUE!</v>
      </c>
      <c r="J1199" s="24" t="s">
        <v>338</v>
      </c>
      <c r="K1199" s="63" t="s">
        <v>83</v>
      </c>
      <c r="L1199" s="20" t="s">
        <v>26</v>
      </c>
      <c r="M1199" s="20" t="s">
        <v>66</v>
      </c>
      <c r="N1199" s="24" t="s">
        <v>84</v>
      </c>
    </row>
    <row r="1200" spans="1:14" s="163" customFormat="1" x14ac:dyDescent="0.25">
      <c r="A1200" s="52">
        <v>43307</v>
      </c>
      <c r="B1200" s="63" t="s">
        <v>969</v>
      </c>
      <c r="C1200" s="24" t="s">
        <v>81</v>
      </c>
      <c r="D1200" s="46" t="s">
        <v>74</v>
      </c>
      <c r="E1200" s="37"/>
      <c r="F1200" s="37">
        <v>500</v>
      </c>
      <c r="G1200" s="109">
        <f t="shared" si="40"/>
        <v>0.89078447825862328</v>
      </c>
      <c r="H1200" s="108">
        <v>561.303</v>
      </c>
      <c r="I1200" s="36" t="e">
        <f t="shared" si="41"/>
        <v>#VALUE!</v>
      </c>
      <c r="J1200" s="24" t="s">
        <v>338</v>
      </c>
      <c r="K1200" s="63" t="s">
        <v>83</v>
      </c>
      <c r="L1200" s="20" t="s">
        <v>26</v>
      </c>
      <c r="M1200" s="20" t="s">
        <v>66</v>
      </c>
      <c r="N1200" s="24" t="s">
        <v>84</v>
      </c>
    </row>
    <row r="1201" spans="1:15" s="163" customFormat="1" x14ac:dyDescent="0.25">
      <c r="A1201" s="52">
        <v>43307</v>
      </c>
      <c r="B1201" s="63" t="s">
        <v>916</v>
      </c>
      <c r="C1201" s="24" t="s">
        <v>81</v>
      </c>
      <c r="D1201" s="46" t="s">
        <v>74</v>
      </c>
      <c r="E1201" s="37"/>
      <c r="F1201" s="37">
        <v>500</v>
      </c>
      <c r="G1201" s="109">
        <f t="shared" si="40"/>
        <v>0.89078447825862328</v>
      </c>
      <c r="H1201" s="108">
        <v>561.303</v>
      </c>
      <c r="I1201" s="36" t="e">
        <f t="shared" si="41"/>
        <v>#VALUE!</v>
      </c>
      <c r="J1201" s="24" t="s">
        <v>338</v>
      </c>
      <c r="K1201" s="63" t="s">
        <v>83</v>
      </c>
      <c r="L1201" s="20" t="s">
        <v>26</v>
      </c>
      <c r="M1201" s="20" t="s">
        <v>66</v>
      </c>
      <c r="N1201" s="24" t="s">
        <v>84</v>
      </c>
    </row>
    <row r="1202" spans="1:15" s="163" customFormat="1" x14ac:dyDescent="0.25">
      <c r="A1202" s="52">
        <v>43307</v>
      </c>
      <c r="B1202" s="63" t="s">
        <v>970</v>
      </c>
      <c r="C1202" s="24" t="s">
        <v>81</v>
      </c>
      <c r="D1202" s="46" t="s">
        <v>74</v>
      </c>
      <c r="E1202" s="37"/>
      <c r="F1202" s="37">
        <v>500</v>
      </c>
      <c r="G1202" s="109">
        <f t="shared" si="40"/>
        <v>0.89078447825862328</v>
      </c>
      <c r="H1202" s="108">
        <v>561.303</v>
      </c>
      <c r="I1202" s="36" t="e">
        <f t="shared" si="41"/>
        <v>#VALUE!</v>
      </c>
      <c r="J1202" s="24" t="s">
        <v>338</v>
      </c>
      <c r="K1202" s="63" t="s">
        <v>83</v>
      </c>
      <c r="L1202" s="20" t="s">
        <v>26</v>
      </c>
      <c r="M1202" s="20" t="s">
        <v>66</v>
      </c>
      <c r="N1202" s="24" t="s">
        <v>84</v>
      </c>
    </row>
    <row r="1203" spans="1:15" s="163" customFormat="1" x14ac:dyDescent="0.25">
      <c r="A1203" s="52">
        <v>43307</v>
      </c>
      <c r="B1203" s="63" t="s">
        <v>971</v>
      </c>
      <c r="C1203" s="24" t="s">
        <v>81</v>
      </c>
      <c r="D1203" s="46" t="s">
        <v>74</v>
      </c>
      <c r="E1203" s="37"/>
      <c r="F1203" s="37">
        <v>500</v>
      </c>
      <c r="G1203" s="109">
        <f t="shared" si="40"/>
        <v>0.89078447825862328</v>
      </c>
      <c r="H1203" s="108">
        <v>561.303</v>
      </c>
      <c r="I1203" s="36" t="e">
        <f t="shared" si="41"/>
        <v>#VALUE!</v>
      </c>
      <c r="J1203" s="24" t="s">
        <v>338</v>
      </c>
      <c r="K1203" s="63" t="s">
        <v>83</v>
      </c>
      <c r="L1203" s="20" t="s">
        <v>26</v>
      </c>
      <c r="M1203" s="20" t="s">
        <v>66</v>
      </c>
      <c r="N1203" s="24" t="s">
        <v>84</v>
      </c>
    </row>
    <row r="1204" spans="1:15" s="163" customFormat="1" x14ac:dyDescent="0.25">
      <c r="A1204" s="52">
        <v>43307</v>
      </c>
      <c r="B1204" s="63" t="s">
        <v>946</v>
      </c>
      <c r="C1204" s="24" t="s">
        <v>81</v>
      </c>
      <c r="D1204" s="46" t="s">
        <v>74</v>
      </c>
      <c r="E1204" s="37"/>
      <c r="F1204" s="37">
        <v>500</v>
      </c>
      <c r="G1204" s="109">
        <f t="shared" si="40"/>
        <v>0.89078447825862328</v>
      </c>
      <c r="H1204" s="108">
        <v>561.303</v>
      </c>
      <c r="I1204" s="36" t="e">
        <f t="shared" si="41"/>
        <v>#VALUE!</v>
      </c>
      <c r="J1204" s="24" t="s">
        <v>338</v>
      </c>
      <c r="K1204" s="63" t="s">
        <v>83</v>
      </c>
      <c r="L1204" s="20" t="s">
        <v>26</v>
      </c>
      <c r="M1204" s="20" t="s">
        <v>66</v>
      </c>
      <c r="N1204" s="24" t="s">
        <v>84</v>
      </c>
    </row>
    <row r="1205" spans="1:15" s="163" customFormat="1" x14ac:dyDescent="0.25">
      <c r="A1205" s="52">
        <v>43307</v>
      </c>
      <c r="B1205" s="63" t="s">
        <v>1056</v>
      </c>
      <c r="C1205" s="24" t="s">
        <v>81</v>
      </c>
      <c r="D1205" s="20" t="s">
        <v>76</v>
      </c>
      <c r="E1205" s="100"/>
      <c r="F1205" s="100">
        <v>12000</v>
      </c>
      <c r="G1205" s="109">
        <f t="shared" si="40"/>
        <v>21.378827478206958</v>
      </c>
      <c r="H1205" s="108">
        <v>561.303</v>
      </c>
      <c r="I1205" s="36" t="e">
        <f t="shared" si="41"/>
        <v>#VALUE!</v>
      </c>
      <c r="J1205" s="63" t="s">
        <v>351</v>
      </c>
      <c r="K1205" s="63" t="s">
        <v>1057</v>
      </c>
      <c r="L1205" s="20" t="s">
        <v>35</v>
      </c>
      <c r="M1205" s="20" t="s">
        <v>66</v>
      </c>
      <c r="N1205" s="24" t="s">
        <v>100</v>
      </c>
      <c r="O1205" s="168"/>
    </row>
    <row r="1206" spans="1:15" s="163" customFormat="1" x14ac:dyDescent="0.25">
      <c r="A1206" s="52">
        <v>43307</v>
      </c>
      <c r="B1206" s="63" t="s">
        <v>1058</v>
      </c>
      <c r="C1206" s="24" t="s">
        <v>81</v>
      </c>
      <c r="D1206" s="20" t="s">
        <v>76</v>
      </c>
      <c r="E1206" s="100"/>
      <c r="F1206" s="100">
        <v>7000</v>
      </c>
      <c r="G1206" s="109">
        <f t="shared" si="40"/>
        <v>12.470982695620725</v>
      </c>
      <c r="H1206" s="108">
        <v>561.303</v>
      </c>
      <c r="I1206" s="36" t="e">
        <f t="shared" si="41"/>
        <v>#VALUE!</v>
      </c>
      <c r="J1206" s="63" t="s">
        <v>351</v>
      </c>
      <c r="K1206" s="63" t="s">
        <v>1059</v>
      </c>
      <c r="L1206" s="20" t="s">
        <v>35</v>
      </c>
      <c r="M1206" s="20" t="s">
        <v>66</v>
      </c>
      <c r="N1206" s="24" t="s">
        <v>100</v>
      </c>
      <c r="O1206" s="168"/>
    </row>
    <row r="1207" spans="1:15" s="3" customFormat="1" x14ac:dyDescent="0.25">
      <c r="A1207" s="52">
        <v>43307</v>
      </c>
      <c r="B1207" s="63" t="s">
        <v>1065</v>
      </c>
      <c r="C1207" s="24" t="s">
        <v>81</v>
      </c>
      <c r="D1207" s="20" t="s">
        <v>76</v>
      </c>
      <c r="E1207" s="100"/>
      <c r="F1207" s="100">
        <v>2000</v>
      </c>
      <c r="G1207" s="109">
        <f t="shared" si="40"/>
        <v>3.5631379130344931</v>
      </c>
      <c r="H1207" s="108">
        <v>561.303</v>
      </c>
      <c r="I1207" s="36" t="e">
        <f t="shared" si="41"/>
        <v>#VALUE!</v>
      </c>
      <c r="J1207" s="63" t="s">
        <v>351</v>
      </c>
      <c r="K1207" s="63" t="s">
        <v>83</v>
      </c>
      <c r="L1207" s="20" t="s">
        <v>35</v>
      </c>
      <c r="M1207" s="20" t="s">
        <v>66</v>
      </c>
      <c r="N1207" s="24" t="s">
        <v>84</v>
      </c>
      <c r="O1207" s="106"/>
    </row>
    <row r="1208" spans="1:15" s="3" customFormat="1" x14ac:dyDescent="0.25">
      <c r="A1208" s="52">
        <v>43307</v>
      </c>
      <c r="B1208" s="63" t="s">
        <v>1066</v>
      </c>
      <c r="C1208" s="24" t="s">
        <v>81</v>
      </c>
      <c r="D1208" s="20" t="s">
        <v>76</v>
      </c>
      <c r="E1208" s="100"/>
      <c r="F1208" s="100">
        <v>2000</v>
      </c>
      <c r="G1208" s="109">
        <f t="shared" si="40"/>
        <v>3.5631379130344931</v>
      </c>
      <c r="H1208" s="108">
        <v>561.303</v>
      </c>
      <c r="I1208" s="36" t="e">
        <f t="shared" si="41"/>
        <v>#VALUE!</v>
      </c>
      <c r="J1208" s="63" t="s">
        <v>351</v>
      </c>
      <c r="K1208" s="63" t="s">
        <v>83</v>
      </c>
      <c r="L1208" s="20" t="s">
        <v>35</v>
      </c>
      <c r="M1208" s="20" t="s">
        <v>66</v>
      </c>
      <c r="N1208" s="24" t="s">
        <v>84</v>
      </c>
      <c r="O1208" s="106"/>
    </row>
    <row r="1209" spans="1:15" s="163" customFormat="1" x14ac:dyDescent="0.25">
      <c r="A1209" s="52">
        <v>43307</v>
      </c>
      <c r="B1209" s="24" t="s">
        <v>1130</v>
      </c>
      <c r="C1209" s="24" t="s">
        <v>81</v>
      </c>
      <c r="D1209" s="46" t="s">
        <v>74</v>
      </c>
      <c r="E1209" s="36"/>
      <c r="F1209" s="36">
        <v>1500</v>
      </c>
      <c r="G1209" s="109">
        <f t="shared" si="40"/>
        <v>2.6723534347758697</v>
      </c>
      <c r="H1209" s="108">
        <v>561.303</v>
      </c>
      <c r="I1209" s="36" t="e">
        <f t="shared" si="41"/>
        <v>#VALUE!</v>
      </c>
      <c r="J1209" s="24" t="s">
        <v>1090</v>
      </c>
      <c r="K1209" s="24" t="s">
        <v>1091</v>
      </c>
      <c r="L1209" s="20" t="s">
        <v>26</v>
      </c>
      <c r="M1209" s="20" t="s">
        <v>66</v>
      </c>
      <c r="N1209" s="24" t="s">
        <v>84</v>
      </c>
      <c r="O1209" s="164"/>
    </row>
    <row r="1210" spans="1:15" s="163" customFormat="1" x14ac:dyDescent="0.25">
      <c r="A1210" s="52">
        <v>43308</v>
      </c>
      <c r="B1210" s="45" t="s">
        <v>173</v>
      </c>
      <c r="C1210" s="24" t="s">
        <v>99</v>
      </c>
      <c r="D1210" s="46" t="s">
        <v>74</v>
      </c>
      <c r="E1210" s="100"/>
      <c r="F1210" s="36">
        <v>195000</v>
      </c>
      <c r="G1210" s="109">
        <f t="shared" si="40"/>
        <v>347.40594652086304</v>
      </c>
      <c r="H1210" s="108">
        <v>561.303</v>
      </c>
      <c r="I1210" s="36" t="e">
        <f t="shared" si="41"/>
        <v>#VALUE!</v>
      </c>
      <c r="J1210" s="24" t="s">
        <v>82</v>
      </c>
      <c r="K1210" s="63">
        <v>765</v>
      </c>
      <c r="L1210" s="20" t="s">
        <v>26</v>
      </c>
      <c r="M1210" s="20" t="s">
        <v>66</v>
      </c>
      <c r="N1210" s="24" t="s">
        <v>100</v>
      </c>
      <c r="O1210" s="164"/>
    </row>
    <row r="1211" spans="1:15" s="163" customFormat="1" x14ac:dyDescent="0.25">
      <c r="A1211" s="52">
        <v>43308</v>
      </c>
      <c r="B1211" s="45" t="s">
        <v>174</v>
      </c>
      <c r="C1211" s="24" t="s">
        <v>99</v>
      </c>
      <c r="D1211" s="46" t="s">
        <v>74</v>
      </c>
      <c r="E1211" s="100"/>
      <c r="F1211" s="36">
        <v>130000</v>
      </c>
      <c r="G1211" s="109">
        <f t="shared" si="40"/>
        <v>231.60396434724206</v>
      </c>
      <c r="H1211" s="108">
        <v>561.303</v>
      </c>
      <c r="I1211" s="36" t="e">
        <f t="shared" si="41"/>
        <v>#VALUE!</v>
      </c>
      <c r="J1211" s="24" t="s">
        <v>82</v>
      </c>
      <c r="K1211" s="63" t="s">
        <v>83</v>
      </c>
      <c r="L1211" s="20" t="s">
        <v>26</v>
      </c>
      <c r="M1211" s="20" t="s">
        <v>66</v>
      </c>
      <c r="N1211" s="24" t="s">
        <v>84</v>
      </c>
      <c r="O1211" s="164"/>
    </row>
    <row r="1212" spans="1:15" s="163" customFormat="1" x14ac:dyDescent="0.25">
      <c r="A1212" s="52">
        <v>43308</v>
      </c>
      <c r="B1212" s="20" t="s">
        <v>410</v>
      </c>
      <c r="C1212" s="20" t="s">
        <v>355</v>
      </c>
      <c r="D1212" s="20" t="s">
        <v>69</v>
      </c>
      <c r="E1212" s="37"/>
      <c r="F1212" s="37">
        <v>5000</v>
      </c>
      <c r="G1212" s="109">
        <f t="shared" si="40"/>
        <v>8.907844782586233</v>
      </c>
      <c r="H1212" s="108">
        <v>561.303</v>
      </c>
      <c r="I1212" s="36" t="e">
        <f t="shared" si="41"/>
        <v>#VALUE!</v>
      </c>
      <c r="J1212" s="20" t="s">
        <v>186</v>
      </c>
      <c r="K1212" s="20" t="s">
        <v>1185</v>
      </c>
      <c r="L1212" s="20" t="s">
        <v>26</v>
      </c>
      <c r="M1212" s="20" t="s">
        <v>66</v>
      </c>
      <c r="N1212" s="24" t="s">
        <v>100</v>
      </c>
      <c r="O1212" s="166"/>
    </row>
    <row r="1213" spans="1:15" s="163" customFormat="1" x14ac:dyDescent="0.25">
      <c r="A1213" s="52">
        <v>43308</v>
      </c>
      <c r="B1213" s="24" t="s">
        <v>1166</v>
      </c>
      <c r="C1213" s="24" t="s">
        <v>585</v>
      </c>
      <c r="D1213" s="24" t="s">
        <v>76</v>
      </c>
      <c r="E1213" s="37"/>
      <c r="F1213" s="37">
        <v>3000</v>
      </c>
      <c r="G1213" s="109">
        <f t="shared" si="40"/>
        <v>5.3447068695517395</v>
      </c>
      <c r="H1213" s="108">
        <v>561.303</v>
      </c>
      <c r="I1213" s="36" t="e">
        <f t="shared" si="41"/>
        <v>#VALUE!</v>
      </c>
      <c r="J1213" s="24" t="s">
        <v>639</v>
      </c>
      <c r="K1213" s="24" t="s">
        <v>640</v>
      </c>
      <c r="L1213" s="20" t="s">
        <v>35</v>
      </c>
      <c r="M1213" s="20" t="s">
        <v>66</v>
      </c>
      <c r="N1213" s="20" t="s">
        <v>84</v>
      </c>
    </row>
    <row r="1214" spans="1:15" s="3" customFormat="1" x14ac:dyDescent="0.25">
      <c r="A1214" s="52">
        <v>43308</v>
      </c>
      <c r="B1214" s="20" t="s">
        <v>701</v>
      </c>
      <c r="C1214" s="20" t="s">
        <v>687</v>
      </c>
      <c r="D1214" s="20" t="s">
        <v>76</v>
      </c>
      <c r="E1214" s="37"/>
      <c r="F1214" s="67">
        <v>7500</v>
      </c>
      <c r="G1214" s="109">
        <f t="shared" si="40"/>
        <v>13.361767173879349</v>
      </c>
      <c r="H1214" s="108">
        <v>561.303</v>
      </c>
      <c r="I1214" s="36" t="e">
        <f t="shared" si="41"/>
        <v>#VALUE!</v>
      </c>
      <c r="J1214" s="20" t="s">
        <v>350</v>
      </c>
      <c r="K1214" s="20" t="s">
        <v>83</v>
      </c>
      <c r="L1214" s="20" t="s">
        <v>35</v>
      </c>
      <c r="M1214" s="20" t="s">
        <v>66</v>
      </c>
      <c r="N1214" s="20" t="s">
        <v>668</v>
      </c>
    </row>
    <row r="1215" spans="1:15" s="3" customFormat="1" x14ac:dyDescent="0.25">
      <c r="A1215" s="52">
        <v>43308</v>
      </c>
      <c r="B1215" s="20" t="s">
        <v>729</v>
      </c>
      <c r="C1215" s="24" t="s">
        <v>81</v>
      </c>
      <c r="D1215" s="20" t="s">
        <v>76</v>
      </c>
      <c r="E1215" s="37"/>
      <c r="F1215" s="67">
        <v>2000</v>
      </c>
      <c r="G1215" s="109">
        <f t="shared" si="40"/>
        <v>3.5631379130344931</v>
      </c>
      <c r="H1215" s="108">
        <v>561.303</v>
      </c>
      <c r="I1215" s="36" t="e">
        <f t="shared" si="41"/>
        <v>#VALUE!</v>
      </c>
      <c r="J1215" s="20" t="s">
        <v>350</v>
      </c>
      <c r="K1215" s="20" t="s">
        <v>83</v>
      </c>
      <c r="L1215" s="20" t="s">
        <v>35</v>
      </c>
      <c r="M1215" s="20" t="s">
        <v>66</v>
      </c>
      <c r="N1215" s="20" t="s">
        <v>668</v>
      </c>
    </row>
    <row r="1216" spans="1:15" s="163" customFormat="1" x14ac:dyDescent="0.25">
      <c r="A1216" s="52">
        <v>43308</v>
      </c>
      <c r="B1216" s="63" t="s">
        <v>800</v>
      </c>
      <c r="C1216" s="24" t="s">
        <v>81</v>
      </c>
      <c r="D1216" s="46" t="s">
        <v>74</v>
      </c>
      <c r="E1216" s="37"/>
      <c r="F1216" s="100">
        <v>700</v>
      </c>
      <c r="G1216" s="109">
        <f t="shared" si="40"/>
        <v>1.2470982695620725</v>
      </c>
      <c r="H1216" s="108">
        <v>561.303</v>
      </c>
      <c r="I1216" s="36" t="e">
        <f t="shared" si="41"/>
        <v>#VALUE!</v>
      </c>
      <c r="J1216" s="24" t="s">
        <v>288</v>
      </c>
      <c r="K1216" s="63" t="s">
        <v>83</v>
      </c>
      <c r="L1216" s="20" t="s">
        <v>26</v>
      </c>
      <c r="M1216" s="20" t="s">
        <v>66</v>
      </c>
      <c r="N1216" s="24" t="s">
        <v>84</v>
      </c>
    </row>
    <row r="1217" spans="1:16" s="163" customFormat="1" x14ac:dyDescent="0.25">
      <c r="A1217" s="52">
        <v>43308</v>
      </c>
      <c r="B1217" s="63" t="s">
        <v>801</v>
      </c>
      <c r="C1217" s="24" t="s">
        <v>81</v>
      </c>
      <c r="D1217" s="46" t="s">
        <v>74</v>
      </c>
      <c r="E1217" s="37"/>
      <c r="F1217" s="100">
        <v>700</v>
      </c>
      <c r="G1217" s="109">
        <f t="shared" si="40"/>
        <v>1.2470982695620725</v>
      </c>
      <c r="H1217" s="108">
        <v>561.303</v>
      </c>
      <c r="I1217" s="36" t="e">
        <f t="shared" si="41"/>
        <v>#VALUE!</v>
      </c>
      <c r="J1217" s="24" t="s">
        <v>288</v>
      </c>
      <c r="K1217" s="63" t="s">
        <v>83</v>
      </c>
      <c r="L1217" s="20" t="s">
        <v>26</v>
      </c>
      <c r="M1217" s="20" t="s">
        <v>66</v>
      </c>
      <c r="N1217" s="24" t="s">
        <v>84</v>
      </c>
    </row>
    <row r="1218" spans="1:16" s="163" customFormat="1" x14ac:dyDescent="0.25">
      <c r="A1218" s="52">
        <v>43308</v>
      </c>
      <c r="B1218" s="63" t="s">
        <v>799</v>
      </c>
      <c r="C1218" s="24" t="s">
        <v>99</v>
      </c>
      <c r="D1218" s="46" t="s">
        <v>74</v>
      </c>
      <c r="E1218" s="37"/>
      <c r="F1218" s="100">
        <v>10000</v>
      </c>
      <c r="G1218" s="109">
        <f t="shared" si="40"/>
        <v>17.815689565172466</v>
      </c>
      <c r="H1218" s="108">
        <v>561.303</v>
      </c>
      <c r="I1218" s="36" t="e">
        <f t="shared" si="41"/>
        <v>#VALUE!</v>
      </c>
      <c r="J1218" s="24" t="s">
        <v>288</v>
      </c>
      <c r="K1218" s="63" t="s">
        <v>83</v>
      </c>
      <c r="L1218" s="20" t="s">
        <v>26</v>
      </c>
      <c r="M1218" s="20" t="s">
        <v>66</v>
      </c>
      <c r="N1218" s="24" t="s">
        <v>84</v>
      </c>
    </row>
    <row r="1219" spans="1:16" s="163" customFormat="1" x14ac:dyDescent="0.25">
      <c r="A1219" s="52">
        <v>43308</v>
      </c>
      <c r="B1219" s="63" t="s">
        <v>802</v>
      </c>
      <c r="C1219" s="24" t="s">
        <v>99</v>
      </c>
      <c r="D1219" s="46" t="s">
        <v>74</v>
      </c>
      <c r="E1219" s="37"/>
      <c r="F1219" s="100">
        <v>30000</v>
      </c>
      <c r="G1219" s="109">
        <f t="shared" si="40"/>
        <v>53.447068695517395</v>
      </c>
      <c r="H1219" s="108">
        <v>561.303</v>
      </c>
      <c r="I1219" s="36" t="e">
        <f t="shared" si="41"/>
        <v>#VALUE!</v>
      </c>
      <c r="J1219" s="24" t="s">
        <v>288</v>
      </c>
      <c r="K1219" s="63">
        <v>53</v>
      </c>
      <c r="L1219" s="20" t="s">
        <v>26</v>
      </c>
      <c r="M1219" s="20" t="s">
        <v>66</v>
      </c>
      <c r="N1219" s="24" t="s">
        <v>100</v>
      </c>
    </row>
    <row r="1220" spans="1:16" s="163" customFormat="1" x14ac:dyDescent="0.25">
      <c r="A1220" s="52">
        <v>43308</v>
      </c>
      <c r="B1220" s="24" t="s">
        <v>811</v>
      </c>
      <c r="C1220" s="24" t="s">
        <v>81</v>
      </c>
      <c r="D1220" s="46" t="s">
        <v>74</v>
      </c>
      <c r="E1220" s="37"/>
      <c r="F1220" s="37">
        <v>1000</v>
      </c>
      <c r="G1220" s="109">
        <f t="shared" si="40"/>
        <v>1.7815689565172466</v>
      </c>
      <c r="H1220" s="108">
        <v>561.303</v>
      </c>
      <c r="I1220" s="36" t="e">
        <f t="shared" si="41"/>
        <v>#VALUE!</v>
      </c>
      <c r="J1220" s="24" t="s">
        <v>806</v>
      </c>
      <c r="K1220" s="24" t="s">
        <v>83</v>
      </c>
      <c r="L1220" s="20" t="s">
        <v>26</v>
      </c>
      <c r="M1220" s="20" t="s">
        <v>66</v>
      </c>
      <c r="N1220" s="24" t="s">
        <v>84</v>
      </c>
    </row>
    <row r="1221" spans="1:16" s="3" customFormat="1" x14ac:dyDescent="0.25">
      <c r="A1221" s="52">
        <v>43308</v>
      </c>
      <c r="B1221" s="24" t="s">
        <v>780</v>
      </c>
      <c r="C1221" s="20" t="s">
        <v>73</v>
      </c>
      <c r="D1221" s="46" t="s">
        <v>74</v>
      </c>
      <c r="E1221" s="37"/>
      <c r="F1221" s="37">
        <v>1000</v>
      </c>
      <c r="G1221" s="109">
        <f t="shared" si="40"/>
        <v>1.7815689565172466</v>
      </c>
      <c r="H1221" s="108">
        <v>561.303</v>
      </c>
      <c r="I1221" s="36" t="e">
        <f t="shared" si="41"/>
        <v>#VALUE!</v>
      </c>
      <c r="J1221" s="24" t="s">
        <v>806</v>
      </c>
      <c r="K1221" s="24" t="s">
        <v>83</v>
      </c>
      <c r="L1221" s="20" t="s">
        <v>26</v>
      </c>
      <c r="M1221" s="20" t="s">
        <v>66</v>
      </c>
      <c r="N1221" s="24" t="s">
        <v>84</v>
      </c>
    </row>
    <row r="1222" spans="1:16" s="163" customFormat="1" x14ac:dyDescent="0.25">
      <c r="A1222" s="52">
        <v>43308</v>
      </c>
      <c r="B1222" s="24" t="s">
        <v>781</v>
      </c>
      <c r="C1222" s="24" t="s">
        <v>81</v>
      </c>
      <c r="D1222" s="46" t="s">
        <v>74</v>
      </c>
      <c r="E1222" s="37"/>
      <c r="F1222" s="37">
        <v>1000</v>
      </c>
      <c r="G1222" s="109">
        <f t="shared" si="40"/>
        <v>1.7815689565172466</v>
      </c>
      <c r="H1222" s="108">
        <v>561.303</v>
      </c>
      <c r="I1222" s="36" t="e">
        <f t="shared" si="41"/>
        <v>#VALUE!</v>
      </c>
      <c r="J1222" s="24" t="s">
        <v>806</v>
      </c>
      <c r="K1222" s="24" t="s">
        <v>83</v>
      </c>
      <c r="L1222" s="20" t="s">
        <v>26</v>
      </c>
      <c r="M1222" s="20" t="s">
        <v>66</v>
      </c>
      <c r="N1222" s="24" t="s">
        <v>84</v>
      </c>
    </row>
    <row r="1223" spans="1:16" s="163" customFormat="1" x14ac:dyDescent="0.25">
      <c r="A1223" s="52">
        <v>43308</v>
      </c>
      <c r="B1223" s="63" t="s">
        <v>972</v>
      </c>
      <c r="C1223" s="24" t="s">
        <v>81</v>
      </c>
      <c r="D1223" s="46" t="s">
        <v>74</v>
      </c>
      <c r="E1223" s="37"/>
      <c r="F1223" s="37">
        <v>500</v>
      </c>
      <c r="G1223" s="109">
        <f t="shared" si="40"/>
        <v>0.89078447825862328</v>
      </c>
      <c r="H1223" s="108">
        <v>561.303</v>
      </c>
      <c r="I1223" s="36" t="e">
        <f t="shared" si="41"/>
        <v>#VALUE!</v>
      </c>
      <c r="J1223" s="24" t="s">
        <v>338</v>
      </c>
      <c r="K1223" s="63" t="s">
        <v>83</v>
      </c>
      <c r="L1223" s="20" t="s">
        <v>26</v>
      </c>
      <c r="M1223" s="20" t="s">
        <v>66</v>
      </c>
      <c r="N1223" s="24" t="s">
        <v>84</v>
      </c>
    </row>
    <row r="1224" spans="1:16" s="163" customFormat="1" x14ac:dyDescent="0.25">
      <c r="A1224" s="52">
        <v>43308</v>
      </c>
      <c r="B1224" s="63" t="s">
        <v>971</v>
      </c>
      <c r="C1224" s="24" t="s">
        <v>81</v>
      </c>
      <c r="D1224" s="46" t="s">
        <v>74</v>
      </c>
      <c r="E1224" s="37"/>
      <c r="F1224" s="37">
        <v>500</v>
      </c>
      <c r="G1224" s="109">
        <f t="shared" si="40"/>
        <v>0.89078447825862328</v>
      </c>
      <c r="H1224" s="108">
        <v>561.303</v>
      </c>
      <c r="I1224" s="36" t="e">
        <f t="shared" si="41"/>
        <v>#VALUE!</v>
      </c>
      <c r="J1224" s="24" t="s">
        <v>338</v>
      </c>
      <c r="K1224" s="63" t="s">
        <v>83</v>
      </c>
      <c r="L1224" s="20" t="s">
        <v>26</v>
      </c>
      <c r="M1224" s="20" t="s">
        <v>66</v>
      </c>
      <c r="N1224" s="24" t="s">
        <v>84</v>
      </c>
    </row>
    <row r="1225" spans="1:16" s="163" customFormat="1" x14ac:dyDescent="0.25">
      <c r="A1225" s="52">
        <v>43308</v>
      </c>
      <c r="B1225" s="63" t="s">
        <v>973</v>
      </c>
      <c r="C1225" s="24" t="s">
        <v>81</v>
      </c>
      <c r="D1225" s="46" t="s">
        <v>74</v>
      </c>
      <c r="E1225" s="37"/>
      <c r="F1225" s="37">
        <v>500</v>
      </c>
      <c r="G1225" s="109">
        <f t="shared" si="40"/>
        <v>0.89078447825862328</v>
      </c>
      <c r="H1225" s="108">
        <v>561.303</v>
      </c>
      <c r="I1225" s="36" t="e">
        <f t="shared" si="41"/>
        <v>#VALUE!</v>
      </c>
      <c r="J1225" s="24" t="s">
        <v>338</v>
      </c>
      <c r="K1225" s="63" t="s">
        <v>83</v>
      </c>
      <c r="L1225" s="20" t="s">
        <v>26</v>
      </c>
      <c r="M1225" s="20" t="s">
        <v>66</v>
      </c>
      <c r="N1225" s="24" t="s">
        <v>84</v>
      </c>
      <c r="P1225" s="164"/>
    </row>
    <row r="1226" spans="1:16" s="163" customFormat="1" x14ac:dyDescent="0.25">
      <c r="A1226" s="52">
        <v>43308</v>
      </c>
      <c r="B1226" s="63" t="s">
        <v>974</v>
      </c>
      <c r="C1226" s="24" t="s">
        <v>81</v>
      </c>
      <c r="D1226" s="46" t="s">
        <v>74</v>
      </c>
      <c r="E1226" s="37"/>
      <c r="F1226" s="37">
        <v>500</v>
      </c>
      <c r="G1226" s="109">
        <f t="shared" si="40"/>
        <v>0.89078447825862328</v>
      </c>
      <c r="H1226" s="108">
        <v>561.303</v>
      </c>
      <c r="I1226" s="36" t="e">
        <f t="shared" si="41"/>
        <v>#VALUE!</v>
      </c>
      <c r="J1226" s="24" t="s">
        <v>338</v>
      </c>
      <c r="K1226" s="63" t="s">
        <v>83</v>
      </c>
      <c r="L1226" s="20" t="s">
        <v>26</v>
      </c>
      <c r="M1226" s="20" t="s">
        <v>66</v>
      </c>
      <c r="N1226" s="24" t="s">
        <v>84</v>
      </c>
      <c r="P1226" s="164"/>
    </row>
    <row r="1227" spans="1:16" s="163" customFormat="1" x14ac:dyDescent="0.25">
      <c r="A1227" s="52">
        <v>43308</v>
      </c>
      <c r="B1227" s="63" t="s">
        <v>975</v>
      </c>
      <c r="C1227" s="24" t="s">
        <v>81</v>
      </c>
      <c r="D1227" s="46" t="s">
        <v>74</v>
      </c>
      <c r="E1227" s="37"/>
      <c r="F1227" s="37">
        <v>500</v>
      </c>
      <c r="G1227" s="109">
        <f t="shared" si="40"/>
        <v>0.89078447825862328</v>
      </c>
      <c r="H1227" s="108">
        <v>561.303</v>
      </c>
      <c r="I1227" s="36" t="e">
        <f t="shared" si="41"/>
        <v>#VALUE!</v>
      </c>
      <c r="J1227" s="24" t="s">
        <v>338</v>
      </c>
      <c r="K1227" s="63" t="s">
        <v>83</v>
      </c>
      <c r="L1227" s="20" t="s">
        <v>26</v>
      </c>
      <c r="M1227" s="20" t="s">
        <v>66</v>
      </c>
      <c r="N1227" s="24" t="s">
        <v>84</v>
      </c>
      <c r="P1227" s="164"/>
    </row>
    <row r="1228" spans="1:16" s="163" customFormat="1" x14ac:dyDescent="0.25">
      <c r="A1228" s="52">
        <v>43308</v>
      </c>
      <c r="B1228" s="63" t="s">
        <v>735</v>
      </c>
      <c r="C1228" s="20" t="s">
        <v>864</v>
      </c>
      <c r="D1228" s="46" t="s">
        <v>74</v>
      </c>
      <c r="E1228" s="37"/>
      <c r="F1228" s="37">
        <v>3000</v>
      </c>
      <c r="G1228" s="109">
        <f t="shared" si="40"/>
        <v>5.3447068695517395</v>
      </c>
      <c r="H1228" s="108">
        <v>561.303</v>
      </c>
      <c r="I1228" s="36" t="e">
        <f t="shared" si="41"/>
        <v>#VALUE!</v>
      </c>
      <c r="J1228" s="24" t="s">
        <v>338</v>
      </c>
      <c r="K1228" s="63" t="s">
        <v>83</v>
      </c>
      <c r="L1228" s="20" t="s">
        <v>26</v>
      </c>
      <c r="M1228" s="20" t="s">
        <v>66</v>
      </c>
      <c r="N1228" s="24" t="s">
        <v>84</v>
      </c>
      <c r="P1228" s="164"/>
    </row>
    <row r="1229" spans="1:16" s="163" customFormat="1" x14ac:dyDescent="0.25">
      <c r="A1229" s="52">
        <v>43308</v>
      </c>
      <c r="B1229" s="63" t="s">
        <v>976</v>
      </c>
      <c r="C1229" s="24" t="s">
        <v>81</v>
      </c>
      <c r="D1229" s="46" t="s">
        <v>74</v>
      </c>
      <c r="E1229" s="37"/>
      <c r="F1229" s="37">
        <v>500</v>
      </c>
      <c r="G1229" s="109">
        <f t="shared" si="40"/>
        <v>0.89078447825862328</v>
      </c>
      <c r="H1229" s="108">
        <v>561.303</v>
      </c>
      <c r="I1229" s="36" t="e">
        <f t="shared" si="41"/>
        <v>#VALUE!</v>
      </c>
      <c r="J1229" s="24" t="s">
        <v>338</v>
      </c>
      <c r="K1229" s="63" t="s">
        <v>83</v>
      </c>
      <c r="L1229" s="20" t="s">
        <v>26</v>
      </c>
      <c r="M1229" s="20" t="s">
        <v>66</v>
      </c>
      <c r="N1229" s="24" t="s">
        <v>84</v>
      </c>
      <c r="P1229" s="164"/>
    </row>
    <row r="1230" spans="1:16" s="163" customFormat="1" x14ac:dyDescent="0.25">
      <c r="A1230" s="52">
        <v>43308</v>
      </c>
      <c r="B1230" s="63" t="s">
        <v>977</v>
      </c>
      <c r="C1230" s="20" t="s">
        <v>79</v>
      </c>
      <c r="D1230" s="63" t="s">
        <v>69</v>
      </c>
      <c r="E1230" s="37"/>
      <c r="F1230" s="37">
        <v>4000</v>
      </c>
      <c r="G1230" s="109">
        <f t="shared" si="40"/>
        <v>7.1262758260689862</v>
      </c>
      <c r="H1230" s="108">
        <v>561.303</v>
      </c>
      <c r="I1230" s="36" t="e">
        <f t="shared" si="41"/>
        <v>#VALUE!</v>
      </c>
      <c r="J1230" s="24" t="s">
        <v>338</v>
      </c>
      <c r="K1230" s="63">
        <v>13021</v>
      </c>
      <c r="L1230" s="20" t="s">
        <v>26</v>
      </c>
      <c r="M1230" s="20" t="s">
        <v>66</v>
      </c>
      <c r="N1230" s="24" t="s">
        <v>100</v>
      </c>
      <c r="P1230" s="164"/>
    </row>
    <row r="1231" spans="1:16" s="163" customFormat="1" x14ac:dyDescent="0.25">
      <c r="A1231" s="52">
        <v>43308</v>
      </c>
      <c r="B1231" s="63" t="s">
        <v>978</v>
      </c>
      <c r="C1231" s="20" t="s">
        <v>79</v>
      </c>
      <c r="D1231" s="63" t="s">
        <v>69</v>
      </c>
      <c r="E1231" s="37"/>
      <c r="F1231" s="37">
        <v>5000</v>
      </c>
      <c r="G1231" s="109">
        <f t="shared" si="40"/>
        <v>8.907844782586233</v>
      </c>
      <c r="H1231" s="108">
        <v>561.303</v>
      </c>
      <c r="I1231" s="36" t="e">
        <f t="shared" si="41"/>
        <v>#VALUE!</v>
      </c>
      <c r="J1231" s="24" t="s">
        <v>338</v>
      </c>
      <c r="K1231" s="63">
        <v>80074</v>
      </c>
      <c r="L1231" s="20" t="s">
        <v>26</v>
      </c>
      <c r="M1231" s="20" t="s">
        <v>66</v>
      </c>
      <c r="N1231" s="24" t="s">
        <v>100</v>
      </c>
      <c r="P1231" s="164"/>
    </row>
    <row r="1232" spans="1:16" s="163" customFormat="1" x14ac:dyDescent="0.25">
      <c r="A1232" s="52">
        <v>43308</v>
      </c>
      <c r="B1232" s="63" t="s">
        <v>979</v>
      </c>
      <c r="C1232" s="20" t="s">
        <v>79</v>
      </c>
      <c r="D1232" s="63" t="s">
        <v>69</v>
      </c>
      <c r="E1232" s="37"/>
      <c r="F1232" s="37">
        <v>6000</v>
      </c>
      <c r="G1232" s="109">
        <f t="shared" ref="G1232:G1296" si="42">+F1232/H1232</f>
        <v>10.689413739103479</v>
      </c>
      <c r="H1232" s="108">
        <v>561.303</v>
      </c>
      <c r="I1232" s="36" t="e">
        <f t="shared" ref="I1232:I1295" si="43">+I1231+E1232-F1232</f>
        <v>#VALUE!</v>
      </c>
      <c r="J1232" s="24" t="s">
        <v>338</v>
      </c>
      <c r="K1232" s="63">
        <v>63639</v>
      </c>
      <c r="L1232" s="20" t="s">
        <v>26</v>
      </c>
      <c r="M1232" s="20" t="s">
        <v>66</v>
      </c>
      <c r="N1232" s="24" t="s">
        <v>100</v>
      </c>
      <c r="P1232" s="164"/>
    </row>
    <row r="1233" spans="1:16" s="163" customFormat="1" x14ac:dyDescent="0.25">
      <c r="A1233" s="52">
        <v>43308</v>
      </c>
      <c r="B1233" s="63" t="s">
        <v>980</v>
      </c>
      <c r="C1233" s="20" t="s">
        <v>79</v>
      </c>
      <c r="D1233" s="63" t="s">
        <v>69</v>
      </c>
      <c r="E1233" s="37"/>
      <c r="F1233" s="37">
        <v>6000</v>
      </c>
      <c r="G1233" s="109">
        <f t="shared" si="42"/>
        <v>10.689413739103479</v>
      </c>
      <c r="H1233" s="108">
        <v>561.303</v>
      </c>
      <c r="I1233" s="36" t="e">
        <f t="shared" si="43"/>
        <v>#VALUE!</v>
      </c>
      <c r="J1233" s="24" t="s">
        <v>338</v>
      </c>
      <c r="K1233" s="63" t="s">
        <v>188</v>
      </c>
      <c r="L1233" s="20" t="s">
        <v>26</v>
      </c>
      <c r="M1233" s="20" t="s">
        <v>66</v>
      </c>
      <c r="N1233" s="24" t="s">
        <v>100</v>
      </c>
      <c r="P1233" s="164"/>
    </row>
    <row r="1234" spans="1:16" s="163" customFormat="1" x14ac:dyDescent="0.25">
      <c r="A1234" s="52">
        <v>43308</v>
      </c>
      <c r="B1234" s="63" t="s">
        <v>989</v>
      </c>
      <c r="C1234" s="20" t="s">
        <v>79</v>
      </c>
      <c r="D1234" s="63" t="s">
        <v>69</v>
      </c>
      <c r="E1234" s="37"/>
      <c r="F1234" s="37">
        <v>10500</v>
      </c>
      <c r="G1234" s="109">
        <f t="shared" si="42"/>
        <v>18.70647404343109</v>
      </c>
      <c r="H1234" s="108">
        <v>561.303</v>
      </c>
      <c r="I1234" s="36" t="e">
        <f t="shared" si="43"/>
        <v>#VALUE!</v>
      </c>
      <c r="J1234" s="24" t="s">
        <v>338</v>
      </c>
      <c r="K1234" s="63">
        <v>5543</v>
      </c>
      <c r="L1234" s="20" t="s">
        <v>26</v>
      </c>
      <c r="M1234" s="20" t="s">
        <v>66</v>
      </c>
      <c r="N1234" s="24" t="s">
        <v>100</v>
      </c>
      <c r="P1234" s="164"/>
    </row>
    <row r="1235" spans="1:16" s="163" customFormat="1" x14ac:dyDescent="0.25">
      <c r="A1235" s="52">
        <v>43308</v>
      </c>
      <c r="B1235" s="63" t="s">
        <v>1194</v>
      </c>
      <c r="C1235" s="20" t="s">
        <v>900</v>
      </c>
      <c r="D1235" s="63" t="s">
        <v>69</v>
      </c>
      <c r="E1235" s="37"/>
      <c r="F1235" s="37">
        <v>290000</v>
      </c>
      <c r="G1235" s="109">
        <f t="shared" si="42"/>
        <v>516.65499739000143</v>
      </c>
      <c r="H1235" s="108">
        <v>561.303</v>
      </c>
      <c r="I1235" s="36" t="e">
        <f t="shared" si="43"/>
        <v>#VALUE!</v>
      </c>
      <c r="J1235" s="24" t="s">
        <v>338</v>
      </c>
      <c r="K1235" s="63" t="s">
        <v>188</v>
      </c>
      <c r="L1235" s="20" t="s">
        <v>26</v>
      </c>
      <c r="M1235" s="20" t="s">
        <v>66</v>
      </c>
      <c r="N1235" s="24" t="s">
        <v>100</v>
      </c>
      <c r="P1235" s="164"/>
    </row>
    <row r="1236" spans="1:16" s="163" customFormat="1" x14ac:dyDescent="0.25">
      <c r="A1236" s="52">
        <v>43308</v>
      </c>
      <c r="B1236" s="63" t="s">
        <v>981</v>
      </c>
      <c r="C1236" s="24" t="s">
        <v>81</v>
      </c>
      <c r="D1236" s="46" t="s">
        <v>74</v>
      </c>
      <c r="E1236" s="37"/>
      <c r="F1236" s="37">
        <v>500</v>
      </c>
      <c r="G1236" s="109">
        <f t="shared" si="42"/>
        <v>0.89078447825862328</v>
      </c>
      <c r="H1236" s="108">
        <v>561.303</v>
      </c>
      <c r="I1236" s="36" t="e">
        <f t="shared" si="43"/>
        <v>#VALUE!</v>
      </c>
      <c r="J1236" s="24" t="s">
        <v>338</v>
      </c>
      <c r="K1236" s="63" t="s">
        <v>83</v>
      </c>
      <c r="L1236" s="20" t="s">
        <v>26</v>
      </c>
      <c r="M1236" s="20" t="s">
        <v>66</v>
      </c>
      <c r="N1236" s="24" t="s">
        <v>84</v>
      </c>
      <c r="P1236" s="164"/>
    </row>
    <row r="1237" spans="1:16" s="163" customFormat="1" x14ac:dyDescent="0.25">
      <c r="A1237" s="52">
        <v>43308</v>
      </c>
      <c r="B1237" s="63" t="s">
        <v>982</v>
      </c>
      <c r="C1237" s="24" t="s">
        <v>81</v>
      </c>
      <c r="D1237" s="46" t="s">
        <v>74</v>
      </c>
      <c r="E1237" s="37"/>
      <c r="F1237" s="37">
        <v>500</v>
      </c>
      <c r="G1237" s="109">
        <f t="shared" si="42"/>
        <v>0.89078447825862328</v>
      </c>
      <c r="H1237" s="108">
        <v>561.303</v>
      </c>
      <c r="I1237" s="36" t="e">
        <f t="shared" si="43"/>
        <v>#VALUE!</v>
      </c>
      <c r="J1237" s="24" t="s">
        <v>338</v>
      </c>
      <c r="K1237" s="63" t="s">
        <v>83</v>
      </c>
      <c r="L1237" s="20" t="s">
        <v>26</v>
      </c>
      <c r="M1237" s="20" t="s">
        <v>66</v>
      </c>
      <c r="N1237" s="24" t="s">
        <v>84</v>
      </c>
      <c r="P1237" s="164"/>
    </row>
    <row r="1238" spans="1:16" s="163" customFormat="1" x14ac:dyDescent="0.25">
      <c r="A1238" s="52">
        <v>43308</v>
      </c>
      <c r="B1238" s="63" t="s">
        <v>983</v>
      </c>
      <c r="C1238" s="24" t="s">
        <v>81</v>
      </c>
      <c r="D1238" s="46" t="s">
        <v>74</v>
      </c>
      <c r="E1238" s="37"/>
      <c r="F1238" s="37">
        <v>500</v>
      </c>
      <c r="G1238" s="109">
        <f t="shared" si="42"/>
        <v>0.89078447825862328</v>
      </c>
      <c r="H1238" s="108">
        <v>561.303</v>
      </c>
      <c r="I1238" s="36" t="e">
        <f t="shared" si="43"/>
        <v>#VALUE!</v>
      </c>
      <c r="J1238" s="24" t="s">
        <v>338</v>
      </c>
      <c r="K1238" s="63" t="s">
        <v>83</v>
      </c>
      <c r="L1238" s="20" t="s">
        <v>26</v>
      </c>
      <c r="M1238" s="20" t="s">
        <v>66</v>
      </c>
      <c r="N1238" s="24" t="s">
        <v>84</v>
      </c>
      <c r="P1238" s="164"/>
    </row>
    <row r="1239" spans="1:16" s="163" customFormat="1" x14ac:dyDescent="0.25">
      <c r="A1239" s="52">
        <v>43308</v>
      </c>
      <c r="B1239" s="63" t="s">
        <v>984</v>
      </c>
      <c r="C1239" s="24" t="s">
        <v>81</v>
      </c>
      <c r="D1239" s="46" t="s">
        <v>74</v>
      </c>
      <c r="E1239" s="37"/>
      <c r="F1239" s="37">
        <v>500</v>
      </c>
      <c r="G1239" s="109">
        <f t="shared" si="42"/>
        <v>0.89078447825862328</v>
      </c>
      <c r="H1239" s="108">
        <v>561.303</v>
      </c>
      <c r="I1239" s="36" t="e">
        <f t="shared" si="43"/>
        <v>#VALUE!</v>
      </c>
      <c r="J1239" s="24" t="s">
        <v>338</v>
      </c>
      <c r="K1239" s="63" t="s">
        <v>83</v>
      </c>
      <c r="L1239" s="20" t="s">
        <v>26</v>
      </c>
      <c r="M1239" s="20" t="s">
        <v>66</v>
      </c>
      <c r="N1239" s="24" t="s">
        <v>84</v>
      </c>
      <c r="P1239" s="164"/>
    </row>
    <row r="1240" spans="1:16" s="163" customFormat="1" x14ac:dyDescent="0.25">
      <c r="A1240" s="52">
        <v>43308</v>
      </c>
      <c r="B1240" s="63" t="s">
        <v>985</v>
      </c>
      <c r="C1240" s="24" t="s">
        <v>81</v>
      </c>
      <c r="D1240" s="46" t="s">
        <v>74</v>
      </c>
      <c r="E1240" s="37"/>
      <c r="F1240" s="37">
        <v>500</v>
      </c>
      <c r="G1240" s="109">
        <f t="shared" si="42"/>
        <v>0.89078447825862328</v>
      </c>
      <c r="H1240" s="108">
        <v>561.303</v>
      </c>
      <c r="I1240" s="36" t="e">
        <f t="shared" si="43"/>
        <v>#VALUE!</v>
      </c>
      <c r="J1240" s="24" t="s">
        <v>338</v>
      </c>
      <c r="K1240" s="63" t="s">
        <v>83</v>
      </c>
      <c r="L1240" s="20" t="s">
        <v>26</v>
      </c>
      <c r="M1240" s="20" t="s">
        <v>66</v>
      </c>
      <c r="N1240" s="24" t="s">
        <v>84</v>
      </c>
      <c r="P1240" s="164"/>
    </row>
    <row r="1241" spans="1:16" s="163" customFormat="1" x14ac:dyDescent="0.25">
      <c r="A1241" s="52">
        <v>43308</v>
      </c>
      <c r="B1241" s="63" t="s">
        <v>933</v>
      </c>
      <c r="C1241" s="24" t="s">
        <v>81</v>
      </c>
      <c r="D1241" s="46" t="s">
        <v>74</v>
      </c>
      <c r="E1241" s="37"/>
      <c r="F1241" s="37">
        <v>500</v>
      </c>
      <c r="G1241" s="109">
        <f t="shared" si="42"/>
        <v>0.89078447825862328</v>
      </c>
      <c r="H1241" s="108">
        <v>561.303</v>
      </c>
      <c r="I1241" s="36" t="e">
        <f t="shared" si="43"/>
        <v>#VALUE!</v>
      </c>
      <c r="J1241" s="24" t="s">
        <v>338</v>
      </c>
      <c r="K1241" s="63" t="s">
        <v>83</v>
      </c>
      <c r="L1241" s="20" t="s">
        <v>26</v>
      </c>
      <c r="M1241" s="20" t="s">
        <v>66</v>
      </c>
      <c r="N1241" s="24" t="s">
        <v>84</v>
      </c>
      <c r="P1241" s="164"/>
    </row>
    <row r="1242" spans="1:16" s="3" customFormat="1" x14ac:dyDescent="0.25">
      <c r="A1242" s="52">
        <v>43308</v>
      </c>
      <c r="B1242" s="63" t="s">
        <v>1067</v>
      </c>
      <c r="C1242" s="24" t="s">
        <v>81</v>
      </c>
      <c r="D1242" s="20" t="s">
        <v>76</v>
      </c>
      <c r="E1242" s="100"/>
      <c r="F1242" s="100">
        <v>1000</v>
      </c>
      <c r="G1242" s="109">
        <f t="shared" si="42"/>
        <v>1.7815689565172466</v>
      </c>
      <c r="H1242" s="108">
        <v>561.303</v>
      </c>
      <c r="I1242" s="36" t="e">
        <f t="shared" si="43"/>
        <v>#VALUE!</v>
      </c>
      <c r="J1242" s="63" t="s">
        <v>351</v>
      </c>
      <c r="K1242" s="63" t="s">
        <v>83</v>
      </c>
      <c r="L1242" s="20" t="s">
        <v>35</v>
      </c>
      <c r="M1242" s="20" t="s">
        <v>66</v>
      </c>
      <c r="N1242" s="24" t="s">
        <v>84</v>
      </c>
      <c r="O1242" s="106"/>
      <c r="P1242" s="106"/>
    </row>
    <row r="1243" spans="1:16" s="3" customFormat="1" x14ac:dyDescent="0.25">
      <c r="A1243" s="52">
        <v>43308</v>
      </c>
      <c r="B1243" s="63" t="s">
        <v>1068</v>
      </c>
      <c r="C1243" s="63" t="s">
        <v>687</v>
      </c>
      <c r="D1243" s="20" t="s">
        <v>76</v>
      </c>
      <c r="E1243" s="100"/>
      <c r="F1243" s="100">
        <v>3000</v>
      </c>
      <c r="G1243" s="109">
        <f t="shared" si="42"/>
        <v>5.3447068695517395</v>
      </c>
      <c r="H1243" s="108">
        <v>561.303</v>
      </c>
      <c r="I1243" s="36" t="e">
        <f t="shared" si="43"/>
        <v>#VALUE!</v>
      </c>
      <c r="J1243" s="63" t="s">
        <v>351</v>
      </c>
      <c r="K1243" s="63" t="s">
        <v>83</v>
      </c>
      <c r="L1243" s="20" t="s">
        <v>35</v>
      </c>
      <c r="M1243" s="20" t="s">
        <v>66</v>
      </c>
      <c r="N1243" s="24" t="s">
        <v>84</v>
      </c>
      <c r="O1243" s="106"/>
      <c r="P1243" s="106"/>
    </row>
    <row r="1244" spans="1:16" s="3" customFormat="1" x14ac:dyDescent="0.25">
      <c r="A1244" s="52">
        <v>43308</v>
      </c>
      <c r="B1244" s="63" t="s">
        <v>1069</v>
      </c>
      <c r="C1244" s="24" t="s">
        <v>81</v>
      </c>
      <c r="D1244" s="20" t="s">
        <v>76</v>
      </c>
      <c r="E1244" s="100"/>
      <c r="F1244" s="100">
        <v>1000</v>
      </c>
      <c r="G1244" s="109">
        <f t="shared" si="42"/>
        <v>1.7815689565172466</v>
      </c>
      <c r="H1244" s="108">
        <v>561.303</v>
      </c>
      <c r="I1244" s="36" t="e">
        <f t="shared" si="43"/>
        <v>#VALUE!</v>
      </c>
      <c r="J1244" s="63" t="s">
        <v>351</v>
      </c>
      <c r="K1244" s="63" t="s">
        <v>83</v>
      </c>
      <c r="L1244" s="20" t="s">
        <v>35</v>
      </c>
      <c r="M1244" s="20" t="s">
        <v>66</v>
      </c>
      <c r="N1244" s="24" t="s">
        <v>84</v>
      </c>
      <c r="O1244" s="106"/>
      <c r="P1244" s="106"/>
    </row>
    <row r="1245" spans="1:16" s="3" customFormat="1" x14ac:dyDescent="0.25">
      <c r="A1245" s="52">
        <v>43308</v>
      </c>
      <c r="B1245" s="63" t="s">
        <v>1070</v>
      </c>
      <c r="C1245" s="63" t="s">
        <v>687</v>
      </c>
      <c r="D1245" s="20" t="s">
        <v>76</v>
      </c>
      <c r="E1245" s="100"/>
      <c r="F1245" s="100">
        <v>3500</v>
      </c>
      <c r="G1245" s="109">
        <f t="shared" si="42"/>
        <v>6.2354913478103624</v>
      </c>
      <c r="H1245" s="108">
        <v>561.303</v>
      </c>
      <c r="I1245" s="36" t="e">
        <f t="shared" si="43"/>
        <v>#VALUE!</v>
      </c>
      <c r="J1245" s="63" t="s">
        <v>351</v>
      </c>
      <c r="K1245" s="63" t="s">
        <v>83</v>
      </c>
      <c r="L1245" s="20" t="s">
        <v>35</v>
      </c>
      <c r="M1245" s="20" t="s">
        <v>66</v>
      </c>
      <c r="N1245" s="24" t="s">
        <v>84</v>
      </c>
      <c r="O1245" s="106"/>
      <c r="P1245" s="106"/>
    </row>
    <row r="1246" spans="1:16" s="3" customFormat="1" x14ac:dyDescent="0.25">
      <c r="A1246" s="52">
        <v>43308</v>
      </c>
      <c r="B1246" s="63" t="s">
        <v>1071</v>
      </c>
      <c r="C1246" s="24" t="s">
        <v>81</v>
      </c>
      <c r="D1246" s="20" t="s">
        <v>76</v>
      </c>
      <c r="E1246" s="100"/>
      <c r="F1246" s="100">
        <v>1000</v>
      </c>
      <c r="G1246" s="109">
        <f t="shared" si="42"/>
        <v>1.7815689565172466</v>
      </c>
      <c r="H1246" s="108">
        <v>561.303</v>
      </c>
      <c r="I1246" s="36" t="e">
        <f t="shared" si="43"/>
        <v>#VALUE!</v>
      </c>
      <c r="J1246" s="63" t="s">
        <v>351</v>
      </c>
      <c r="K1246" s="63" t="s">
        <v>83</v>
      </c>
      <c r="L1246" s="20" t="s">
        <v>35</v>
      </c>
      <c r="M1246" s="20" t="s">
        <v>66</v>
      </c>
      <c r="N1246" s="24" t="s">
        <v>84</v>
      </c>
      <c r="O1246" s="106"/>
      <c r="P1246" s="106"/>
    </row>
    <row r="1247" spans="1:16" s="3" customFormat="1" x14ac:dyDescent="0.25">
      <c r="A1247" s="52">
        <v>43308</v>
      </c>
      <c r="B1247" s="63" t="s">
        <v>1072</v>
      </c>
      <c r="C1247" s="24" t="s">
        <v>81</v>
      </c>
      <c r="D1247" s="20" t="s">
        <v>76</v>
      </c>
      <c r="E1247" s="100"/>
      <c r="F1247" s="100">
        <v>1000</v>
      </c>
      <c r="G1247" s="109">
        <f t="shared" si="42"/>
        <v>1.7815689565172466</v>
      </c>
      <c r="H1247" s="108">
        <v>561.303</v>
      </c>
      <c r="I1247" s="36" t="e">
        <f t="shared" si="43"/>
        <v>#VALUE!</v>
      </c>
      <c r="J1247" s="63" t="s">
        <v>351</v>
      </c>
      <c r="K1247" s="63" t="s">
        <v>83</v>
      </c>
      <c r="L1247" s="20" t="s">
        <v>35</v>
      </c>
      <c r="M1247" s="20" t="s">
        <v>66</v>
      </c>
      <c r="N1247" s="24" t="s">
        <v>84</v>
      </c>
      <c r="O1247" s="106"/>
      <c r="P1247" s="106"/>
    </row>
    <row r="1248" spans="1:16" s="3" customFormat="1" x14ac:dyDescent="0.25">
      <c r="A1248" s="52">
        <v>43308</v>
      </c>
      <c r="B1248" s="63" t="s">
        <v>1073</v>
      </c>
      <c r="C1248" s="24" t="s">
        <v>81</v>
      </c>
      <c r="D1248" s="20" t="s">
        <v>76</v>
      </c>
      <c r="E1248" s="100"/>
      <c r="F1248" s="100">
        <v>1000</v>
      </c>
      <c r="G1248" s="109">
        <f t="shared" si="42"/>
        <v>1.7815689565172466</v>
      </c>
      <c r="H1248" s="108">
        <v>561.303</v>
      </c>
      <c r="I1248" s="36" t="e">
        <f t="shared" si="43"/>
        <v>#VALUE!</v>
      </c>
      <c r="J1248" s="63" t="s">
        <v>351</v>
      </c>
      <c r="K1248" s="63" t="s">
        <v>83</v>
      </c>
      <c r="L1248" s="20" t="s">
        <v>35</v>
      </c>
      <c r="M1248" s="20" t="s">
        <v>66</v>
      </c>
      <c r="N1248" s="24" t="s">
        <v>84</v>
      </c>
      <c r="O1248" s="106"/>
      <c r="P1248" s="106"/>
    </row>
    <row r="1249" spans="1:16" s="163" customFormat="1" x14ac:dyDescent="0.25">
      <c r="A1249" s="52">
        <v>43308</v>
      </c>
      <c r="B1249" s="63" t="s">
        <v>1237</v>
      </c>
      <c r="C1249" s="63" t="s">
        <v>78</v>
      </c>
      <c r="D1249" s="46" t="s">
        <v>74</v>
      </c>
      <c r="E1249" s="100"/>
      <c r="F1249" s="100">
        <v>45000</v>
      </c>
      <c r="G1249" s="109">
        <f t="shared" si="42"/>
        <v>80.170603043276088</v>
      </c>
      <c r="H1249" s="108">
        <v>561.303</v>
      </c>
      <c r="I1249" s="36" t="e">
        <f t="shared" si="43"/>
        <v>#VALUE!</v>
      </c>
      <c r="J1249" s="63" t="s">
        <v>186</v>
      </c>
      <c r="K1249" s="63">
        <v>767</v>
      </c>
      <c r="L1249" s="20" t="s">
        <v>26</v>
      </c>
      <c r="M1249" s="20" t="s">
        <v>66</v>
      </c>
      <c r="N1249" s="24" t="s">
        <v>100</v>
      </c>
      <c r="O1249" s="164"/>
      <c r="P1249" s="164"/>
    </row>
    <row r="1250" spans="1:16" s="163" customFormat="1" x14ac:dyDescent="0.25">
      <c r="A1250" s="52">
        <v>43309</v>
      </c>
      <c r="B1250" s="45" t="s">
        <v>175</v>
      </c>
      <c r="C1250" s="24" t="s">
        <v>81</v>
      </c>
      <c r="D1250" s="46" t="s">
        <v>74</v>
      </c>
      <c r="E1250" s="100"/>
      <c r="F1250" s="36">
        <v>10000</v>
      </c>
      <c r="G1250" s="109">
        <f t="shared" si="42"/>
        <v>17.815689565172466</v>
      </c>
      <c r="H1250" s="108">
        <v>561.303</v>
      </c>
      <c r="I1250" s="36" t="e">
        <f t="shared" si="43"/>
        <v>#VALUE!</v>
      </c>
      <c r="J1250" s="24" t="s">
        <v>82</v>
      </c>
      <c r="K1250" s="63" t="s">
        <v>83</v>
      </c>
      <c r="L1250" s="20" t="s">
        <v>26</v>
      </c>
      <c r="M1250" s="20" t="s">
        <v>66</v>
      </c>
      <c r="N1250" s="24" t="s">
        <v>84</v>
      </c>
      <c r="O1250" s="164"/>
      <c r="P1250" s="164"/>
    </row>
    <row r="1251" spans="1:16" s="163" customFormat="1" x14ac:dyDescent="0.25">
      <c r="A1251" s="52">
        <v>43309</v>
      </c>
      <c r="B1251" s="45" t="s">
        <v>176</v>
      </c>
      <c r="C1251" s="24" t="s">
        <v>81</v>
      </c>
      <c r="D1251" s="46" t="s">
        <v>74</v>
      </c>
      <c r="E1251" s="100"/>
      <c r="F1251" s="36">
        <v>2000</v>
      </c>
      <c r="G1251" s="109">
        <f t="shared" si="42"/>
        <v>3.5631379130344931</v>
      </c>
      <c r="H1251" s="108">
        <v>561.303</v>
      </c>
      <c r="I1251" s="36" t="e">
        <f t="shared" si="43"/>
        <v>#VALUE!</v>
      </c>
      <c r="J1251" s="24" t="s">
        <v>82</v>
      </c>
      <c r="K1251" s="63" t="s">
        <v>83</v>
      </c>
      <c r="L1251" s="20" t="s">
        <v>26</v>
      </c>
      <c r="M1251" s="20" t="s">
        <v>66</v>
      </c>
      <c r="N1251" s="24" t="s">
        <v>84</v>
      </c>
      <c r="O1251" s="164"/>
      <c r="P1251" s="164"/>
    </row>
    <row r="1252" spans="1:16" s="163" customFormat="1" x14ac:dyDescent="0.25">
      <c r="A1252" s="52">
        <v>43309</v>
      </c>
      <c r="B1252" s="45" t="s">
        <v>177</v>
      </c>
      <c r="C1252" s="24" t="s">
        <v>99</v>
      </c>
      <c r="D1252" s="46" t="s">
        <v>74</v>
      </c>
      <c r="E1252" s="100"/>
      <c r="F1252" s="36">
        <v>10000</v>
      </c>
      <c r="G1252" s="109">
        <f t="shared" si="42"/>
        <v>17.815689565172466</v>
      </c>
      <c r="H1252" s="108">
        <v>561.303</v>
      </c>
      <c r="I1252" s="36" t="e">
        <f t="shared" si="43"/>
        <v>#VALUE!</v>
      </c>
      <c r="J1252" s="24" t="s">
        <v>82</v>
      </c>
      <c r="K1252" s="63" t="s">
        <v>83</v>
      </c>
      <c r="L1252" s="20" t="s">
        <v>26</v>
      </c>
      <c r="M1252" s="20" t="s">
        <v>66</v>
      </c>
      <c r="N1252" s="24" t="s">
        <v>84</v>
      </c>
      <c r="O1252" s="164"/>
      <c r="P1252" s="164"/>
    </row>
    <row r="1253" spans="1:16" s="163" customFormat="1" x14ac:dyDescent="0.25">
      <c r="A1253" s="52">
        <v>43309</v>
      </c>
      <c r="B1253" s="45" t="s">
        <v>175</v>
      </c>
      <c r="C1253" s="24" t="s">
        <v>81</v>
      </c>
      <c r="D1253" s="46" t="s">
        <v>74</v>
      </c>
      <c r="E1253" s="100"/>
      <c r="F1253" s="36">
        <v>10000</v>
      </c>
      <c r="G1253" s="109">
        <f t="shared" si="42"/>
        <v>17.815689565172466</v>
      </c>
      <c r="H1253" s="108">
        <v>561.303</v>
      </c>
      <c r="I1253" s="36" t="e">
        <f t="shared" si="43"/>
        <v>#VALUE!</v>
      </c>
      <c r="J1253" s="24" t="s">
        <v>82</v>
      </c>
      <c r="K1253" s="63" t="s">
        <v>83</v>
      </c>
      <c r="L1253" s="20" t="s">
        <v>26</v>
      </c>
      <c r="M1253" s="20" t="s">
        <v>66</v>
      </c>
      <c r="N1253" s="24" t="s">
        <v>84</v>
      </c>
      <c r="O1253" s="164"/>
      <c r="P1253" s="164"/>
    </row>
    <row r="1254" spans="1:16" s="163" customFormat="1" x14ac:dyDescent="0.25">
      <c r="A1254" s="52">
        <v>43309</v>
      </c>
      <c r="B1254" s="45" t="s">
        <v>179</v>
      </c>
      <c r="C1254" s="24" t="s">
        <v>81</v>
      </c>
      <c r="D1254" s="46" t="s">
        <v>74</v>
      </c>
      <c r="E1254" s="100"/>
      <c r="F1254" s="36">
        <v>1500</v>
      </c>
      <c r="G1254" s="109">
        <f t="shared" si="42"/>
        <v>2.6723534347758697</v>
      </c>
      <c r="H1254" s="108">
        <v>561.303</v>
      </c>
      <c r="I1254" s="36" t="e">
        <f t="shared" si="43"/>
        <v>#VALUE!</v>
      </c>
      <c r="J1254" s="24" t="s">
        <v>82</v>
      </c>
      <c r="K1254" s="63" t="s">
        <v>83</v>
      </c>
      <c r="L1254" s="20" t="s">
        <v>26</v>
      </c>
      <c r="M1254" s="20" t="s">
        <v>66</v>
      </c>
      <c r="N1254" s="24" t="s">
        <v>84</v>
      </c>
      <c r="O1254" s="164"/>
      <c r="P1254" s="164"/>
    </row>
    <row r="1255" spans="1:16" s="163" customFormat="1" x14ac:dyDescent="0.25">
      <c r="A1255" s="52">
        <v>43309</v>
      </c>
      <c r="B1255" s="45" t="s">
        <v>180</v>
      </c>
      <c r="C1255" s="24" t="s">
        <v>81</v>
      </c>
      <c r="D1255" s="46" t="s">
        <v>74</v>
      </c>
      <c r="E1255" s="100"/>
      <c r="F1255" s="36">
        <v>1000</v>
      </c>
      <c r="G1255" s="109">
        <f t="shared" si="42"/>
        <v>1.7815689565172466</v>
      </c>
      <c r="H1255" s="108">
        <v>561.303</v>
      </c>
      <c r="I1255" s="36" t="e">
        <f t="shared" si="43"/>
        <v>#VALUE!</v>
      </c>
      <c r="J1255" s="24" t="s">
        <v>82</v>
      </c>
      <c r="K1255" s="63" t="s">
        <v>83</v>
      </c>
      <c r="L1255" s="20" t="s">
        <v>26</v>
      </c>
      <c r="M1255" s="20" t="s">
        <v>66</v>
      </c>
      <c r="N1255" s="24" t="s">
        <v>84</v>
      </c>
      <c r="O1255" s="164"/>
      <c r="P1255" s="164"/>
    </row>
    <row r="1256" spans="1:16" s="3" customFormat="1" x14ac:dyDescent="0.25">
      <c r="A1256" s="52">
        <v>43309</v>
      </c>
      <c r="B1256" s="20" t="s">
        <v>278</v>
      </c>
      <c r="C1256" s="24" t="s">
        <v>81</v>
      </c>
      <c r="D1256" s="46" t="s">
        <v>74</v>
      </c>
      <c r="E1256" s="37"/>
      <c r="F1256" s="37">
        <v>1000</v>
      </c>
      <c r="G1256" s="109">
        <f t="shared" si="42"/>
        <v>1.7815689565172466</v>
      </c>
      <c r="H1256" s="108">
        <v>561.303</v>
      </c>
      <c r="I1256" s="36" t="e">
        <f t="shared" si="43"/>
        <v>#VALUE!</v>
      </c>
      <c r="J1256" s="20" t="s">
        <v>187</v>
      </c>
      <c r="K1256" s="20" t="s">
        <v>83</v>
      </c>
      <c r="L1256" s="20" t="s">
        <v>26</v>
      </c>
      <c r="M1256" s="20" t="s">
        <v>66</v>
      </c>
      <c r="N1256" s="20" t="s">
        <v>84</v>
      </c>
      <c r="P1256" s="106"/>
    </row>
    <row r="1257" spans="1:16" s="3" customFormat="1" x14ac:dyDescent="0.25">
      <c r="A1257" s="52">
        <v>43309</v>
      </c>
      <c r="B1257" s="20" t="s">
        <v>279</v>
      </c>
      <c r="C1257" s="24" t="s">
        <v>81</v>
      </c>
      <c r="D1257" s="46" t="s">
        <v>74</v>
      </c>
      <c r="E1257" s="37"/>
      <c r="F1257" s="37">
        <v>1000</v>
      </c>
      <c r="G1257" s="109">
        <f t="shared" si="42"/>
        <v>1.7815689565172466</v>
      </c>
      <c r="H1257" s="108">
        <v>561.303</v>
      </c>
      <c r="I1257" s="36" t="e">
        <f t="shared" si="43"/>
        <v>#VALUE!</v>
      </c>
      <c r="J1257" s="20" t="s">
        <v>187</v>
      </c>
      <c r="K1257" s="20" t="s">
        <v>83</v>
      </c>
      <c r="L1257" s="20" t="s">
        <v>26</v>
      </c>
      <c r="M1257" s="20" t="s">
        <v>66</v>
      </c>
      <c r="N1257" s="20" t="s">
        <v>84</v>
      </c>
      <c r="P1257" s="106"/>
    </row>
    <row r="1258" spans="1:16" s="163" customFormat="1" x14ac:dyDescent="0.25">
      <c r="A1258" s="52">
        <v>43309</v>
      </c>
      <c r="B1258" s="24" t="s">
        <v>1166</v>
      </c>
      <c r="C1258" s="24" t="s">
        <v>585</v>
      </c>
      <c r="D1258" s="24" t="s">
        <v>76</v>
      </c>
      <c r="E1258" s="37"/>
      <c r="F1258" s="37">
        <v>3000</v>
      </c>
      <c r="G1258" s="109">
        <f t="shared" si="42"/>
        <v>5.3447068695517395</v>
      </c>
      <c r="H1258" s="108">
        <v>561.303</v>
      </c>
      <c r="I1258" s="36" t="e">
        <f t="shared" si="43"/>
        <v>#VALUE!</v>
      </c>
      <c r="J1258" s="24" t="s">
        <v>639</v>
      </c>
      <c r="K1258" s="24" t="s">
        <v>640</v>
      </c>
      <c r="L1258" s="20" t="s">
        <v>35</v>
      </c>
      <c r="M1258" s="20" t="s">
        <v>66</v>
      </c>
      <c r="N1258" s="20" t="s">
        <v>84</v>
      </c>
      <c r="P1258" s="164"/>
    </row>
    <row r="1259" spans="1:16" s="3" customFormat="1" x14ac:dyDescent="0.25">
      <c r="A1259" s="52">
        <v>43309</v>
      </c>
      <c r="B1259" s="20" t="s">
        <v>701</v>
      </c>
      <c r="C1259" s="20" t="s">
        <v>687</v>
      </c>
      <c r="D1259" s="20" t="s">
        <v>76</v>
      </c>
      <c r="E1259" s="37"/>
      <c r="F1259" s="67">
        <v>4500</v>
      </c>
      <c r="G1259" s="109">
        <f t="shared" si="42"/>
        <v>8.0170603043276092</v>
      </c>
      <c r="H1259" s="108">
        <v>561.303</v>
      </c>
      <c r="I1259" s="36" t="e">
        <f t="shared" si="43"/>
        <v>#VALUE!</v>
      </c>
      <c r="J1259" s="20" t="s">
        <v>350</v>
      </c>
      <c r="K1259" s="20" t="s">
        <v>83</v>
      </c>
      <c r="L1259" s="20" t="s">
        <v>35</v>
      </c>
      <c r="M1259" s="20" t="s">
        <v>66</v>
      </c>
      <c r="N1259" s="20" t="s">
        <v>668</v>
      </c>
      <c r="P1259" s="106"/>
    </row>
    <row r="1260" spans="1:16" s="3" customFormat="1" x14ac:dyDescent="0.25">
      <c r="A1260" s="52">
        <v>43309</v>
      </c>
      <c r="B1260" s="20" t="s">
        <v>729</v>
      </c>
      <c r="C1260" s="24" t="s">
        <v>81</v>
      </c>
      <c r="D1260" s="20" t="s">
        <v>76</v>
      </c>
      <c r="E1260" s="37"/>
      <c r="F1260" s="67">
        <v>2000</v>
      </c>
      <c r="G1260" s="109">
        <f t="shared" si="42"/>
        <v>3.5631379130344931</v>
      </c>
      <c r="H1260" s="108">
        <v>561.303</v>
      </c>
      <c r="I1260" s="36" t="e">
        <f t="shared" si="43"/>
        <v>#VALUE!</v>
      </c>
      <c r="J1260" s="20" t="s">
        <v>350</v>
      </c>
      <c r="K1260" s="20" t="s">
        <v>83</v>
      </c>
      <c r="L1260" s="20" t="s">
        <v>35</v>
      </c>
      <c r="M1260" s="20" t="s">
        <v>66</v>
      </c>
      <c r="N1260" s="20" t="s">
        <v>668</v>
      </c>
      <c r="P1260" s="106"/>
    </row>
    <row r="1261" spans="1:16" s="163" customFormat="1" x14ac:dyDescent="0.25">
      <c r="A1261" s="52">
        <v>43309</v>
      </c>
      <c r="B1261" s="63" t="s">
        <v>197</v>
      </c>
      <c r="C1261" s="24" t="s">
        <v>81</v>
      </c>
      <c r="D1261" s="46" t="s">
        <v>74</v>
      </c>
      <c r="E1261" s="37"/>
      <c r="F1261" s="100">
        <v>10000</v>
      </c>
      <c r="G1261" s="109">
        <f t="shared" si="42"/>
        <v>17.815689565172466</v>
      </c>
      <c r="H1261" s="108">
        <v>561.303</v>
      </c>
      <c r="I1261" s="36" t="e">
        <f t="shared" si="43"/>
        <v>#VALUE!</v>
      </c>
      <c r="J1261" s="24" t="s">
        <v>288</v>
      </c>
      <c r="K1261" s="63">
        <v>31</v>
      </c>
      <c r="L1261" s="20" t="s">
        <v>26</v>
      </c>
      <c r="M1261" s="20" t="s">
        <v>66</v>
      </c>
      <c r="N1261" s="24" t="s">
        <v>100</v>
      </c>
      <c r="P1261" s="164"/>
    </row>
    <row r="1262" spans="1:16" s="163" customFormat="1" x14ac:dyDescent="0.25">
      <c r="A1262" s="52">
        <v>43309</v>
      </c>
      <c r="B1262" s="63" t="s">
        <v>803</v>
      </c>
      <c r="C1262" s="24" t="s">
        <v>81</v>
      </c>
      <c r="D1262" s="46" t="s">
        <v>74</v>
      </c>
      <c r="E1262" s="37"/>
      <c r="F1262" s="100">
        <v>1000</v>
      </c>
      <c r="G1262" s="109">
        <f t="shared" si="42"/>
        <v>1.7815689565172466</v>
      </c>
      <c r="H1262" s="108">
        <v>561.303</v>
      </c>
      <c r="I1262" s="36" t="e">
        <f t="shared" si="43"/>
        <v>#VALUE!</v>
      </c>
      <c r="J1262" s="24" t="s">
        <v>288</v>
      </c>
      <c r="K1262" s="63" t="s">
        <v>83</v>
      </c>
      <c r="L1262" s="20" t="s">
        <v>26</v>
      </c>
      <c r="M1262" s="20" t="s">
        <v>66</v>
      </c>
      <c r="N1262" s="24" t="s">
        <v>84</v>
      </c>
      <c r="P1262" s="164"/>
    </row>
    <row r="1263" spans="1:16" s="163" customFormat="1" x14ac:dyDescent="0.25">
      <c r="A1263" s="52">
        <v>43309</v>
      </c>
      <c r="B1263" s="24" t="s">
        <v>852</v>
      </c>
      <c r="C1263" s="24" t="s">
        <v>81</v>
      </c>
      <c r="D1263" s="46" t="s">
        <v>74</v>
      </c>
      <c r="E1263" s="37"/>
      <c r="F1263" s="37">
        <v>1000</v>
      </c>
      <c r="G1263" s="109">
        <f t="shared" si="42"/>
        <v>1.7815689565172466</v>
      </c>
      <c r="H1263" s="108">
        <v>561.303</v>
      </c>
      <c r="I1263" s="36" t="e">
        <f t="shared" si="43"/>
        <v>#VALUE!</v>
      </c>
      <c r="J1263" s="24" t="s">
        <v>806</v>
      </c>
      <c r="K1263" s="24" t="s">
        <v>83</v>
      </c>
      <c r="L1263" s="20" t="s">
        <v>26</v>
      </c>
      <c r="M1263" s="20" t="s">
        <v>66</v>
      </c>
      <c r="N1263" s="24" t="s">
        <v>84</v>
      </c>
      <c r="P1263" s="164"/>
    </row>
    <row r="1264" spans="1:16" s="163" customFormat="1" x14ac:dyDescent="0.25">
      <c r="A1264" s="52">
        <v>43309</v>
      </c>
      <c r="B1264" s="24" t="s">
        <v>853</v>
      </c>
      <c r="C1264" s="24" t="s">
        <v>81</v>
      </c>
      <c r="D1264" s="46" t="s">
        <v>74</v>
      </c>
      <c r="E1264" s="37"/>
      <c r="F1264" s="37">
        <v>1000</v>
      </c>
      <c r="G1264" s="109">
        <f t="shared" si="42"/>
        <v>1.7815689565172466</v>
      </c>
      <c r="H1264" s="108">
        <v>561.303</v>
      </c>
      <c r="I1264" s="36" t="e">
        <f t="shared" si="43"/>
        <v>#VALUE!</v>
      </c>
      <c r="J1264" s="24" t="s">
        <v>806</v>
      </c>
      <c r="K1264" s="24" t="s">
        <v>83</v>
      </c>
      <c r="L1264" s="20" t="s">
        <v>26</v>
      </c>
      <c r="M1264" s="20" t="s">
        <v>66</v>
      </c>
      <c r="N1264" s="24" t="s">
        <v>84</v>
      </c>
      <c r="P1264" s="164"/>
    </row>
    <row r="1265" spans="1:16" s="163" customFormat="1" x14ac:dyDescent="0.25">
      <c r="A1265" s="52">
        <v>43309</v>
      </c>
      <c r="B1265" s="63" t="s">
        <v>972</v>
      </c>
      <c r="C1265" s="24" t="s">
        <v>81</v>
      </c>
      <c r="D1265" s="46" t="s">
        <v>74</v>
      </c>
      <c r="E1265" s="37"/>
      <c r="F1265" s="37">
        <v>500</v>
      </c>
      <c r="G1265" s="109">
        <f t="shared" si="42"/>
        <v>0.89078447825862328</v>
      </c>
      <c r="H1265" s="108">
        <v>561.303</v>
      </c>
      <c r="I1265" s="36" t="e">
        <f t="shared" si="43"/>
        <v>#VALUE!</v>
      </c>
      <c r="J1265" s="24" t="s">
        <v>338</v>
      </c>
      <c r="K1265" s="63" t="s">
        <v>83</v>
      </c>
      <c r="L1265" s="20" t="s">
        <v>26</v>
      </c>
      <c r="M1265" s="20" t="s">
        <v>66</v>
      </c>
      <c r="N1265" s="24" t="s">
        <v>84</v>
      </c>
      <c r="P1265" s="164"/>
    </row>
    <row r="1266" spans="1:16" s="163" customFormat="1" x14ac:dyDescent="0.25">
      <c r="A1266" s="52">
        <v>43309</v>
      </c>
      <c r="B1266" s="63" t="s">
        <v>986</v>
      </c>
      <c r="C1266" s="24" t="s">
        <v>81</v>
      </c>
      <c r="D1266" s="46" t="s">
        <v>74</v>
      </c>
      <c r="E1266" s="37"/>
      <c r="F1266" s="37">
        <v>500</v>
      </c>
      <c r="G1266" s="109">
        <f t="shared" si="42"/>
        <v>0.89078447825862328</v>
      </c>
      <c r="H1266" s="108">
        <v>561.303</v>
      </c>
      <c r="I1266" s="36" t="e">
        <f t="shared" si="43"/>
        <v>#VALUE!</v>
      </c>
      <c r="J1266" s="24" t="s">
        <v>338</v>
      </c>
      <c r="K1266" s="63" t="s">
        <v>83</v>
      </c>
      <c r="L1266" s="20" t="s">
        <v>26</v>
      </c>
      <c r="M1266" s="20" t="s">
        <v>66</v>
      </c>
      <c r="N1266" s="24" t="s">
        <v>84</v>
      </c>
      <c r="P1266" s="164"/>
    </row>
    <row r="1267" spans="1:16" s="163" customFormat="1" x14ac:dyDescent="0.25">
      <c r="A1267" s="52">
        <v>43309</v>
      </c>
      <c r="B1267" s="63" t="s">
        <v>987</v>
      </c>
      <c r="C1267" s="24" t="s">
        <v>81</v>
      </c>
      <c r="D1267" s="46" t="s">
        <v>74</v>
      </c>
      <c r="E1267" s="37"/>
      <c r="F1267" s="37">
        <v>500</v>
      </c>
      <c r="G1267" s="109">
        <f t="shared" si="42"/>
        <v>0.89078447825862328</v>
      </c>
      <c r="H1267" s="108">
        <v>561.303</v>
      </c>
      <c r="I1267" s="36" t="e">
        <f t="shared" si="43"/>
        <v>#VALUE!</v>
      </c>
      <c r="J1267" s="24" t="s">
        <v>338</v>
      </c>
      <c r="K1267" s="63" t="s">
        <v>83</v>
      </c>
      <c r="L1267" s="20" t="s">
        <v>26</v>
      </c>
      <c r="M1267" s="20" t="s">
        <v>66</v>
      </c>
      <c r="N1267" s="24" t="s">
        <v>84</v>
      </c>
      <c r="P1267" s="164"/>
    </row>
    <row r="1268" spans="1:16" s="163" customFormat="1" x14ac:dyDescent="0.25">
      <c r="A1268" s="52">
        <v>43309</v>
      </c>
      <c r="B1268" s="63" t="s">
        <v>911</v>
      </c>
      <c r="C1268" s="20" t="s">
        <v>864</v>
      </c>
      <c r="D1268" s="46" t="s">
        <v>74</v>
      </c>
      <c r="E1268" s="37"/>
      <c r="F1268" s="37">
        <v>3000</v>
      </c>
      <c r="G1268" s="109">
        <f t="shared" si="42"/>
        <v>5.3447068695517395</v>
      </c>
      <c r="H1268" s="108">
        <v>561.303</v>
      </c>
      <c r="I1268" s="36" t="e">
        <f t="shared" si="43"/>
        <v>#VALUE!</v>
      </c>
      <c r="J1268" s="24" t="s">
        <v>338</v>
      </c>
      <c r="K1268" s="63" t="s">
        <v>83</v>
      </c>
      <c r="L1268" s="20" t="s">
        <v>26</v>
      </c>
      <c r="M1268" s="20" t="s">
        <v>66</v>
      </c>
      <c r="N1268" s="24" t="s">
        <v>84</v>
      </c>
      <c r="P1268" s="164"/>
    </row>
    <row r="1269" spans="1:16" s="163" customFormat="1" x14ac:dyDescent="0.25">
      <c r="A1269" s="52">
        <v>43309</v>
      </c>
      <c r="B1269" s="63" t="s">
        <v>976</v>
      </c>
      <c r="C1269" s="24" t="s">
        <v>81</v>
      </c>
      <c r="D1269" s="46" t="s">
        <v>74</v>
      </c>
      <c r="E1269" s="37"/>
      <c r="F1269" s="37">
        <v>500</v>
      </c>
      <c r="G1269" s="109">
        <f t="shared" si="42"/>
        <v>0.89078447825862328</v>
      </c>
      <c r="H1269" s="108">
        <v>561.303</v>
      </c>
      <c r="I1269" s="36" t="e">
        <f t="shared" si="43"/>
        <v>#VALUE!</v>
      </c>
      <c r="J1269" s="24" t="s">
        <v>338</v>
      </c>
      <c r="K1269" s="63" t="s">
        <v>83</v>
      </c>
      <c r="L1269" s="20" t="s">
        <v>26</v>
      </c>
      <c r="M1269" s="20" t="s">
        <v>66</v>
      </c>
      <c r="N1269" s="24" t="s">
        <v>84</v>
      </c>
      <c r="P1269" s="164"/>
    </row>
    <row r="1270" spans="1:16" s="163" customFormat="1" x14ac:dyDescent="0.25">
      <c r="A1270" s="52">
        <v>43309</v>
      </c>
      <c r="B1270" s="63" t="s">
        <v>988</v>
      </c>
      <c r="C1270" s="24" t="s">
        <v>81</v>
      </c>
      <c r="D1270" s="46" t="s">
        <v>74</v>
      </c>
      <c r="E1270" s="37"/>
      <c r="F1270" s="37">
        <v>500</v>
      </c>
      <c r="G1270" s="109">
        <f t="shared" si="42"/>
        <v>0.89078447825862328</v>
      </c>
      <c r="H1270" s="108">
        <v>561.303</v>
      </c>
      <c r="I1270" s="36" t="e">
        <f t="shared" si="43"/>
        <v>#VALUE!</v>
      </c>
      <c r="J1270" s="24" t="s">
        <v>338</v>
      </c>
      <c r="K1270" s="63" t="s">
        <v>83</v>
      </c>
      <c r="L1270" s="20" t="s">
        <v>26</v>
      </c>
      <c r="M1270" s="20" t="s">
        <v>66</v>
      </c>
      <c r="N1270" s="24" t="s">
        <v>84</v>
      </c>
      <c r="P1270" s="164"/>
    </row>
    <row r="1271" spans="1:16" s="163" customFormat="1" x14ac:dyDescent="0.25">
      <c r="A1271" s="52">
        <v>43309</v>
      </c>
      <c r="B1271" s="45" t="s">
        <v>178</v>
      </c>
      <c r="C1271" s="24" t="s">
        <v>99</v>
      </c>
      <c r="D1271" s="46" t="s">
        <v>74</v>
      </c>
      <c r="E1271" s="100"/>
      <c r="F1271" s="36">
        <v>5000</v>
      </c>
      <c r="G1271" s="109">
        <f t="shared" si="42"/>
        <v>8.907844782586233</v>
      </c>
      <c r="H1271" s="108">
        <v>561.303</v>
      </c>
      <c r="I1271" s="36" t="e">
        <f t="shared" si="43"/>
        <v>#VALUE!</v>
      </c>
      <c r="J1271" s="24" t="s">
        <v>82</v>
      </c>
      <c r="K1271" s="63">
        <v>7</v>
      </c>
      <c r="L1271" s="20" t="s">
        <v>26</v>
      </c>
      <c r="M1271" s="20" t="s">
        <v>66</v>
      </c>
      <c r="N1271" s="24" t="s">
        <v>100</v>
      </c>
      <c r="P1271" s="164"/>
    </row>
    <row r="1272" spans="1:16" s="163" customFormat="1" x14ac:dyDescent="0.25">
      <c r="A1272" s="52">
        <v>43309</v>
      </c>
      <c r="B1272" s="63" t="s">
        <v>990</v>
      </c>
      <c r="C1272" s="24" t="s">
        <v>81</v>
      </c>
      <c r="D1272" s="46" t="s">
        <v>74</v>
      </c>
      <c r="E1272" s="37"/>
      <c r="F1272" s="37">
        <v>500</v>
      </c>
      <c r="G1272" s="109">
        <f t="shared" si="42"/>
        <v>0.89078447825862328</v>
      </c>
      <c r="H1272" s="108">
        <v>561.303</v>
      </c>
      <c r="I1272" s="36" t="e">
        <f t="shared" si="43"/>
        <v>#VALUE!</v>
      </c>
      <c r="J1272" s="24" t="s">
        <v>338</v>
      </c>
      <c r="K1272" s="63" t="s">
        <v>83</v>
      </c>
      <c r="L1272" s="20" t="s">
        <v>26</v>
      </c>
      <c r="M1272" s="20" t="s">
        <v>66</v>
      </c>
      <c r="N1272" s="24" t="s">
        <v>84</v>
      </c>
      <c r="P1272" s="164"/>
    </row>
    <row r="1273" spans="1:16" s="163" customFormat="1" x14ac:dyDescent="0.25">
      <c r="A1273" s="52">
        <v>43309</v>
      </c>
      <c r="B1273" s="63" t="s">
        <v>991</v>
      </c>
      <c r="C1273" s="24" t="s">
        <v>81</v>
      </c>
      <c r="D1273" s="46" t="s">
        <v>74</v>
      </c>
      <c r="E1273" s="37"/>
      <c r="F1273" s="37">
        <v>5000</v>
      </c>
      <c r="G1273" s="109">
        <f t="shared" si="42"/>
        <v>8.907844782586233</v>
      </c>
      <c r="H1273" s="108">
        <v>561.303</v>
      </c>
      <c r="I1273" s="36" t="e">
        <f t="shared" si="43"/>
        <v>#VALUE!</v>
      </c>
      <c r="J1273" s="24" t="s">
        <v>338</v>
      </c>
      <c r="K1273" s="63" t="s">
        <v>83</v>
      </c>
      <c r="L1273" s="20" t="s">
        <v>26</v>
      </c>
      <c r="M1273" s="20" t="s">
        <v>66</v>
      </c>
      <c r="N1273" s="24" t="s">
        <v>84</v>
      </c>
      <c r="P1273" s="164"/>
    </row>
    <row r="1274" spans="1:16" s="163" customFormat="1" x14ac:dyDescent="0.25">
      <c r="A1274" s="52">
        <v>43309</v>
      </c>
      <c r="B1274" s="63" t="s">
        <v>992</v>
      </c>
      <c r="C1274" s="20" t="s">
        <v>449</v>
      </c>
      <c r="D1274" s="63" t="s">
        <v>69</v>
      </c>
      <c r="E1274" s="37"/>
      <c r="F1274" s="37">
        <v>10000</v>
      </c>
      <c r="G1274" s="109">
        <f t="shared" si="42"/>
        <v>17.815689565172466</v>
      </c>
      <c r="H1274" s="108">
        <v>561.303</v>
      </c>
      <c r="I1274" s="36" t="e">
        <f t="shared" si="43"/>
        <v>#VALUE!</v>
      </c>
      <c r="J1274" s="24" t="s">
        <v>338</v>
      </c>
      <c r="K1274" s="63" t="s">
        <v>83</v>
      </c>
      <c r="L1274" s="20" t="s">
        <v>26</v>
      </c>
      <c r="M1274" s="20" t="s">
        <v>66</v>
      </c>
      <c r="N1274" s="24" t="s">
        <v>84</v>
      </c>
      <c r="P1274" s="164"/>
    </row>
    <row r="1275" spans="1:16" s="163" customFormat="1" x14ac:dyDescent="0.25">
      <c r="A1275" s="52">
        <v>43309</v>
      </c>
      <c r="B1275" s="63" t="s">
        <v>993</v>
      </c>
      <c r="C1275" s="24" t="s">
        <v>81</v>
      </c>
      <c r="D1275" s="46" t="s">
        <v>74</v>
      </c>
      <c r="E1275" s="37"/>
      <c r="F1275" s="37">
        <v>500</v>
      </c>
      <c r="G1275" s="109">
        <f t="shared" si="42"/>
        <v>0.89078447825862328</v>
      </c>
      <c r="H1275" s="108">
        <v>561.303</v>
      </c>
      <c r="I1275" s="36" t="e">
        <f t="shared" si="43"/>
        <v>#VALUE!</v>
      </c>
      <c r="J1275" s="24" t="s">
        <v>338</v>
      </c>
      <c r="K1275" s="63" t="s">
        <v>83</v>
      </c>
      <c r="L1275" s="20" t="s">
        <v>26</v>
      </c>
      <c r="M1275" s="20" t="s">
        <v>66</v>
      </c>
      <c r="N1275" s="24" t="s">
        <v>84</v>
      </c>
      <c r="P1275" s="164"/>
    </row>
    <row r="1276" spans="1:16" s="163" customFormat="1" x14ac:dyDescent="0.25">
      <c r="A1276" s="52">
        <v>43309</v>
      </c>
      <c r="B1276" s="63" t="s">
        <v>889</v>
      </c>
      <c r="C1276" s="24" t="s">
        <v>81</v>
      </c>
      <c r="D1276" s="46" t="s">
        <v>74</v>
      </c>
      <c r="E1276" s="37"/>
      <c r="F1276" s="37">
        <v>500</v>
      </c>
      <c r="G1276" s="109">
        <f t="shared" si="42"/>
        <v>0.89078447825862328</v>
      </c>
      <c r="H1276" s="108">
        <v>561.303</v>
      </c>
      <c r="I1276" s="36" t="e">
        <f t="shared" si="43"/>
        <v>#VALUE!</v>
      </c>
      <c r="J1276" s="24" t="s">
        <v>338</v>
      </c>
      <c r="K1276" s="63" t="s">
        <v>83</v>
      </c>
      <c r="L1276" s="20" t="s">
        <v>26</v>
      </c>
      <c r="M1276" s="20" t="s">
        <v>66</v>
      </c>
      <c r="N1276" s="24" t="s">
        <v>84</v>
      </c>
      <c r="P1276" s="164"/>
    </row>
    <row r="1277" spans="1:16" s="163" customFormat="1" x14ac:dyDescent="0.25">
      <c r="A1277" s="52">
        <v>43310</v>
      </c>
      <c r="B1277" s="63" t="s">
        <v>340</v>
      </c>
      <c r="C1277" s="24" t="s">
        <v>81</v>
      </c>
      <c r="D1277" s="46" t="s">
        <v>74</v>
      </c>
      <c r="E1277" s="37"/>
      <c r="F1277" s="37">
        <v>15000</v>
      </c>
      <c r="G1277" s="109">
        <f t="shared" si="42"/>
        <v>26.723534347758697</v>
      </c>
      <c r="H1277" s="108">
        <v>561.303</v>
      </c>
      <c r="I1277" s="36" t="e">
        <f t="shared" si="43"/>
        <v>#VALUE!</v>
      </c>
      <c r="J1277" s="24" t="s">
        <v>338</v>
      </c>
      <c r="K1277" s="63">
        <v>23</v>
      </c>
      <c r="L1277" s="20" t="s">
        <v>26</v>
      </c>
      <c r="M1277" s="20" t="s">
        <v>66</v>
      </c>
      <c r="N1277" s="24" t="s">
        <v>100</v>
      </c>
      <c r="P1277" s="164"/>
    </row>
    <row r="1278" spans="1:16" s="3" customFormat="1" x14ac:dyDescent="0.25">
      <c r="A1278" s="52">
        <v>43309</v>
      </c>
      <c r="B1278" s="63" t="s">
        <v>1074</v>
      </c>
      <c r="C1278" s="24" t="s">
        <v>81</v>
      </c>
      <c r="D1278" s="20" t="s">
        <v>76</v>
      </c>
      <c r="E1278" s="100"/>
      <c r="F1278" s="100">
        <v>3000</v>
      </c>
      <c r="G1278" s="109">
        <f t="shared" si="42"/>
        <v>5.3447068695517395</v>
      </c>
      <c r="H1278" s="108">
        <v>561.303</v>
      </c>
      <c r="I1278" s="36" t="e">
        <f t="shared" si="43"/>
        <v>#VALUE!</v>
      </c>
      <c r="J1278" s="63" t="s">
        <v>351</v>
      </c>
      <c r="K1278" s="63" t="s">
        <v>83</v>
      </c>
      <c r="L1278" s="20" t="s">
        <v>35</v>
      </c>
      <c r="M1278" s="20" t="s">
        <v>66</v>
      </c>
      <c r="N1278" s="24" t="s">
        <v>84</v>
      </c>
      <c r="O1278" s="106"/>
      <c r="P1278" s="106"/>
    </row>
    <row r="1279" spans="1:16" s="3" customFormat="1" x14ac:dyDescent="0.25">
      <c r="A1279" s="52">
        <v>43309</v>
      </c>
      <c r="B1279" s="63" t="s">
        <v>1075</v>
      </c>
      <c r="C1279" s="63" t="s">
        <v>687</v>
      </c>
      <c r="D1279" s="20" t="s">
        <v>76</v>
      </c>
      <c r="E1279" s="100"/>
      <c r="F1279" s="100">
        <v>4400</v>
      </c>
      <c r="G1279" s="109">
        <f t="shared" si="42"/>
        <v>7.8389034086758844</v>
      </c>
      <c r="H1279" s="108">
        <v>561.303</v>
      </c>
      <c r="I1279" s="36" t="e">
        <f t="shared" si="43"/>
        <v>#VALUE!</v>
      </c>
      <c r="J1279" s="63" t="s">
        <v>351</v>
      </c>
      <c r="K1279" s="63" t="s">
        <v>83</v>
      </c>
      <c r="L1279" s="20" t="s">
        <v>35</v>
      </c>
      <c r="M1279" s="20" t="s">
        <v>66</v>
      </c>
      <c r="N1279" s="24" t="s">
        <v>84</v>
      </c>
      <c r="O1279" s="106"/>
      <c r="P1279" s="106"/>
    </row>
    <row r="1280" spans="1:16" s="3" customFormat="1" x14ac:dyDescent="0.25">
      <c r="A1280" s="52">
        <v>43309</v>
      </c>
      <c r="B1280" s="63" t="s">
        <v>1076</v>
      </c>
      <c r="C1280" s="24" t="s">
        <v>81</v>
      </c>
      <c r="D1280" s="20" t="s">
        <v>76</v>
      </c>
      <c r="E1280" s="100"/>
      <c r="F1280" s="100">
        <v>3000</v>
      </c>
      <c r="G1280" s="109">
        <f t="shared" si="42"/>
        <v>5.3447068695517395</v>
      </c>
      <c r="H1280" s="108">
        <v>561.303</v>
      </c>
      <c r="I1280" s="36" t="e">
        <f t="shared" si="43"/>
        <v>#VALUE!</v>
      </c>
      <c r="J1280" s="63" t="s">
        <v>351</v>
      </c>
      <c r="K1280" s="63" t="s">
        <v>83</v>
      </c>
      <c r="L1280" s="20" t="s">
        <v>35</v>
      </c>
      <c r="M1280" s="20" t="s">
        <v>66</v>
      </c>
      <c r="N1280" s="24" t="s">
        <v>84</v>
      </c>
      <c r="O1280" s="106"/>
      <c r="P1280" s="106"/>
    </row>
    <row r="1281" spans="1:16" s="163" customFormat="1" x14ac:dyDescent="0.25">
      <c r="A1281" s="52">
        <v>43309</v>
      </c>
      <c r="B1281" s="24" t="s">
        <v>1133</v>
      </c>
      <c r="C1281" s="24" t="s">
        <v>81</v>
      </c>
      <c r="D1281" s="46" t="s">
        <v>74</v>
      </c>
      <c r="E1281" s="36"/>
      <c r="F1281" s="36">
        <v>2000</v>
      </c>
      <c r="G1281" s="109">
        <f t="shared" si="42"/>
        <v>3.5631379130344931</v>
      </c>
      <c r="H1281" s="108">
        <v>561.303</v>
      </c>
      <c r="I1281" s="36" t="e">
        <f t="shared" si="43"/>
        <v>#VALUE!</v>
      </c>
      <c r="J1281" s="24" t="s">
        <v>1090</v>
      </c>
      <c r="K1281" s="24" t="s">
        <v>1091</v>
      </c>
      <c r="L1281" s="20" t="s">
        <v>26</v>
      </c>
      <c r="M1281" s="20" t="s">
        <v>66</v>
      </c>
      <c r="N1281" s="24" t="s">
        <v>84</v>
      </c>
      <c r="O1281" s="164"/>
      <c r="P1281" s="164"/>
    </row>
    <row r="1282" spans="1:16" s="163" customFormat="1" x14ac:dyDescent="0.25">
      <c r="A1282" s="52">
        <v>43310</v>
      </c>
      <c r="B1282" s="45" t="s">
        <v>181</v>
      </c>
      <c r="C1282" s="24" t="s">
        <v>99</v>
      </c>
      <c r="D1282" s="46" t="s">
        <v>74</v>
      </c>
      <c r="E1282" s="100"/>
      <c r="F1282" s="36">
        <v>15000</v>
      </c>
      <c r="G1282" s="109">
        <f t="shared" si="42"/>
        <v>26.723534347758697</v>
      </c>
      <c r="H1282" s="108">
        <v>561.303</v>
      </c>
      <c r="I1282" s="36" t="e">
        <f t="shared" si="43"/>
        <v>#VALUE!</v>
      </c>
      <c r="J1282" s="24" t="s">
        <v>82</v>
      </c>
      <c r="K1282" s="63">
        <v>39</v>
      </c>
      <c r="L1282" s="20" t="s">
        <v>26</v>
      </c>
      <c r="M1282" s="20" t="s">
        <v>66</v>
      </c>
      <c r="N1282" s="24" t="s">
        <v>100</v>
      </c>
      <c r="O1282" s="164"/>
      <c r="P1282" s="164"/>
    </row>
    <row r="1283" spans="1:16" s="163" customFormat="1" x14ac:dyDescent="0.25">
      <c r="A1283" s="52">
        <v>43310</v>
      </c>
      <c r="B1283" s="45" t="s">
        <v>182</v>
      </c>
      <c r="C1283" s="24" t="s">
        <v>99</v>
      </c>
      <c r="D1283" s="46" t="s">
        <v>74</v>
      </c>
      <c r="E1283" s="100"/>
      <c r="F1283" s="36">
        <v>10000</v>
      </c>
      <c r="G1283" s="109">
        <f t="shared" si="42"/>
        <v>17.815689565172466</v>
      </c>
      <c r="H1283" s="108">
        <v>561.303</v>
      </c>
      <c r="I1283" s="36" t="e">
        <f t="shared" si="43"/>
        <v>#VALUE!</v>
      </c>
      <c r="J1283" s="24" t="s">
        <v>82</v>
      </c>
      <c r="K1283" s="63" t="s">
        <v>83</v>
      </c>
      <c r="L1283" s="20" t="s">
        <v>26</v>
      </c>
      <c r="M1283" s="20" t="s">
        <v>66</v>
      </c>
      <c r="N1283" s="24" t="s">
        <v>84</v>
      </c>
      <c r="O1283" s="164"/>
      <c r="P1283" s="164"/>
    </row>
    <row r="1284" spans="1:16" s="163" customFormat="1" x14ac:dyDescent="0.25">
      <c r="A1284" s="52">
        <v>43310</v>
      </c>
      <c r="B1284" s="45" t="s">
        <v>183</v>
      </c>
      <c r="C1284" s="24" t="s">
        <v>81</v>
      </c>
      <c r="D1284" s="46" t="s">
        <v>74</v>
      </c>
      <c r="E1284" s="100"/>
      <c r="F1284" s="36">
        <v>1000</v>
      </c>
      <c r="G1284" s="109">
        <f t="shared" si="42"/>
        <v>1.7815689565172466</v>
      </c>
      <c r="H1284" s="108">
        <v>561.303</v>
      </c>
      <c r="I1284" s="36" t="e">
        <f t="shared" si="43"/>
        <v>#VALUE!</v>
      </c>
      <c r="J1284" s="24" t="s">
        <v>82</v>
      </c>
      <c r="K1284" s="63" t="s">
        <v>83</v>
      </c>
      <c r="L1284" s="20" t="s">
        <v>26</v>
      </c>
      <c r="M1284" s="20" t="s">
        <v>66</v>
      </c>
      <c r="N1284" s="24" t="s">
        <v>84</v>
      </c>
      <c r="O1284" s="164"/>
      <c r="P1284" s="164"/>
    </row>
    <row r="1285" spans="1:16" s="163" customFormat="1" x14ac:dyDescent="0.25">
      <c r="A1285" s="52">
        <v>43310</v>
      </c>
      <c r="B1285" s="45" t="s">
        <v>184</v>
      </c>
      <c r="C1285" s="24" t="s">
        <v>81</v>
      </c>
      <c r="D1285" s="46" t="s">
        <v>74</v>
      </c>
      <c r="E1285" s="100"/>
      <c r="F1285" s="36">
        <v>2000</v>
      </c>
      <c r="G1285" s="109">
        <f t="shared" si="42"/>
        <v>3.5631379130344931</v>
      </c>
      <c r="H1285" s="108">
        <v>561.303</v>
      </c>
      <c r="I1285" s="36" t="e">
        <f t="shared" si="43"/>
        <v>#VALUE!</v>
      </c>
      <c r="J1285" s="24" t="s">
        <v>82</v>
      </c>
      <c r="K1285" s="63" t="s">
        <v>83</v>
      </c>
      <c r="L1285" s="20" t="s">
        <v>26</v>
      </c>
      <c r="M1285" s="20" t="s">
        <v>66</v>
      </c>
      <c r="N1285" s="24" t="s">
        <v>84</v>
      </c>
      <c r="O1285" s="164"/>
      <c r="P1285" s="164"/>
    </row>
    <row r="1286" spans="1:16" s="163" customFormat="1" x14ac:dyDescent="0.25">
      <c r="A1286" s="52">
        <v>43310</v>
      </c>
      <c r="B1286" s="45" t="s">
        <v>185</v>
      </c>
      <c r="C1286" s="24" t="s">
        <v>81</v>
      </c>
      <c r="D1286" s="46" t="s">
        <v>74</v>
      </c>
      <c r="E1286" s="100"/>
      <c r="F1286" s="36">
        <v>15000</v>
      </c>
      <c r="G1286" s="109">
        <f t="shared" si="42"/>
        <v>26.723534347758697</v>
      </c>
      <c r="H1286" s="108">
        <v>561.303</v>
      </c>
      <c r="I1286" s="36" t="e">
        <f t="shared" si="43"/>
        <v>#VALUE!</v>
      </c>
      <c r="J1286" s="24" t="s">
        <v>82</v>
      </c>
      <c r="K1286" s="63">
        <v>24</v>
      </c>
      <c r="L1286" s="20" t="s">
        <v>26</v>
      </c>
      <c r="M1286" s="20" t="s">
        <v>66</v>
      </c>
      <c r="N1286" s="24" t="s">
        <v>100</v>
      </c>
      <c r="O1286" s="164"/>
      <c r="P1286" s="164"/>
    </row>
    <row r="1287" spans="1:16" s="40" customFormat="1" x14ac:dyDescent="0.25">
      <c r="A1287" s="52">
        <v>43310</v>
      </c>
      <c r="B1287" s="24" t="s">
        <v>656</v>
      </c>
      <c r="C1287" s="24" t="s">
        <v>99</v>
      </c>
      <c r="D1287" s="24" t="s">
        <v>76</v>
      </c>
      <c r="E1287" s="37"/>
      <c r="F1287" s="37">
        <v>30000</v>
      </c>
      <c r="G1287" s="109">
        <f t="shared" si="42"/>
        <v>53.447068695517395</v>
      </c>
      <c r="H1287" s="108">
        <v>561.303</v>
      </c>
      <c r="I1287" s="36" t="e">
        <f t="shared" si="43"/>
        <v>#VALUE!</v>
      </c>
      <c r="J1287" s="24" t="s">
        <v>639</v>
      </c>
      <c r="K1287" s="24" t="s">
        <v>500</v>
      </c>
      <c r="L1287" s="20" t="s">
        <v>35</v>
      </c>
      <c r="M1287" s="20" t="s">
        <v>66</v>
      </c>
      <c r="N1287" s="20" t="s">
        <v>86</v>
      </c>
      <c r="P1287" s="41"/>
    </row>
    <row r="1288" spans="1:16" s="163" customFormat="1" x14ac:dyDescent="0.25">
      <c r="A1288" s="52">
        <v>43310</v>
      </c>
      <c r="B1288" s="24" t="s">
        <v>657</v>
      </c>
      <c r="C1288" s="24" t="s">
        <v>81</v>
      </c>
      <c r="D1288" s="24" t="s">
        <v>76</v>
      </c>
      <c r="E1288" s="37"/>
      <c r="F1288" s="37">
        <v>5000</v>
      </c>
      <c r="G1288" s="109">
        <f t="shared" si="42"/>
        <v>8.907844782586233</v>
      </c>
      <c r="H1288" s="108">
        <v>561.303</v>
      </c>
      <c r="I1288" s="36" t="e">
        <f t="shared" si="43"/>
        <v>#VALUE!</v>
      </c>
      <c r="J1288" s="24" t="s">
        <v>639</v>
      </c>
      <c r="K1288" s="24" t="s">
        <v>640</v>
      </c>
      <c r="L1288" s="20" t="s">
        <v>35</v>
      </c>
      <c r="M1288" s="20" t="s">
        <v>66</v>
      </c>
      <c r="N1288" s="20" t="s">
        <v>84</v>
      </c>
      <c r="P1288" s="168"/>
    </row>
    <row r="1289" spans="1:16" s="163" customFormat="1" x14ac:dyDescent="0.25">
      <c r="A1289" s="52">
        <v>43310</v>
      </c>
      <c r="B1289" s="24" t="s">
        <v>658</v>
      </c>
      <c r="C1289" s="24" t="s">
        <v>81</v>
      </c>
      <c r="D1289" s="24" t="s">
        <v>76</v>
      </c>
      <c r="E1289" s="37"/>
      <c r="F1289" s="37">
        <v>1000</v>
      </c>
      <c r="G1289" s="109">
        <f t="shared" si="42"/>
        <v>1.7815689565172466</v>
      </c>
      <c r="H1289" s="108">
        <v>561.303</v>
      </c>
      <c r="I1289" s="36" t="e">
        <f t="shared" si="43"/>
        <v>#VALUE!</v>
      </c>
      <c r="J1289" s="24" t="s">
        <v>639</v>
      </c>
      <c r="K1289" s="24" t="s">
        <v>640</v>
      </c>
      <c r="L1289" s="20" t="s">
        <v>35</v>
      </c>
      <c r="M1289" s="20" t="s">
        <v>66</v>
      </c>
      <c r="N1289" s="20" t="s">
        <v>84</v>
      </c>
      <c r="P1289" s="168"/>
    </row>
    <row r="1290" spans="1:16" s="163" customFormat="1" x14ac:dyDescent="0.25">
      <c r="A1290" s="52">
        <v>43310</v>
      </c>
      <c r="B1290" s="24" t="s">
        <v>659</v>
      </c>
      <c r="C1290" s="24" t="s">
        <v>81</v>
      </c>
      <c r="D1290" s="24" t="s">
        <v>76</v>
      </c>
      <c r="E1290" s="37"/>
      <c r="F1290" s="37">
        <v>1000</v>
      </c>
      <c r="G1290" s="109">
        <f t="shared" si="42"/>
        <v>1.7815689565172466</v>
      </c>
      <c r="H1290" s="108">
        <v>561.303</v>
      </c>
      <c r="I1290" s="36" t="e">
        <f t="shared" si="43"/>
        <v>#VALUE!</v>
      </c>
      <c r="J1290" s="24" t="s">
        <v>639</v>
      </c>
      <c r="K1290" s="24" t="s">
        <v>640</v>
      </c>
      <c r="L1290" s="20" t="s">
        <v>35</v>
      </c>
      <c r="M1290" s="20" t="s">
        <v>66</v>
      </c>
      <c r="N1290" s="20" t="s">
        <v>84</v>
      </c>
      <c r="P1290" s="164"/>
    </row>
    <row r="1291" spans="1:16" s="3" customFormat="1" x14ac:dyDescent="0.25">
      <c r="A1291" s="52">
        <v>43310</v>
      </c>
      <c r="B1291" s="20" t="s">
        <v>729</v>
      </c>
      <c r="C1291" s="24" t="s">
        <v>81</v>
      </c>
      <c r="D1291" s="20" t="s">
        <v>76</v>
      </c>
      <c r="E1291" s="37"/>
      <c r="F1291" s="67">
        <v>2000</v>
      </c>
      <c r="G1291" s="109">
        <f t="shared" si="42"/>
        <v>3.5631379130344931</v>
      </c>
      <c r="H1291" s="108">
        <v>561.303</v>
      </c>
      <c r="I1291" s="36" t="e">
        <f t="shared" si="43"/>
        <v>#VALUE!</v>
      </c>
      <c r="J1291" s="20" t="s">
        <v>350</v>
      </c>
      <c r="K1291" s="20" t="s">
        <v>83</v>
      </c>
      <c r="L1291" s="20" t="s">
        <v>35</v>
      </c>
      <c r="M1291" s="20" t="s">
        <v>66</v>
      </c>
      <c r="N1291" s="20" t="s">
        <v>668</v>
      </c>
      <c r="P1291" s="106"/>
    </row>
    <row r="1292" spans="1:16" s="3" customFormat="1" x14ac:dyDescent="0.25">
      <c r="A1292" s="52">
        <v>43310</v>
      </c>
      <c r="B1292" s="20" t="s">
        <v>701</v>
      </c>
      <c r="C1292" s="20" t="s">
        <v>687</v>
      </c>
      <c r="D1292" s="20" t="s">
        <v>76</v>
      </c>
      <c r="E1292" s="37"/>
      <c r="F1292" s="67">
        <v>4000</v>
      </c>
      <c r="G1292" s="109">
        <f t="shared" si="42"/>
        <v>7.1262758260689862</v>
      </c>
      <c r="H1292" s="108">
        <v>561.303</v>
      </c>
      <c r="I1292" s="36" t="e">
        <f t="shared" si="43"/>
        <v>#VALUE!</v>
      </c>
      <c r="J1292" s="20" t="s">
        <v>350</v>
      </c>
      <c r="K1292" s="20" t="s">
        <v>83</v>
      </c>
      <c r="L1292" s="20" t="s">
        <v>35</v>
      </c>
      <c r="M1292" s="20" t="s">
        <v>66</v>
      </c>
      <c r="N1292" s="20" t="s">
        <v>668</v>
      </c>
      <c r="P1292" s="106"/>
    </row>
    <row r="1293" spans="1:16" s="163" customFormat="1" x14ac:dyDescent="0.25">
      <c r="A1293" s="52">
        <v>43310</v>
      </c>
      <c r="B1293" s="63" t="s">
        <v>972</v>
      </c>
      <c r="C1293" s="24" t="s">
        <v>81</v>
      </c>
      <c r="D1293" s="46" t="s">
        <v>74</v>
      </c>
      <c r="E1293" s="37"/>
      <c r="F1293" s="37">
        <v>500</v>
      </c>
      <c r="G1293" s="109">
        <f t="shared" si="42"/>
        <v>0.89078447825862328</v>
      </c>
      <c r="H1293" s="108">
        <v>561.303</v>
      </c>
      <c r="I1293" s="36" t="e">
        <f t="shared" si="43"/>
        <v>#VALUE!</v>
      </c>
      <c r="J1293" s="24" t="s">
        <v>338</v>
      </c>
      <c r="K1293" s="63" t="s">
        <v>83</v>
      </c>
      <c r="L1293" s="20" t="s">
        <v>26</v>
      </c>
      <c r="M1293" s="20" t="s">
        <v>66</v>
      </c>
      <c r="N1293" s="24" t="s">
        <v>84</v>
      </c>
      <c r="P1293" s="164"/>
    </row>
    <row r="1294" spans="1:16" s="163" customFormat="1" x14ac:dyDescent="0.25">
      <c r="A1294" s="52">
        <v>43310</v>
      </c>
      <c r="B1294" s="63" t="s">
        <v>994</v>
      </c>
      <c r="C1294" s="24" t="s">
        <v>81</v>
      </c>
      <c r="D1294" s="46" t="s">
        <v>74</v>
      </c>
      <c r="E1294" s="37"/>
      <c r="F1294" s="37">
        <v>2000</v>
      </c>
      <c r="G1294" s="109">
        <f t="shared" si="42"/>
        <v>3.5631379130344931</v>
      </c>
      <c r="H1294" s="108">
        <v>561.303</v>
      </c>
      <c r="I1294" s="36" t="e">
        <f t="shared" si="43"/>
        <v>#VALUE!</v>
      </c>
      <c r="J1294" s="24" t="s">
        <v>338</v>
      </c>
      <c r="K1294" s="63" t="s">
        <v>83</v>
      </c>
      <c r="L1294" s="20" t="s">
        <v>26</v>
      </c>
      <c r="M1294" s="20" t="s">
        <v>66</v>
      </c>
      <c r="N1294" s="24" t="s">
        <v>84</v>
      </c>
      <c r="P1294" s="164"/>
    </row>
    <row r="1295" spans="1:16" s="163" customFormat="1" x14ac:dyDescent="0.25">
      <c r="A1295" s="52">
        <v>43310</v>
      </c>
      <c r="B1295" s="63" t="s">
        <v>995</v>
      </c>
      <c r="C1295" s="24" t="s">
        <v>99</v>
      </c>
      <c r="D1295" s="46" t="s">
        <v>74</v>
      </c>
      <c r="E1295" s="37"/>
      <c r="F1295" s="37">
        <v>90000</v>
      </c>
      <c r="G1295" s="109">
        <f t="shared" si="42"/>
        <v>160.34120608655218</v>
      </c>
      <c r="H1295" s="108">
        <v>561.303</v>
      </c>
      <c r="I1295" s="36" t="e">
        <f t="shared" si="43"/>
        <v>#VALUE!</v>
      </c>
      <c r="J1295" s="24" t="s">
        <v>338</v>
      </c>
      <c r="K1295" s="63">
        <v>41</v>
      </c>
      <c r="L1295" s="20" t="s">
        <v>26</v>
      </c>
      <c r="M1295" s="20" t="s">
        <v>66</v>
      </c>
      <c r="N1295" s="24" t="s">
        <v>100</v>
      </c>
      <c r="P1295" s="164"/>
    </row>
    <row r="1296" spans="1:16" s="163" customFormat="1" x14ac:dyDescent="0.25">
      <c r="A1296" s="52">
        <v>43310</v>
      </c>
      <c r="B1296" s="63" t="s">
        <v>996</v>
      </c>
      <c r="C1296" s="24" t="s">
        <v>99</v>
      </c>
      <c r="D1296" s="46" t="s">
        <v>74</v>
      </c>
      <c r="E1296" s="37"/>
      <c r="F1296" s="37">
        <v>90000</v>
      </c>
      <c r="G1296" s="109">
        <f t="shared" si="42"/>
        <v>160.34120608655218</v>
      </c>
      <c r="H1296" s="108">
        <v>561.303</v>
      </c>
      <c r="I1296" s="36" t="e">
        <f t="shared" ref="I1296:I1359" si="44">+I1295+E1296-F1296</f>
        <v>#VALUE!</v>
      </c>
      <c r="J1296" s="24" t="s">
        <v>338</v>
      </c>
      <c r="K1296" s="63" t="s">
        <v>83</v>
      </c>
      <c r="L1296" s="20" t="s">
        <v>26</v>
      </c>
      <c r="M1296" s="20" t="s">
        <v>66</v>
      </c>
      <c r="N1296" s="24" t="s">
        <v>84</v>
      </c>
      <c r="P1296" s="164"/>
    </row>
    <row r="1297" spans="1:16" s="3" customFormat="1" x14ac:dyDescent="0.25">
      <c r="A1297" s="52">
        <v>43310</v>
      </c>
      <c r="B1297" s="63" t="s">
        <v>1077</v>
      </c>
      <c r="C1297" s="24" t="s">
        <v>81</v>
      </c>
      <c r="D1297" s="20" t="s">
        <v>76</v>
      </c>
      <c r="E1297" s="100"/>
      <c r="F1297" s="100">
        <v>1500</v>
      </c>
      <c r="G1297" s="109">
        <f t="shared" ref="G1297:G1360" si="45">+F1297/H1297</f>
        <v>2.6723534347758697</v>
      </c>
      <c r="H1297" s="108">
        <v>561.303</v>
      </c>
      <c r="I1297" s="36" t="e">
        <f t="shared" si="44"/>
        <v>#VALUE!</v>
      </c>
      <c r="J1297" s="63" t="s">
        <v>351</v>
      </c>
      <c r="K1297" s="63" t="s">
        <v>83</v>
      </c>
      <c r="L1297" s="20" t="s">
        <v>35</v>
      </c>
      <c r="M1297" s="20" t="s">
        <v>66</v>
      </c>
      <c r="N1297" s="24" t="s">
        <v>84</v>
      </c>
      <c r="O1297" s="106"/>
      <c r="P1297" s="106"/>
    </row>
    <row r="1298" spans="1:16" s="3" customFormat="1" x14ac:dyDescent="0.25">
      <c r="A1298" s="52">
        <v>43310</v>
      </c>
      <c r="B1298" s="63" t="s">
        <v>1078</v>
      </c>
      <c r="C1298" s="63" t="s">
        <v>687</v>
      </c>
      <c r="D1298" s="20" t="s">
        <v>76</v>
      </c>
      <c r="E1298" s="100"/>
      <c r="F1298" s="100">
        <v>2000</v>
      </c>
      <c r="G1298" s="109">
        <f t="shared" si="45"/>
        <v>3.5631379130344931</v>
      </c>
      <c r="H1298" s="108">
        <v>561.303</v>
      </c>
      <c r="I1298" s="36" t="e">
        <f t="shared" si="44"/>
        <v>#VALUE!</v>
      </c>
      <c r="J1298" s="63" t="s">
        <v>351</v>
      </c>
      <c r="K1298" s="63" t="s">
        <v>83</v>
      </c>
      <c r="L1298" s="20" t="s">
        <v>35</v>
      </c>
      <c r="M1298" s="20" t="s">
        <v>66</v>
      </c>
      <c r="N1298" s="24" t="s">
        <v>84</v>
      </c>
      <c r="O1298" s="106"/>
      <c r="P1298" s="106"/>
    </row>
    <row r="1299" spans="1:16" s="3" customFormat="1" x14ac:dyDescent="0.25">
      <c r="A1299" s="52">
        <v>43310</v>
      </c>
      <c r="B1299" s="63" t="s">
        <v>1079</v>
      </c>
      <c r="C1299" s="24" t="s">
        <v>81</v>
      </c>
      <c r="D1299" s="20" t="s">
        <v>76</v>
      </c>
      <c r="E1299" s="100"/>
      <c r="F1299" s="100">
        <v>1000</v>
      </c>
      <c r="G1299" s="109">
        <f t="shared" si="45"/>
        <v>1.7815689565172466</v>
      </c>
      <c r="H1299" s="108">
        <v>561.303</v>
      </c>
      <c r="I1299" s="36" t="e">
        <f t="shared" si="44"/>
        <v>#VALUE!</v>
      </c>
      <c r="J1299" s="63" t="s">
        <v>351</v>
      </c>
      <c r="K1299" s="63" t="s">
        <v>83</v>
      </c>
      <c r="L1299" s="20" t="s">
        <v>35</v>
      </c>
      <c r="M1299" s="20" t="s">
        <v>66</v>
      </c>
      <c r="N1299" s="24" t="s">
        <v>84</v>
      </c>
      <c r="O1299" s="106"/>
      <c r="P1299" s="106"/>
    </row>
    <row r="1300" spans="1:16" s="3" customFormat="1" x14ac:dyDescent="0.25">
      <c r="A1300" s="52">
        <v>43310</v>
      </c>
      <c r="B1300" s="63" t="s">
        <v>1080</v>
      </c>
      <c r="C1300" s="24" t="s">
        <v>81</v>
      </c>
      <c r="D1300" s="20" t="s">
        <v>76</v>
      </c>
      <c r="E1300" s="100"/>
      <c r="F1300" s="100">
        <v>2000</v>
      </c>
      <c r="G1300" s="109">
        <f t="shared" si="45"/>
        <v>3.5631379130344931</v>
      </c>
      <c r="H1300" s="108">
        <v>561.303</v>
      </c>
      <c r="I1300" s="36" t="e">
        <f t="shared" si="44"/>
        <v>#VALUE!</v>
      </c>
      <c r="J1300" s="63" t="s">
        <v>351</v>
      </c>
      <c r="K1300" s="63" t="s">
        <v>83</v>
      </c>
      <c r="L1300" s="20" t="s">
        <v>35</v>
      </c>
      <c r="M1300" s="20" t="s">
        <v>66</v>
      </c>
      <c r="N1300" s="24" t="s">
        <v>84</v>
      </c>
      <c r="O1300" s="106"/>
      <c r="P1300" s="106"/>
    </row>
    <row r="1301" spans="1:16" s="163" customFormat="1" x14ac:dyDescent="0.25">
      <c r="A1301" s="52">
        <v>43311</v>
      </c>
      <c r="B1301" s="24" t="s">
        <v>660</v>
      </c>
      <c r="C1301" s="24" t="s">
        <v>99</v>
      </c>
      <c r="D1301" s="24" t="s">
        <v>76</v>
      </c>
      <c r="E1301" s="37"/>
      <c r="F1301" s="37">
        <v>15000</v>
      </c>
      <c r="G1301" s="109">
        <f t="shared" si="45"/>
        <v>26.723534347758697</v>
      </c>
      <c r="H1301" s="108">
        <v>561.303</v>
      </c>
      <c r="I1301" s="36" t="e">
        <f t="shared" si="44"/>
        <v>#VALUE!</v>
      </c>
      <c r="J1301" s="24" t="s">
        <v>639</v>
      </c>
      <c r="K1301" s="24" t="s">
        <v>500</v>
      </c>
      <c r="L1301" s="20" t="s">
        <v>35</v>
      </c>
      <c r="M1301" s="20" t="s">
        <v>66</v>
      </c>
      <c r="N1301" s="20" t="s">
        <v>100</v>
      </c>
      <c r="P1301" s="164"/>
    </row>
    <row r="1302" spans="1:16" s="163" customFormat="1" x14ac:dyDescent="0.25">
      <c r="A1302" s="52">
        <v>43311</v>
      </c>
      <c r="B1302" s="24" t="s">
        <v>661</v>
      </c>
      <c r="C1302" s="24" t="s">
        <v>81</v>
      </c>
      <c r="D1302" s="24" t="s">
        <v>76</v>
      </c>
      <c r="E1302" s="37"/>
      <c r="F1302" s="37">
        <v>1000</v>
      </c>
      <c r="G1302" s="109">
        <f t="shared" si="45"/>
        <v>1.7815689565172466</v>
      </c>
      <c r="H1302" s="108">
        <v>561.303</v>
      </c>
      <c r="I1302" s="36" t="e">
        <f t="shared" si="44"/>
        <v>#VALUE!</v>
      </c>
      <c r="J1302" s="24" t="s">
        <v>639</v>
      </c>
      <c r="K1302" s="24" t="s">
        <v>640</v>
      </c>
      <c r="L1302" s="20" t="s">
        <v>35</v>
      </c>
      <c r="M1302" s="20" t="s">
        <v>66</v>
      </c>
      <c r="N1302" s="20" t="s">
        <v>84</v>
      </c>
      <c r="P1302" s="164"/>
    </row>
    <row r="1303" spans="1:16" s="163" customFormat="1" x14ac:dyDescent="0.25">
      <c r="A1303" s="52">
        <v>43311</v>
      </c>
      <c r="B1303" s="24" t="s">
        <v>662</v>
      </c>
      <c r="C1303" s="24" t="s">
        <v>81</v>
      </c>
      <c r="D1303" s="24" t="s">
        <v>76</v>
      </c>
      <c r="E1303" s="37"/>
      <c r="F1303" s="37">
        <v>1000</v>
      </c>
      <c r="G1303" s="109">
        <f t="shared" si="45"/>
        <v>1.7815689565172466</v>
      </c>
      <c r="H1303" s="108">
        <v>561.303</v>
      </c>
      <c r="I1303" s="36" t="e">
        <f t="shared" si="44"/>
        <v>#VALUE!</v>
      </c>
      <c r="J1303" s="24" t="s">
        <v>639</v>
      </c>
      <c r="K1303" s="24" t="s">
        <v>640</v>
      </c>
      <c r="L1303" s="20" t="s">
        <v>35</v>
      </c>
      <c r="M1303" s="20" t="s">
        <v>66</v>
      </c>
      <c r="N1303" s="20" t="s">
        <v>84</v>
      </c>
      <c r="P1303" s="164"/>
    </row>
    <row r="1304" spans="1:16" s="163" customFormat="1" x14ac:dyDescent="0.25">
      <c r="A1304" s="52">
        <v>43311</v>
      </c>
      <c r="B1304" s="24" t="s">
        <v>663</v>
      </c>
      <c r="C1304" s="24" t="s">
        <v>81</v>
      </c>
      <c r="D1304" s="24" t="s">
        <v>76</v>
      </c>
      <c r="E1304" s="37"/>
      <c r="F1304" s="37">
        <v>10000</v>
      </c>
      <c r="G1304" s="109">
        <f t="shared" si="45"/>
        <v>17.815689565172466</v>
      </c>
      <c r="H1304" s="108">
        <v>561.303</v>
      </c>
      <c r="I1304" s="36" t="e">
        <f t="shared" si="44"/>
        <v>#VALUE!</v>
      </c>
      <c r="J1304" s="24" t="s">
        <v>639</v>
      </c>
      <c r="K1304" s="24">
        <v>8163</v>
      </c>
      <c r="L1304" s="20" t="s">
        <v>35</v>
      </c>
      <c r="M1304" s="20" t="s">
        <v>66</v>
      </c>
      <c r="N1304" s="20" t="s">
        <v>100</v>
      </c>
      <c r="P1304" s="164"/>
    </row>
    <row r="1305" spans="1:16" s="163" customFormat="1" x14ac:dyDescent="0.25">
      <c r="A1305" s="52">
        <v>43311</v>
      </c>
      <c r="B1305" s="24" t="s">
        <v>664</v>
      </c>
      <c r="C1305" s="24" t="s">
        <v>81</v>
      </c>
      <c r="D1305" s="24" t="s">
        <v>76</v>
      </c>
      <c r="E1305" s="37"/>
      <c r="F1305" s="37">
        <v>1000</v>
      </c>
      <c r="G1305" s="109">
        <f t="shared" si="45"/>
        <v>1.7815689565172466</v>
      </c>
      <c r="H1305" s="108">
        <v>561.303</v>
      </c>
      <c r="I1305" s="36" t="e">
        <f t="shared" si="44"/>
        <v>#VALUE!</v>
      </c>
      <c r="J1305" s="24" t="s">
        <v>639</v>
      </c>
      <c r="K1305" s="24" t="s">
        <v>640</v>
      </c>
      <c r="L1305" s="20" t="s">
        <v>35</v>
      </c>
      <c r="M1305" s="20" t="s">
        <v>66</v>
      </c>
      <c r="N1305" s="20" t="s">
        <v>84</v>
      </c>
      <c r="P1305" s="164"/>
    </row>
    <row r="1306" spans="1:16" s="163" customFormat="1" x14ac:dyDescent="0.25">
      <c r="A1306" s="52">
        <v>43311</v>
      </c>
      <c r="B1306" s="24" t="s">
        <v>665</v>
      </c>
      <c r="C1306" s="24" t="s">
        <v>99</v>
      </c>
      <c r="D1306" s="24" t="s">
        <v>76</v>
      </c>
      <c r="E1306" s="37"/>
      <c r="F1306" s="37">
        <v>70000</v>
      </c>
      <c r="G1306" s="109">
        <f t="shared" si="45"/>
        <v>124.70982695620725</v>
      </c>
      <c r="H1306" s="108">
        <v>561.303</v>
      </c>
      <c r="I1306" s="36" t="e">
        <f t="shared" si="44"/>
        <v>#VALUE!</v>
      </c>
      <c r="J1306" s="24" t="s">
        <v>639</v>
      </c>
      <c r="K1306" s="24" t="s">
        <v>640</v>
      </c>
      <c r="L1306" s="20" t="s">
        <v>35</v>
      </c>
      <c r="M1306" s="20" t="s">
        <v>66</v>
      </c>
      <c r="N1306" s="20" t="s">
        <v>84</v>
      </c>
      <c r="P1306" s="164"/>
    </row>
    <row r="1307" spans="1:16" s="163" customFormat="1" x14ac:dyDescent="0.25">
      <c r="A1307" s="52">
        <v>43311</v>
      </c>
      <c r="B1307" s="24" t="s">
        <v>666</v>
      </c>
      <c r="C1307" s="24" t="s">
        <v>81</v>
      </c>
      <c r="D1307" s="24" t="s">
        <v>76</v>
      </c>
      <c r="E1307" s="37"/>
      <c r="F1307" s="37">
        <v>1500</v>
      </c>
      <c r="G1307" s="109">
        <f t="shared" si="45"/>
        <v>2.6723534347758697</v>
      </c>
      <c r="H1307" s="108">
        <v>561.303</v>
      </c>
      <c r="I1307" s="36" t="e">
        <f t="shared" si="44"/>
        <v>#VALUE!</v>
      </c>
      <c r="J1307" s="24" t="s">
        <v>639</v>
      </c>
      <c r="K1307" s="24" t="s">
        <v>640</v>
      </c>
      <c r="L1307" s="20" t="s">
        <v>35</v>
      </c>
      <c r="M1307" s="20" t="s">
        <v>66</v>
      </c>
      <c r="N1307" s="20" t="s">
        <v>84</v>
      </c>
      <c r="P1307" s="164"/>
    </row>
    <row r="1308" spans="1:16" s="3" customFormat="1" x14ac:dyDescent="0.25">
      <c r="A1308" s="52">
        <v>43311</v>
      </c>
      <c r="B1308" s="20" t="s">
        <v>729</v>
      </c>
      <c r="C1308" s="24" t="s">
        <v>81</v>
      </c>
      <c r="D1308" s="20" t="s">
        <v>76</v>
      </c>
      <c r="E1308" s="37"/>
      <c r="F1308" s="67">
        <v>2000</v>
      </c>
      <c r="G1308" s="109">
        <f t="shared" si="45"/>
        <v>3.5631379130344931</v>
      </c>
      <c r="H1308" s="108">
        <v>561.303</v>
      </c>
      <c r="I1308" s="36" t="e">
        <f t="shared" si="44"/>
        <v>#VALUE!</v>
      </c>
      <c r="J1308" s="20" t="s">
        <v>350</v>
      </c>
      <c r="K1308" s="20" t="s">
        <v>83</v>
      </c>
      <c r="L1308" s="20" t="s">
        <v>35</v>
      </c>
      <c r="M1308" s="20" t="s">
        <v>66</v>
      </c>
      <c r="N1308" s="20" t="s">
        <v>668</v>
      </c>
      <c r="P1308" s="106"/>
    </row>
    <row r="1309" spans="1:16" s="163" customFormat="1" x14ac:dyDescent="0.25">
      <c r="A1309" s="52">
        <v>43311</v>
      </c>
      <c r="B1309" s="20" t="s">
        <v>730</v>
      </c>
      <c r="C1309" s="24" t="s">
        <v>99</v>
      </c>
      <c r="D1309" s="20" t="s">
        <v>76</v>
      </c>
      <c r="E1309" s="37"/>
      <c r="F1309" s="67">
        <v>75000</v>
      </c>
      <c r="G1309" s="109">
        <f t="shared" si="45"/>
        <v>133.61767173879349</v>
      </c>
      <c r="H1309" s="108">
        <v>561.303</v>
      </c>
      <c r="I1309" s="36" t="e">
        <f t="shared" si="44"/>
        <v>#VALUE!</v>
      </c>
      <c r="J1309" s="20" t="s">
        <v>350</v>
      </c>
      <c r="K1309" s="20">
        <v>10</v>
      </c>
      <c r="L1309" s="20" t="s">
        <v>35</v>
      </c>
      <c r="M1309" s="20" t="s">
        <v>66</v>
      </c>
      <c r="N1309" s="20" t="s">
        <v>100</v>
      </c>
      <c r="P1309" s="164"/>
    </row>
    <row r="1310" spans="1:16" s="3" customFormat="1" x14ac:dyDescent="0.25">
      <c r="A1310" s="52">
        <v>43311</v>
      </c>
      <c r="B1310" s="20" t="s">
        <v>729</v>
      </c>
      <c r="C1310" s="24" t="s">
        <v>81</v>
      </c>
      <c r="D1310" s="20" t="s">
        <v>76</v>
      </c>
      <c r="E1310" s="37"/>
      <c r="F1310" s="67">
        <v>2000</v>
      </c>
      <c r="G1310" s="109">
        <f t="shared" si="45"/>
        <v>3.5631379130344931</v>
      </c>
      <c r="H1310" s="108">
        <v>561.303</v>
      </c>
      <c r="I1310" s="36" t="e">
        <f t="shared" si="44"/>
        <v>#VALUE!</v>
      </c>
      <c r="J1310" s="20" t="s">
        <v>350</v>
      </c>
      <c r="K1310" s="20" t="s">
        <v>83</v>
      </c>
      <c r="L1310" s="20" t="s">
        <v>35</v>
      </c>
      <c r="M1310" s="20" t="s">
        <v>66</v>
      </c>
      <c r="N1310" s="20" t="s">
        <v>668</v>
      </c>
      <c r="P1310" s="106"/>
    </row>
    <row r="1311" spans="1:16" s="163" customFormat="1" x14ac:dyDescent="0.25">
      <c r="A1311" s="52">
        <v>43311</v>
      </c>
      <c r="B1311" s="63" t="s">
        <v>804</v>
      </c>
      <c r="C1311" s="24" t="s">
        <v>81</v>
      </c>
      <c r="D1311" s="46" t="s">
        <v>74</v>
      </c>
      <c r="E1311" s="37"/>
      <c r="F1311" s="100">
        <v>1000</v>
      </c>
      <c r="G1311" s="109">
        <f t="shared" si="45"/>
        <v>1.7815689565172466</v>
      </c>
      <c r="H1311" s="108">
        <v>561.303</v>
      </c>
      <c r="I1311" s="36" t="e">
        <f t="shared" si="44"/>
        <v>#VALUE!</v>
      </c>
      <c r="J1311" s="24" t="s">
        <v>288</v>
      </c>
      <c r="K1311" s="63" t="s">
        <v>83</v>
      </c>
      <c r="L1311" s="20" t="s">
        <v>26</v>
      </c>
      <c r="M1311" s="20" t="s">
        <v>66</v>
      </c>
      <c r="N1311" s="24" t="s">
        <v>84</v>
      </c>
      <c r="P1311" s="164"/>
    </row>
    <row r="1312" spans="1:16" s="163" customFormat="1" x14ac:dyDescent="0.25">
      <c r="A1312" s="52">
        <v>43311</v>
      </c>
      <c r="B1312" s="63" t="s">
        <v>780</v>
      </c>
      <c r="C1312" s="20" t="s">
        <v>73</v>
      </c>
      <c r="D1312" s="46" t="s">
        <v>74</v>
      </c>
      <c r="E1312" s="37"/>
      <c r="F1312" s="100">
        <v>1000</v>
      </c>
      <c r="G1312" s="109">
        <f t="shared" si="45"/>
        <v>1.7815689565172466</v>
      </c>
      <c r="H1312" s="108">
        <v>561.303</v>
      </c>
      <c r="I1312" s="36" t="e">
        <f t="shared" si="44"/>
        <v>#VALUE!</v>
      </c>
      <c r="J1312" s="24" t="s">
        <v>288</v>
      </c>
      <c r="K1312" s="63" t="s">
        <v>83</v>
      </c>
      <c r="L1312" s="20" t="s">
        <v>26</v>
      </c>
      <c r="M1312" s="20" t="s">
        <v>66</v>
      </c>
      <c r="N1312" s="24" t="s">
        <v>84</v>
      </c>
      <c r="P1312" s="164"/>
    </row>
    <row r="1313" spans="1:16" s="163" customFormat="1" x14ac:dyDescent="0.25">
      <c r="A1313" s="52">
        <v>43311</v>
      </c>
      <c r="B1313" s="63" t="s">
        <v>805</v>
      </c>
      <c r="C1313" s="24" t="s">
        <v>81</v>
      </c>
      <c r="D1313" s="46" t="s">
        <v>74</v>
      </c>
      <c r="E1313" s="37"/>
      <c r="F1313" s="100">
        <v>1000</v>
      </c>
      <c r="G1313" s="109">
        <f t="shared" si="45"/>
        <v>1.7815689565172466</v>
      </c>
      <c r="H1313" s="108">
        <v>561.303</v>
      </c>
      <c r="I1313" s="36" t="e">
        <f t="shared" si="44"/>
        <v>#VALUE!</v>
      </c>
      <c r="J1313" s="24" t="s">
        <v>288</v>
      </c>
      <c r="K1313" s="63" t="s">
        <v>83</v>
      </c>
      <c r="L1313" s="20" t="s">
        <v>26</v>
      </c>
      <c r="M1313" s="20" t="s">
        <v>66</v>
      </c>
      <c r="N1313" s="24" t="s">
        <v>84</v>
      </c>
      <c r="P1313" s="164"/>
    </row>
    <row r="1314" spans="1:16" s="163" customFormat="1" x14ac:dyDescent="0.25">
      <c r="A1314" s="52">
        <v>43311</v>
      </c>
      <c r="B1314" s="24" t="s">
        <v>779</v>
      </c>
      <c r="C1314" s="24" t="s">
        <v>81</v>
      </c>
      <c r="D1314" s="46" t="s">
        <v>74</v>
      </c>
      <c r="E1314" s="37"/>
      <c r="F1314" s="37">
        <v>1000</v>
      </c>
      <c r="G1314" s="109">
        <f t="shared" si="45"/>
        <v>1.7815689565172466</v>
      </c>
      <c r="H1314" s="108">
        <v>561.303</v>
      </c>
      <c r="I1314" s="36" t="e">
        <f t="shared" si="44"/>
        <v>#VALUE!</v>
      </c>
      <c r="J1314" s="24" t="s">
        <v>806</v>
      </c>
      <c r="K1314" s="24" t="s">
        <v>83</v>
      </c>
      <c r="L1314" s="20" t="s">
        <v>26</v>
      </c>
      <c r="M1314" s="20" t="s">
        <v>66</v>
      </c>
      <c r="N1314" s="24" t="s">
        <v>84</v>
      </c>
      <c r="P1314" s="164"/>
    </row>
    <row r="1315" spans="1:16" s="3" customFormat="1" x14ac:dyDescent="0.25">
      <c r="A1315" s="52">
        <v>43311</v>
      </c>
      <c r="B1315" s="24" t="s">
        <v>780</v>
      </c>
      <c r="C1315" s="20" t="s">
        <v>73</v>
      </c>
      <c r="D1315" s="46" t="s">
        <v>74</v>
      </c>
      <c r="E1315" s="37"/>
      <c r="F1315" s="37">
        <v>1000</v>
      </c>
      <c r="G1315" s="109">
        <f t="shared" si="45"/>
        <v>1.7815689565172466</v>
      </c>
      <c r="H1315" s="108">
        <v>561.303</v>
      </c>
      <c r="I1315" s="36" t="e">
        <f t="shared" si="44"/>
        <v>#VALUE!</v>
      </c>
      <c r="J1315" s="24" t="s">
        <v>806</v>
      </c>
      <c r="K1315" s="24" t="s">
        <v>83</v>
      </c>
      <c r="L1315" s="20" t="s">
        <v>26</v>
      </c>
      <c r="M1315" s="20" t="s">
        <v>66</v>
      </c>
      <c r="N1315" s="24" t="s">
        <v>84</v>
      </c>
      <c r="P1315" s="106"/>
    </row>
    <row r="1316" spans="1:16" s="163" customFormat="1" x14ac:dyDescent="0.25">
      <c r="A1316" s="52">
        <v>43311</v>
      </c>
      <c r="B1316" s="24" t="s">
        <v>850</v>
      </c>
      <c r="C1316" s="24" t="s">
        <v>81</v>
      </c>
      <c r="D1316" s="46" t="s">
        <v>74</v>
      </c>
      <c r="E1316" s="37"/>
      <c r="F1316" s="37">
        <v>1000</v>
      </c>
      <c r="G1316" s="109">
        <f t="shared" si="45"/>
        <v>1.7815689565172466</v>
      </c>
      <c r="H1316" s="108">
        <v>561.303</v>
      </c>
      <c r="I1316" s="36" t="e">
        <f t="shared" si="44"/>
        <v>#VALUE!</v>
      </c>
      <c r="J1316" s="24" t="s">
        <v>806</v>
      </c>
      <c r="K1316" s="24" t="s">
        <v>83</v>
      </c>
      <c r="L1316" s="20" t="s">
        <v>26</v>
      </c>
      <c r="M1316" s="20" t="s">
        <v>66</v>
      </c>
      <c r="N1316" s="24" t="s">
        <v>84</v>
      </c>
      <c r="P1316" s="164"/>
    </row>
    <row r="1317" spans="1:16" s="3" customFormat="1" x14ac:dyDescent="0.25">
      <c r="A1317" s="52">
        <v>43311</v>
      </c>
      <c r="B1317" s="63" t="s">
        <v>1081</v>
      </c>
      <c r="C1317" s="24" t="s">
        <v>81</v>
      </c>
      <c r="D1317" s="20" t="s">
        <v>76</v>
      </c>
      <c r="E1317" s="100"/>
      <c r="F1317" s="100">
        <v>1000</v>
      </c>
      <c r="G1317" s="109">
        <f t="shared" si="45"/>
        <v>1.7815689565172466</v>
      </c>
      <c r="H1317" s="108">
        <v>561.303</v>
      </c>
      <c r="I1317" s="36" t="e">
        <f t="shared" si="44"/>
        <v>#VALUE!</v>
      </c>
      <c r="J1317" s="63" t="s">
        <v>351</v>
      </c>
      <c r="K1317" s="63" t="s">
        <v>83</v>
      </c>
      <c r="L1317" s="20" t="s">
        <v>35</v>
      </c>
      <c r="M1317" s="20" t="s">
        <v>66</v>
      </c>
      <c r="N1317" s="24" t="s">
        <v>84</v>
      </c>
      <c r="O1317" s="106"/>
      <c r="P1317" s="106"/>
    </row>
    <row r="1318" spans="1:16" s="3" customFormat="1" x14ac:dyDescent="0.25">
      <c r="A1318" s="52">
        <v>43311</v>
      </c>
      <c r="B1318" s="63" t="s">
        <v>1084</v>
      </c>
      <c r="C1318" s="24" t="s">
        <v>81</v>
      </c>
      <c r="D1318" s="20" t="s">
        <v>76</v>
      </c>
      <c r="E1318" s="100"/>
      <c r="F1318" s="100">
        <v>2000</v>
      </c>
      <c r="G1318" s="109">
        <f t="shared" si="45"/>
        <v>3.5631379130344931</v>
      </c>
      <c r="H1318" s="108">
        <v>561.303</v>
      </c>
      <c r="I1318" s="36" t="e">
        <f t="shared" si="44"/>
        <v>#VALUE!</v>
      </c>
      <c r="J1318" s="63" t="s">
        <v>351</v>
      </c>
      <c r="K1318" s="63" t="s">
        <v>83</v>
      </c>
      <c r="L1318" s="20" t="s">
        <v>35</v>
      </c>
      <c r="M1318" s="20" t="s">
        <v>66</v>
      </c>
      <c r="N1318" s="24" t="s">
        <v>84</v>
      </c>
      <c r="O1318" s="106"/>
      <c r="P1318" s="106"/>
    </row>
    <row r="1319" spans="1:16" s="3" customFormat="1" x14ac:dyDescent="0.25">
      <c r="A1319" s="52">
        <v>43311</v>
      </c>
      <c r="B1319" s="63" t="s">
        <v>1085</v>
      </c>
      <c r="C1319" s="24" t="s">
        <v>81</v>
      </c>
      <c r="D1319" s="20" t="s">
        <v>76</v>
      </c>
      <c r="E1319" s="100"/>
      <c r="F1319" s="100">
        <v>2500</v>
      </c>
      <c r="G1319" s="109">
        <f t="shared" si="45"/>
        <v>4.4539223912931165</v>
      </c>
      <c r="H1319" s="108">
        <v>561.303</v>
      </c>
      <c r="I1319" s="36" t="e">
        <f t="shared" si="44"/>
        <v>#VALUE!</v>
      </c>
      <c r="J1319" s="63" t="s">
        <v>351</v>
      </c>
      <c r="K1319" s="63" t="s">
        <v>83</v>
      </c>
      <c r="L1319" s="20" t="s">
        <v>35</v>
      </c>
      <c r="M1319" s="20" t="s">
        <v>66</v>
      </c>
      <c r="N1319" s="24" t="s">
        <v>84</v>
      </c>
      <c r="O1319" s="106"/>
      <c r="P1319" s="106"/>
    </row>
    <row r="1320" spans="1:16" s="3" customFormat="1" x14ac:dyDescent="0.25">
      <c r="A1320" s="52">
        <v>43312</v>
      </c>
      <c r="B1320" s="63" t="s">
        <v>1239</v>
      </c>
      <c r="C1320" s="24" t="s">
        <v>81</v>
      </c>
      <c r="D1320" s="46" t="s">
        <v>74</v>
      </c>
      <c r="E1320" s="100"/>
      <c r="F1320" s="100">
        <v>15000</v>
      </c>
      <c r="G1320" s="109"/>
      <c r="H1320" s="108"/>
      <c r="I1320" s="36" t="e">
        <f t="shared" si="44"/>
        <v>#VALUE!</v>
      </c>
      <c r="J1320" s="63" t="s">
        <v>186</v>
      </c>
      <c r="K1320" s="63" t="s">
        <v>188</v>
      </c>
      <c r="L1320" s="20" t="s">
        <v>26</v>
      </c>
      <c r="M1320" s="20" t="s">
        <v>66</v>
      </c>
      <c r="N1320" s="24" t="s">
        <v>100</v>
      </c>
      <c r="O1320" s="106"/>
      <c r="P1320" s="106"/>
    </row>
    <row r="1321" spans="1:16" s="163" customFormat="1" x14ac:dyDescent="0.25">
      <c r="A1321" s="52">
        <v>43312</v>
      </c>
      <c r="B1321" s="20" t="s">
        <v>52</v>
      </c>
      <c r="C1321" s="20"/>
      <c r="D1321" s="20"/>
      <c r="E1321" s="37">
        <v>10908260</v>
      </c>
      <c r="F1321" s="37"/>
      <c r="G1321" s="109">
        <f t="shared" si="45"/>
        <v>0</v>
      </c>
      <c r="H1321" s="108">
        <v>561.303</v>
      </c>
      <c r="I1321" s="36" t="e">
        <f t="shared" si="44"/>
        <v>#VALUE!</v>
      </c>
      <c r="J1321" s="105" t="s">
        <v>67</v>
      </c>
      <c r="K1321" s="20" t="s">
        <v>24</v>
      </c>
      <c r="L1321" s="20" t="s">
        <v>26</v>
      </c>
      <c r="M1321" s="20" t="s">
        <v>66</v>
      </c>
      <c r="N1321" s="24" t="s">
        <v>100</v>
      </c>
      <c r="P1321" s="164"/>
    </row>
    <row r="1322" spans="1:16" s="163" customFormat="1" x14ac:dyDescent="0.25">
      <c r="A1322" s="52">
        <v>43312</v>
      </c>
      <c r="B1322" s="20" t="s">
        <v>53</v>
      </c>
      <c r="C1322" s="20" t="s">
        <v>73</v>
      </c>
      <c r="D1322" s="46" t="s">
        <v>74</v>
      </c>
      <c r="E1322" s="104"/>
      <c r="F1322" s="37">
        <v>193600</v>
      </c>
      <c r="G1322" s="109">
        <f t="shared" si="45"/>
        <v>344.91174998173892</v>
      </c>
      <c r="H1322" s="108">
        <v>561.303</v>
      </c>
      <c r="I1322" s="36" t="e">
        <f t="shared" si="44"/>
        <v>#VALUE!</v>
      </c>
      <c r="J1322" s="105" t="s">
        <v>67</v>
      </c>
      <c r="K1322" s="20">
        <v>3593813</v>
      </c>
      <c r="L1322" s="20" t="s">
        <v>26</v>
      </c>
      <c r="M1322" s="20" t="s">
        <v>66</v>
      </c>
      <c r="N1322" s="24" t="s">
        <v>100</v>
      </c>
      <c r="P1322" s="169"/>
    </row>
    <row r="1323" spans="1:16" s="163" customFormat="1" x14ac:dyDescent="0.25">
      <c r="A1323" s="52">
        <v>43312</v>
      </c>
      <c r="B1323" s="20" t="s">
        <v>54</v>
      </c>
      <c r="C1323" s="20" t="s">
        <v>68</v>
      </c>
      <c r="D1323" s="20" t="s">
        <v>69</v>
      </c>
      <c r="E1323" s="104"/>
      <c r="F1323" s="37">
        <v>3401</v>
      </c>
      <c r="G1323" s="109">
        <f t="shared" si="45"/>
        <v>6.0591160211151553</v>
      </c>
      <c r="H1323" s="108">
        <v>561.303</v>
      </c>
      <c r="I1323" s="36" t="e">
        <f t="shared" si="44"/>
        <v>#VALUE!</v>
      </c>
      <c r="J1323" s="105" t="s">
        <v>67</v>
      </c>
      <c r="K1323" s="20">
        <v>3593813</v>
      </c>
      <c r="L1323" s="20" t="s">
        <v>26</v>
      </c>
      <c r="M1323" s="20" t="s">
        <v>66</v>
      </c>
      <c r="N1323" s="24" t="s">
        <v>100</v>
      </c>
      <c r="P1323" s="169"/>
    </row>
    <row r="1324" spans="1:16" s="163" customFormat="1" x14ac:dyDescent="0.25">
      <c r="A1324" s="52">
        <v>43312</v>
      </c>
      <c r="B1324" s="20" t="s">
        <v>55</v>
      </c>
      <c r="C1324" s="20" t="s">
        <v>73</v>
      </c>
      <c r="D1324" s="20" t="s">
        <v>76</v>
      </c>
      <c r="E1324" s="105"/>
      <c r="F1324" s="37">
        <v>250000</v>
      </c>
      <c r="G1324" s="109">
        <f t="shared" si="45"/>
        <v>445.39223912931163</v>
      </c>
      <c r="H1324" s="108">
        <v>561.303</v>
      </c>
      <c r="I1324" s="36" t="e">
        <f t="shared" si="44"/>
        <v>#VALUE!</v>
      </c>
      <c r="J1324" s="105" t="s">
        <v>67</v>
      </c>
      <c r="K1324" s="20">
        <v>3593817</v>
      </c>
      <c r="L1324" s="20" t="s">
        <v>35</v>
      </c>
      <c r="M1324" s="20" t="s">
        <v>66</v>
      </c>
      <c r="N1324" s="24" t="s">
        <v>100</v>
      </c>
      <c r="P1324" s="169"/>
    </row>
    <row r="1325" spans="1:16" s="163" customFormat="1" x14ac:dyDescent="0.25">
      <c r="A1325" s="52">
        <v>43312</v>
      </c>
      <c r="B1325" s="20" t="s">
        <v>56</v>
      </c>
      <c r="C1325" s="20" t="s">
        <v>68</v>
      </c>
      <c r="D1325" s="20" t="s">
        <v>69</v>
      </c>
      <c r="E1325" s="104"/>
      <c r="F1325" s="37">
        <v>3401</v>
      </c>
      <c r="G1325" s="109">
        <f t="shared" si="45"/>
        <v>6.0591160211151553</v>
      </c>
      <c r="H1325" s="108">
        <v>561.303</v>
      </c>
      <c r="I1325" s="36" t="e">
        <f t="shared" si="44"/>
        <v>#VALUE!</v>
      </c>
      <c r="J1325" s="105" t="s">
        <v>67</v>
      </c>
      <c r="K1325" s="20">
        <v>3593817</v>
      </c>
      <c r="L1325" s="20" t="s">
        <v>26</v>
      </c>
      <c r="M1325" s="20" t="s">
        <v>66</v>
      </c>
      <c r="N1325" s="24" t="s">
        <v>100</v>
      </c>
      <c r="P1325" s="169"/>
    </row>
    <row r="1326" spans="1:16" s="163" customFormat="1" x14ac:dyDescent="0.25">
      <c r="A1326" s="52">
        <v>43312</v>
      </c>
      <c r="B1326" s="20" t="s">
        <v>57</v>
      </c>
      <c r="C1326" s="20" t="s">
        <v>71</v>
      </c>
      <c r="D1326" s="20" t="s">
        <v>72</v>
      </c>
      <c r="E1326" s="105"/>
      <c r="F1326" s="37">
        <v>210000</v>
      </c>
      <c r="G1326" s="109">
        <f t="shared" si="45"/>
        <v>374.12948086862178</v>
      </c>
      <c r="H1326" s="108">
        <v>561.303</v>
      </c>
      <c r="I1326" s="36" t="e">
        <f t="shared" si="44"/>
        <v>#VALUE!</v>
      </c>
      <c r="J1326" s="105" t="s">
        <v>67</v>
      </c>
      <c r="K1326" s="20">
        <v>3593814</v>
      </c>
      <c r="L1326" s="20" t="s">
        <v>26</v>
      </c>
      <c r="M1326" s="20" t="s">
        <v>66</v>
      </c>
      <c r="N1326" s="24" t="s">
        <v>100</v>
      </c>
      <c r="P1326" s="169"/>
    </row>
    <row r="1327" spans="1:16" s="163" customFormat="1" x14ac:dyDescent="0.25">
      <c r="A1327" s="52">
        <v>43312</v>
      </c>
      <c r="B1327" s="20" t="s">
        <v>58</v>
      </c>
      <c r="C1327" s="20" t="s">
        <v>68</v>
      </c>
      <c r="D1327" s="20" t="s">
        <v>69</v>
      </c>
      <c r="E1327" s="104"/>
      <c r="F1327" s="37">
        <v>3401</v>
      </c>
      <c r="G1327" s="109">
        <f t="shared" si="45"/>
        <v>6.0591160211151553</v>
      </c>
      <c r="H1327" s="108">
        <v>561.303</v>
      </c>
      <c r="I1327" s="36" t="e">
        <f t="shared" si="44"/>
        <v>#VALUE!</v>
      </c>
      <c r="J1327" s="105" t="s">
        <v>67</v>
      </c>
      <c r="K1327" s="20">
        <v>3593814</v>
      </c>
      <c r="L1327" s="20" t="s">
        <v>26</v>
      </c>
      <c r="M1327" s="20" t="s">
        <v>66</v>
      </c>
      <c r="N1327" s="24" t="s">
        <v>100</v>
      </c>
      <c r="P1327" s="169"/>
    </row>
    <row r="1328" spans="1:16" s="163" customFormat="1" x14ac:dyDescent="0.25">
      <c r="A1328" s="52">
        <v>43312</v>
      </c>
      <c r="B1328" s="20" t="s">
        <v>60</v>
      </c>
      <c r="C1328" s="20" t="s">
        <v>73</v>
      </c>
      <c r="D1328" s="46" t="s">
        <v>74</v>
      </c>
      <c r="E1328" s="104"/>
      <c r="F1328" s="37">
        <v>450000</v>
      </c>
      <c r="G1328" s="109">
        <f t="shared" si="45"/>
        <v>801.70603043276094</v>
      </c>
      <c r="H1328" s="108">
        <v>561.303</v>
      </c>
      <c r="I1328" s="36" t="e">
        <f t="shared" si="44"/>
        <v>#VALUE!</v>
      </c>
      <c r="J1328" s="105" t="s">
        <v>67</v>
      </c>
      <c r="K1328" s="20" t="s">
        <v>59</v>
      </c>
      <c r="L1328" s="20" t="s">
        <v>26</v>
      </c>
      <c r="M1328" s="20" t="s">
        <v>66</v>
      </c>
      <c r="N1328" s="24" t="s">
        <v>100</v>
      </c>
      <c r="P1328" s="169"/>
    </row>
    <row r="1329" spans="1:16" s="163" customFormat="1" x14ac:dyDescent="0.25">
      <c r="A1329" s="52">
        <v>43312</v>
      </c>
      <c r="B1329" s="20" t="s">
        <v>61</v>
      </c>
      <c r="C1329" s="20" t="s">
        <v>73</v>
      </c>
      <c r="D1329" s="20" t="s">
        <v>72</v>
      </c>
      <c r="E1329" s="105"/>
      <c r="F1329" s="37">
        <v>140000</v>
      </c>
      <c r="G1329" s="109">
        <f t="shared" si="45"/>
        <v>249.4196539124145</v>
      </c>
      <c r="H1329" s="108">
        <v>561.303</v>
      </c>
      <c r="I1329" s="36" t="e">
        <f t="shared" si="44"/>
        <v>#VALUE!</v>
      </c>
      <c r="J1329" s="105" t="s">
        <v>67</v>
      </c>
      <c r="K1329" s="20" t="s">
        <v>59</v>
      </c>
      <c r="L1329" s="20" t="s">
        <v>26</v>
      </c>
      <c r="M1329" s="20" t="s">
        <v>66</v>
      </c>
      <c r="N1329" s="24" t="s">
        <v>100</v>
      </c>
      <c r="P1329" s="169"/>
    </row>
    <row r="1330" spans="1:16" s="163" customFormat="1" x14ac:dyDescent="0.25">
      <c r="A1330" s="52">
        <v>43312</v>
      </c>
      <c r="B1330" s="20" t="s">
        <v>62</v>
      </c>
      <c r="C1330" s="20" t="s">
        <v>73</v>
      </c>
      <c r="D1330" s="20" t="s">
        <v>76</v>
      </c>
      <c r="E1330" s="104"/>
      <c r="F1330" s="37">
        <v>193600</v>
      </c>
      <c r="G1330" s="109">
        <f t="shared" si="45"/>
        <v>344.91174998173892</v>
      </c>
      <c r="H1330" s="108">
        <v>561.303</v>
      </c>
      <c r="I1330" s="36" t="e">
        <f t="shared" si="44"/>
        <v>#VALUE!</v>
      </c>
      <c r="J1330" s="105" t="s">
        <v>67</v>
      </c>
      <c r="K1330" s="20" t="s">
        <v>59</v>
      </c>
      <c r="L1330" s="20" t="s">
        <v>35</v>
      </c>
      <c r="M1330" s="20" t="s">
        <v>66</v>
      </c>
      <c r="N1330" s="24" t="s">
        <v>100</v>
      </c>
      <c r="P1330" s="169"/>
    </row>
    <row r="1331" spans="1:16" s="163" customFormat="1" x14ac:dyDescent="0.25">
      <c r="A1331" s="52">
        <v>43312</v>
      </c>
      <c r="B1331" s="20" t="s">
        <v>63</v>
      </c>
      <c r="C1331" s="20" t="s">
        <v>73</v>
      </c>
      <c r="D1331" s="46" t="s">
        <v>74</v>
      </c>
      <c r="E1331" s="104"/>
      <c r="F1331" s="37">
        <v>230000</v>
      </c>
      <c r="G1331" s="109">
        <f t="shared" si="45"/>
        <v>409.76085999896668</v>
      </c>
      <c r="H1331" s="108">
        <v>561.303</v>
      </c>
      <c r="I1331" s="36" t="e">
        <f t="shared" si="44"/>
        <v>#VALUE!</v>
      </c>
      <c r="J1331" s="105" t="s">
        <v>67</v>
      </c>
      <c r="K1331" s="20" t="s">
        <v>59</v>
      </c>
      <c r="L1331" s="20" t="s">
        <v>26</v>
      </c>
      <c r="M1331" s="20" t="s">
        <v>66</v>
      </c>
      <c r="N1331" s="24" t="s">
        <v>100</v>
      </c>
      <c r="P1331" s="169"/>
    </row>
    <row r="1332" spans="1:16" s="163" customFormat="1" x14ac:dyDescent="0.25">
      <c r="A1332" s="52">
        <v>43312</v>
      </c>
      <c r="B1332" s="20" t="s">
        <v>64</v>
      </c>
      <c r="C1332" s="20" t="s">
        <v>73</v>
      </c>
      <c r="D1332" s="20" t="s">
        <v>75</v>
      </c>
      <c r="E1332" s="104"/>
      <c r="F1332" s="37">
        <v>330000</v>
      </c>
      <c r="G1332" s="109">
        <f t="shared" si="45"/>
        <v>587.91775565069133</v>
      </c>
      <c r="H1332" s="108">
        <v>561.303</v>
      </c>
      <c r="I1332" s="36" t="e">
        <f t="shared" si="44"/>
        <v>#VALUE!</v>
      </c>
      <c r="J1332" s="105" t="s">
        <v>67</v>
      </c>
      <c r="K1332" s="20" t="s">
        <v>59</v>
      </c>
      <c r="L1332" s="20" t="s">
        <v>26</v>
      </c>
      <c r="M1332" s="20" t="s">
        <v>66</v>
      </c>
      <c r="N1332" s="24" t="s">
        <v>100</v>
      </c>
      <c r="P1332" s="169"/>
    </row>
    <row r="1333" spans="1:16" s="163" customFormat="1" x14ac:dyDescent="0.25">
      <c r="A1333" s="52">
        <v>43312</v>
      </c>
      <c r="B1333" s="20" t="s">
        <v>65</v>
      </c>
      <c r="C1333" s="20" t="s">
        <v>77</v>
      </c>
      <c r="D1333" s="20" t="s">
        <v>69</v>
      </c>
      <c r="E1333" s="37"/>
      <c r="F1333" s="37">
        <v>225000</v>
      </c>
      <c r="G1333" s="109">
        <f t="shared" si="45"/>
        <v>400.85301521638047</v>
      </c>
      <c r="H1333" s="108">
        <v>561.303</v>
      </c>
      <c r="I1333" s="36" t="e">
        <f t="shared" si="44"/>
        <v>#VALUE!</v>
      </c>
      <c r="J1333" s="105" t="s">
        <v>67</v>
      </c>
      <c r="K1333" s="20" t="s">
        <v>59</v>
      </c>
      <c r="L1333" s="20" t="s">
        <v>26</v>
      </c>
      <c r="M1333" s="20" t="s">
        <v>66</v>
      </c>
      <c r="N1333" s="24" t="s">
        <v>100</v>
      </c>
      <c r="P1333" s="169"/>
    </row>
    <row r="1334" spans="1:16" s="163" customFormat="1" x14ac:dyDescent="0.25">
      <c r="A1334" s="52">
        <v>43312</v>
      </c>
      <c r="B1334" s="20" t="s">
        <v>447</v>
      </c>
      <c r="C1334" s="20" t="s">
        <v>78</v>
      </c>
      <c r="D1334" s="46" t="s">
        <v>74</v>
      </c>
      <c r="E1334" s="37"/>
      <c r="F1334" s="37">
        <v>82000</v>
      </c>
      <c r="G1334" s="109">
        <f t="shared" si="45"/>
        <v>146.08865443441422</v>
      </c>
      <c r="H1334" s="108">
        <v>561.303</v>
      </c>
      <c r="I1334" s="36" t="e">
        <f t="shared" si="44"/>
        <v>#VALUE!</v>
      </c>
      <c r="J1334" s="20" t="s">
        <v>186</v>
      </c>
      <c r="K1334" s="20">
        <v>17</v>
      </c>
      <c r="L1334" s="20" t="s">
        <v>26</v>
      </c>
      <c r="M1334" s="20" t="s">
        <v>66</v>
      </c>
      <c r="N1334" s="24" t="s">
        <v>100</v>
      </c>
      <c r="O1334" s="166"/>
      <c r="P1334" s="169"/>
    </row>
    <row r="1335" spans="1:16" s="163" customFormat="1" x14ac:dyDescent="0.25">
      <c r="A1335" s="52">
        <v>43312</v>
      </c>
      <c r="B1335" s="20" t="s">
        <v>448</v>
      </c>
      <c r="C1335" s="20" t="s">
        <v>449</v>
      </c>
      <c r="D1335" s="20" t="s">
        <v>69</v>
      </c>
      <c r="E1335" s="37"/>
      <c r="F1335" s="37">
        <v>72000</v>
      </c>
      <c r="G1335" s="109">
        <f t="shared" si="45"/>
        <v>128.27296486924175</v>
      </c>
      <c r="H1335" s="108">
        <v>561.303</v>
      </c>
      <c r="I1335" s="36" t="e">
        <f t="shared" si="44"/>
        <v>#VALUE!</v>
      </c>
      <c r="J1335" s="20" t="s">
        <v>186</v>
      </c>
      <c r="K1335" s="20" t="s">
        <v>188</v>
      </c>
      <c r="L1335" s="20" t="s">
        <v>26</v>
      </c>
      <c r="M1335" s="20" t="s">
        <v>66</v>
      </c>
      <c r="N1335" s="24" t="s">
        <v>100</v>
      </c>
      <c r="O1335" s="166"/>
      <c r="P1335" s="169"/>
    </row>
    <row r="1336" spans="1:16" s="163" customFormat="1" x14ac:dyDescent="0.25">
      <c r="A1336" s="52">
        <v>43312</v>
      </c>
      <c r="B1336" s="20" t="s">
        <v>359</v>
      </c>
      <c r="C1336" s="24" t="s">
        <v>81</v>
      </c>
      <c r="D1336" s="20" t="s">
        <v>75</v>
      </c>
      <c r="E1336" s="37"/>
      <c r="F1336" s="37">
        <v>2000</v>
      </c>
      <c r="G1336" s="109">
        <f t="shared" si="45"/>
        <v>3.5631379130344931</v>
      </c>
      <c r="H1336" s="108">
        <v>561.303</v>
      </c>
      <c r="I1336" s="36" t="e">
        <f t="shared" si="44"/>
        <v>#VALUE!</v>
      </c>
      <c r="J1336" s="20" t="s">
        <v>186</v>
      </c>
      <c r="K1336" s="20" t="s">
        <v>83</v>
      </c>
      <c r="L1336" s="20" t="s">
        <v>26</v>
      </c>
      <c r="M1336" s="20" t="s">
        <v>66</v>
      </c>
      <c r="N1336" s="24" t="s">
        <v>84</v>
      </c>
      <c r="O1336" s="166"/>
      <c r="P1336" s="169"/>
    </row>
    <row r="1337" spans="1:16" s="163" customFormat="1" x14ac:dyDescent="0.25">
      <c r="A1337" s="52">
        <v>43312</v>
      </c>
      <c r="B1337" s="20" t="s">
        <v>1249</v>
      </c>
      <c r="C1337" s="20" t="s">
        <v>99</v>
      </c>
      <c r="D1337" s="46" t="s">
        <v>74</v>
      </c>
      <c r="E1337" s="37"/>
      <c r="F1337" s="37">
        <v>100000</v>
      </c>
      <c r="G1337" s="109">
        <f t="shared" si="45"/>
        <v>178.15689565172465</v>
      </c>
      <c r="H1337" s="108">
        <v>561.303</v>
      </c>
      <c r="I1337" s="36" t="e">
        <f t="shared" si="44"/>
        <v>#VALUE!</v>
      </c>
      <c r="J1337" s="20" t="s">
        <v>1090</v>
      </c>
      <c r="K1337" s="20" t="s">
        <v>83</v>
      </c>
      <c r="L1337" s="20" t="s">
        <v>26</v>
      </c>
      <c r="M1337" s="20" t="s">
        <v>66</v>
      </c>
      <c r="N1337" s="24" t="s">
        <v>84</v>
      </c>
      <c r="O1337" s="166"/>
      <c r="P1337" s="169"/>
    </row>
    <row r="1338" spans="1:16" s="3" customFormat="1" x14ac:dyDescent="0.25">
      <c r="A1338" s="52">
        <v>43312</v>
      </c>
      <c r="B1338" s="20" t="s">
        <v>518</v>
      </c>
      <c r="C1338" s="24" t="s">
        <v>81</v>
      </c>
      <c r="D1338" s="46" t="s">
        <v>74</v>
      </c>
      <c r="E1338" s="37"/>
      <c r="F1338" s="37">
        <v>1000</v>
      </c>
      <c r="G1338" s="109">
        <f t="shared" si="45"/>
        <v>1.7815689565172466</v>
      </c>
      <c r="H1338" s="108">
        <v>561.303</v>
      </c>
      <c r="I1338" s="36" t="e">
        <f t="shared" si="44"/>
        <v>#VALUE!</v>
      </c>
      <c r="J1338" s="20" t="s">
        <v>356</v>
      </c>
      <c r="K1338" s="20" t="s">
        <v>482</v>
      </c>
      <c r="L1338" s="20" t="s">
        <v>26</v>
      </c>
      <c r="M1338" s="20" t="s">
        <v>66</v>
      </c>
      <c r="N1338" s="24" t="s">
        <v>84</v>
      </c>
      <c r="P1338" s="44"/>
    </row>
    <row r="1339" spans="1:16" s="163" customFormat="1" x14ac:dyDescent="0.25">
      <c r="A1339" s="52">
        <v>43312</v>
      </c>
      <c r="B1339" s="20" t="s">
        <v>519</v>
      </c>
      <c r="C1339" s="20" t="s">
        <v>121</v>
      </c>
      <c r="D1339" s="46" t="s">
        <v>74</v>
      </c>
      <c r="E1339" s="37"/>
      <c r="F1339" s="37">
        <v>4000</v>
      </c>
      <c r="G1339" s="109">
        <f t="shared" si="45"/>
        <v>7.1262758260689862</v>
      </c>
      <c r="H1339" s="108">
        <v>561.303</v>
      </c>
      <c r="I1339" s="36" t="e">
        <f t="shared" si="44"/>
        <v>#VALUE!</v>
      </c>
      <c r="J1339" s="20" t="s">
        <v>356</v>
      </c>
      <c r="K1339" s="20" t="s">
        <v>482</v>
      </c>
      <c r="L1339" s="20" t="s">
        <v>26</v>
      </c>
      <c r="M1339" s="20" t="s">
        <v>66</v>
      </c>
      <c r="N1339" s="24" t="s">
        <v>84</v>
      </c>
      <c r="P1339" s="169"/>
    </row>
    <row r="1340" spans="1:16" s="3" customFormat="1" x14ac:dyDescent="0.25">
      <c r="A1340" s="52">
        <v>43312</v>
      </c>
      <c r="B1340" s="20" t="s">
        <v>532</v>
      </c>
      <c r="C1340" s="24" t="s">
        <v>81</v>
      </c>
      <c r="D1340" s="20" t="s">
        <v>72</v>
      </c>
      <c r="E1340" s="37"/>
      <c r="F1340" s="37">
        <v>1000</v>
      </c>
      <c r="G1340" s="109">
        <f t="shared" si="45"/>
        <v>1.7815689565172466</v>
      </c>
      <c r="H1340" s="108">
        <v>561.303</v>
      </c>
      <c r="I1340" s="36" t="e">
        <f t="shared" si="44"/>
        <v>#VALUE!</v>
      </c>
      <c r="J1340" s="20" t="s">
        <v>385</v>
      </c>
      <c r="K1340" s="20" t="s">
        <v>83</v>
      </c>
      <c r="L1340" s="20" t="s">
        <v>26</v>
      </c>
      <c r="M1340" s="20" t="s">
        <v>66</v>
      </c>
      <c r="N1340" s="24" t="s">
        <v>84</v>
      </c>
      <c r="P1340" s="44"/>
    </row>
    <row r="1341" spans="1:16" s="3" customFormat="1" x14ac:dyDescent="0.25">
      <c r="A1341" s="52">
        <v>43312</v>
      </c>
      <c r="B1341" s="20" t="s">
        <v>546</v>
      </c>
      <c r="C1341" s="24" t="s">
        <v>81</v>
      </c>
      <c r="D1341" s="20" t="s">
        <v>72</v>
      </c>
      <c r="E1341" s="37"/>
      <c r="F1341" s="37">
        <v>1000</v>
      </c>
      <c r="G1341" s="109">
        <f t="shared" si="45"/>
        <v>1.7815689565172466</v>
      </c>
      <c r="H1341" s="108">
        <v>561.303</v>
      </c>
      <c r="I1341" s="36" t="e">
        <f t="shared" si="44"/>
        <v>#VALUE!</v>
      </c>
      <c r="J1341" s="20" t="s">
        <v>385</v>
      </c>
      <c r="K1341" s="20" t="s">
        <v>83</v>
      </c>
      <c r="L1341" s="20" t="s">
        <v>26</v>
      </c>
      <c r="M1341" s="20" t="s">
        <v>66</v>
      </c>
      <c r="N1341" s="24" t="s">
        <v>84</v>
      </c>
      <c r="P1341" s="44"/>
    </row>
    <row r="1342" spans="1:16" s="3" customFormat="1" x14ac:dyDescent="0.25">
      <c r="A1342" s="52">
        <v>43312</v>
      </c>
      <c r="B1342" s="20" t="s">
        <v>558</v>
      </c>
      <c r="C1342" s="24" t="s">
        <v>81</v>
      </c>
      <c r="D1342" s="20" t="s">
        <v>72</v>
      </c>
      <c r="E1342" s="37"/>
      <c r="F1342" s="37">
        <v>1000</v>
      </c>
      <c r="G1342" s="109">
        <f t="shared" si="45"/>
        <v>1.7815689565172466</v>
      </c>
      <c r="H1342" s="108">
        <v>561.303</v>
      </c>
      <c r="I1342" s="36" t="e">
        <f t="shared" si="44"/>
        <v>#VALUE!</v>
      </c>
      <c r="J1342" s="20" t="s">
        <v>385</v>
      </c>
      <c r="K1342" s="20" t="s">
        <v>83</v>
      </c>
      <c r="L1342" s="20" t="s">
        <v>26</v>
      </c>
      <c r="M1342" s="20" t="s">
        <v>66</v>
      </c>
      <c r="N1342" s="24" t="s">
        <v>84</v>
      </c>
      <c r="P1342" s="44"/>
    </row>
    <row r="1343" spans="1:16" s="3" customFormat="1" x14ac:dyDescent="0.25">
      <c r="A1343" s="52">
        <v>43312</v>
      </c>
      <c r="B1343" s="20" t="s">
        <v>525</v>
      </c>
      <c r="C1343" s="24" t="s">
        <v>81</v>
      </c>
      <c r="D1343" s="20" t="s">
        <v>72</v>
      </c>
      <c r="E1343" s="37"/>
      <c r="F1343" s="37">
        <v>1000</v>
      </c>
      <c r="G1343" s="109">
        <f t="shared" si="45"/>
        <v>1.7815689565172466</v>
      </c>
      <c r="H1343" s="108">
        <v>561.303</v>
      </c>
      <c r="I1343" s="36" t="e">
        <f t="shared" si="44"/>
        <v>#VALUE!</v>
      </c>
      <c r="J1343" s="20" t="s">
        <v>385</v>
      </c>
      <c r="K1343" s="20" t="s">
        <v>83</v>
      </c>
      <c r="L1343" s="20" t="s">
        <v>26</v>
      </c>
      <c r="M1343" s="20" t="s">
        <v>66</v>
      </c>
      <c r="N1343" s="24" t="s">
        <v>84</v>
      </c>
      <c r="P1343" s="44"/>
    </row>
    <row r="1344" spans="1:16" s="3" customFormat="1" x14ac:dyDescent="0.25">
      <c r="A1344" s="52">
        <v>43312</v>
      </c>
      <c r="B1344" s="20" t="s">
        <v>549</v>
      </c>
      <c r="C1344" s="24" t="s">
        <v>81</v>
      </c>
      <c r="D1344" s="20" t="s">
        <v>72</v>
      </c>
      <c r="E1344" s="37"/>
      <c r="F1344" s="37">
        <v>1000</v>
      </c>
      <c r="G1344" s="109">
        <f t="shared" si="45"/>
        <v>1.7815689565172466</v>
      </c>
      <c r="H1344" s="108">
        <v>561.303</v>
      </c>
      <c r="I1344" s="36" t="e">
        <f t="shared" si="44"/>
        <v>#VALUE!</v>
      </c>
      <c r="J1344" s="20" t="s">
        <v>385</v>
      </c>
      <c r="K1344" s="20" t="s">
        <v>83</v>
      </c>
      <c r="L1344" s="20" t="s">
        <v>26</v>
      </c>
      <c r="M1344" s="20" t="s">
        <v>66</v>
      </c>
      <c r="N1344" s="24" t="s">
        <v>84</v>
      </c>
      <c r="P1344" s="44"/>
    </row>
    <row r="1345" spans="1:16" s="3" customFormat="1" x14ac:dyDescent="0.25">
      <c r="A1345" s="52">
        <v>43312</v>
      </c>
      <c r="B1345" s="20" t="s">
        <v>565</v>
      </c>
      <c r="C1345" s="24" t="s">
        <v>81</v>
      </c>
      <c r="D1345" s="20" t="s">
        <v>72</v>
      </c>
      <c r="E1345" s="37"/>
      <c r="F1345" s="37">
        <v>1000</v>
      </c>
      <c r="G1345" s="109">
        <f t="shared" si="45"/>
        <v>1.7815689565172466</v>
      </c>
      <c r="H1345" s="108">
        <v>561.303</v>
      </c>
      <c r="I1345" s="36" t="e">
        <f t="shared" si="44"/>
        <v>#VALUE!</v>
      </c>
      <c r="J1345" s="20" t="s">
        <v>385</v>
      </c>
      <c r="K1345" s="20" t="s">
        <v>83</v>
      </c>
      <c r="L1345" s="20" t="s">
        <v>26</v>
      </c>
      <c r="M1345" s="20" t="s">
        <v>66</v>
      </c>
      <c r="N1345" s="24" t="s">
        <v>84</v>
      </c>
      <c r="P1345" s="44"/>
    </row>
    <row r="1346" spans="1:16" s="3" customFormat="1" x14ac:dyDescent="0.25">
      <c r="A1346" s="52">
        <v>43312</v>
      </c>
      <c r="B1346" s="20" t="s">
        <v>566</v>
      </c>
      <c r="C1346" s="24" t="s">
        <v>81</v>
      </c>
      <c r="D1346" s="20" t="s">
        <v>72</v>
      </c>
      <c r="E1346" s="37"/>
      <c r="F1346" s="37">
        <v>1000</v>
      </c>
      <c r="G1346" s="109">
        <f t="shared" si="45"/>
        <v>1.7815689565172466</v>
      </c>
      <c r="H1346" s="108">
        <v>561.303</v>
      </c>
      <c r="I1346" s="36" t="e">
        <f t="shared" si="44"/>
        <v>#VALUE!</v>
      </c>
      <c r="J1346" s="20" t="s">
        <v>385</v>
      </c>
      <c r="K1346" s="20" t="s">
        <v>83</v>
      </c>
      <c r="L1346" s="20" t="s">
        <v>26</v>
      </c>
      <c r="M1346" s="20" t="s">
        <v>66</v>
      </c>
      <c r="N1346" s="24" t="s">
        <v>84</v>
      </c>
      <c r="P1346" s="44"/>
    </row>
    <row r="1347" spans="1:16" s="3" customFormat="1" x14ac:dyDescent="0.25">
      <c r="A1347" s="52">
        <v>43312</v>
      </c>
      <c r="B1347" s="20" t="s">
        <v>731</v>
      </c>
      <c r="C1347" s="24" t="s">
        <v>81</v>
      </c>
      <c r="D1347" s="20" t="s">
        <v>76</v>
      </c>
      <c r="E1347" s="37"/>
      <c r="F1347" s="67">
        <v>1000</v>
      </c>
      <c r="G1347" s="109">
        <f t="shared" si="45"/>
        <v>1.7815689565172466</v>
      </c>
      <c r="H1347" s="108">
        <v>561.303</v>
      </c>
      <c r="I1347" s="36" t="e">
        <f t="shared" si="44"/>
        <v>#VALUE!</v>
      </c>
      <c r="J1347" s="20" t="s">
        <v>350</v>
      </c>
      <c r="K1347" s="20" t="s">
        <v>83</v>
      </c>
      <c r="L1347" s="20" t="s">
        <v>35</v>
      </c>
      <c r="M1347" s="20" t="s">
        <v>66</v>
      </c>
      <c r="N1347" s="20" t="s">
        <v>668</v>
      </c>
      <c r="P1347" s="44"/>
    </row>
    <row r="1348" spans="1:16" s="3" customFormat="1" x14ac:dyDescent="0.25">
      <c r="A1348" s="52">
        <v>43312</v>
      </c>
      <c r="B1348" s="20" t="s">
        <v>732</v>
      </c>
      <c r="C1348" s="24" t="s">
        <v>99</v>
      </c>
      <c r="D1348" s="20" t="s">
        <v>76</v>
      </c>
      <c r="E1348" s="37"/>
      <c r="F1348" s="67">
        <v>60000</v>
      </c>
      <c r="G1348" s="109">
        <f t="shared" si="45"/>
        <v>106.89413739103479</v>
      </c>
      <c r="H1348" s="108">
        <v>561.303</v>
      </c>
      <c r="I1348" s="36" t="e">
        <f t="shared" si="44"/>
        <v>#VALUE!</v>
      </c>
      <c r="J1348" s="20" t="s">
        <v>350</v>
      </c>
      <c r="K1348" s="20" t="s">
        <v>83</v>
      </c>
      <c r="L1348" s="20" t="s">
        <v>35</v>
      </c>
      <c r="M1348" s="20" t="s">
        <v>66</v>
      </c>
      <c r="N1348" s="20" t="s">
        <v>668</v>
      </c>
      <c r="P1348" s="44"/>
    </row>
    <row r="1349" spans="1:16" s="163" customFormat="1" x14ac:dyDescent="0.25">
      <c r="A1349" s="52">
        <v>43312</v>
      </c>
      <c r="B1349" s="63" t="s">
        <v>779</v>
      </c>
      <c r="C1349" s="24" t="s">
        <v>81</v>
      </c>
      <c r="D1349" s="46" t="s">
        <v>74</v>
      </c>
      <c r="E1349" s="37"/>
      <c r="F1349" s="100">
        <v>1000</v>
      </c>
      <c r="G1349" s="109">
        <f t="shared" si="45"/>
        <v>1.7815689565172466</v>
      </c>
      <c r="H1349" s="108">
        <v>561.303</v>
      </c>
      <c r="I1349" s="36" t="e">
        <f t="shared" si="44"/>
        <v>#VALUE!</v>
      </c>
      <c r="J1349" s="24" t="s">
        <v>288</v>
      </c>
      <c r="K1349" s="63" t="s">
        <v>83</v>
      </c>
      <c r="L1349" s="20" t="s">
        <v>26</v>
      </c>
      <c r="M1349" s="20" t="s">
        <v>66</v>
      </c>
      <c r="N1349" s="24" t="s">
        <v>84</v>
      </c>
      <c r="P1349" s="169"/>
    </row>
    <row r="1350" spans="1:16" s="163" customFormat="1" x14ac:dyDescent="0.25">
      <c r="A1350" s="52">
        <v>43312</v>
      </c>
      <c r="B1350" s="63" t="s">
        <v>780</v>
      </c>
      <c r="C1350" s="20" t="s">
        <v>73</v>
      </c>
      <c r="D1350" s="46" t="s">
        <v>74</v>
      </c>
      <c r="E1350" s="37"/>
      <c r="F1350" s="100">
        <v>1000</v>
      </c>
      <c r="G1350" s="109">
        <f t="shared" si="45"/>
        <v>1.7815689565172466</v>
      </c>
      <c r="H1350" s="108">
        <v>561.303</v>
      </c>
      <c r="I1350" s="36" t="e">
        <f t="shared" si="44"/>
        <v>#VALUE!</v>
      </c>
      <c r="J1350" s="24" t="s">
        <v>288</v>
      </c>
      <c r="K1350" s="63" t="s">
        <v>83</v>
      </c>
      <c r="L1350" s="20" t="s">
        <v>26</v>
      </c>
      <c r="M1350" s="20" t="s">
        <v>66</v>
      </c>
      <c r="N1350" s="24" t="s">
        <v>84</v>
      </c>
      <c r="P1350" s="169"/>
    </row>
    <row r="1351" spans="1:16" s="163" customFormat="1" x14ac:dyDescent="0.25">
      <c r="A1351" s="52">
        <v>43312</v>
      </c>
      <c r="B1351" s="63" t="s">
        <v>781</v>
      </c>
      <c r="C1351" s="24" t="s">
        <v>81</v>
      </c>
      <c r="D1351" s="46" t="s">
        <v>74</v>
      </c>
      <c r="E1351" s="37"/>
      <c r="F1351" s="100">
        <v>1000</v>
      </c>
      <c r="G1351" s="109">
        <f t="shared" si="45"/>
        <v>1.7815689565172466</v>
      </c>
      <c r="H1351" s="108">
        <v>561.303</v>
      </c>
      <c r="I1351" s="36" t="e">
        <f t="shared" si="44"/>
        <v>#VALUE!</v>
      </c>
      <c r="J1351" s="24" t="s">
        <v>288</v>
      </c>
      <c r="K1351" s="63" t="s">
        <v>83</v>
      </c>
      <c r="L1351" s="20" t="s">
        <v>26</v>
      </c>
      <c r="M1351" s="20" t="s">
        <v>66</v>
      </c>
      <c r="N1351" s="24" t="s">
        <v>84</v>
      </c>
      <c r="P1351" s="169"/>
    </row>
    <row r="1352" spans="1:16" s="163" customFormat="1" x14ac:dyDescent="0.25">
      <c r="A1352" s="52">
        <v>43312</v>
      </c>
      <c r="B1352" s="24" t="s">
        <v>779</v>
      </c>
      <c r="C1352" s="24" t="s">
        <v>81</v>
      </c>
      <c r="D1352" s="46" t="s">
        <v>74</v>
      </c>
      <c r="E1352" s="37"/>
      <c r="F1352" s="37">
        <v>1000</v>
      </c>
      <c r="G1352" s="109">
        <f t="shared" si="45"/>
        <v>1.7815689565172466</v>
      </c>
      <c r="H1352" s="108">
        <v>561.303</v>
      </c>
      <c r="I1352" s="36" t="e">
        <f t="shared" si="44"/>
        <v>#VALUE!</v>
      </c>
      <c r="J1352" s="24" t="s">
        <v>806</v>
      </c>
      <c r="K1352" s="24" t="s">
        <v>83</v>
      </c>
      <c r="L1352" s="20" t="s">
        <v>26</v>
      </c>
      <c r="M1352" s="20" t="s">
        <v>66</v>
      </c>
      <c r="N1352" s="24" t="s">
        <v>84</v>
      </c>
      <c r="P1352" s="169"/>
    </row>
    <row r="1353" spans="1:16" s="3" customFormat="1" x14ac:dyDescent="0.25">
      <c r="A1353" s="52">
        <v>43312</v>
      </c>
      <c r="B1353" s="24" t="s">
        <v>780</v>
      </c>
      <c r="C1353" s="20" t="s">
        <v>73</v>
      </c>
      <c r="D1353" s="46" t="s">
        <v>74</v>
      </c>
      <c r="E1353" s="37"/>
      <c r="F1353" s="37">
        <v>1000</v>
      </c>
      <c r="G1353" s="109">
        <f t="shared" si="45"/>
        <v>1.7815689565172466</v>
      </c>
      <c r="H1353" s="108">
        <v>561.303</v>
      </c>
      <c r="I1353" s="36" t="e">
        <f t="shared" si="44"/>
        <v>#VALUE!</v>
      </c>
      <c r="J1353" s="24" t="s">
        <v>806</v>
      </c>
      <c r="K1353" s="24" t="s">
        <v>83</v>
      </c>
      <c r="L1353" s="20" t="s">
        <v>26</v>
      </c>
      <c r="M1353" s="20" t="s">
        <v>66</v>
      </c>
      <c r="N1353" s="24" t="s">
        <v>84</v>
      </c>
      <c r="P1353" s="44"/>
    </row>
    <row r="1354" spans="1:16" s="163" customFormat="1" x14ac:dyDescent="0.25">
      <c r="A1354" s="52">
        <v>43312</v>
      </c>
      <c r="B1354" s="24" t="s">
        <v>854</v>
      </c>
      <c r="C1354" s="24" t="s">
        <v>81</v>
      </c>
      <c r="D1354" s="46" t="s">
        <v>74</v>
      </c>
      <c r="E1354" s="37"/>
      <c r="F1354" s="37">
        <v>1000</v>
      </c>
      <c r="G1354" s="109">
        <f t="shared" si="45"/>
        <v>1.7815689565172466</v>
      </c>
      <c r="H1354" s="108">
        <v>561.303</v>
      </c>
      <c r="I1354" s="36" t="e">
        <f t="shared" si="44"/>
        <v>#VALUE!</v>
      </c>
      <c r="J1354" s="24" t="s">
        <v>806</v>
      </c>
      <c r="K1354" s="24" t="s">
        <v>83</v>
      </c>
      <c r="L1354" s="20" t="s">
        <v>26</v>
      </c>
      <c r="M1354" s="20" t="s">
        <v>66</v>
      </c>
      <c r="N1354" s="24" t="s">
        <v>84</v>
      </c>
      <c r="P1354" s="169"/>
    </row>
    <row r="1355" spans="1:16" s="163" customFormat="1" x14ac:dyDescent="0.25">
      <c r="A1355" s="52">
        <v>43312</v>
      </c>
      <c r="B1355" s="24" t="s">
        <v>855</v>
      </c>
      <c r="C1355" s="20" t="s">
        <v>121</v>
      </c>
      <c r="D1355" s="46" t="s">
        <v>74</v>
      </c>
      <c r="E1355" s="37"/>
      <c r="F1355" s="37">
        <v>3000</v>
      </c>
      <c r="G1355" s="109">
        <f t="shared" si="45"/>
        <v>5.3447068695517395</v>
      </c>
      <c r="H1355" s="108">
        <v>561.303</v>
      </c>
      <c r="I1355" s="36" t="e">
        <f t="shared" si="44"/>
        <v>#VALUE!</v>
      </c>
      <c r="J1355" s="24" t="s">
        <v>806</v>
      </c>
      <c r="K1355" s="24" t="s">
        <v>83</v>
      </c>
      <c r="L1355" s="20" t="s">
        <v>26</v>
      </c>
      <c r="M1355" s="20" t="s">
        <v>66</v>
      </c>
      <c r="N1355" s="24" t="s">
        <v>84</v>
      </c>
      <c r="P1355" s="169"/>
    </row>
    <row r="1356" spans="1:16" s="163" customFormat="1" x14ac:dyDescent="0.25">
      <c r="A1356" s="52">
        <v>43312</v>
      </c>
      <c r="B1356" s="24" t="s">
        <v>781</v>
      </c>
      <c r="C1356" s="24" t="s">
        <v>81</v>
      </c>
      <c r="D1356" s="46" t="s">
        <v>74</v>
      </c>
      <c r="E1356" s="37"/>
      <c r="F1356" s="37">
        <v>1000</v>
      </c>
      <c r="G1356" s="109">
        <f t="shared" si="45"/>
        <v>1.7815689565172466</v>
      </c>
      <c r="H1356" s="108">
        <v>561.303</v>
      </c>
      <c r="I1356" s="36" t="e">
        <f t="shared" si="44"/>
        <v>#VALUE!</v>
      </c>
      <c r="J1356" s="24" t="s">
        <v>806</v>
      </c>
      <c r="K1356" s="24" t="s">
        <v>83</v>
      </c>
      <c r="L1356" s="20" t="s">
        <v>26</v>
      </c>
      <c r="M1356" s="20" t="s">
        <v>66</v>
      </c>
      <c r="N1356" s="24" t="s">
        <v>84</v>
      </c>
      <c r="P1356" s="169"/>
    </row>
    <row r="1357" spans="1:16" s="163" customFormat="1" x14ac:dyDescent="0.25">
      <c r="A1357" s="52">
        <v>43312</v>
      </c>
      <c r="B1357" s="63" t="s">
        <v>1082</v>
      </c>
      <c r="C1357" s="24" t="s">
        <v>81</v>
      </c>
      <c r="D1357" s="20" t="s">
        <v>76</v>
      </c>
      <c r="E1357" s="100"/>
      <c r="F1357" s="100">
        <v>12000</v>
      </c>
      <c r="G1357" s="109">
        <f t="shared" si="45"/>
        <v>21.378827478206958</v>
      </c>
      <c r="H1357" s="108">
        <v>561.303</v>
      </c>
      <c r="I1357" s="36" t="e">
        <f t="shared" si="44"/>
        <v>#VALUE!</v>
      </c>
      <c r="J1357" s="63" t="s">
        <v>351</v>
      </c>
      <c r="K1357" s="63" t="s">
        <v>1083</v>
      </c>
      <c r="L1357" s="20" t="s">
        <v>35</v>
      </c>
      <c r="M1357" s="20" t="s">
        <v>66</v>
      </c>
      <c r="N1357" s="24" t="s">
        <v>100</v>
      </c>
      <c r="O1357" s="164"/>
      <c r="P1357" s="169"/>
    </row>
    <row r="1358" spans="1:16" s="3" customFormat="1" x14ac:dyDescent="0.25">
      <c r="A1358" s="52">
        <v>43312</v>
      </c>
      <c r="B1358" s="63" t="s">
        <v>1086</v>
      </c>
      <c r="C1358" s="24" t="s">
        <v>99</v>
      </c>
      <c r="D1358" s="20" t="s">
        <v>76</v>
      </c>
      <c r="E1358" s="100"/>
      <c r="F1358" s="100">
        <v>60000</v>
      </c>
      <c r="G1358" s="109">
        <f t="shared" si="45"/>
        <v>106.89413739103479</v>
      </c>
      <c r="H1358" s="108">
        <v>561.303</v>
      </c>
      <c r="I1358" s="36" t="e">
        <f t="shared" si="44"/>
        <v>#VALUE!</v>
      </c>
      <c r="J1358" s="63" t="s">
        <v>351</v>
      </c>
      <c r="K1358" s="63" t="s">
        <v>83</v>
      </c>
      <c r="L1358" s="20" t="s">
        <v>35</v>
      </c>
      <c r="M1358" s="20" t="s">
        <v>66</v>
      </c>
      <c r="N1358" s="24" t="s">
        <v>84</v>
      </c>
      <c r="O1358" s="106"/>
      <c r="P1358" s="44"/>
    </row>
    <row r="1359" spans="1:16" s="3" customFormat="1" x14ac:dyDescent="0.25">
      <c r="A1359" s="52">
        <v>43312</v>
      </c>
      <c r="B1359" s="63" t="s">
        <v>1087</v>
      </c>
      <c r="C1359" s="24" t="s">
        <v>81</v>
      </c>
      <c r="D1359" s="20" t="s">
        <v>76</v>
      </c>
      <c r="E1359" s="100"/>
      <c r="F1359" s="100">
        <v>1000</v>
      </c>
      <c r="G1359" s="109">
        <f t="shared" si="45"/>
        <v>1.7815689565172466</v>
      </c>
      <c r="H1359" s="108">
        <v>561.303</v>
      </c>
      <c r="I1359" s="36" t="e">
        <f t="shared" si="44"/>
        <v>#VALUE!</v>
      </c>
      <c r="J1359" s="63" t="s">
        <v>351</v>
      </c>
      <c r="K1359" s="63" t="s">
        <v>83</v>
      </c>
      <c r="L1359" s="20" t="s">
        <v>35</v>
      </c>
      <c r="M1359" s="20" t="s">
        <v>66</v>
      </c>
      <c r="N1359" s="24" t="s">
        <v>84</v>
      </c>
      <c r="O1359" s="106"/>
      <c r="P1359" s="44"/>
    </row>
    <row r="1360" spans="1:16" s="3" customFormat="1" x14ac:dyDescent="0.25">
      <c r="A1360" s="52">
        <v>43312</v>
      </c>
      <c r="B1360" s="63" t="s">
        <v>1088</v>
      </c>
      <c r="C1360" s="24" t="s">
        <v>81</v>
      </c>
      <c r="D1360" s="20" t="s">
        <v>76</v>
      </c>
      <c r="E1360" s="100"/>
      <c r="F1360" s="100">
        <v>1500</v>
      </c>
      <c r="G1360" s="109">
        <f t="shared" si="45"/>
        <v>2.6723534347758697</v>
      </c>
      <c r="H1360" s="108">
        <v>561.303</v>
      </c>
      <c r="I1360" s="36" t="e">
        <f t="shared" ref="I1360" si="46">+I1359+E1360-F1360</f>
        <v>#VALUE!</v>
      </c>
      <c r="J1360" s="63" t="s">
        <v>351</v>
      </c>
      <c r="K1360" s="63" t="s">
        <v>83</v>
      </c>
      <c r="L1360" s="20" t="s">
        <v>35</v>
      </c>
      <c r="M1360" s="20" t="s">
        <v>66</v>
      </c>
      <c r="N1360" s="24" t="s">
        <v>84</v>
      </c>
      <c r="O1360" s="106"/>
      <c r="P1360" s="44"/>
    </row>
    <row r="1361" spans="1:14" s="163" customFormat="1" x14ac:dyDescent="0.25">
      <c r="A1361" s="170"/>
      <c r="B1361" s="170"/>
      <c r="C1361" s="170"/>
      <c r="D1361" s="170"/>
      <c r="E1361" s="171"/>
      <c r="F1361" s="171"/>
      <c r="G1361" s="171"/>
      <c r="H1361" s="171"/>
      <c r="I1361" s="170"/>
      <c r="J1361" s="170"/>
      <c r="K1361" s="170"/>
      <c r="L1361" s="170"/>
      <c r="M1361" s="170"/>
      <c r="N1361" s="170"/>
    </row>
    <row r="1362" spans="1:14" x14ac:dyDescent="0.25">
      <c r="E1362" s="22"/>
      <c r="F1362" s="22"/>
      <c r="G1362" s="22"/>
      <c r="H1362" s="22"/>
    </row>
  </sheetData>
  <autoFilter ref="A12:P1360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13" workbookViewId="0">
      <selection activeCell="M33" sqref="M33"/>
    </sheetView>
  </sheetViews>
  <sheetFormatPr baseColWidth="10" defaultColWidth="9.140625" defaultRowHeight="15" x14ac:dyDescent="0.25"/>
  <cols>
    <col min="2" max="2" width="20.7109375" customWidth="1"/>
    <col min="3" max="3" width="14.7109375" customWidth="1"/>
    <col min="4" max="4" width="12.28515625" customWidth="1"/>
    <col min="5" max="5" width="12.5703125" customWidth="1"/>
    <col min="6" max="6" width="13.5703125" customWidth="1"/>
    <col min="7" max="7" width="12.5703125" customWidth="1"/>
    <col min="8" max="8" width="13.42578125" customWidth="1"/>
    <col min="9" max="9" width="15.28515625" customWidth="1"/>
    <col min="10" max="10" width="13.42578125" customWidth="1"/>
    <col min="11" max="11" width="11.7109375" customWidth="1"/>
    <col min="12" max="12" width="11.85546875" customWidth="1"/>
    <col min="13" max="13" width="12.5703125" customWidth="1"/>
    <col min="14" max="14" width="13" customWidth="1"/>
    <col min="15" max="15" width="12.85546875" customWidth="1"/>
    <col min="16" max="16" width="15" customWidth="1"/>
    <col min="18" max="18" width="12.140625" customWidth="1"/>
  </cols>
  <sheetData>
    <row r="1" spans="1:21" ht="16.5" x14ac:dyDescent="0.3">
      <c r="A1" s="110"/>
      <c r="B1" s="110"/>
      <c r="C1" s="110"/>
      <c r="D1" s="110"/>
      <c r="E1" s="111" t="s">
        <v>1202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6.5" x14ac:dyDescent="0.3">
      <c r="A2" s="112" t="s">
        <v>1203</v>
      </c>
      <c r="B2" s="112"/>
      <c r="C2" s="112"/>
      <c r="D2" s="11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0"/>
    </row>
    <row r="3" spans="1:21" ht="18.75" x14ac:dyDescent="0.3">
      <c r="A3" s="185" t="s">
        <v>1230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14"/>
      <c r="R3" s="114"/>
      <c r="S3" s="115"/>
      <c r="T3" s="115"/>
      <c r="U3" s="110"/>
    </row>
    <row r="4" spans="1:21" ht="16.5" x14ac:dyDescent="0.3">
      <c r="A4" s="116"/>
      <c r="B4" s="115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5"/>
      <c r="O4" s="115"/>
      <c r="P4" s="115"/>
      <c r="Q4" s="115"/>
      <c r="R4" s="115"/>
      <c r="S4" s="115"/>
      <c r="T4" s="115"/>
      <c r="U4" s="110"/>
    </row>
    <row r="5" spans="1:21" ht="18" x14ac:dyDescent="0.3">
      <c r="A5" s="186" t="s">
        <v>1204</v>
      </c>
      <c r="B5" s="188" t="s">
        <v>1205</v>
      </c>
      <c r="C5" s="190" t="s">
        <v>1229</v>
      </c>
      <c r="D5" s="190" t="s">
        <v>1206</v>
      </c>
      <c r="E5" s="192" t="s">
        <v>1207</v>
      </c>
      <c r="F5" s="193"/>
      <c r="G5" s="193"/>
      <c r="H5" s="193"/>
      <c r="I5" s="193"/>
      <c r="J5" s="193"/>
      <c r="K5" s="193"/>
      <c r="L5" s="193"/>
      <c r="M5" s="194"/>
      <c r="N5" s="195" t="s">
        <v>1208</v>
      </c>
      <c r="O5" s="197" t="s">
        <v>1209</v>
      </c>
      <c r="P5" s="199" t="s">
        <v>1231</v>
      </c>
      <c r="Q5" s="118"/>
      <c r="R5" s="182" t="s">
        <v>1210</v>
      </c>
      <c r="S5" s="182"/>
      <c r="T5" s="182"/>
      <c r="U5" s="110"/>
    </row>
    <row r="6" spans="1:21" ht="16.5" x14ac:dyDescent="0.3">
      <c r="A6" s="187"/>
      <c r="B6" s="189"/>
      <c r="C6" s="191"/>
      <c r="D6" s="191"/>
      <c r="E6" s="119" t="s">
        <v>67</v>
      </c>
      <c r="F6" s="120" t="s">
        <v>186</v>
      </c>
      <c r="G6" s="119" t="s">
        <v>274</v>
      </c>
      <c r="H6" s="119" t="s">
        <v>288</v>
      </c>
      <c r="I6" s="119" t="s">
        <v>380</v>
      </c>
      <c r="J6" s="119" t="s">
        <v>384</v>
      </c>
      <c r="K6" s="119" t="s">
        <v>82</v>
      </c>
      <c r="L6" s="119" t="s">
        <v>338</v>
      </c>
      <c r="M6" s="119" t="s">
        <v>351</v>
      </c>
      <c r="N6" s="196"/>
      <c r="O6" s="198"/>
      <c r="P6" s="200"/>
      <c r="Q6" s="118"/>
      <c r="R6" s="121" t="s">
        <v>1211</v>
      </c>
      <c r="S6" s="122" t="s">
        <v>1212</v>
      </c>
      <c r="T6" s="121" t="s">
        <v>1213</v>
      </c>
      <c r="U6" s="110"/>
    </row>
    <row r="7" spans="1:21" ht="16.5" x14ac:dyDescent="0.3">
      <c r="A7" s="123"/>
      <c r="B7" s="124" t="s">
        <v>1214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  <c r="P7" s="127"/>
      <c r="Q7" s="128"/>
      <c r="R7" s="129"/>
      <c r="S7" s="130"/>
      <c r="T7" s="10"/>
      <c r="U7" s="110"/>
    </row>
    <row r="8" spans="1:21" ht="16.5" x14ac:dyDescent="0.3">
      <c r="A8" s="131" t="s">
        <v>1228</v>
      </c>
      <c r="B8" s="132" t="s">
        <v>82</v>
      </c>
      <c r="C8" s="161">
        <v>216475</v>
      </c>
      <c r="D8" s="133"/>
      <c r="E8" s="133"/>
      <c r="F8" s="133">
        <v>942000</v>
      </c>
      <c r="G8" s="133">
        <v>150000</v>
      </c>
      <c r="H8" s="133"/>
      <c r="I8" s="133"/>
      <c r="J8" s="133"/>
      <c r="K8" s="133"/>
      <c r="L8" s="133"/>
      <c r="M8" s="133"/>
      <c r="N8" s="134">
        <v>130000</v>
      </c>
      <c r="O8" s="135">
        <v>1047625</v>
      </c>
      <c r="P8" s="136">
        <f>+SUM(C8:M8)-(N8+O8)</f>
        <v>130850</v>
      </c>
      <c r="Q8" s="128"/>
      <c r="R8" s="137">
        <v>130850</v>
      </c>
      <c r="S8" s="129">
        <f>+P8-R8</f>
        <v>0</v>
      </c>
      <c r="T8" s="10" t="s">
        <v>1215</v>
      </c>
      <c r="U8" s="110"/>
    </row>
    <row r="9" spans="1:21" ht="16.5" x14ac:dyDescent="0.3">
      <c r="A9" s="131" t="s">
        <v>1228</v>
      </c>
      <c r="B9" s="132" t="s">
        <v>187</v>
      </c>
      <c r="C9" s="161">
        <v>46056</v>
      </c>
      <c r="D9" s="133"/>
      <c r="E9" s="133"/>
      <c r="F9" s="133">
        <v>940000</v>
      </c>
      <c r="G9" s="133">
        <v>10000</v>
      </c>
      <c r="H9" s="133"/>
      <c r="I9" s="133"/>
      <c r="J9" s="133"/>
      <c r="K9" s="133"/>
      <c r="L9" s="133"/>
      <c r="M9" s="133"/>
      <c r="N9" s="134"/>
      <c r="O9" s="135">
        <v>903575</v>
      </c>
      <c r="P9" s="136">
        <f t="shared" ref="P9:P29" si="0">+SUM(C9:M9)-(N9+O9)</f>
        <v>92481</v>
      </c>
      <c r="Q9" s="128"/>
      <c r="R9" s="137">
        <v>22481</v>
      </c>
      <c r="S9" s="129">
        <f t="shared" ref="S9:S27" si="1">+P9-R9</f>
        <v>70000</v>
      </c>
      <c r="T9" s="10" t="s">
        <v>1215</v>
      </c>
      <c r="U9" s="110"/>
    </row>
    <row r="10" spans="1:21" ht="16.5" x14ac:dyDescent="0.3">
      <c r="A10" s="131" t="s">
        <v>1228</v>
      </c>
      <c r="B10" s="132" t="s">
        <v>338</v>
      </c>
      <c r="C10" s="161">
        <v>25900</v>
      </c>
      <c r="D10" s="133"/>
      <c r="E10" s="133"/>
      <c r="F10" s="133">
        <v>1320000</v>
      </c>
      <c r="G10" s="133"/>
      <c r="H10" s="133"/>
      <c r="I10" s="133"/>
      <c r="J10" s="133"/>
      <c r="K10" s="133"/>
      <c r="L10" s="133"/>
      <c r="M10" s="133"/>
      <c r="N10" s="134">
        <v>40000</v>
      </c>
      <c r="O10" s="135">
        <v>1138800</v>
      </c>
      <c r="P10" s="136">
        <f t="shared" si="0"/>
        <v>167100</v>
      </c>
      <c r="Q10" s="128"/>
      <c r="R10" s="137">
        <v>67100</v>
      </c>
      <c r="S10" s="129">
        <f>+P10-R10</f>
        <v>100000</v>
      </c>
      <c r="T10" s="10" t="s">
        <v>1215</v>
      </c>
      <c r="U10" s="110"/>
    </row>
    <row r="11" spans="1:21" ht="16.5" x14ac:dyDescent="0.3">
      <c r="A11" s="131" t="s">
        <v>1228</v>
      </c>
      <c r="B11" s="132" t="s">
        <v>356</v>
      </c>
      <c r="C11" s="161">
        <v>331375</v>
      </c>
      <c r="D11" s="133"/>
      <c r="E11" s="133"/>
      <c r="F11" s="133">
        <v>230000</v>
      </c>
      <c r="G11" s="133"/>
      <c r="H11" s="133"/>
      <c r="I11" s="133"/>
      <c r="J11" s="133"/>
      <c r="K11" s="133"/>
      <c r="L11" s="133"/>
      <c r="M11" s="133"/>
      <c r="N11" s="134"/>
      <c r="O11" s="135">
        <v>436100</v>
      </c>
      <c r="P11" s="136">
        <f t="shared" si="0"/>
        <v>125275</v>
      </c>
      <c r="Q11" s="128"/>
      <c r="R11" s="137">
        <v>45275</v>
      </c>
      <c r="S11" s="129">
        <f>+P11-R11</f>
        <v>80000</v>
      </c>
      <c r="T11" s="10" t="s">
        <v>1215</v>
      </c>
      <c r="U11" s="110"/>
    </row>
    <row r="12" spans="1:21" ht="16.5" x14ac:dyDescent="0.3">
      <c r="A12" s="131" t="s">
        <v>1228</v>
      </c>
      <c r="B12" s="132" t="s">
        <v>1216</v>
      </c>
      <c r="C12" s="161">
        <v>1600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  <c r="O12" s="135"/>
      <c r="P12" s="136">
        <f t="shared" si="0"/>
        <v>1600</v>
      </c>
      <c r="Q12" s="128"/>
      <c r="R12" s="137">
        <v>1600</v>
      </c>
      <c r="S12" s="129">
        <f>+P12-R12</f>
        <v>0</v>
      </c>
      <c r="T12" s="10" t="s">
        <v>1215</v>
      </c>
      <c r="U12" s="110"/>
    </row>
    <row r="13" spans="1:21" ht="16.5" x14ac:dyDescent="0.3">
      <c r="A13" s="131" t="s">
        <v>1228</v>
      </c>
      <c r="B13" s="139" t="s">
        <v>1217</v>
      </c>
      <c r="C13" s="161">
        <v>31905</v>
      </c>
      <c r="D13" s="138"/>
      <c r="E13" s="138"/>
      <c r="F13" s="138">
        <v>60000</v>
      </c>
      <c r="G13" s="138"/>
      <c r="H13" s="138"/>
      <c r="I13" s="138"/>
      <c r="J13" s="138"/>
      <c r="K13" s="138"/>
      <c r="L13" s="138"/>
      <c r="M13" s="138"/>
      <c r="N13" s="140"/>
      <c r="O13" s="140">
        <v>71100</v>
      </c>
      <c r="P13" s="136">
        <f t="shared" si="0"/>
        <v>20805</v>
      </c>
      <c r="Q13" s="128"/>
      <c r="R13" s="137">
        <v>20905</v>
      </c>
      <c r="S13" s="129">
        <f t="shared" si="1"/>
        <v>-100</v>
      </c>
      <c r="T13" s="10" t="s">
        <v>1215</v>
      </c>
      <c r="U13" s="110"/>
    </row>
    <row r="14" spans="1:21" ht="16.5" x14ac:dyDescent="0.3">
      <c r="A14" s="131" t="s">
        <v>1228</v>
      </c>
      <c r="B14" s="139" t="s">
        <v>1218</v>
      </c>
      <c r="C14" s="161">
        <v>41500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40"/>
      <c r="O14" s="140"/>
      <c r="P14" s="136">
        <f t="shared" si="0"/>
        <v>41500</v>
      </c>
      <c r="Q14" s="128"/>
      <c r="R14" s="137">
        <v>41500</v>
      </c>
      <c r="S14" s="129">
        <f t="shared" si="1"/>
        <v>0</v>
      </c>
      <c r="T14" s="10" t="s">
        <v>1215</v>
      </c>
      <c r="U14" s="110"/>
    </row>
    <row r="15" spans="1:21" ht="16.5" x14ac:dyDescent="0.3">
      <c r="A15" s="131" t="s">
        <v>1228</v>
      </c>
      <c r="B15" s="139" t="s">
        <v>1219</v>
      </c>
      <c r="C15" s="161">
        <v>49506</v>
      </c>
      <c r="D15" s="138"/>
      <c r="E15" s="138"/>
      <c r="F15" s="138">
        <v>90000</v>
      </c>
      <c r="G15" s="138"/>
      <c r="H15" s="138">
        <v>425000</v>
      </c>
      <c r="I15" s="138">
        <v>100000</v>
      </c>
      <c r="J15" s="138"/>
      <c r="K15" s="138"/>
      <c r="L15" s="138"/>
      <c r="M15" s="138"/>
      <c r="N15" s="140">
        <v>160000</v>
      </c>
      <c r="O15" s="141">
        <v>386200</v>
      </c>
      <c r="P15" s="136">
        <f t="shared" si="0"/>
        <v>118306</v>
      </c>
      <c r="Q15" s="128"/>
      <c r="R15" s="137">
        <v>218306</v>
      </c>
      <c r="S15" s="129">
        <f t="shared" si="1"/>
        <v>-100000</v>
      </c>
      <c r="T15" s="10" t="s">
        <v>1215</v>
      </c>
      <c r="U15" s="110"/>
    </row>
    <row r="16" spans="1:21" ht="16.5" x14ac:dyDescent="0.3">
      <c r="A16" s="131" t="s">
        <v>1228</v>
      </c>
      <c r="B16" s="139" t="s">
        <v>1220</v>
      </c>
      <c r="C16" s="161">
        <v>34600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40"/>
      <c r="O16" s="141"/>
      <c r="P16" s="136">
        <f t="shared" si="0"/>
        <v>34600</v>
      </c>
      <c r="Q16" s="128"/>
      <c r="R16" s="137">
        <v>34600</v>
      </c>
      <c r="S16" s="129">
        <f t="shared" si="1"/>
        <v>0</v>
      </c>
      <c r="T16" s="10" t="s">
        <v>1215</v>
      </c>
      <c r="U16" s="110"/>
    </row>
    <row r="17" spans="1:21" ht="16.5" x14ac:dyDescent="0.3">
      <c r="A17" s="131" t="s">
        <v>1228</v>
      </c>
      <c r="B17" s="139" t="s">
        <v>396</v>
      </c>
      <c r="C17" s="161">
        <v>76285</v>
      </c>
      <c r="D17" s="138"/>
      <c r="E17" s="138"/>
      <c r="F17" s="138">
        <v>331000</v>
      </c>
      <c r="G17" s="138"/>
      <c r="H17" s="138"/>
      <c r="I17" s="138"/>
      <c r="J17" s="138">
        <v>100000</v>
      </c>
      <c r="K17" s="138"/>
      <c r="L17" s="138"/>
      <c r="M17" s="138">
        <v>30000</v>
      </c>
      <c r="N17" s="140"/>
      <c r="O17" s="141">
        <v>486700</v>
      </c>
      <c r="P17" s="136">
        <f t="shared" si="0"/>
        <v>50585</v>
      </c>
      <c r="Q17" s="128"/>
      <c r="R17" s="137">
        <v>50585</v>
      </c>
      <c r="S17" s="129">
        <f t="shared" si="1"/>
        <v>0</v>
      </c>
      <c r="T17" s="10" t="s">
        <v>1215</v>
      </c>
      <c r="U17" s="110"/>
    </row>
    <row r="18" spans="1:21" ht="16.5" x14ac:dyDescent="0.3">
      <c r="A18" s="131" t="s">
        <v>1228</v>
      </c>
      <c r="B18" s="139" t="s">
        <v>430</v>
      </c>
      <c r="C18" s="161">
        <v>268469</v>
      </c>
      <c r="D18" s="138"/>
      <c r="E18" s="138"/>
      <c r="F18" s="138">
        <v>210000</v>
      </c>
      <c r="G18" s="138"/>
      <c r="H18" s="142"/>
      <c r="I18" s="142"/>
      <c r="J18" s="142"/>
      <c r="K18" s="142"/>
      <c r="L18" s="142"/>
      <c r="M18" s="142"/>
      <c r="N18" s="140"/>
      <c r="O18" s="143">
        <v>257700</v>
      </c>
      <c r="P18" s="136">
        <f t="shared" si="0"/>
        <v>220769</v>
      </c>
      <c r="Q18" s="128"/>
      <c r="R18" s="137">
        <v>265769</v>
      </c>
      <c r="S18" s="129">
        <f t="shared" si="1"/>
        <v>-45000</v>
      </c>
      <c r="T18" s="10" t="s">
        <v>1215</v>
      </c>
      <c r="U18" s="110"/>
    </row>
    <row r="19" spans="1:21" ht="16.5" x14ac:dyDescent="0.3">
      <c r="A19" s="131" t="s">
        <v>1228</v>
      </c>
      <c r="B19" s="139" t="s">
        <v>350</v>
      </c>
      <c r="C19" s="161">
        <v>241414</v>
      </c>
      <c r="D19" s="138"/>
      <c r="E19" s="138"/>
      <c r="F19" s="138">
        <v>672000</v>
      </c>
      <c r="G19" s="138"/>
      <c r="H19" s="138"/>
      <c r="I19" s="138"/>
      <c r="J19" s="138"/>
      <c r="K19" s="138"/>
      <c r="L19" s="138"/>
      <c r="M19" s="138"/>
      <c r="N19" s="140"/>
      <c r="O19" s="141">
        <v>666400</v>
      </c>
      <c r="P19" s="136">
        <f t="shared" si="0"/>
        <v>247014</v>
      </c>
      <c r="Q19" s="128"/>
      <c r="R19" s="137">
        <v>247014</v>
      </c>
      <c r="S19" s="129">
        <f t="shared" si="1"/>
        <v>0</v>
      </c>
      <c r="T19" s="10" t="s">
        <v>1215</v>
      </c>
      <c r="U19" s="110"/>
    </row>
    <row r="20" spans="1:21" ht="16.5" x14ac:dyDescent="0.3">
      <c r="A20" s="131" t="s">
        <v>1228</v>
      </c>
      <c r="B20" s="139" t="s">
        <v>1170</v>
      </c>
      <c r="C20" s="161">
        <v>484098</v>
      </c>
      <c r="D20" s="138"/>
      <c r="E20" s="138"/>
      <c r="F20" s="138">
        <v>530000</v>
      </c>
      <c r="G20" s="138"/>
      <c r="H20" s="138"/>
      <c r="I20" s="138"/>
      <c r="J20" s="138"/>
      <c r="K20" s="138"/>
      <c r="L20" s="138"/>
      <c r="M20" s="138"/>
      <c r="N20" s="140">
        <v>330000</v>
      </c>
      <c r="O20" s="141">
        <v>546200</v>
      </c>
      <c r="P20" s="136">
        <f t="shared" si="0"/>
        <v>137898</v>
      </c>
      <c r="Q20" s="128"/>
      <c r="R20" s="137">
        <v>421898</v>
      </c>
      <c r="S20" s="129">
        <f t="shared" si="1"/>
        <v>-284000</v>
      </c>
      <c r="T20" s="10" t="s">
        <v>1215</v>
      </c>
      <c r="U20" s="110"/>
    </row>
    <row r="21" spans="1:21" ht="16.5" x14ac:dyDescent="0.3">
      <c r="A21" s="131" t="s">
        <v>1228</v>
      </c>
      <c r="B21" s="139" t="s">
        <v>380</v>
      </c>
      <c r="C21" s="161">
        <v>243595</v>
      </c>
      <c r="D21" s="138"/>
      <c r="E21" s="138"/>
      <c r="F21" s="138">
        <v>300000</v>
      </c>
      <c r="G21" s="138"/>
      <c r="H21" s="138">
        <v>120000</v>
      </c>
      <c r="I21" s="138"/>
      <c r="J21" s="138"/>
      <c r="K21" s="138">
        <v>130000</v>
      </c>
      <c r="L21" s="138">
        <v>40000</v>
      </c>
      <c r="M21" s="138"/>
      <c r="N21" s="140">
        <v>200000</v>
      </c>
      <c r="O21" s="141">
        <v>582200</v>
      </c>
      <c r="P21" s="136">
        <f t="shared" si="0"/>
        <v>51395</v>
      </c>
      <c r="Q21" s="128"/>
      <c r="R21" s="137">
        <v>51395</v>
      </c>
      <c r="S21" s="129">
        <f t="shared" si="1"/>
        <v>0</v>
      </c>
      <c r="T21" s="10" t="s">
        <v>1215</v>
      </c>
      <c r="U21" s="110"/>
    </row>
    <row r="22" spans="1:21" ht="16.5" x14ac:dyDescent="0.3">
      <c r="A22" s="131" t="s">
        <v>1228</v>
      </c>
      <c r="B22" s="144" t="s">
        <v>288</v>
      </c>
      <c r="C22" s="161">
        <v>185700</v>
      </c>
      <c r="D22" s="138"/>
      <c r="E22" s="138"/>
      <c r="F22" s="138">
        <v>905000</v>
      </c>
      <c r="G22" s="138"/>
      <c r="H22" s="145"/>
      <c r="I22" s="145">
        <v>100000</v>
      </c>
      <c r="J22" s="145"/>
      <c r="K22" s="145"/>
      <c r="L22" s="145"/>
      <c r="M22" s="145"/>
      <c r="N22" s="146">
        <v>595000</v>
      </c>
      <c r="O22" s="147">
        <v>482900</v>
      </c>
      <c r="P22" s="136">
        <f t="shared" si="0"/>
        <v>112800</v>
      </c>
      <c r="Q22" s="128"/>
      <c r="R22" s="137">
        <v>32800</v>
      </c>
      <c r="S22" s="129">
        <f t="shared" si="1"/>
        <v>80000</v>
      </c>
      <c r="T22" s="10" t="s">
        <v>1215</v>
      </c>
      <c r="U22" s="110"/>
    </row>
    <row r="23" spans="1:21" ht="16.5" x14ac:dyDescent="0.3">
      <c r="A23" s="131" t="s">
        <v>1228</v>
      </c>
      <c r="B23" s="144" t="s">
        <v>1221</v>
      </c>
      <c r="C23" s="161">
        <v>3877646</v>
      </c>
      <c r="D23" s="138"/>
      <c r="E23" s="138">
        <v>9000000</v>
      </c>
      <c r="F23" s="138"/>
      <c r="G23" s="138"/>
      <c r="H23" s="145">
        <v>50000</v>
      </c>
      <c r="I23" s="145"/>
      <c r="J23" s="145"/>
      <c r="K23" s="145"/>
      <c r="L23" s="145"/>
      <c r="M23" s="145">
        <v>300000</v>
      </c>
      <c r="N23" s="146">
        <v>7212000</v>
      </c>
      <c r="O23" s="147">
        <v>2600956</v>
      </c>
      <c r="P23" s="136">
        <f t="shared" si="0"/>
        <v>3414690</v>
      </c>
      <c r="Q23" s="128"/>
      <c r="R23" s="137">
        <v>3723190</v>
      </c>
      <c r="S23" s="129">
        <f t="shared" si="1"/>
        <v>-308500</v>
      </c>
      <c r="T23" s="10" t="s">
        <v>1215</v>
      </c>
      <c r="U23" s="110"/>
    </row>
    <row r="24" spans="1:21" ht="16.5" x14ac:dyDescent="0.3">
      <c r="A24" s="131" t="s">
        <v>1228</v>
      </c>
      <c r="B24" s="139" t="s">
        <v>1222</v>
      </c>
      <c r="C24" s="161">
        <v>112253</v>
      </c>
      <c r="D24" s="138"/>
      <c r="E24" s="138"/>
      <c r="F24" s="138">
        <v>103500</v>
      </c>
      <c r="G24" s="148"/>
      <c r="H24" s="148"/>
      <c r="I24" s="148"/>
      <c r="J24" s="148"/>
      <c r="K24" s="148"/>
      <c r="L24" s="148"/>
      <c r="M24" s="148"/>
      <c r="N24" s="140"/>
      <c r="O24" s="141">
        <v>119529</v>
      </c>
      <c r="P24" s="136">
        <f t="shared" si="0"/>
        <v>96224</v>
      </c>
      <c r="Q24" s="128"/>
      <c r="R24" s="137">
        <v>96224</v>
      </c>
      <c r="S24" s="129">
        <f t="shared" si="1"/>
        <v>0</v>
      </c>
      <c r="T24" s="10" t="s">
        <v>1215</v>
      </c>
      <c r="U24" s="110"/>
    </row>
    <row r="25" spans="1:21" ht="16.5" x14ac:dyDescent="0.3">
      <c r="A25" s="131" t="s">
        <v>1228</v>
      </c>
      <c r="B25" s="139" t="s">
        <v>1223</v>
      </c>
      <c r="C25" s="161">
        <v>20624</v>
      </c>
      <c r="D25" s="138"/>
      <c r="E25" s="138"/>
      <c r="F25" s="138">
        <v>115000</v>
      </c>
      <c r="G25" s="138"/>
      <c r="H25" s="138"/>
      <c r="I25" s="138"/>
      <c r="J25" s="138"/>
      <c r="K25" s="138"/>
      <c r="L25" s="138"/>
      <c r="M25" s="138"/>
      <c r="N25" s="140">
        <v>100000</v>
      </c>
      <c r="O25" s="141">
        <v>18000</v>
      </c>
      <c r="P25" s="136">
        <f t="shared" si="0"/>
        <v>17624</v>
      </c>
      <c r="Q25" s="128"/>
      <c r="R25" s="137">
        <v>17624</v>
      </c>
      <c r="S25" s="129">
        <f t="shared" si="1"/>
        <v>0</v>
      </c>
      <c r="T25" s="10" t="s">
        <v>1215</v>
      </c>
      <c r="U25" s="110"/>
    </row>
    <row r="26" spans="1:21" ht="16.5" x14ac:dyDescent="0.3">
      <c r="A26" s="131" t="s">
        <v>1228</v>
      </c>
      <c r="B26" s="139" t="s">
        <v>806</v>
      </c>
      <c r="C26" s="161">
        <v>15880</v>
      </c>
      <c r="D26" s="138"/>
      <c r="E26" s="138"/>
      <c r="F26" s="138">
        <v>463500</v>
      </c>
      <c r="G26" s="138"/>
      <c r="H26" s="138"/>
      <c r="I26" s="138"/>
      <c r="J26" s="138"/>
      <c r="K26" s="138"/>
      <c r="L26" s="138"/>
      <c r="M26" s="138"/>
      <c r="N26" s="140"/>
      <c r="O26" s="141">
        <v>377500</v>
      </c>
      <c r="P26" s="136">
        <f t="shared" si="0"/>
        <v>101880</v>
      </c>
      <c r="Q26" s="128"/>
      <c r="R26" s="137">
        <v>11880</v>
      </c>
      <c r="S26" s="129">
        <f>+P26-R26</f>
        <v>90000</v>
      </c>
      <c r="T26" s="10" t="s">
        <v>1215</v>
      </c>
      <c r="U26" s="110"/>
    </row>
    <row r="27" spans="1:21" ht="16.5" x14ac:dyDescent="0.3">
      <c r="A27" s="131" t="s">
        <v>1228</v>
      </c>
      <c r="B27" s="139" t="s">
        <v>1224</v>
      </c>
      <c r="C27" s="161">
        <v>35300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40"/>
      <c r="O27" s="141"/>
      <c r="P27" s="136">
        <f t="shared" si="0"/>
        <v>35300</v>
      </c>
      <c r="Q27" s="128"/>
      <c r="R27" s="137">
        <v>35300</v>
      </c>
      <c r="S27" s="129">
        <f t="shared" si="1"/>
        <v>0</v>
      </c>
      <c r="T27" s="10" t="s">
        <v>1215</v>
      </c>
      <c r="U27" s="110"/>
    </row>
    <row r="28" spans="1:21" ht="16.5" x14ac:dyDescent="0.3">
      <c r="A28" s="123"/>
      <c r="B28" s="124" t="s">
        <v>1225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6"/>
      <c r="P28" s="126"/>
      <c r="Q28" s="128"/>
      <c r="R28" s="149"/>
      <c r="S28" s="150"/>
      <c r="T28" s="10" t="s">
        <v>1215</v>
      </c>
      <c r="U28" s="110"/>
    </row>
    <row r="29" spans="1:21" ht="16.5" x14ac:dyDescent="0.3">
      <c r="A29" s="131" t="s">
        <v>1228</v>
      </c>
      <c r="B29" s="151" t="s">
        <v>1226</v>
      </c>
      <c r="C29" s="128">
        <v>15151682</v>
      </c>
      <c r="D29" s="138">
        <v>10908260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40">
        <v>9000000</v>
      </c>
      <c r="O29" s="141">
        <v>6629542</v>
      </c>
      <c r="P29" s="136">
        <f t="shared" si="0"/>
        <v>10430400</v>
      </c>
      <c r="Q29" s="128"/>
      <c r="R29" s="137">
        <v>10430400</v>
      </c>
      <c r="S29" s="130">
        <f>+P29-R29</f>
        <v>0</v>
      </c>
      <c r="T29" s="10" t="s">
        <v>1215</v>
      </c>
      <c r="U29" s="110"/>
    </row>
    <row r="30" spans="1:21" ht="16.5" x14ac:dyDescent="0.3">
      <c r="A30" s="183" t="s">
        <v>1227</v>
      </c>
      <c r="B30" s="184"/>
      <c r="C30" s="152">
        <f>+SUM(C8:C29)</f>
        <v>21491863</v>
      </c>
      <c r="D30" s="152">
        <f t="shared" ref="D30:P30" si="2">+SUM(D8:D29)</f>
        <v>10908260</v>
      </c>
      <c r="E30" s="152">
        <f t="shared" si="2"/>
        <v>9000000</v>
      </c>
      <c r="F30" s="152">
        <f t="shared" si="2"/>
        <v>7212000</v>
      </c>
      <c r="G30" s="152">
        <f t="shared" si="2"/>
        <v>160000</v>
      </c>
      <c r="H30" s="152">
        <f t="shared" si="2"/>
        <v>595000</v>
      </c>
      <c r="I30" s="152">
        <f t="shared" si="2"/>
        <v>200000</v>
      </c>
      <c r="J30" s="152">
        <f t="shared" si="2"/>
        <v>100000</v>
      </c>
      <c r="K30" s="152">
        <f t="shared" si="2"/>
        <v>130000</v>
      </c>
      <c r="L30" s="152">
        <f t="shared" si="2"/>
        <v>40000</v>
      </c>
      <c r="M30" s="152">
        <f t="shared" si="2"/>
        <v>330000</v>
      </c>
      <c r="N30" s="152">
        <f t="shared" si="2"/>
        <v>17767000</v>
      </c>
      <c r="O30" s="152">
        <f t="shared" si="2"/>
        <v>16751027</v>
      </c>
      <c r="P30" s="152">
        <f t="shared" si="2"/>
        <v>15649096</v>
      </c>
      <c r="Q30" s="153"/>
      <c r="R30" s="154">
        <v>15966696</v>
      </c>
      <c r="S30" s="155">
        <f>+P30-R30</f>
        <v>-317600</v>
      </c>
      <c r="T30" s="10" t="s">
        <v>1215</v>
      </c>
      <c r="U30" s="110"/>
    </row>
    <row r="31" spans="1:21" ht="16.5" x14ac:dyDescent="0.3">
      <c r="A31" s="115"/>
      <c r="B31" s="115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5"/>
      <c r="O31" s="115"/>
      <c r="P31" s="150"/>
      <c r="Q31" s="150"/>
      <c r="R31" s="150"/>
      <c r="S31" s="113"/>
      <c r="T31" s="113"/>
      <c r="U31" s="110"/>
    </row>
    <row r="32" spans="1:21" ht="16.5" x14ac:dyDescent="0.3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1" ht="17.25" thickBot="1" x14ac:dyDescent="0.35">
      <c r="A33" s="110"/>
      <c r="B33" s="115" t="s">
        <v>1232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0"/>
      <c r="O33" s="110"/>
      <c r="P33" s="110"/>
      <c r="Q33" s="110"/>
      <c r="R33" s="110"/>
      <c r="S33" s="110"/>
      <c r="T33" s="110"/>
      <c r="U33" s="110"/>
    </row>
    <row r="34" spans="1:21" ht="17.25" thickBot="1" x14ac:dyDescent="0.35">
      <c r="A34" s="110"/>
      <c r="B34" s="156">
        <f>+C30</f>
        <v>21491863</v>
      </c>
      <c r="C34" s="157">
        <f>+D30</f>
        <v>10908260</v>
      </c>
      <c r="D34" s="157">
        <f>+O30</f>
        <v>16751027</v>
      </c>
      <c r="E34" s="158"/>
      <c r="F34" s="159">
        <f>+B34+C34-D34</f>
        <v>15649096</v>
      </c>
      <c r="G34" s="16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</row>
    <row r="35" spans="1:21" ht="16.5" x14ac:dyDescent="0.3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</row>
    <row r="55" spans="8:8" x14ac:dyDescent="0.25">
      <c r="H55">
        <f>87700-71000</f>
        <v>16700</v>
      </c>
    </row>
  </sheetData>
  <mergeCells count="11">
    <mergeCell ref="R5:T5"/>
    <mergeCell ref="A30:B30"/>
    <mergeCell ref="A3:P3"/>
    <mergeCell ref="A5:A6"/>
    <mergeCell ref="B5:B6"/>
    <mergeCell ref="C5:C6"/>
    <mergeCell ref="D5:D6"/>
    <mergeCell ref="E5:M5"/>
    <mergeCell ref="N5:N6"/>
    <mergeCell ref="O5:O6"/>
    <mergeCell ref="P5:P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H22" sqref="H22"/>
    </sheetView>
  </sheetViews>
  <sheetFormatPr baseColWidth="10" defaultRowHeight="15" x14ac:dyDescent="0.25"/>
  <cols>
    <col min="1" max="1" width="21" style="22" bestFit="1" customWidth="1"/>
    <col min="2" max="2" width="34.85546875" style="22" customWidth="1"/>
    <col min="3" max="3" width="19.7109375" style="22" customWidth="1"/>
    <col min="4" max="16384" width="11.42578125" style="22"/>
  </cols>
  <sheetData>
    <row r="1" spans="1:3" x14ac:dyDescent="0.25">
      <c r="A1" s="173" t="s">
        <v>0</v>
      </c>
    </row>
    <row r="3" spans="1:3" ht="15.75" x14ac:dyDescent="0.25">
      <c r="A3" s="181" t="s">
        <v>1256</v>
      </c>
      <c r="B3" s="181"/>
      <c r="C3" s="181"/>
    </row>
    <row r="7" spans="1:3" x14ac:dyDescent="0.25">
      <c r="A7" s="176" t="s">
        <v>1233</v>
      </c>
      <c r="B7" s="22" t="s">
        <v>1235</v>
      </c>
      <c r="C7" s="22" t="s">
        <v>1250</v>
      </c>
    </row>
    <row r="8" spans="1:3" x14ac:dyDescent="0.25">
      <c r="A8" s="177" t="s">
        <v>76</v>
      </c>
      <c r="B8" s="22">
        <v>2555044</v>
      </c>
      <c r="C8" s="174">
        <v>4551.9870729356544</v>
      </c>
    </row>
    <row r="9" spans="1:3" x14ac:dyDescent="0.25">
      <c r="A9" s="177" t="s">
        <v>74</v>
      </c>
      <c r="B9" s="22">
        <v>8605114</v>
      </c>
      <c r="C9" s="174">
        <v>15303.880435344248</v>
      </c>
    </row>
    <row r="10" spans="1:3" x14ac:dyDescent="0.25">
      <c r="A10" s="177" t="s">
        <v>75</v>
      </c>
      <c r="B10" s="22">
        <v>615038</v>
      </c>
      <c r="C10" s="174">
        <v>1095.7326078784542</v>
      </c>
    </row>
    <row r="11" spans="1:3" x14ac:dyDescent="0.25">
      <c r="A11" s="177" t="s">
        <v>72</v>
      </c>
      <c r="B11" s="22">
        <v>1049640</v>
      </c>
      <c r="C11" s="174">
        <v>1870.0060395187641</v>
      </c>
    </row>
    <row r="12" spans="1:3" x14ac:dyDescent="0.25">
      <c r="A12" s="177" t="s">
        <v>69</v>
      </c>
      <c r="B12" s="22">
        <v>3638691</v>
      </c>
      <c r="C12" s="174">
        <v>6482.5789279586979</v>
      </c>
    </row>
    <row r="13" spans="1:3" x14ac:dyDescent="0.25">
      <c r="A13" s="177" t="s">
        <v>395</v>
      </c>
      <c r="B13" s="22">
        <v>255000</v>
      </c>
      <c r="C13" s="174">
        <v>454.30008391189784</v>
      </c>
    </row>
    <row r="14" spans="1:3" x14ac:dyDescent="0.25">
      <c r="A14" s="177" t="s">
        <v>349</v>
      </c>
      <c r="B14" s="22">
        <v>32500</v>
      </c>
      <c r="C14" s="174">
        <v>57.900991086810514</v>
      </c>
    </row>
    <row r="15" spans="1:3" hidden="1" x14ac:dyDescent="0.25">
      <c r="A15" s="177" t="s">
        <v>1252</v>
      </c>
      <c r="C15" s="22">
        <v>0</v>
      </c>
    </row>
    <row r="16" spans="1:3" ht="15.75" thickBot="1" x14ac:dyDescent="0.3">
      <c r="A16" s="177" t="s">
        <v>1234</v>
      </c>
      <c r="B16" s="22">
        <v>16751027</v>
      </c>
      <c r="C16" s="175">
        <v>29816.386158634527</v>
      </c>
    </row>
  </sheetData>
  <mergeCells count="1"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V1547"/>
  <sheetViews>
    <sheetView workbookViewId="0">
      <selection activeCell="F9" sqref="F9"/>
    </sheetView>
  </sheetViews>
  <sheetFormatPr baseColWidth="10" defaultColWidth="9.140625" defaultRowHeight="15" x14ac:dyDescent="0.25"/>
  <cols>
    <col min="1" max="1" width="11.7109375" customWidth="1"/>
    <col min="2" max="2" width="31.7109375" customWidth="1"/>
    <col min="3" max="3" width="18.85546875" customWidth="1"/>
    <col min="4" max="4" width="17.42578125" customWidth="1"/>
    <col min="5" max="5" width="18.28515625" style="22" customWidth="1"/>
    <col min="6" max="6" width="18.140625" style="22" customWidth="1"/>
    <col min="7" max="7" width="20.42578125" customWidth="1"/>
    <col min="8" max="8" width="16.42578125" customWidth="1"/>
    <col min="9" max="9" width="16.7109375" customWidth="1"/>
    <col min="10" max="10" width="14" customWidth="1"/>
    <col min="11" max="11" width="11.5703125" customWidth="1"/>
    <col min="12" max="12" width="13" customWidth="1"/>
  </cols>
  <sheetData>
    <row r="1" spans="1:13" x14ac:dyDescent="0.25">
      <c r="A1" s="1" t="s">
        <v>1258</v>
      </c>
      <c r="B1" s="2"/>
      <c r="C1" s="2"/>
      <c r="D1" s="3"/>
      <c r="E1" s="4"/>
      <c r="F1" s="4"/>
      <c r="G1" s="3"/>
      <c r="H1" s="3"/>
      <c r="I1" s="3"/>
      <c r="J1" s="3"/>
      <c r="K1" s="3"/>
      <c r="L1" s="3"/>
    </row>
    <row r="2" spans="1:13" ht="27" x14ac:dyDescent="0.35">
      <c r="A2" s="5" t="s">
        <v>1257</v>
      </c>
      <c r="B2" s="6"/>
      <c r="C2" s="6"/>
      <c r="D2" s="6"/>
      <c r="E2" s="7"/>
      <c r="F2" s="7"/>
      <c r="G2" s="6"/>
      <c r="H2" s="6"/>
      <c r="I2" s="6"/>
      <c r="J2" s="6"/>
      <c r="K2" s="6"/>
      <c r="L2" s="6"/>
    </row>
    <row r="3" spans="1:13" ht="16.5" x14ac:dyDescent="0.3">
      <c r="A3" s="8"/>
      <c r="B3" s="9"/>
      <c r="C3" s="9"/>
      <c r="D3" s="9"/>
      <c r="E3" s="10"/>
      <c r="F3" s="10"/>
      <c r="G3" s="9"/>
      <c r="H3" s="9"/>
      <c r="I3" s="9"/>
      <c r="J3" s="9"/>
      <c r="K3" s="9"/>
      <c r="L3" s="9"/>
    </row>
    <row r="4" spans="1:13" ht="16.5" x14ac:dyDescent="0.3">
      <c r="A4" s="8"/>
      <c r="B4" s="11" t="s">
        <v>1</v>
      </c>
      <c r="C4" s="12" t="s">
        <v>2</v>
      </c>
      <c r="D4" s="13" t="s">
        <v>3</v>
      </c>
      <c r="E4" s="10"/>
      <c r="F4" s="10"/>
      <c r="G4" s="10"/>
      <c r="H4" s="9"/>
      <c r="I4" s="9"/>
      <c r="J4" s="9"/>
      <c r="K4" s="9"/>
      <c r="L4" s="9"/>
    </row>
    <row r="5" spans="1:13" ht="16.5" x14ac:dyDescent="0.3">
      <c r="A5" s="8"/>
      <c r="B5" s="11" t="s">
        <v>4</v>
      </c>
      <c r="C5" s="14">
        <f>+SUM(E34:E1547)</f>
        <v>17767000</v>
      </c>
      <c r="D5" s="15" t="e">
        <f>+C5/#REF!</f>
        <v>#REF!</v>
      </c>
      <c r="E5" s="10"/>
      <c r="F5" s="16"/>
      <c r="G5" s="17"/>
      <c r="H5" s="9"/>
      <c r="I5" s="9"/>
      <c r="J5" s="9"/>
      <c r="K5" s="9"/>
      <c r="L5" s="9"/>
    </row>
    <row r="6" spans="1:13" ht="16.5" x14ac:dyDescent="0.3">
      <c r="A6" s="8"/>
      <c r="B6" s="11" t="s">
        <v>5</v>
      </c>
      <c r="C6" s="14">
        <f>+SUM(F13:F1546)</f>
        <v>17767000</v>
      </c>
      <c r="D6" s="15" t="e">
        <f>+C6/#REF!</f>
        <v>#REF!</v>
      </c>
      <c r="E6" s="10"/>
      <c r="F6" s="18"/>
      <c r="G6" s="19"/>
      <c r="H6" s="9"/>
      <c r="I6" s="9"/>
      <c r="J6" s="9"/>
      <c r="K6" s="9"/>
      <c r="L6" s="9"/>
    </row>
    <row r="7" spans="1:13" ht="16.5" x14ac:dyDescent="0.3">
      <c r="A7" s="8"/>
      <c r="B7" s="11" t="s">
        <v>6</v>
      </c>
      <c r="C7" s="14">
        <f>+C5-C6</f>
        <v>0</v>
      </c>
      <c r="D7" s="15" t="e">
        <f>+C7/#REF!</f>
        <v>#REF!</v>
      </c>
      <c r="E7" s="10"/>
      <c r="F7" s="10"/>
      <c r="G7" s="10"/>
      <c r="H7" s="9"/>
      <c r="I7" s="20"/>
      <c r="J7" s="21"/>
      <c r="K7" s="9"/>
      <c r="L7" s="9"/>
    </row>
    <row r="8" spans="1:13" x14ac:dyDescent="0.25">
      <c r="G8" s="23"/>
      <c r="I8" s="24"/>
      <c r="J8" s="21"/>
    </row>
    <row r="9" spans="1:13" x14ac:dyDescent="0.25">
      <c r="A9" s="25" t="s">
        <v>7</v>
      </c>
      <c r="B9" s="25" t="s">
        <v>8</v>
      </c>
      <c r="C9" s="25"/>
      <c r="G9" s="23"/>
      <c r="I9" s="24"/>
    </row>
    <row r="10" spans="1:13" x14ac:dyDescent="0.25">
      <c r="A10" s="25" t="s">
        <v>9</v>
      </c>
      <c r="B10" s="25" t="s">
        <v>10</v>
      </c>
      <c r="C10" s="26">
        <f>561.3</f>
        <v>561.29999999999995</v>
      </c>
    </row>
    <row r="12" spans="1:13" ht="16.5" x14ac:dyDescent="0.3">
      <c r="A12" s="27" t="s">
        <v>11</v>
      </c>
      <c r="B12" s="28" t="s">
        <v>12</v>
      </c>
      <c r="C12" s="28" t="s">
        <v>13</v>
      </c>
      <c r="D12" s="29" t="s">
        <v>14</v>
      </c>
      <c r="E12" s="30" t="s">
        <v>15</v>
      </c>
      <c r="F12" s="30" t="s">
        <v>16</v>
      </c>
      <c r="G12" s="30" t="s">
        <v>17</v>
      </c>
      <c r="H12" s="28" t="s">
        <v>18</v>
      </c>
      <c r="I12" s="28" t="s">
        <v>19</v>
      </c>
      <c r="J12" s="28" t="s">
        <v>20</v>
      </c>
      <c r="K12" s="28" t="s">
        <v>21</v>
      </c>
      <c r="L12" s="28" t="s">
        <v>22</v>
      </c>
    </row>
    <row r="13" spans="1:13" hidden="1" x14ac:dyDescent="0.25">
      <c r="A13" s="52"/>
      <c r="B13" s="45"/>
      <c r="C13" s="24"/>
      <c r="D13" s="46"/>
      <c r="E13" s="98"/>
      <c r="F13" s="62"/>
      <c r="G13" s="36"/>
      <c r="H13" s="24"/>
      <c r="I13" s="61"/>
      <c r="J13" s="61"/>
      <c r="K13" s="56"/>
      <c r="L13" s="24"/>
      <c r="M13" s="32"/>
    </row>
    <row r="14" spans="1:13" hidden="1" x14ac:dyDescent="0.25">
      <c r="A14" s="52"/>
      <c r="B14" s="45"/>
      <c r="C14" s="24"/>
      <c r="D14" s="46"/>
      <c r="E14" s="98"/>
      <c r="F14" s="62"/>
      <c r="G14" s="36"/>
      <c r="H14" s="24"/>
      <c r="I14" s="61"/>
      <c r="J14" s="61"/>
      <c r="K14" s="56"/>
      <c r="L14" s="63"/>
      <c r="M14" s="32"/>
    </row>
    <row r="15" spans="1:13" s="83" customFormat="1" hidden="1" x14ac:dyDescent="0.25">
      <c r="A15" s="52"/>
      <c r="B15" s="45"/>
      <c r="C15" s="24"/>
      <c r="D15" s="46"/>
      <c r="E15" s="98"/>
      <c r="F15" s="62"/>
      <c r="G15" s="36"/>
      <c r="H15" s="24"/>
      <c r="I15" s="61"/>
      <c r="J15" s="61"/>
      <c r="K15" s="56"/>
      <c r="L15" s="24"/>
      <c r="M15" s="32"/>
    </row>
    <row r="16" spans="1:13" hidden="1" x14ac:dyDescent="0.25">
      <c r="A16" s="52"/>
      <c r="B16" s="45"/>
      <c r="C16" s="24"/>
      <c r="D16" s="46"/>
      <c r="E16" s="98"/>
      <c r="F16" s="62"/>
      <c r="G16" s="36"/>
      <c r="H16" s="24"/>
      <c r="I16" s="61"/>
      <c r="J16" s="61"/>
      <c r="K16" s="56"/>
      <c r="L16" s="24"/>
      <c r="M16" s="32"/>
    </row>
    <row r="17" spans="1:13" hidden="1" x14ac:dyDescent="0.25">
      <c r="A17" s="52"/>
      <c r="B17" s="56"/>
      <c r="C17" s="56"/>
      <c r="D17" s="56"/>
      <c r="E17" s="66"/>
      <c r="F17" s="66"/>
      <c r="G17" s="37"/>
      <c r="H17" s="56"/>
      <c r="I17" s="56"/>
      <c r="J17" s="56"/>
      <c r="K17" s="56"/>
      <c r="L17" s="24"/>
    </row>
    <row r="18" spans="1:13" hidden="1" x14ac:dyDescent="0.25">
      <c r="A18" s="52"/>
      <c r="B18" s="56"/>
      <c r="C18" s="56"/>
      <c r="D18" s="56"/>
      <c r="E18" s="66"/>
      <c r="F18" s="66"/>
      <c r="G18" s="37"/>
      <c r="H18" s="56"/>
      <c r="I18" s="56"/>
      <c r="J18" s="56"/>
      <c r="K18" s="56"/>
      <c r="L18" s="24"/>
    </row>
    <row r="19" spans="1:13" hidden="1" x14ac:dyDescent="0.25">
      <c r="A19" s="52"/>
      <c r="B19" s="61"/>
      <c r="C19" s="61"/>
      <c r="D19" s="61"/>
      <c r="E19" s="66"/>
      <c r="F19" s="98"/>
      <c r="G19" s="61"/>
      <c r="H19" s="58"/>
      <c r="I19" s="61"/>
      <c r="J19" s="56"/>
      <c r="K19" s="56"/>
      <c r="L19" s="24"/>
    </row>
    <row r="20" spans="1:13" hidden="1" x14ac:dyDescent="0.25">
      <c r="A20" s="52"/>
      <c r="B20" s="61"/>
      <c r="C20" s="61"/>
      <c r="D20" s="61"/>
      <c r="E20" s="66"/>
      <c r="F20" s="98"/>
      <c r="G20" s="61"/>
      <c r="H20" s="58"/>
      <c r="I20" s="61"/>
      <c r="J20" s="56"/>
      <c r="K20" s="56"/>
      <c r="L20" s="24"/>
    </row>
    <row r="21" spans="1:13" hidden="1" x14ac:dyDescent="0.25">
      <c r="A21" s="52"/>
      <c r="B21" s="61"/>
      <c r="C21" s="61"/>
      <c r="D21" s="61"/>
      <c r="E21" s="66"/>
      <c r="F21" s="98"/>
      <c r="G21" s="61"/>
      <c r="H21" s="58"/>
      <c r="I21" s="61"/>
      <c r="J21" s="56"/>
      <c r="K21" s="56"/>
      <c r="L21" s="24"/>
    </row>
    <row r="22" spans="1:13" hidden="1" x14ac:dyDescent="0.25">
      <c r="A22" s="52"/>
      <c r="B22" s="61"/>
      <c r="C22" s="24"/>
      <c r="D22" s="61"/>
      <c r="E22" s="66"/>
      <c r="F22" s="98"/>
      <c r="G22" s="61"/>
      <c r="H22" s="58"/>
      <c r="I22" s="61"/>
      <c r="J22" s="56"/>
      <c r="K22" s="56"/>
      <c r="L22" s="24"/>
    </row>
    <row r="23" spans="1:13" hidden="1" x14ac:dyDescent="0.25">
      <c r="A23" s="52"/>
      <c r="B23" s="31"/>
      <c r="C23" s="56"/>
      <c r="D23" s="56"/>
      <c r="E23" s="102"/>
      <c r="F23" s="60"/>
      <c r="G23" s="56"/>
      <c r="H23" s="53"/>
      <c r="I23" s="31"/>
      <c r="J23" s="20"/>
      <c r="K23" s="56"/>
      <c r="L23" s="24"/>
    </row>
    <row r="24" spans="1:13" hidden="1" x14ac:dyDescent="0.25">
      <c r="A24" s="52"/>
      <c r="B24" s="45"/>
      <c r="C24" s="24"/>
      <c r="D24" s="46"/>
      <c r="E24" s="98"/>
      <c r="F24" s="62"/>
      <c r="G24" s="36"/>
      <c r="H24" s="24"/>
      <c r="I24" s="61"/>
      <c r="J24" s="61"/>
      <c r="K24" s="56"/>
      <c r="L24" s="24"/>
      <c r="M24" s="32"/>
    </row>
    <row r="25" spans="1:13" hidden="1" x14ac:dyDescent="0.25">
      <c r="A25" s="52"/>
      <c r="B25" s="45"/>
      <c r="C25" s="24"/>
      <c r="D25" s="46"/>
      <c r="E25" s="98"/>
      <c r="F25" s="62"/>
      <c r="G25" s="36"/>
      <c r="H25" s="24"/>
      <c r="I25" s="61"/>
      <c r="J25" s="61"/>
      <c r="K25" s="56"/>
      <c r="L25" s="24"/>
      <c r="M25" s="32"/>
    </row>
    <row r="26" spans="1:13" hidden="1" x14ac:dyDescent="0.25">
      <c r="A26" s="52"/>
      <c r="B26" s="24"/>
      <c r="C26" s="56"/>
      <c r="D26" s="24"/>
      <c r="E26" s="66"/>
      <c r="F26" s="66"/>
      <c r="G26" s="66"/>
      <c r="H26" s="24"/>
      <c r="I26" s="56"/>
      <c r="J26" s="56"/>
      <c r="K26" s="56"/>
      <c r="L26" s="20"/>
    </row>
    <row r="27" spans="1:13" hidden="1" x14ac:dyDescent="0.25">
      <c r="A27" s="52"/>
      <c r="B27" s="24"/>
      <c r="C27" s="56"/>
      <c r="D27" s="24"/>
      <c r="E27" s="66"/>
      <c r="F27" s="66"/>
      <c r="G27" s="66"/>
      <c r="H27" s="24"/>
      <c r="I27" s="56"/>
      <c r="J27" s="56"/>
      <c r="K27" s="56"/>
      <c r="L27" s="20"/>
    </row>
    <row r="28" spans="1:13" s="83" customFormat="1" hidden="1" x14ac:dyDescent="0.25">
      <c r="A28" s="52"/>
      <c r="B28" s="24"/>
      <c r="C28" s="56"/>
      <c r="D28" s="24"/>
      <c r="E28" s="66"/>
      <c r="F28" s="66"/>
      <c r="G28" s="66"/>
      <c r="H28" s="24"/>
      <c r="I28" s="56"/>
      <c r="J28" s="56"/>
      <c r="K28" s="56"/>
      <c r="L28" s="20"/>
      <c r="M28"/>
    </row>
    <row r="29" spans="1:13" hidden="1" x14ac:dyDescent="0.25">
      <c r="A29" s="52"/>
      <c r="B29" s="24"/>
      <c r="C29" s="56"/>
      <c r="D29" s="24"/>
      <c r="E29" s="66"/>
      <c r="F29" s="66"/>
      <c r="G29" s="66"/>
      <c r="H29" s="24"/>
      <c r="I29" s="56"/>
      <c r="J29" s="56"/>
      <c r="K29" s="56"/>
      <c r="L29" s="20"/>
    </row>
    <row r="30" spans="1:13" hidden="1" x14ac:dyDescent="0.25">
      <c r="A30" s="52"/>
      <c r="B30" s="24"/>
      <c r="C30" s="56"/>
      <c r="D30" s="24"/>
      <c r="E30" s="66"/>
      <c r="F30" s="66"/>
      <c r="G30" s="66"/>
      <c r="H30" s="24"/>
      <c r="I30" s="56"/>
      <c r="J30" s="56"/>
      <c r="K30" s="56"/>
      <c r="L30" s="20"/>
    </row>
    <row r="31" spans="1:13" hidden="1" x14ac:dyDescent="0.25">
      <c r="A31" s="52"/>
      <c r="B31" s="69"/>
      <c r="C31" s="69"/>
      <c r="D31" s="69"/>
      <c r="E31" s="70"/>
      <c r="F31" s="70"/>
      <c r="G31" s="78"/>
      <c r="H31" s="69"/>
      <c r="I31" s="69"/>
      <c r="J31" s="69"/>
      <c r="K31" s="69"/>
      <c r="L31" s="50"/>
      <c r="M31" s="34"/>
    </row>
    <row r="32" spans="1:13" hidden="1" x14ac:dyDescent="0.25">
      <c r="A32" s="52"/>
      <c r="B32" s="20"/>
      <c r="C32" s="20"/>
      <c r="D32" s="20"/>
      <c r="E32" s="37"/>
      <c r="F32" s="37"/>
      <c r="G32" s="51"/>
      <c r="H32" s="20"/>
      <c r="I32" s="20"/>
      <c r="J32" s="20"/>
      <c r="K32" s="56"/>
      <c r="L32" s="24"/>
      <c r="M32" s="34"/>
    </row>
    <row r="33" spans="1:13" x14ac:dyDescent="0.25">
      <c r="A33" s="81">
        <v>43283</v>
      </c>
      <c r="B33" s="31" t="s">
        <v>350</v>
      </c>
      <c r="C33" s="31" t="s">
        <v>70</v>
      </c>
      <c r="D33" s="31" t="s">
        <v>76</v>
      </c>
      <c r="E33" s="60"/>
      <c r="F33" s="60">
        <v>100000</v>
      </c>
      <c r="G33" s="84"/>
      <c r="H33" s="31" t="s">
        <v>186</v>
      </c>
      <c r="I33" s="31">
        <v>35</v>
      </c>
      <c r="J33" s="31"/>
      <c r="K33" s="31" t="s">
        <v>66</v>
      </c>
      <c r="L33" s="82" t="s">
        <v>100</v>
      </c>
      <c r="M33" s="85"/>
    </row>
    <row r="34" spans="1:13" x14ac:dyDescent="0.25">
      <c r="A34" s="81">
        <v>43283</v>
      </c>
      <c r="B34" s="31" t="s">
        <v>351</v>
      </c>
      <c r="C34" s="31" t="s">
        <v>70</v>
      </c>
      <c r="D34" s="31" t="s">
        <v>76</v>
      </c>
      <c r="E34" s="60"/>
      <c r="F34" s="60">
        <v>100000</v>
      </c>
      <c r="G34" s="84"/>
      <c r="H34" s="31" t="s">
        <v>186</v>
      </c>
      <c r="I34" s="31">
        <v>36</v>
      </c>
      <c r="J34" s="31"/>
      <c r="K34" s="31" t="s">
        <v>66</v>
      </c>
      <c r="L34" s="82" t="s">
        <v>100</v>
      </c>
      <c r="M34" s="85"/>
    </row>
    <row r="35" spans="1:13" x14ac:dyDescent="0.25">
      <c r="A35" s="81">
        <v>43283</v>
      </c>
      <c r="B35" s="31" t="s">
        <v>186</v>
      </c>
      <c r="C35" s="31" t="s">
        <v>70</v>
      </c>
      <c r="D35" s="31" t="s">
        <v>76</v>
      </c>
      <c r="E35" s="60"/>
      <c r="F35" s="60">
        <v>300000</v>
      </c>
      <c r="G35" s="84"/>
      <c r="H35" s="31" t="s">
        <v>351</v>
      </c>
      <c r="I35" s="31" t="s">
        <v>188</v>
      </c>
      <c r="J35" s="31"/>
      <c r="K35" s="31" t="s">
        <v>66</v>
      </c>
      <c r="L35" s="82" t="s">
        <v>100</v>
      </c>
      <c r="M35" s="85"/>
    </row>
    <row r="36" spans="1:13" x14ac:dyDescent="0.25">
      <c r="A36" s="81">
        <v>43283</v>
      </c>
      <c r="B36" s="31" t="s">
        <v>351</v>
      </c>
      <c r="C36" s="31" t="s">
        <v>70</v>
      </c>
      <c r="D36" s="31" t="s">
        <v>76</v>
      </c>
      <c r="E36" s="60">
        <v>300000</v>
      </c>
      <c r="F36" s="60"/>
      <c r="G36" s="84"/>
      <c r="H36" s="31" t="s">
        <v>186</v>
      </c>
      <c r="I36" s="31" t="s">
        <v>188</v>
      </c>
      <c r="J36" s="31"/>
      <c r="K36" s="31" t="s">
        <v>66</v>
      </c>
      <c r="L36" s="82" t="s">
        <v>100</v>
      </c>
      <c r="M36" s="85"/>
    </row>
    <row r="37" spans="1:13" hidden="1" x14ac:dyDescent="0.25">
      <c r="A37" s="52"/>
      <c r="B37" s="20"/>
      <c r="C37" s="20"/>
      <c r="D37" s="20"/>
      <c r="E37" s="37"/>
      <c r="F37" s="37"/>
      <c r="G37" s="51"/>
      <c r="H37" s="20"/>
      <c r="I37" s="20"/>
      <c r="J37" s="20"/>
      <c r="K37" s="56"/>
      <c r="L37" s="24"/>
      <c r="M37" s="34"/>
    </row>
    <row r="38" spans="1:13" hidden="1" x14ac:dyDescent="0.25">
      <c r="A38" s="52"/>
      <c r="B38" s="24"/>
      <c r="C38" s="24"/>
      <c r="D38" s="24"/>
      <c r="E38" s="67"/>
      <c r="F38" s="67"/>
      <c r="G38" s="36"/>
      <c r="H38" s="24"/>
      <c r="I38" s="36"/>
      <c r="J38" s="20"/>
      <c r="K38" s="56"/>
      <c r="L38" s="20"/>
      <c r="M38" s="3"/>
    </row>
    <row r="39" spans="1:13" hidden="1" x14ac:dyDescent="0.25">
      <c r="A39" s="52"/>
      <c r="B39" s="56"/>
      <c r="C39" s="56"/>
      <c r="D39" s="56"/>
      <c r="E39" s="66"/>
      <c r="F39" s="66"/>
      <c r="G39" s="37"/>
      <c r="H39" s="56"/>
      <c r="I39" s="56"/>
      <c r="J39" s="56"/>
      <c r="K39" s="56"/>
      <c r="L39" s="24"/>
    </row>
    <row r="40" spans="1:13" s="83" customFormat="1" hidden="1" x14ac:dyDescent="0.25">
      <c r="A40" s="52"/>
      <c r="B40" s="56"/>
      <c r="C40" s="56"/>
      <c r="D40" s="56"/>
      <c r="E40" s="66"/>
      <c r="F40" s="66"/>
      <c r="G40" s="37"/>
      <c r="H40" s="56"/>
      <c r="I40" s="56"/>
      <c r="J40" s="56"/>
      <c r="K40" s="56"/>
      <c r="L40" s="24"/>
      <c r="M40"/>
    </row>
    <row r="41" spans="1:13" hidden="1" x14ac:dyDescent="0.25">
      <c r="A41" s="52"/>
      <c r="B41" s="56"/>
      <c r="C41" s="56"/>
      <c r="D41" s="56"/>
      <c r="E41" s="66"/>
      <c r="F41" s="66"/>
      <c r="G41" s="37"/>
      <c r="H41" s="56"/>
      <c r="I41" s="56"/>
      <c r="J41" s="56"/>
      <c r="K41" s="56"/>
      <c r="L41" s="24"/>
    </row>
    <row r="42" spans="1:13" hidden="1" x14ac:dyDescent="0.25">
      <c r="A42" s="52"/>
      <c r="B42" s="56"/>
      <c r="C42" s="56"/>
      <c r="D42" s="56"/>
      <c r="E42" s="66"/>
      <c r="F42" s="66"/>
      <c r="G42" s="37"/>
      <c r="H42" s="56"/>
      <c r="I42" s="56"/>
      <c r="J42" s="56"/>
      <c r="K42" s="56"/>
      <c r="L42" s="24"/>
    </row>
    <row r="43" spans="1:13" s="83" customFormat="1" hidden="1" x14ac:dyDescent="0.25">
      <c r="A43" s="52"/>
      <c r="B43" s="56"/>
      <c r="C43" s="56"/>
      <c r="D43" s="56"/>
      <c r="E43" s="66"/>
      <c r="F43" s="66"/>
      <c r="G43" s="37"/>
      <c r="H43" s="56"/>
      <c r="I43" s="56"/>
      <c r="J43" s="56"/>
      <c r="K43" s="56"/>
      <c r="L43" s="24"/>
      <c r="M43"/>
    </row>
    <row r="44" spans="1:13" hidden="1" x14ac:dyDescent="0.25">
      <c r="A44" s="52"/>
      <c r="B44" s="56"/>
      <c r="C44" s="56"/>
      <c r="D44" s="56"/>
      <c r="E44" s="66"/>
      <c r="F44" s="66"/>
      <c r="G44" s="37"/>
      <c r="H44" s="56"/>
      <c r="I44" s="56"/>
      <c r="J44" s="56"/>
      <c r="K44" s="56"/>
      <c r="L44" s="24"/>
    </row>
    <row r="45" spans="1:13" hidden="1" x14ac:dyDescent="0.25">
      <c r="A45" s="52"/>
      <c r="B45" s="20"/>
      <c r="C45" s="20"/>
      <c r="D45" s="68"/>
      <c r="E45" s="66"/>
      <c r="F45" s="66"/>
      <c r="G45" s="37"/>
      <c r="H45" s="20"/>
      <c r="I45" s="20"/>
      <c r="J45" s="56"/>
      <c r="K45" s="56"/>
      <c r="L45" s="24"/>
      <c r="M45" s="38"/>
    </row>
    <row r="46" spans="1:13" hidden="1" x14ac:dyDescent="0.25">
      <c r="A46" s="52"/>
      <c r="B46" s="20"/>
      <c r="C46" s="20"/>
      <c r="D46" s="68"/>
      <c r="E46" s="66"/>
      <c r="F46" s="66"/>
      <c r="G46" s="37"/>
      <c r="H46" s="20"/>
      <c r="I46" s="20"/>
      <c r="J46" s="56"/>
      <c r="K46" s="56"/>
      <c r="L46" s="24"/>
      <c r="M46" s="38"/>
    </row>
    <row r="47" spans="1:13" hidden="1" x14ac:dyDescent="0.25">
      <c r="A47" s="52"/>
      <c r="B47" s="20"/>
      <c r="C47" s="20"/>
      <c r="D47" s="68"/>
      <c r="E47" s="66"/>
      <c r="F47" s="66"/>
      <c r="G47" s="37"/>
      <c r="H47" s="20"/>
      <c r="I47" s="20"/>
      <c r="J47" s="56"/>
      <c r="K47" s="56"/>
      <c r="L47" s="24"/>
      <c r="M47" s="38"/>
    </row>
    <row r="48" spans="1:13" ht="15.75" hidden="1" x14ac:dyDescent="0.25">
      <c r="A48" s="52"/>
      <c r="B48" s="20"/>
      <c r="C48" s="20"/>
      <c r="D48" s="55"/>
      <c r="E48" s="37"/>
      <c r="F48" s="37"/>
      <c r="G48" s="37"/>
      <c r="H48" s="20"/>
      <c r="I48" s="46"/>
      <c r="J48" s="20"/>
      <c r="K48" s="56"/>
      <c r="L48" s="24"/>
      <c r="M48" s="39"/>
    </row>
    <row r="49" spans="1:13" hidden="1" x14ac:dyDescent="0.25">
      <c r="A49" s="52"/>
      <c r="B49" s="20"/>
      <c r="C49" s="20"/>
      <c r="D49" s="56"/>
      <c r="E49" s="37"/>
      <c r="F49" s="67"/>
      <c r="G49" s="57"/>
      <c r="H49" s="20"/>
      <c r="I49" s="20"/>
      <c r="J49" s="20"/>
      <c r="K49" s="56"/>
      <c r="L49" s="56"/>
      <c r="M49" s="3"/>
    </row>
    <row r="50" spans="1:13" x14ac:dyDescent="0.25">
      <c r="A50" s="81">
        <v>43283</v>
      </c>
      <c r="B50" s="31" t="s">
        <v>92</v>
      </c>
      <c r="C50" s="31" t="s">
        <v>70</v>
      </c>
      <c r="D50" s="31" t="s">
        <v>76</v>
      </c>
      <c r="E50" s="60">
        <v>100000</v>
      </c>
      <c r="F50" s="94"/>
      <c r="G50" s="90"/>
      <c r="H50" s="31" t="s">
        <v>350</v>
      </c>
      <c r="I50" s="31"/>
      <c r="J50" s="31"/>
      <c r="K50" s="31" t="s">
        <v>66</v>
      </c>
      <c r="L50" s="82" t="s">
        <v>100</v>
      </c>
      <c r="M50" s="83"/>
    </row>
    <row r="51" spans="1:13" hidden="1" x14ac:dyDescent="0.25">
      <c r="A51" s="52"/>
      <c r="B51" s="20"/>
      <c r="C51" s="20"/>
      <c r="D51" s="56"/>
      <c r="E51" s="37"/>
      <c r="F51" s="67"/>
      <c r="G51" s="57"/>
      <c r="H51" s="20"/>
      <c r="I51" s="20"/>
      <c r="J51" s="20"/>
      <c r="K51" s="56"/>
      <c r="L51" s="56"/>
      <c r="M51" s="3"/>
    </row>
    <row r="52" spans="1:13" hidden="1" x14ac:dyDescent="0.25">
      <c r="A52" s="52"/>
      <c r="B52" s="61"/>
      <c r="C52" s="61"/>
      <c r="D52" s="61"/>
      <c r="E52" s="66"/>
      <c r="F52" s="98"/>
      <c r="G52" s="61"/>
      <c r="H52" s="58"/>
      <c r="I52" s="61"/>
      <c r="J52" s="56"/>
      <c r="K52" s="56"/>
      <c r="L52" s="24"/>
    </row>
    <row r="53" spans="1:13" hidden="1" x14ac:dyDescent="0.25">
      <c r="A53" s="52"/>
      <c r="B53" s="61"/>
      <c r="C53" s="61"/>
      <c r="D53" s="61"/>
      <c r="E53" s="66"/>
      <c r="F53" s="98"/>
      <c r="G53" s="61"/>
      <c r="H53" s="58"/>
      <c r="I53" s="61"/>
      <c r="J53" s="56"/>
      <c r="K53" s="56"/>
      <c r="L53" s="24"/>
    </row>
    <row r="54" spans="1:13" hidden="1" x14ac:dyDescent="0.25">
      <c r="A54" s="52"/>
      <c r="B54" s="61"/>
      <c r="C54" s="61"/>
      <c r="D54" s="61"/>
      <c r="E54" s="66"/>
      <c r="F54" s="98"/>
      <c r="G54" s="61"/>
      <c r="H54" s="58"/>
      <c r="I54" s="61"/>
      <c r="J54" s="56"/>
      <c r="K54" s="56"/>
      <c r="L54" s="24"/>
    </row>
    <row r="55" spans="1:13" hidden="1" x14ac:dyDescent="0.25">
      <c r="A55" s="52"/>
      <c r="B55" s="61"/>
      <c r="C55" s="61"/>
      <c r="D55" s="61"/>
      <c r="E55" s="66"/>
      <c r="F55" s="98"/>
      <c r="G55" s="61"/>
      <c r="H55" s="58"/>
      <c r="I55" s="61"/>
      <c r="J55" s="56"/>
      <c r="K55" s="56"/>
      <c r="L55" s="24"/>
    </row>
    <row r="56" spans="1:13" hidden="1" x14ac:dyDescent="0.25">
      <c r="A56" s="52"/>
      <c r="B56" s="61"/>
      <c r="C56" s="61"/>
      <c r="D56" s="61"/>
      <c r="E56" s="66"/>
      <c r="F56" s="98"/>
      <c r="G56" s="61"/>
      <c r="H56" s="58"/>
      <c r="I56" s="61"/>
      <c r="J56" s="56"/>
      <c r="K56" s="56"/>
      <c r="L56" s="24"/>
    </row>
    <row r="57" spans="1:13" s="32" customFormat="1" hidden="1" x14ac:dyDescent="0.25">
      <c r="A57" s="52"/>
      <c r="B57" s="61"/>
      <c r="C57" s="24"/>
      <c r="D57" s="61"/>
      <c r="E57" s="66"/>
      <c r="F57" s="98"/>
      <c r="G57" s="61"/>
      <c r="H57" s="58"/>
      <c r="I57" s="61"/>
      <c r="J57" s="56"/>
      <c r="K57" s="56"/>
      <c r="L57" s="24"/>
      <c r="M57"/>
    </row>
    <row r="58" spans="1:13" s="32" customFormat="1" hidden="1" x14ac:dyDescent="0.25">
      <c r="A58" s="52"/>
      <c r="B58" s="58"/>
      <c r="C58" s="56"/>
      <c r="D58" s="58"/>
      <c r="E58" s="66"/>
      <c r="F58" s="66"/>
      <c r="G58" s="59"/>
      <c r="H58" s="58"/>
      <c r="I58" s="58"/>
      <c r="J58" s="56"/>
      <c r="K58" s="56"/>
      <c r="L58" s="24"/>
      <c r="M58"/>
    </row>
    <row r="59" spans="1:13" s="32" customFormat="1" hidden="1" x14ac:dyDescent="0.25">
      <c r="A59" s="52"/>
      <c r="B59" s="58"/>
      <c r="C59" s="56"/>
      <c r="D59" s="58"/>
      <c r="E59" s="66"/>
      <c r="F59" s="66"/>
      <c r="G59" s="59"/>
      <c r="H59" s="58"/>
      <c r="I59" s="58"/>
      <c r="J59" s="56"/>
      <c r="K59" s="56"/>
      <c r="L59" s="24"/>
      <c r="M59"/>
    </row>
    <row r="60" spans="1:13" s="32" customFormat="1" hidden="1" x14ac:dyDescent="0.25">
      <c r="A60" s="52"/>
      <c r="B60" s="58"/>
      <c r="C60" s="56"/>
      <c r="D60" s="58"/>
      <c r="E60" s="66"/>
      <c r="F60" s="66"/>
      <c r="G60" s="59"/>
      <c r="H60" s="58"/>
      <c r="I60" s="58"/>
      <c r="J60" s="56"/>
      <c r="K60" s="56"/>
      <c r="L60" s="24"/>
      <c r="M60"/>
    </row>
    <row r="61" spans="1:13" s="32" customFormat="1" hidden="1" x14ac:dyDescent="0.25">
      <c r="A61" s="52"/>
      <c r="B61" s="58"/>
      <c r="C61" s="56"/>
      <c r="D61" s="58"/>
      <c r="E61" s="66"/>
      <c r="F61" s="66"/>
      <c r="G61" s="59"/>
      <c r="H61" s="58"/>
      <c r="I61" s="58"/>
      <c r="J61" s="56"/>
      <c r="K61" s="56"/>
      <c r="L61" s="24"/>
      <c r="M61"/>
    </row>
    <row r="62" spans="1:13" s="32" customFormat="1" hidden="1" x14ac:dyDescent="0.25">
      <c r="A62" s="52"/>
      <c r="B62" s="58"/>
      <c r="C62" s="56"/>
      <c r="D62" s="58"/>
      <c r="E62" s="66"/>
      <c r="F62" s="66"/>
      <c r="G62" s="59"/>
      <c r="H62" s="58"/>
      <c r="I62" s="58"/>
      <c r="J62" s="56"/>
      <c r="K62" s="56"/>
      <c r="L62" s="24"/>
      <c r="M62"/>
    </row>
    <row r="63" spans="1:13" s="32" customFormat="1" hidden="1" x14ac:dyDescent="0.25">
      <c r="A63" s="52"/>
      <c r="B63" s="58"/>
      <c r="C63" s="56"/>
      <c r="D63" s="58"/>
      <c r="E63" s="66"/>
      <c r="F63" s="66"/>
      <c r="G63" s="59"/>
      <c r="H63" s="58"/>
      <c r="I63" s="58"/>
      <c r="J63" s="56"/>
      <c r="K63" s="56"/>
      <c r="L63" s="24"/>
      <c r="M63"/>
    </row>
    <row r="64" spans="1:13" s="89" customFormat="1" hidden="1" x14ac:dyDescent="0.25">
      <c r="A64" s="52"/>
      <c r="B64" s="58"/>
      <c r="C64" s="56"/>
      <c r="D64" s="58"/>
      <c r="E64" s="66"/>
      <c r="F64" s="66"/>
      <c r="G64" s="59"/>
      <c r="H64" s="58"/>
      <c r="I64" s="58"/>
      <c r="J64" s="56"/>
      <c r="K64" s="56"/>
      <c r="L64" s="24"/>
      <c r="M64"/>
    </row>
    <row r="65" spans="1:13" s="32" customFormat="1" hidden="1" x14ac:dyDescent="0.2">
      <c r="A65" s="52"/>
      <c r="B65" s="74"/>
      <c r="C65" s="24"/>
      <c r="D65" s="75"/>
      <c r="E65" s="98"/>
      <c r="F65" s="98"/>
      <c r="G65" s="76"/>
      <c r="H65" s="61"/>
      <c r="I65" s="61"/>
      <c r="J65" s="61"/>
      <c r="K65" s="56"/>
      <c r="L65" s="61"/>
      <c r="M65" s="42"/>
    </row>
    <row r="66" spans="1:13" s="32" customFormat="1" hidden="1" x14ac:dyDescent="0.2">
      <c r="A66" s="52"/>
      <c r="B66" s="74"/>
      <c r="C66" s="61"/>
      <c r="D66" s="75"/>
      <c r="E66" s="98"/>
      <c r="F66" s="98"/>
      <c r="G66" s="76"/>
      <c r="H66" s="61"/>
      <c r="I66" s="61"/>
      <c r="J66" s="61"/>
      <c r="K66" s="56"/>
      <c r="L66" s="24"/>
      <c r="M66" s="42"/>
    </row>
    <row r="67" spans="1:13" s="32" customFormat="1" x14ac:dyDescent="0.2">
      <c r="A67" s="81">
        <v>43283</v>
      </c>
      <c r="B67" s="87" t="s">
        <v>186</v>
      </c>
      <c r="C67" s="87" t="s">
        <v>70</v>
      </c>
      <c r="D67" s="31" t="s">
        <v>76</v>
      </c>
      <c r="E67" s="99">
        <v>100000</v>
      </c>
      <c r="F67" s="99"/>
      <c r="G67" s="95"/>
      <c r="H67" s="87" t="s">
        <v>351</v>
      </c>
      <c r="I67" s="87" t="s">
        <v>188</v>
      </c>
      <c r="J67" s="87"/>
      <c r="K67" s="31" t="s">
        <v>66</v>
      </c>
      <c r="L67" s="82" t="s">
        <v>100</v>
      </c>
      <c r="M67" s="89"/>
    </row>
    <row r="68" spans="1:13" s="32" customFormat="1" hidden="1" x14ac:dyDescent="0.25">
      <c r="A68" s="52"/>
      <c r="B68" s="31"/>
      <c r="C68" s="56"/>
      <c r="D68" s="56"/>
      <c r="E68" s="53"/>
      <c r="F68" s="60"/>
      <c r="G68" s="56"/>
      <c r="H68" s="53"/>
      <c r="I68" s="31"/>
      <c r="J68" s="20"/>
      <c r="K68" s="56"/>
      <c r="L68" s="24"/>
      <c r="M68"/>
    </row>
    <row r="69" spans="1:13" s="32" customFormat="1" x14ac:dyDescent="0.25">
      <c r="A69" s="81">
        <v>43284</v>
      </c>
      <c r="B69" s="31" t="s">
        <v>28</v>
      </c>
      <c r="C69" s="31" t="s">
        <v>70</v>
      </c>
      <c r="D69" s="31" t="s">
        <v>69</v>
      </c>
      <c r="E69" s="102"/>
      <c r="F69" s="60">
        <v>3000000</v>
      </c>
      <c r="G69" s="31"/>
      <c r="H69" s="53" t="s">
        <v>67</v>
      </c>
      <c r="I69" s="31">
        <v>3593800</v>
      </c>
      <c r="J69" s="54"/>
      <c r="K69" s="31" t="s">
        <v>66</v>
      </c>
      <c r="L69" s="82" t="s">
        <v>100</v>
      </c>
      <c r="M69" s="83"/>
    </row>
    <row r="70" spans="1:13" s="89" customFormat="1" hidden="1" x14ac:dyDescent="0.2">
      <c r="A70" s="52"/>
      <c r="B70" s="45"/>
      <c r="C70" s="24"/>
      <c r="D70" s="46"/>
      <c r="E70" s="98"/>
      <c r="F70" s="62"/>
      <c r="G70" s="36"/>
      <c r="H70" s="24"/>
      <c r="I70" s="61"/>
      <c r="J70" s="61"/>
      <c r="K70" s="56"/>
      <c r="L70" s="24"/>
      <c r="M70" s="32"/>
    </row>
    <row r="71" spans="1:13" s="32" customFormat="1" x14ac:dyDescent="0.2">
      <c r="A71" s="81">
        <v>43284</v>
      </c>
      <c r="B71" s="86" t="s">
        <v>92</v>
      </c>
      <c r="C71" s="82" t="s">
        <v>70</v>
      </c>
      <c r="D71" s="54" t="s">
        <v>74</v>
      </c>
      <c r="E71" s="99">
        <v>150000</v>
      </c>
      <c r="F71" s="88"/>
      <c r="G71" s="88"/>
      <c r="H71" s="82" t="s">
        <v>82</v>
      </c>
      <c r="I71" s="87" t="s">
        <v>85</v>
      </c>
      <c r="J71" s="87"/>
      <c r="K71" s="31" t="s">
        <v>66</v>
      </c>
      <c r="L71" s="82" t="s">
        <v>100</v>
      </c>
      <c r="M71" s="89"/>
    </row>
    <row r="72" spans="1:13" s="32" customFormat="1" hidden="1" x14ac:dyDescent="0.2">
      <c r="A72" s="52"/>
      <c r="B72" s="45"/>
      <c r="C72" s="24"/>
      <c r="D72" s="46"/>
      <c r="E72" s="98"/>
      <c r="F72" s="62"/>
      <c r="G72" s="36"/>
      <c r="H72" s="24"/>
      <c r="I72" s="61"/>
      <c r="J72" s="61"/>
      <c r="K72" s="56"/>
      <c r="L72" s="24"/>
    </row>
    <row r="73" spans="1:13" s="32" customFormat="1" x14ac:dyDescent="0.25">
      <c r="A73" s="81">
        <v>43284</v>
      </c>
      <c r="B73" s="31" t="s">
        <v>186</v>
      </c>
      <c r="C73" s="31" t="s">
        <v>70</v>
      </c>
      <c r="D73" s="31" t="s">
        <v>74</v>
      </c>
      <c r="E73" s="60">
        <v>80000</v>
      </c>
      <c r="F73" s="60"/>
      <c r="G73" s="90"/>
      <c r="H73" s="31" t="s">
        <v>187</v>
      </c>
      <c r="I73" s="31" t="s">
        <v>188</v>
      </c>
      <c r="J73" s="31"/>
      <c r="K73" s="31" t="s">
        <v>66</v>
      </c>
      <c r="L73" s="82" t="s">
        <v>100</v>
      </c>
      <c r="M73" s="83"/>
    </row>
    <row r="74" spans="1:13" s="32" customFormat="1" hidden="1" x14ac:dyDescent="0.25">
      <c r="A74" s="52"/>
      <c r="B74" s="24"/>
      <c r="C74" s="56"/>
      <c r="D74" s="24"/>
      <c r="E74" s="66"/>
      <c r="F74" s="66"/>
      <c r="G74" s="66"/>
      <c r="H74" s="24"/>
      <c r="I74" s="56"/>
      <c r="J74" s="56"/>
      <c r="K74" s="56"/>
      <c r="L74" s="20"/>
      <c r="M74"/>
    </row>
    <row r="75" spans="1:13" s="32" customFormat="1" hidden="1" x14ac:dyDescent="0.25">
      <c r="A75" s="52"/>
      <c r="B75" s="24"/>
      <c r="C75" s="56"/>
      <c r="D75" s="24"/>
      <c r="E75" s="66"/>
      <c r="F75" s="66"/>
      <c r="G75" s="66"/>
      <c r="H75" s="24"/>
      <c r="I75" s="56"/>
      <c r="J75" s="56"/>
      <c r="K75" s="56"/>
      <c r="L75" s="20"/>
      <c r="M75"/>
    </row>
    <row r="76" spans="1:13" s="32" customFormat="1" x14ac:dyDescent="0.25">
      <c r="A76" s="81">
        <v>43284</v>
      </c>
      <c r="B76" s="82" t="s">
        <v>288</v>
      </c>
      <c r="C76" s="31" t="s">
        <v>70</v>
      </c>
      <c r="D76" s="82" t="s">
        <v>281</v>
      </c>
      <c r="E76" s="60">
        <v>120000</v>
      </c>
      <c r="F76" s="60"/>
      <c r="G76" s="60"/>
      <c r="H76" s="82" t="s">
        <v>282</v>
      </c>
      <c r="I76" s="31"/>
      <c r="J76" s="31"/>
      <c r="K76" s="31" t="s">
        <v>66</v>
      </c>
      <c r="L76" s="82" t="s">
        <v>100</v>
      </c>
      <c r="M76" s="83"/>
    </row>
    <row r="77" spans="1:13" s="32" customFormat="1" hidden="1" x14ac:dyDescent="0.25">
      <c r="A77" s="52"/>
      <c r="B77" s="24"/>
      <c r="C77" s="56"/>
      <c r="D77" s="24"/>
      <c r="E77" s="66"/>
      <c r="F77" s="66"/>
      <c r="G77" s="66"/>
      <c r="H77" s="24"/>
      <c r="I77" s="56"/>
      <c r="J77" s="56"/>
      <c r="K77" s="56"/>
      <c r="L77" s="20"/>
      <c r="M77"/>
    </row>
    <row r="78" spans="1:13" s="32" customFormat="1" hidden="1" x14ac:dyDescent="0.25">
      <c r="A78" s="52"/>
      <c r="B78" s="24"/>
      <c r="C78" s="24"/>
      <c r="D78" s="24"/>
      <c r="E78" s="36"/>
      <c r="F78" s="36"/>
      <c r="G78" s="66"/>
      <c r="H78" s="24"/>
      <c r="I78" s="56"/>
      <c r="J78" s="56"/>
      <c r="K78" s="56"/>
      <c r="L78" s="56"/>
      <c r="M78"/>
    </row>
    <row r="79" spans="1:13" s="32" customFormat="1" hidden="1" x14ac:dyDescent="0.25">
      <c r="A79" s="52"/>
      <c r="B79" s="24"/>
      <c r="C79" s="24"/>
      <c r="D79" s="24"/>
      <c r="E79" s="36"/>
      <c r="F79" s="36"/>
      <c r="G79" s="66"/>
      <c r="H79" s="24"/>
      <c r="I79" s="56"/>
      <c r="J79" s="56"/>
      <c r="K79" s="56"/>
      <c r="L79" s="20"/>
      <c r="M79"/>
    </row>
    <row r="80" spans="1:13" s="32" customFormat="1" hidden="1" x14ac:dyDescent="0.25">
      <c r="A80" s="52"/>
      <c r="B80" s="24"/>
      <c r="C80" s="56"/>
      <c r="D80" s="24"/>
      <c r="E80" s="66"/>
      <c r="F80" s="66"/>
      <c r="G80" s="66"/>
      <c r="H80" s="24"/>
      <c r="I80" s="56"/>
      <c r="J80" s="56"/>
      <c r="K80" s="56"/>
      <c r="L80" s="20"/>
      <c r="M80"/>
    </row>
    <row r="81" spans="1:13" s="32" customFormat="1" hidden="1" x14ac:dyDescent="0.25">
      <c r="A81" s="52"/>
      <c r="B81" s="24"/>
      <c r="C81" s="56"/>
      <c r="D81" s="24"/>
      <c r="E81" s="66"/>
      <c r="F81" s="66"/>
      <c r="G81" s="66"/>
      <c r="H81" s="24"/>
      <c r="I81" s="56"/>
      <c r="J81" s="56"/>
      <c r="K81" s="56"/>
      <c r="L81" s="20"/>
      <c r="M81"/>
    </row>
    <row r="82" spans="1:13" s="89" customFormat="1" hidden="1" x14ac:dyDescent="0.25">
      <c r="A82" s="52"/>
      <c r="B82" s="24"/>
      <c r="C82" s="56"/>
      <c r="D82" s="24"/>
      <c r="E82" s="66"/>
      <c r="F82" s="66"/>
      <c r="G82" s="66"/>
      <c r="H82" s="24"/>
      <c r="I82" s="56"/>
      <c r="J82" s="56"/>
      <c r="K82" s="56"/>
      <c r="L82" s="20"/>
      <c r="M82"/>
    </row>
    <row r="83" spans="1:13" s="89" customFormat="1" hidden="1" x14ac:dyDescent="0.25">
      <c r="A83" s="52"/>
      <c r="B83" s="24"/>
      <c r="C83" s="56"/>
      <c r="D83" s="24"/>
      <c r="E83" s="66"/>
      <c r="F83" s="66"/>
      <c r="G83" s="66"/>
      <c r="H83" s="24"/>
      <c r="I83" s="56"/>
      <c r="J83" s="56"/>
      <c r="K83" s="56"/>
      <c r="L83" s="20"/>
      <c r="M83"/>
    </row>
    <row r="84" spans="1:13" s="32" customFormat="1" hidden="1" x14ac:dyDescent="0.25">
      <c r="A84" s="52"/>
      <c r="B84" s="24"/>
      <c r="C84" s="56"/>
      <c r="D84" s="24"/>
      <c r="E84" s="66"/>
      <c r="F84" s="66"/>
      <c r="G84" s="66"/>
      <c r="H84" s="24"/>
      <c r="I84" s="56"/>
      <c r="J84" s="56"/>
      <c r="K84" s="56"/>
      <c r="L84" s="20"/>
      <c r="M84"/>
    </row>
    <row r="85" spans="1:13" s="32" customFormat="1" hidden="1" x14ac:dyDescent="0.25">
      <c r="A85" s="52"/>
      <c r="B85" s="24"/>
      <c r="C85" s="56"/>
      <c r="D85" s="24"/>
      <c r="E85" s="66"/>
      <c r="F85" s="66"/>
      <c r="G85" s="66"/>
      <c r="H85" s="24"/>
      <c r="I85" s="56"/>
      <c r="J85" s="56"/>
      <c r="K85" s="56"/>
      <c r="L85" s="20"/>
      <c r="M85"/>
    </row>
    <row r="86" spans="1:13" s="32" customFormat="1" hidden="1" x14ac:dyDescent="0.25">
      <c r="A86" s="52"/>
      <c r="B86" s="24"/>
      <c r="C86" s="56"/>
      <c r="D86" s="24"/>
      <c r="E86" s="66"/>
      <c r="F86" s="66"/>
      <c r="G86" s="66"/>
      <c r="H86" s="24"/>
      <c r="I86" s="56"/>
      <c r="J86" s="56"/>
      <c r="K86" s="56"/>
      <c r="L86" s="20"/>
      <c r="M86"/>
    </row>
    <row r="87" spans="1:13" s="32" customFormat="1" x14ac:dyDescent="0.2">
      <c r="A87" s="81">
        <v>43284</v>
      </c>
      <c r="B87" s="31" t="s">
        <v>67</v>
      </c>
      <c r="C87" s="31" t="s">
        <v>70</v>
      </c>
      <c r="D87" s="31" t="s">
        <v>75</v>
      </c>
      <c r="E87" s="60">
        <v>3000000</v>
      </c>
      <c r="F87" s="60"/>
      <c r="G87" s="84"/>
      <c r="H87" s="31" t="s">
        <v>186</v>
      </c>
      <c r="I87" s="31" t="s">
        <v>188</v>
      </c>
      <c r="J87" s="31"/>
      <c r="K87" s="31" t="s">
        <v>66</v>
      </c>
      <c r="L87" s="82" t="s">
        <v>100</v>
      </c>
      <c r="M87" s="85"/>
    </row>
    <row r="88" spans="1:13" s="32" customFormat="1" x14ac:dyDescent="0.2">
      <c r="A88" s="81">
        <v>43284</v>
      </c>
      <c r="B88" s="31" t="s">
        <v>82</v>
      </c>
      <c r="C88" s="31" t="s">
        <v>70</v>
      </c>
      <c r="D88" s="31" t="s">
        <v>74</v>
      </c>
      <c r="E88" s="60"/>
      <c r="F88" s="60">
        <v>150000</v>
      </c>
      <c r="G88" s="84"/>
      <c r="H88" s="31" t="s">
        <v>186</v>
      </c>
      <c r="I88" s="31" t="s">
        <v>353</v>
      </c>
      <c r="J88" s="31"/>
      <c r="K88" s="31" t="s">
        <v>66</v>
      </c>
      <c r="L88" s="82" t="s">
        <v>100</v>
      </c>
      <c r="M88" s="85"/>
    </row>
    <row r="89" spans="1:13" s="32" customFormat="1" hidden="1" x14ac:dyDescent="0.2">
      <c r="A89" s="52"/>
      <c r="B89" s="20"/>
      <c r="C89" s="20"/>
      <c r="D89" s="20"/>
      <c r="E89" s="37"/>
      <c r="F89" s="37"/>
      <c r="G89" s="51"/>
      <c r="H89" s="20"/>
      <c r="I89" s="20"/>
      <c r="J89" s="20"/>
      <c r="K89" s="56"/>
      <c r="L89" s="24"/>
      <c r="M89" s="34"/>
    </row>
    <row r="90" spans="1:13" s="32" customFormat="1" x14ac:dyDescent="0.2">
      <c r="A90" s="81">
        <v>43284</v>
      </c>
      <c r="B90" s="31" t="s">
        <v>356</v>
      </c>
      <c r="C90" s="31" t="s">
        <v>70</v>
      </c>
      <c r="D90" s="31" t="s">
        <v>74</v>
      </c>
      <c r="E90" s="60"/>
      <c r="F90" s="60">
        <v>100000</v>
      </c>
      <c r="G90" s="84"/>
      <c r="H90" s="31" t="s">
        <v>186</v>
      </c>
      <c r="I90" s="31" t="s">
        <v>357</v>
      </c>
      <c r="J90" s="31"/>
      <c r="K90" s="31" t="s">
        <v>66</v>
      </c>
      <c r="L90" s="82" t="s">
        <v>100</v>
      </c>
      <c r="M90" s="85"/>
    </row>
    <row r="91" spans="1:13" s="32" customFormat="1" hidden="1" x14ac:dyDescent="0.2">
      <c r="A91" s="52"/>
      <c r="B91" s="20"/>
      <c r="C91" s="20"/>
      <c r="D91" s="20"/>
      <c r="E91" s="37"/>
      <c r="F91" s="37"/>
      <c r="G91" s="51"/>
      <c r="H91" s="20"/>
      <c r="I91" s="20"/>
      <c r="J91" s="20"/>
      <c r="K91" s="56"/>
      <c r="L91" s="24"/>
      <c r="M91" s="34"/>
    </row>
    <row r="92" spans="1:13" s="32" customFormat="1" hidden="1" x14ac:dyDescent="0.2">
      <c r="A92" s="52"/>
      <c r="B92" s="20"/>
      <c r="C92" s="20"/>
      <c r="D92" s="20"/>
      <c r="E92" s="37"/>
      <c r="F92" s="37"/>
      <c r="G92" s="51"/>
      <c r="H92" s="20"/>
      <c r="I92" s="20"/>
      <c r="J92" s="20"/>
      <c r="K92" s="56"/>
      <c r="L92" s="24"/>
      <c r="M92" s="34"/>
    </row>
    <row r="93" spans="1:13" s="32" customFormat="1" x14ac:dyDescent="0.2">
      <c r="A93" s="81">
        <v>43284</v>
      </c>
      <c r="B93" s="31" t="s">
        <v>288</v>
      </c>
      <c r="C93" s="31" t="s">
        <v>70</v>
      </c>
      <c r="D93" s="31" t="s">
        <v>74</v>
      </c>
      <c r="E93" s="60"/>
      <c r="F93" s="60">
        <v>465000</v>
      </c>
      <c r="G93" s="84"/>
      <c r="H93" s="31" t="s">
        <v>186</v>
      </c>
      <c r="I93" s="31" t="s">
        <v>360</v>
      </c>
      <c r="J93" s="31"/>
      <c r="K93" s="31" t="s">
        <v>66</v>
      </c>
      <c r="L93" s="82" t="s">
        <v>100</v>
      </c>
      <c r="M93" s="85"/>
    </row>
    <row r="94" spans="1:13" s="32" customFormat="1" hidden="1" x14ac:dyDescent="0.2">
      <c r="A94" s="52"/>
      <c r="B94" s="20"/>
      <c r="C94" s="20"/>
      <c r="D94" s="20"/>
      <c r="E94" s="37"/>
      <c r="F94" s="37"/>
      <c r="G94" s="51"/>
      <c r="H94" s="20"/>
      <c r="I94" s="20"/>
      <c r="J94" s="20"/>
      <c r="K94" s="56"/>
      <c r="L94" s="24"/>
      <c r="M94" s="34"/>
    </row>
    <row r="95" spans="1:13" s="89" customFormat="1" x14ac:dyDescent="0.2">
      <c r="A95" s="81">
        <v>43284</v>
      </c>
      <c r="B95" s="31" t="s">
        <v>806</v>
      </c>
      <c r="C95" s="31" t="s">
        <v>70</v>
      </c>
      <c r="D95" s="31" t="s">
        <v>74</v>
      </c>
      <c r="E95" s="60"/>
      <c r="F95" s="60">
        <v>20000</v>
      </c>
      <c r="G95" s="84"/>
      <c r="H95" s="31" t="s">
        <v>186</v>
      </c>
      <c r="I95" s="31">
        <v>37</v>
      </c>
      <c r="J95" s="31"/>
      <c r="K95" s="31" t="s">
        <v>66</v>
      </c>
      <c r="L95" s="82" t="s">
        <v>100</v>
      </c>
      <c r="M95" s="85"/>
    </row>
    <row r="96" spans="1:13" s="32" customFormat="1" hidden="1" x14ac:dyDescent="0.2">
      <c r="A96" s="52"/>
      <c r="B96" s="20"/>
      <c r="C96" s="20"/>
      <c r="D96" s="20"/>
      <c r="E96" s="37"/>
      <c r="F96" s="37"/>
      <c r="G96" s="51"/>
      <c r="H96" s="20"/>
      <c r="I96" s="20"/>
      <c r="J96" s="20"/>
      <c r="K96" s="56"/>
      <c r="L96" s="24"/>
      <c r="M96" s="34"/>
    </row>
    <row r="97" spans="1:13" s="32" customFormat="1" hidden="1" x14ac:dyDescent="0.2">
      <c r="A97" s="52"/>
      <c r="B97" s="20"/>
      <c r="C97" s="20"/>
      <c r="D97" s="20"/>
      <c r="E97" s="37"/>
      <c r="F97" s="37"/>
      <c r="G97" s="51"/>
      <c r="H97" s="20"/>
      <c r="I97" s="20"/>
      <c r="J97" s="20"/>
      <c r="K97" s="56"/>
      <c r="L97" s="24"/>
      <c r="M97" s="34"/>
    </row>
    <row r="98" spans="1:13" s="32" customFormat="1" hidden="1" x14ac:dyDescent="0.2">
      <c r="A98" s="52"/>
      <c r="B98" s="20"/>
      <c r="C98" s="20"/>
      <c r="D98" s="20"/>
      <c r="E98" s="37"/>
      <c r="F98" s="37"/>
      <c r="G98" s="51"/>
      <c r="H98" s="20"/>
      <c r="I98" s="20"/>
      <c r="J98" s="20"/>
      <c r="K98" s="56"/>
      <c r="L98" s="24"/>
      <c r="M98" s="34"/>
    </row>
    <row r="99" spans="1:13" s="32" customFormat="1" hidden="1" x14ac:dyDescent="0.2">
      <c r="A99" s="52"/>
      <c r="B99" s="20"/>
      <c r="C99" s="20"/>
      <c r="D99" s="20"/>
      <c r="E99" s="37"/>
      <c r="F99" s="37"/>
      <c r="G99" s="51"/>
      <c r="H99" s="20"/>
      <c r="I99" s="20"/>
      <c r="J99" s="20"/>
      <c r="K99" s="56"/>
      <c r="L99" s="24"/>
      <c r="M99" s="34"/>
    </row>
    <row r="100" spans="1:13" s="32" customFormat="1" hidden="1" x14ac:dyDescent="0.2">
      <c r="A100" s="52"/>
      <c r="B100" s="20"/>
      <c r="C100" s="20"/>
      <c r="D100" s="20"/>
      <c r="E100" s="37"/>
      <c r="F100" s="37"/>
      <c r="G100" s="51"/>
      <c r="H100" s="20"/>
      <c r="I100" s="20"/>
      <c r="J100" s="20"/>
      <c r="K100" s="56"/>
      <c r="L100" s="24"/>
      <c r="M100" s="34"/>
    </row>
    <row r="101" spans="1:13" s="32" customFormat="1" hidden="1" x14ac:dyDescent="0.2">
      <c r="A101" s="52"/>
      <c r="B101" s="20"/>
      <c r="C101" s="20"/>
      <c r="D101" s="20"/>
      <c r="E101" s="37"/>
      <c r="F101" s="37"/>
      <c r="G101" s="51"/>
      <c r="H101" s="20"/>
      <c r="I101" s="20"/>
      <c r="J101" s="20"/>
      <c r="K101" s="56"/>
      <c r="L101" s="24"/>
      <c r="M101" s="34"/>
    </row>
    <row r="102" spans="1:13" s="32" customFormat="1" x14ac:dyDescent="0.2">
      <c r="A102" s="81">
        <v>43284</v>
      </c>
      <c r="B102" s="31" t="s">
        <v>366</v>
      </c>
      <c r="C102" s="31" t="s">
        <v>70</v>
      </c>
      <c r="D102" s="31" t="s">
        <v>74</v>
      </c>
      <c r="E102" s="60"/>
      <c r="F102" s="60">
        <v>15000</v>
      </c>
      <c r="G102" s="84"/>
      <c r="H102" s="31" t="s">
        <v>186</v>
      </c>
      <c r="I102" s="31">
        <v>45</v>
      </c>
      <c r="J102" s="31"/>
      <c r="K102" s="31" t="s">
        <v>66</v>
      </c>
      <c r="L102" s="82" t="s">
        <v>100</v>
      </c>
      <c r="M102" s="85"/>
    </row>
    <row r="103" spans="1:13" s="32" customFormat="1" x14ac:dyDescent="0.2">
      <c r="A103" s="81">
        <v>43284</v>
      </c>
      <c r="B103" s="31" t="s">
        <v>366</v>
      </c>
      <c r="C103" s="31" t="s">
        <v>70</v>
      </c>
      <c r="D103" s="31" t="s">
        <v>74</v>
      </c>
      <c r="E103" s="60"/>
      <c r="F103" s="60">
        <v>88500</v>
      </c>
      <c r="G103" s="84"/>
      <c r="H103" s="31" t="s">
        <v>186</v>
      </c>
      <c r="I103" s="31">
        <v>46</v>
      </c>
      <c r="J103" s="31"/>
      <c r="K103" s="31" t="s">
        <v>66</v>
      </c>
      <c r="L103" s="82" t="s">
        <v>100</v>
      </c>
      <c r="M103" s="85"/>
    </row>
    <row r="104" spans="1:13" s="32" customFormat="1" hidden="1" x14ac:dyDescent="0.2">
      <c r="A104" s="52"/>
      <c r="B104" s="20"/>
      <c r="C104" s="20"/>
      <c r="D104" s="20"/>
      <c r="E104" s="37"/>
      <c r="F104" s="37"/>
      <c r="G104" s="51"/>
      <c r="H104" s="20"/>
      <c r="I104" s="20"/>
      <c r="J104" s="20"/>
      <c r="K104" s="56"/>
      <c r="L104" s="24"/>
      <c r="M104" s="34"/>
    </row>
    <row r="105" spans="1:13" s="32" customFormat="1" hidden="1" x14ac:dyDescent="0.2">
      <c r="A105" s="52"/>
      <c r="B105" s="20"/>
      <c r="C105" s="20"/>
      <c r="D105" s="20"/>
      <c r="E105" s="37"/>
      <c r="F105" s="37"/>
      <c r="G105" s="51"/>
      <c r="H105" s="20"/>
      <c r="I105" s="20"/>
      <c r="J105" s="20"/>
      <c r="K105" s="56"/>
      <c r="L105" s="24"/>
      <c r="M105" s="34"/>
    </row>
    <row r="106" spans="1:13" s="32" customFormat="1" hidden="1" x14ac:dyDescent="0.2">
      <c r="A106" s="52"/>
      <c r="B106" s="20"/>
      <c r="C106" s="20"/>
      <c r="D106" s="20"/>
      <c r="E106" s="37"/>
      <c r="F106" s="37"/>
      <c r="G106" s="51"/>
      <c r="H106" s="20"/>
      <c r="I106" s="20"/>
      <c r="J106" s="20"/>
      <c r="K106" s="56"/>
      <c r="L106" s="24"/>
      <c r="M106" s="34"/>
    </row>
    <row r="107" spans="1:13" s="32" customFormat="1" hidden="1" x14ac:dyDescent="0.2">
      <c r="A107" s="52"/>
      <c r="B107" s="20"/>
      <c r="C107" s="20"/>
      <c r="D107" s="20"/>
      <c r="E107" s="37"/>
      <c r="F107" s="37"/>
      <c r="G107" s="51"/>
      <c r="H107" s="20"/>
      <c r="I107" s="20"/>
      <c r="J107" s="20"/>
      <c r="K107" s="56"/>
      <c r="L107" s="24"/>
      <c r="M107" s="34"/>
    </row>
    <row r="108" spans="1:13" s="32" customFormat="1" hidden="1" x14ac:dyDescent="0.2">
      <c r="A108" s="52"/>
      <c r="B108" s="20"/>
      <c r="C108" s="20"/>
      <c r="D108" s="20"/>
      <c r="E108" s="37"/>
      <c r="F108" s="37"/>
      <c r="G108" s="51"/>
      <c r="H108" s="20"/>
      <c r="I108" s="20"/>
      <c r="J108" s="20"/>
      <c r="K108" s="56"/>
      <c r="L108" s="24"/>
      <c r="M108" s="34"/>
    </row>
    <row r="109" spans="1:13" s="32" customFormat="1" hidden="1" x14ac:dyDescent="0.2">
      <c r="A109" s="52"/>
      <c r="B109" s="20"/>
      <c r="C109" s="20"/>
      <c r="D109" s="20"/>
      <c r="E109" s="37"/>
      <c r="F109" s="37"/>
      <c r="G109" s="51"/>
      <c r="H109" s="20"/>
      <c r="I109" s="20"/>
      <c r="J109" s="20"/>
      <c r="K109" s="56"/>
      <c r="L109" s="24"/>
      <c r="M109" s="34"/>
    </row>
    <row r="110" spans="1:13" s="89" customFormat="1" hidden="1" x14ac:dyDescent="0.2">
      <c r="A110" s="52"/>
      <c r="B110" s="20"/>
      <c r="C110" s="20"/>
      <c r="D110" s="20"/>
      <c r="E110" s="37"/>
      <c r="F110" s="37"/>
      <c r="G110" s="51"/>
      <c r="H110" s="20"/>
      <c r="I110" s="20"/>
      <c r="J110" s="20"/>
      <c r="K110" s="56"/>
      <c r="L110" s="24"/>
      <c r="M110" s="34"/>
    </row>
    <row r="111" spans="1:13" s="32" customFormat="1" x14ac:dyDescent="0.2">
      <c r="A111" s="81">
        <v>43284</v>
      </c>
      <c r="B111" s="31" t="s">
        <v>806</v>
      </c>
      <c r="C111" s="31" t="s">
        <v>70</v>
      </c>
      <c r="D111" s="31" t="s">
        <v>74</v>
      </c>
      <c r="E111" s="60"/>
      <c r="F111" s="60">
        <v>88500</v>
      </c>
      <c r="G111" s="84"/>
      <c r="H111" s="31" t="s">
        <v>186</v>
      </c>
      <c r="I111" s="31">
        <v>5</v>
      </c>
      <c r="J111" s="31"/>
      <c r="K111" s="31" t="s">
        <v>66</v>
      </c>
      <c r="L111" s="82" t="s">
        <v>100</v>
      </c>
      <c r="M111" s="85"/>
    </row>
    <row r="112" spans="1:13" s="32" customFormat="1" x14ac:dyDescent="0.2">
      <c r="A112" s="81">
        <v>43284</v>
      </c>
      <c r="B112" s="31" t="s">
        <v>187</v>
      </c>
      <c r="C112" s="31" t="s">
        <v>70</v>
      </c>
      <c r="D112" s="31" t="s">
        <v>74</v>
      </c>
      <c r="E112" s="60"/>
      <c r="F112" s="60">
        <v>80000</v>
      </c>
      <c r="G112" s="84"/>
      <c r="H112" s="31" t="s">
        <v>186</v>
      </c>
      <c r="I112" s="31">
        <v>6</v>
      </c>
      <c r="J112" s="31"/>
      <c r="K112" s="31" t="s">
        <v>66</v>
      </c>
      <c r="L112" s="82" t="s">
        <v>100</v>
      </c>
      <c r="M112" s="85"/>
    </row>
    <row r="113" spans="1:13" s="32" customFormat="1" hidden="1" x14ac:dyDescent="0.2">
      <c r="A113" s="52"/>
      <c r="B113" s="20"/>
      <c r="C113" s="20"/>
      <c r="D113" s="20"/>
      <c r="E113" s="37"/>
      <c r="F113" s="37"/>
      <c r="G113" s="51"/>
      <c r="H113" s="20"/>
      <c r="I113" s="20"/>
      <c r="J113" s="20"/>
      <c r="K113" s="56"/>
      <c r="L113" s="24"/>
      <c r="M113" s="34"/>
    </row>
    <row r="114" spans="1:13" s="32" customFormat="1" hidden="1" x14ac:dyDescent="0.2">
      <c r="A114" s="52"/>
      <c r="B114" s="20"/>
      <c r="C114" s="20"/>
      <c r="D114" s="20"/>
      <c r="E114" s="37"/>
      <c r="F114" s="37"/>
      <c r="G114" s="51"/>
      <c r="H114" s="20"/>
      <c r="I114" s="20"/>
      <c r="J114" s="20"/>
      <c r="K114" s="56"/>
      <c r="L114" s="24"/>
      <c r="M114" s="34"/>
    </row>
    <row r="115" spans="1:13" s="89" customFormat="1" hidden="1" x14ac:dyDescent="0.2">
      <c r="A115" s="52"/>
      <c r="B115" s="20"/>
      <c r="C115" s="20"/>
      <c r="D115" s="20"/>
      <c r="E115" s="37"/>
      <c r="F115" s="37"/>
      <c r="G115" s="51"/>
      <c r="H115" s="20"/>
      <c r="I115" s="20"/>
      <c r="J115" s="20"/>
      <c r="K115" s="56"/>
      <c r="L115" s="24"/>
      <c r="M115" s="34"/>
    </row>
    <row r="116" spans="1:13" s="32" customFormat="1" hidden="1" x14ac:dyDescent="0.25">
      <c r="A116" s="52"/>
      <c r="B116" s="20"/>
      <c r="C116" s="20"/>
      <c r="D116" s="20"/>
      <c r="E116" s="37"/>
      <c r="F116" s="37"/>
      <c r="G116" s="36"/>
      <c r="H116" s="20"/>
      <c r="I116" s="20"/>
      <c r="J116" s="20"/>
      <c r="K116" s="56"/>
      <c r="L116" s="20"/>
      <c r="M116" s="3"/>
    </row>
    <row r="117" spans="1:13" s="32" customFormat="1" x14ac:dyDescent="0.25">
      <c r="A117" s="81">
        <v>43284</v>
      </c>
      <c r="B117" s="31" t="s">
        <v>186</v>
      </c>
      <c r="C117" s="31" t="s">
        <v>70</v>
      </c>
      <c r="D117" s="31" t="s">
        <v>74</v>
      </c>
      <c r="E117" s="60">
        <v>88500</v>
      </c>
      <c r="F117" s="60"/>
      <c r="G117" s="88"/>
      <c r="H117" s="31" t="s">
        <v>366</v>
      </c>
      <c r="I117" s="31" t="s">
        <v>83</v>
      </c>
      <c r="J117" s="31"/>
      <c r="K117" s="31" t="s">
        <v>66</v>
      </c>
      <c r="L117" s="82" t="s">
        <v>100</v>
      </c>
      <c r="M117" s="83"/>
    </row>
    <row r="118" spans="1:13" s="32" customFormat="1" x14ac:dyDescent="0.25">
      <c r="A118" s="81">
        <v>43284</v>
      </c>
      <c r="B118" s="31" t="s">
        <v>186</v>
      </c>
      <c r="C118" s="31" t="s">
        <v>70</v>
      </c>
      <c r="D118" s="31" t="s">
        <v>74</v>
      </c>
      <c r="E118" s="60">
        <v>15000</v>
      </c>
      <c r="F118" s="60"/>
      <c r="G118" s="88"/>
      <c r="H118" s="31" t="s">
        <v>366</v>
      </c>
      <c r="I118" s="31" t="s">
        <v>83</v>
      </c>
      <c r="J118" s="31"/>
      <c r="K118" s="31" t="s">
        <v>66</v>
      </c>
      <c r="L118" s="82" t="s">
        <v>100</v>
      </c>
      <c r="M118" s="83"/>
    </row>
    <row r="119" spans="1:13" s="32" customFormat="1" hidden="1" x14ac:dyDescent="0.25">
      <c r="A119" s="52"/>
      <c r="B119" s="56"/>
      <c r="C119" s="24"/>
      <c r="D119" s="56"/>
      <c r="E119" s="66"/>
      <c r="F119" s="66"/>
      <c r="G119" s="37"/>
      <c r="H119" s="56"/>
      <c r="I119" s="56"/>
      <c r="J119" s="56"/>
      <c r="K119" s="56"/>
      <c r="L119" s="24"/>
      <c r="M119"/>
    </row>
    <row r="120" spans="1:13" s="32" customFormat="1" hidden="1" x14ac:dyDescent="0.25">
      <c r="A120" s="52"/>
      <c r="B120" s="56"/>
      <c r="C120" s="56"/>
      <c r="D120" s="56"/>
      <c r="E120" s="66"/>
      <c r="F120" s="66"/>
      <c r="G120" s="37"/>
      <c r="H120" s="56"/>
      <c r="I120" s="56"/>
      <c r="J120" s="56"/>
      <c r="K120" s="56"/>
      <c r="L120" s="24"/>
      <c r="M120"/>
    </row>
    <row r="121" spans="1:13" s="33" customFormat="1" hidden="1" x14ac:dyDescent="0.25">
      <c r="A121" s="52"/>
      <c r="B121" s="56"/>
      <c r="C121" s="56"/>
      <c r="D121" s="56"/>
      <c r="E121" s="66"/>
      <c r="F121" s="66"/>
      <c r="G121" s="37"/>
      <c r="H121" s="56"/>
      <c r="I121" s="56"/>
      <c r="J121" s="56"/>
      <c r="K121" s="56"/>
      <c r="L121" s="24"/>
      <c r="M121"/>
    </row>
    <row r="122" spans="1:13" s="32" customFormat="1" hidden="1" x14ac:dyDescent="0.25">
      <c r="A122" s="52"/>
      <c r="B122" s="56"/>
      <c r="C122" s="56"/>
      <c r="D122" s="56"/>
      <c r="E122" s="66"/>
      <c r="F122" s="66"/>
      <c r="G122" s="37"/>
      <c r="H122" s="56"/>
      <c r="I122" s="56"/>
      <c r="J122" s="56"/>
      <c r="K122" s="56"/>
      <c r="L122" s="24"/>
      <c r="M122"/>
    </row>
    <row r="123" spans="1:13" s="32" customFormat="1" hidden="1" x14ac:dyDescent="0.25">
      <c r="A123" s="52"/>
      <c r="B123" s="56"/>
      <c r="C123" s="56"/>
      <c r="D123" s="56"/>
      <c r="E123" s="66"/>
      <c r="F123" s="66"/>
      <c r="G123" s="37"/>
      <c r="H123" s="56"/>
      <c r="I123" s="56"/>
      <c r="J123" s="56"/>
      <c r="K123" s="56"/>
      <c r="L123" s="24"/>
      <c r="M123"/>
    </row>
    <row r="124" spans="1:13" s="32" customFormat="1" hidden="1" x14ac:dyDescent="0.25">
      <c r="A124" s="52"/>
      <c r="B124" s="20"/>
      <c r="C124" s="20"/>
      <c r="D124" s="68"/>
      <c r="E124" s="66"/>
      <c r="F124" s="66"/>
      <c r="G124" s="37"/>
      <c r="H124" s="20"/>
      <c r="I124" s="20"/>
      <c r="J124" s="56"/>
      <c r="K124" s="56"/>
      <c r="L124" s="24"/>
      <c r="M124" s="38"/>
    </row>
    <row r="125" spans="1:13" s="32" customFormat="1" hidden="1" x14ac:dyDescent="0.25">
      <c r="A125" s="52"/>
      <c r="B125" s="20"/>
      <c r="C125" s="20"/>
      <c r="D125" s="68"/>
      <c r="E125" s="66"/>
      <c r="F125" s="66"/>
      <c r="G125" s="37"/>
      <c r="H125" s="20"/>
      <c r="I125" s="20"/>
      <c r="J125" s="56"/>
      <c r="K125" s="56"/>
      <c r="L125" s="24"/>
      <c r="M125" s="38"/>
    </row>
    <row r="126" spans="1:13" s="32" customFormat="1" hidden="1" x14ac:dyDescent="0.25">
      <c r="A126" s="52"/>
      <c r="B126" s="20"/>
      <c r="C126" s="20"/>
      <c r="D126" s="68"/>
      <c r="E126" s="66"/>
      <c r="F126" s="66"/>
      <c r="G126" s="37"/>
      <c r="H126" s="20"/>
      <c r="I126" s="20"/>
      <c r="J126" s="56"/>
      <c r="K126" s="56"/>
      <c r="L126" s="24"/>
      <c r="M126" s="38"/>
    </row>
    <row r="127" spans="1:13" s="32" customFormat="1" hidden="1" x14ac:dyDescent="0.25">
      <c r="A127" s="52"/>
      <c r="B127" s="20"/>
      <c r="C127" s="20"/>
      <c r="D127" s="68"/>
      <c r="E127" s="66"/>
      <c r="F127" s="66"/>
      <c r="G127" s="37"/>
      <c r="H127" s="20"/>
      <c r="I127" s="20"/>
      <c r="J127" s="56"/>
      <c r="K127" s="56"/>
      <c r="L127" s="24"/>
      <c r="M127" s="38"/>
    </row>
    <row r="128" spans="1:13" s="32" customFormat="1" hidden="1" x14ac:dyDescent="0.25">
      <c r="A128" s="52"/>
      <c r="B128" s="20"/>
      <c r="C128" s="20"/>
      <c r="D128" s="68"/>
      <c r="E128" s="66"/>
      <c r="F128" s="66"/>
      <c r="G128" s="37"/>
      <c r="H128" s="20"/>
      <c r="I128" s="20"/>
      <c r="J128" s="56"/>
      <c r="K128" s="56"/>
      <c r="L128" s="24"/>
      <c r="M128" s="38"/>
    </row>
    <row r="129" spans="1:13" s="32" customFormat="1" hidden="1" x14ac:dyDescent="0.25">
      <c r="A129" s="52"/>
      <c r="B129" s="20"/>
      <c r="C129" s="20"/>
      <c r="D129" s="56"/>
      <c r="E129" s="37"/>
      <c r="F129" s="67"/>
      <c r="G129" s="57"/>
      <c r="H129" s="20"/>
      <c r="I129" s="20"/>
      <c r="J129" s="20"/>
      <c r="K129" s="56"/>
      <c r="L129" s="56"/>
      <c r="M129" s="3"/>
    </row>
    <row r="130" spans="1:13" s="32" customFormat="1" hidden="1" x14ac:dyDescent="0.25">
      <c r="A130" s="52"/>
      <c r="B130" s="20"/>
      <c r="C130" s="20"/>
      <c r="D130" s="56"/>
      <c r="E130" s="37"/>
      <c r="F130" s="67"/>
      <c r="G130" s="57"/>
      <c r="H130" s="20"/>
      <c r="I130" s="20"/>
      <c r="J130" s="20"/>
      <c r="K130" s="56"/>
      <c r="L130" s="56"/>
      <c r="M130" s="3"/>
    </row>
    <row r="131" spans="1:13" s="32" customFormat="1" hidden="1" x14ac:dyDescent="0.25">
      <c r="A131" s="52"/>
      <c r="B131" s="20"/>
      <c r="C131" s="20"/>
      <c r="D131" s="56"/>
      <c r="E131" s="37"/>
      <c r="F131" s="67"/>
      <c r="G131" s="57"/>
      <c r="H131" s="20"/>
      <c r="I131" s="20"/>
      <c r="J131" s="20"/>
      <c r="K131" s="56"/>
      <c r="L131" s="56"/>
      <c r="M131" s="3"/>
    </row>
    <row r="132" spans="1:13" s="32" customFormat="1" hidden="1" x14ac:dyDescent="0.25">
      <c r="A132" s="52"/>
      <c r="B132" s="20"/>
      <c r="C132" s="20"/>
      <c r="D132" s="56"/>
      <c r="E132" s="37"/>
      <c r="F132" s="67"/>
      <c r="G132" s="57"/>
      <c r="H132" s="20"/>
      <c r="I132" s="20"/>
      <c r="J132" s="20"/>
      <c r="K132" s="56"/>
      <c r="L132" s="56"/>
      <c r="M132" s="3"/>
    </row>
    <row r="133" spans="1:13" s="32" customFormat="1" hidden="1" x14ac:dyDescent="0.25">
      <c r="A133" s="52"/>
      <c r="B133" s="20"/>
      <c r="C133" s="20"/>
      <c r="D133" s="56"/>
      <c r="E133" s="37"/>
      <c r="F133" s="67"/>
      <c r="G133" s="57"/>
      <c r="H133" s="20"/>
      <c r="I133" s="20"/>
      <c r="J133" s="20"/>
      <c r="K133" s="56"/>
      <c r="L133" s="56"/>
      <c r="M133" s="3"/>
    </row>
    <row r="134" spans="1:13" s="89" customFormat="1" hidden="1" x14ac:dyDescent="0.25">
      <c r="A134" s="52"/>
      <c r="B134" s="20"/>
      <c r="C134" s="20"/>
      <c r="D134" s="56"/>
      <c r="E134" s="37"/>
      <c r="F134" s="67"/>
      <c r="G134" s="57"/>
      <c r="H134" s="20"/>
      <c r="I134" s="20"/>
      <c r="J134" s="20"/>
      <c r="K134" s="56"/>
      <c r="L134" s="56"/>
      <c r="M134" s="3"/>
    </row>
    <row r="135" spans="1:13" s="32" customFormat="1" x14ac:dyDescent="0.25">
      <c r="A135" s="81">
        <v>43284</v>
      </c>
      <c r="B135" s="87" t="s">
        <v>186</v>
      </c>
      <c r="C135" s="87" t="s">
        <v>70</v>
      </c>
      <c r="D135" s="87" t="s">
        <v>74</v>
      </c>
      <c r="E135" s="60">
        <v>465000</v>
      </c>
      <c r="F135" s="60"/>
      <c r="G135" s="87"/>
      <c r="H135" s="82" t="s">
        <v>288</v>
      </c>
      <c r="I135" s="87" t="s">
        <v>503</v>
      </c>
      <c r="J135" s="31"/>
      <c r="K135" s="31" t="s">
        <v>66</v>
      </c>
      <c r="L135" s="82" t="s">
        <v>100</v>
      </c>
      <c r="M135" s="83"/>
    </row>
    <row r="136" spans="1:13" s="32" customFormat="1" x14ac:dyDescent="0.25">
      <c r="A136" s="81">
        <v>43284</v>
      </c>
      <c r="B136" s="87" t="s">
        <v>1172</v>
      </c>
      <c r="C136" s="87" t="s">
        <v>70</v>
      </c>
      <c r="D136" s="87" t="s">
        <v>74</v>
      </c>
      <c r="E136" s="60"/>
      <c r="F136" s="99">
        <v>120000</v>
      </c>
      <c r="G136" s="87"/>
      <c r="H136" s="82" t="s">
        <v>288</v>
      </c>
      <c r="I136" s="87" t="s">
        <v>83</v>
      </c>
      <c r="J136" s="31"/>
      <c r="K136" s="31" t="s">
        <v>66</v>
      </c>
      <c r="L136" s="82" t="s">
        <v>100</v>
      </c>
      <c r="M136" s="83"/>
    </row>
    <row r="137" spans="1:13" s="32" customFormat="1" hidden="1" x14ac:dyDescent="0.25">
      <c r="A137" s="52"/>
      <c r="B137" s="61"/>
      <c r="C137" s="61"/>
      <c r="D137" s="61"/>
      <c r="E137" s="66"/>
      <c r="F137" s="98"/>
      <c r="G137" s="61"/>
      <c r="H137" s="58"/>
      <c r="I137" s="61"/>
      <c r="J137" s="56"/>
      <c r="K137" s="56"/>
      <c r="L137" s="24"/>
      <c r="M137"/>
    </row>
    <row r="138" spans="1:13" s="32" customFormat="1" hidden="1" x14ac:dyDescent="0.25">
      <c r="A138" s="52"/>
      <c r="B138" s="61"/>
      <c r="C138" s="61"/>
      <c r="D138" s="61"/>
      <c r="E138" s="66"/>
      <c r="F138" s="98"/>
      <c r="G138" s="61"/>
      <c r="H138" s="58"/>
      <c r="I138" s="61"/>
      <c r="J138" s="56"/>
      <c r="K138" s="56"/>
      <c r="L138" s="24"/>
      <c r="M138"/>
    </row>
    <row r="139" spans="1:13" s="32" customFormat="1" hidden="1" x14ac:dyDescent="0.25">
      <c r="A139" s="52"/>
      <c r="B139" s="61"/>
      <c r="C139" s="61"/>
      <c r="D139" s="61"/>
      <c r="E139" s="66"/>
      <c r="F139" s="98"/>
      <c r="G139" s="61"/>
      <c r="H139" s="58"/>
      <c r="I139" s="61"/>
      <c r="J139" s="56"/>
      <c r="K139" s="56"/>
      <c r="L139" s="24"/>
      <c r="M139"/>
    </row>
    <row r="140" spans="1:13" s="32" customFormat="1" hidden="1" x14ac:dyDescent="0.25">
      <c r="A140" s="52"/>
      <c r="B140" s="61"/>
      <c r="C140" s="61"/>
      <c r="D140" s="61"/>
      <c r="E140" s="66"/>
      <c r="F140" s="98"/>
      <c r="G140" s="61"/>
      <c r="H140" s="58"/>
      <c r="I140" s="61"/>
      <c r="J140" s="56"/>
      <c r="K140" s="56"/>
      <c r="L140" s="24"/>
      <c r="M140"/>
    </row>
    <row r="141" spans="1:13" s="32" customFormat="1" hidden="1" x14ac:dyDescent="0.25">
      <c r="A141" s="52"/>
      <c r="B141" s="61"/>
      <c r="C141" s="61"/>
      <c r="D141" s="61"/>
      <c r="E141" s="66"/>
      <c r="F141" s="98"/>
      <c r="G141" s="61"/>
      <c r="H141" s="58"/>
      <c r="I141" s="61"/>
      <c r="J141" s="56"/>
      <c r="K141" s="56"/>
      <c r="L141" s="24"/>
      <c r="M141"/>
    </row>
    <row r="142" spans="1:13" s="32" customFormat="1" hidden="1" x14ac:dyDescent="0.25">
      <c r="A142" s="52"/>
      <c r="B142" s="63"/>
      <c r="C142" s="63"/>
      <c r="D142" s="63"/>
      <c r="E142" s="37"/>
      <c r="F142" s="100"/>
      <c r="G142" s="63"/>
      <c r="H142" s="24"/>
      <c r="I142" s="63"/>
      <c r="J142" s="20"/>
      <c r="K142" s="56"/>
      <c r="L142" s="24"/>
      <c r="M142" s="3"/>
    </row>
    <row r="143" spans="1:13" s="32" customFormat="1" hidden="1" x14ac:dyDescent="0.25">
      <c r="A143" s="52"/>
      <c r="B143" s="61"/>
      <c r="C143" s="24"/>
      <c r="D143" s="61"/>
      <c r="E143" s="66"/>
      <c r="F143" s="98"/>
      <c r="G143" s="61"/>
      <c r="H143" s="58"/>
      <c r="I143" s="61"/>
      <c r="J143" s="56"/>
      <c r="K143" s="56"/>
      <c r="L143" s="24"/>
      <c r="M143"/>
    </row>
    <row r="144" spans="1:13" s="32" customFormat="1" hidden="1" x14ac:dyDescent="0.25">
      <c r="A144" s="52"/>
      <c r="B144" s="61"/>
      <c r="C144" s="61"/>
      <c r="D144" s="61"/>
      <c r="E144" s="66"/>
      <c r="F144" s="98"/>
      <c r="G144" s="61"/>
      <c r="H144" s="58"/>
      <c r="I144" s="61"/>
      <c r="J144" s="56"/>
      <c r="K144" s="56"/>
      <c r="L144" s="24"/>
      <c r="M144"/>
    </row>
    <row r="145" spans="1:13" s="32" customFormat="1" hidden="1" x14ac:dyDescent="0.25">
      <c r="A145" s="52"/>
      <c r="B145" s="61"/>
      <c r="C145" s="61"/>
      <c r="D145" s="61"/>
      <c r="E145" s="66"/>
      <c r="F145" s="98"/>
      <c r="G145" s="61"/>
      <c r="H145" s="58"/>
      <c r="I145" s="61"/>
      <c r="J145" s="56"/>
      <c r="K145" s="56"/>
      <c r="L145" s="24"/>
      <c r="M145"/>
    </row>
    <row r="146" spans="1:13" s="32" customFormat="1" hidden="1" x14ac:dyDescent="0.25">
      <c r="A146" s="52"/>
      <c r="B146" s="61"/>
      <c r="C146" s="61"/>
      <c r="D146" s="61"/>
      <c r="E146" s="66"/>
      <c r="F146" s="98"/>
      <c r="G146" s="61"/>
      <c r="H146" s="58"/>
      <c r="I146" s="61"/>
      <c r="J146" s="56"/>
      <c r="K146" s="56"/>
      <c r="L146" s="24"/>
      <c r="M146"/>
    </row>
    <row r="147" spans="1:13" s="32" customFormat="1" hidden="1" x14ac:dyDescent="0.25">
      <c r="A147" s="52"/>
      <c r="B147" s="61"/>
      <c r="C147" s="61"/>
      <c r="D147" s="61"/>
      <c r="E147" s="66"/>
      <c r="F147" s="98"/>
      <c r="G147" s="61"/>
      <c r="H147" s="58"/>
      <c r="I147" s="61"/>
      <c r="J147" s="56"/>
      <c r="K147" s="56"/>
      <c r="L147" s="24"/>
      <c r="M147"/>
    </row>
    <row r="148" spans="1:13" s="32" customFormat="1" hidden="1" x14ac:dyDescent="0.25">
      <c r="A148" s="52"/>
      <c r="B148" s="61"/>
      <c r="C148" s="61"/>
      <c r="D148" s="61"/>
      <c r="E148" s="66"/>
      <c r="F148" s="98"/>
      <c r="G148" s="61"/>
      <c r="H148" s="58"/>
      <c r="I148" s="61"/>
      <c r="J148" s="56"/>
      <c r="K148" s="56"/>
      <c r="L148" s="24"/>
      <c r="M148"/>
    </row>
    <row r="149" spans="1:13" s="32" customFormat="1" hidden="1" x14ac:dyDescent="0.25">
      <c r="A149" s="52"/>
      <c r="B149" s="61"/>
      <c r="C149" s="61"/>
      <c r="D149" s="61"/>
      <c r="E149" s="66"/>
      <c r="F149" s="98"/>
      <c r="G149" s="61"/>
      <c r="H149" s="58"/>
      <c r="I149" s="61"/>
      <c r="J149" s="56"/>
      <c r="K149" s="56"/>
      <c r="L149" s="24"/>
      <c r="M149"/>
    </row>
    <row r="150" spans="1:13" s="32" customFormat="1" hidden="1" x14ac:dyDescent="0.25">
      <c r="A150" s="52"/>
      <c r="B150" s="58"/>
      <c r="C150" s="56"/>
      <c r="D150" s="58"/>
      <c r="E150" s="66"/>
      <c r="F150" s="66"/>
      <c r="G150" s="59"/>
      <c r="H150" s="58"/>
      <c r="I150" s="58"/>
      <c r="J150" s="56"/>
      <c r="K150" s="56"/>
      <c r="L150" s="24"/>
      <c r="M150"/>
    </row>
    <row r="151" spans="1:13" s="32" customFormat="1" hidden="1" x14ac:dyDescent="0.25">
      <c r="A151" s="52"/>
      <c r="B151" s="58"/>
      <c r="C151" s="56"/>
      <c r="D151" s="58"/>
      <c r="E151" s="66"/>
      <c r="F151" s="66"/>
      <c r="G151" s="59"/>
      <c r="H151" s="58"/>
      <c r="I151" s="58"/>
      <c r="J151" s="56"/>
      <c r="K151" s="56"/>
      <c r="L151" s="24"/>
      <c r="M151"/>
    </row>
    <row r="152" spans="1:13" s="89" customFormat="1" hidden="1" x14ac:dyDescent="0.25">
      <c r="A152" s="52"/>
      <c r="B152" s="58"/>
      <c r="C152" s="56"/>
      <c r="D152" s="58"/>
      <c r="E152" s="66"/>
      <c r="F152" s="66"/>
      <c r="G152" s="59"/>
      <c r="H152" s="58"/>
      <c r="I152" s="58"/>
      <c r="J152" s="56"/>
      <c r="K152" s="56"/>
      <c r="L152" s="24"/>
      <c r="M152"/>
    </row>
    <row r="153" spans="1:13" s="32" customFormat="1" hidden="1" x14ac:dyDescent="0.25">
      <c r="A153" s="52"/>
      <c r="B153" s="58"/>
      <c r="C153" s="56"/>
      <c r="D153" s="58"/>
      <c r="E153" s="66"/>
      <c r="F153" s="66"/>
      <c r="G153" s="59"/>
      <c r="H153" s="58"/>
      <c r="I153" s="58"/>
      <c r="J153" s="56"/>
      <c r="K153" s="56"/>
      <c r="L153" s="24"/>
      <c r="M153"/>
    </row>
    <row r="154" spans="1:13" s="32" customFormat="1" x14ac:dyDescent="0.25">
      <c r="A154" s="81">
        <v>43284</v>
      </c>
      <c r="B154" s="82" t="s">
        <v>186</v>
      </c>
      <c r="C154" s="31" t="s">
        <v>70</v>
      </c>
      <c r="D154" s="82" t="s">
        <v>74</v>
      </c>
      <c r="E154" s="60">
        <v>20000</v>
      </c>
      <c r="F154" s="60"/>
      <c r="G154" s="96"/>
      <c r="H154" s="82" t="s">
        <v>806</v>
      </c>
      <c r="I154" s="82" t="s">
        <v>83</v>
      </c>
      <c r="J154" s="31"/>
      <c r="K154" s="31" t="s">
        <v>66</v>
      </c>
      <c r="L154" s="82" t="s">
        <v>100</v>
      </c>
      <c r="M154" s="83"/>
    </row>
    <row r="155" spans="1:13" s="32" customFormat="1" hidden="1" x14ac:dyDescent="0.25">
      <c r="A155" s="52"/>
      <c r="B155" s="58"/>
      <c r="C155" s="56"/>
      <c r="D155" s="58"/>
      <c r="E155" s="66"/>
      <c r="F155" s="66"/>
      <c r="G155" s="59"/>
      <c r="H155" s="58"/>
      <c r="I155" s="58"/>
      <c r="J155" s="56"/>
      <c r="K155" s="56"/>
      <c r="L155" s="24"/>
      <c r="M155"/>
    </row>
    <row r="156" spans="1:13" s="32" customFormat="1" x14ac:dyDescent="0.25">
      <c r="A156" s="81">
        <v>43284</v>
      </c>
      <c r="B156" s="82" t="s">
        <v>186</v>
      </c>
      <c r="C156" s="31" t="s">
        <v>70</v>
      </c>
      <c r="D156" s="82" t="s">
        <v>74</v>
      </c>
      <c r="E156" s="60">
        <v>88500</v>
      </c>
      <c r="F156" s="60"/>
      <c r="G156" s="96"/>
      <c r="H156" s="82" t="s">
        <v>806</v>
      </c>
      <c r="I156" s="82" t="s">
        <v>83</v>
      </c>
      <c r="J156" s="31"/>
      <c r="K156" s="31" t="s">
        <v>66</v>
      </c>
      <c r="L156" s="82" t="s">
        <v>100</v>
      </c>
      <c r="M156" s="83"/>
    </row>
    <row r="157" spans="1:13" s="32" customFormat="1" hidden="1" x14ac:dyDescent="0.25">
      <c r="A157" s="52"/>
      <c r="B157" s="61"/>
      <c r="C157" s="61"/>
      <c r="D157" s="61"/>
      <c r="E157" s="66"/>
      <c r="F157" s="66"/>
      <c r="G157" s="71"/>
      <c r="H157" s="58"/>
      <c r="I157" s="61"/>
      <c r="J157" s="56"/>
      <c r="K157" s="56"/>
      <c r="L157" s="24"/>
      <c r="M157"/>
    </row>
    <row r="158" spans="1:13" s="32" customFormat="1" hidden="1" x14ac:dyDescent="0.25">
      <c r="A158" s="52"/>
      <c r="B158" s="61"/>
      <c r="C158" s="61"/>
      <c r="D158" s="61"/>
      <c r="E158" s="66"/>
      <c r="F158" s="66"/>
      <c r="G158" s="71"/>
      <c r="H158" s="58"/>
      <c r="I158" s="61"/>
      <c r="J158" s="56"/>
      <c r="K158" s="56"/>
      <c r="L158" s="24"/>
      <c r="M158"/>
    </row>
    <row r="159" spans="1:13" s="32" customFormat="1" hidden="1" x14ac:dyDescent="0.25">
      <c r="A159" s="52"/>
      <c r="B159" s="61"/>
      <c r="C159" s="61"/>
      <c r="D159" s="61"/>
      <c r="E159" s="66"/>
      <c r="F159" s="66"/>
      <c r="G159" s="71"/>
      <c r="H159" s="58"/>
      <c r="I159" s="61"/>
      <c r="J159" s="56"/>
      <c r="K159" s="56"/>
      <c r="L159" s="24"/>
      <c r="M159"/>
    </row>
    <row r="160" spans="1:13" s="32" customFormat="1" hidden="1" x14ac:dyDescent="0.2">
      <c r="A160" s="52"/>
      <c r="B160" s="74"/>
      <c r="C160" s="61"/>
      <c r="D160" s="75"/>
      <c r="E160" s="98"/>
      <c r="F160" s="98"/>
      <c r="G160" s="76"/>
      <c r="H160" s="61"/>
      <c r="I160" s="61"/>
      <c r="J160" s="61"/>
      <c r="K160" s="56"/>
      <c r="L160" s="24"/>
      <c r="M160" s="42"/>
    </row>
    <row r="161" spans="1:13" s="32" customFormat="1" hidden="1" x14ac:dyDescent="0.2">
      <c r="A161" s="52"/>
      <c r="B161" s="74"/>
      <c r="C161" s="61"/>
      <c r="D161" s="75"/>
      <c r="E161" s="98"/>
      <c r="F161" s="98"/>
      <c r="G161" s="76"/>
      <c r="H161" s="61"/>
      <c r="I161" s="74"/>
      <c r="J161" s="61"/>
      <c r="K161" s="56"/>
      <c r="L161" s="24"/>
      <c r="M161" s="42"/>
    </row>
    <row r="162" spans="1:13" s="32" customFormat="1" hidden="1" x14ac:dyDescent="0.2">
      <c r="A162" s="52"/>
      <c r="B162" s="74"/>
      <c r="C162" s="61"/>
      <c r="D162" s="75"/>
      <c r="E162" s="98"/>
      <c r="F162" s="98"/>
      <c r="G162" s="76"/>
      <c r="H162" s="61"/>
      <c r="I162" s="61"/>
      <c r="J162" s="61"/>
      <c r="K162" s="56"/>
      <c r="L162" s="24"/>
      <c r="M162" s="42"/>
    </row>
    <row r="163" spans="1:13" s="32" customFormat="1" hidden="1" x14ac:dyDescent="0.2">
      <c r="A163" s="52"/>
      <c r="B163" s="74"/>
      <c r="C163" s="24"/>
      <c r="D163" s="75"/>
      <c r="E163" s="98"/>
      <c r="F163" s="98"/>
      <c r="G163" s="76"/>
      <c r="H163" s="61"/>
      <c r="I163" s="61"/>
      <c r="J163" s="61"/>
      <c r="K163" s="56"/>
      <c r="L163" s="24"/>
      <c r="M163" s="42"/>
    </row>
    <row r="164" spans="1:13" s="32" customFormat="1" hidden="1" x14ac:dyDescent="0.2">
      <c r="A164" s="52"/>
      <c r="B164" s="24"/>
      <c r="C164" s="24"/>
      <c r="D164" s="24"/>
      <c r="E164" s="36"/>
      <c r="F164" s="36"/>
      <c r="G164" s="62"/>
      <c r="H164" s="24"/>
      <c r="I164" s="24"/>
      <c r="J164" s="24"/>
      <c r="K164" s="56"/>
      <c r="L164" s="24"/>
    </row>
    <row r="165" spans="1:13" s="32" customFormat="1" hidden="1" x14ac:dyDescent="0.2">
      <c r="A165" s="52"/>
      <c r="B165" s="24"/>
      <c r="C165" s="24"/>
      <c r="D165" s="24"/>
      <c r="E165" s="36"/>
      <c r="F165" s="36"/>
      <c r="G165" s="62"/>
      <c r="H165" s="24"/>
      <c r="I165" s="24"/>
      <c r="J165" s="24"/>
      <c r="K165" s="56"/>
      <c r="L165" s="24"/>
    </row>
    <row r="166" spans="1:13" s="89" customFormat="1" hidden="1" x14ac:dyDescent="0.2">
      <c r="A166" s="52"/>
      <c r="B166" s="24"/>
      <c r="C166" s="24"/>
      <c r="D166" s="24"/>
      <c r="E166" s="36"/>
      <c r="F166" s="36"/>
      <c r="G166" s="62"/>
      <c r="H166" s="24"/>
      <c r="I166" s="24"/>
      <c r="J166" s="24"/>
      <c r="K166" s="56"/>
      <c r="L166" s="24"/>
      <c r="M166" s="32"/>
    </row>
    <row r="167" spans="1:13" s="89" customFormat="1" hidden="1" x14ac:dyDescent="0.2">
      <c r="A167" s="52"/>
      <c r="B167" s="24"/>
      <c r="C167" s="24"/>
      <c r="D167" s="24"/>
      <c r="E167" s="36"/>
      <c r="F167" s="36"/>
      <c r="G167" s="62"/>
      <c r="H167" s="24"/>
      <c r="I167" s="24"/>
      <c r="J167" s="24"/>
      <c r="K167" s="56"/>
      <c r="L167" s="24"/>
      <c r="M167" s="32"/>
    </row>
    <row r="168" spans="1:13" s="32" customFormat="1" hidden="1" x14ac:dyDescent="0.2">
      <c r="A168" s="52"/>
      <c r="B168" s="24"/>
      <c r="C168" s="24"/>
      <c r="D168" s="24"/>
      <c r="E168" s="36"/>
      <c r="F168" s="36"/>
      <c r="G168" s="62"/>
      <c r="H168" s="24"/>
      <c r="I168" s="24"/>
      <c r="J168" s="24"/>
      <c r="K168" s="56"/>
      <c r="L168" s="24"/>
    </row>
    <row r="169" spans="1:13" s="32" customFormat="1" hidden="1" x14ac:dyDescent="0.2">
      <c r="A169" s="52"/>
      <c r="B169" s="45"/>
      <c r="C169" s="24"/>
      <c r="D169" s="46"/>
      <c r="E169" s="98"/>
      <c r="F169" s="62"/>
      <c r="G169" s="36"/>
      <c r="H169" s="24"/>
      <c r="I169" s="61"/>
      <c r="J169" s="61"/>
      <c r="K169" s="56"/>
      <c r="L169" s="24"/>
    </row>
    <row r="170" spans="1:13" s="32" customFormat="1" hidden="1" x14ac:dyDescent="0.25">
      <c r="A170" s="52"/>
      <c r="B170" s="56"/>
      <c r="C170" s="56"/>
      <c r="D170" s="56"/>
      <c r="E170" s="66"/>
      <c r="F170" s="66"/>
      <c r="G170" s="57"/>
      <c r="H170" s="56"/>
      <c r="I170" s="56"/>
      <c r="J170" s="56"/>
      <c r="K170" s="56"/>
      <c r="L170" s="20"/>
      <c r="M170"/>
    </row>
    <row r="171" spans="1:13" s="32" customFormat="1" hidden="1" x14ac:dyDescent="0.25">
      <c r="A171" s="52"/>
      <c r="B171" s="56"/>
      <c r="C171" s="56"/>
      <c r="D171" s="56"/>
      <c r="E171" s="66"/>
      <c r="F171" s="66"/>
      <c r="G171" s="57"/>
      <c r="H171" s="56"/>
      <c r="I171" s="56"/>
      <c r="J171" s="56"/>
      <c r="K171" s="56"/>
      <c r="L171" s="20"/>
      <c r="M171"/>
    </row>
    <row r="172" spans="1:13" s="32" customFormat="1" hidden="1" x14ac:dyDescent="0.25">
      <c r="A172" s="52"/>
      <c r="B172" s="56"/>
      <c r="C172" s="56"/>
      <c r="D172" s="56"/>
      <c r="E172" s="66"/>
      <c r="F172" s="66"/>
      <c r="G172" s="57"/>
      <c r="H172" s="56"/>
      <c r="I172" s="56"/>
      <c r="J172" s="56"/>
      <c r="K172" s="56"/>
      <c r="L172" s="20"/>
      <c r="M172"/>
    </row>
    <row r="173" spans="1:13" s="32" customFormat="1" hidden="1" x14ac:dyDescent="0.25">
      <c r="A173" s="52"/>
      <c r="B173" s="24"/>
      <c r="C173" s="56"/>
      <c r="D173" s="24"/>
      <c r="E173" s="66"/>
      <c r="F173" s="66"/>
      <c r="G173" s="66"/>
      <c r="H173" s="24"/>
      <c r="I173" s="56"/>
      <c r="J173" s="56"/>
      <c r="K173" s="56"/>
      <c r="L173" s="20"/>
      <c r="M173"/>
    </row>
    <row r="174" spans="1:13" s="32" customFormat="1" hidden="1" x14ac:dyDescent="0.25">
      <c r="A174" s="52"/>
      <c r="B174" s="24"/>
      <c r="C174" s="56"/>
      <c r="D174" s="24"/>
      <c r="E174" s="66"/>
      <c r="F174" s="66"/>
      <c r="G174" s="66"/>
      <c r="H174" s="24"/>
      <c r="I174" s="56"/>
      <c r="J174" s="56"/>
      <c r="K174" s="56"/>
      <c r="L174" s="20"/>
      <c r="M174"/>
    </row>
    <row r="175" spans="1:13" s="32" customFormat="1" hidden="1" x14ac:dyDescent="0.25">
      <c r="A175" s="52"/>
      <c r="B175" s="24"/>
      <c r="C175" s="56"/>
      <c r="D175" s="24"/>
      <c r="E175" s="66"/>
      <c r="F175" s="66"/>
      <c r="G175" s="66"/>
      <c r="H175" s="24"/>
      <c r="I175" s="56"/>
      <c r="J175" s="56"/>
      <c r="K175" s="56"/>
      <c r="L175" s="20"/>
      <c r="M175"/>
    </row>
    <row r="176" spans="1:13" s="32" customFormat="1" hidden="1" x14ac:dyDescent="0.25">
      <c r="A176" s="52"/>
      <c r="B176" s="24"/>
      <c r="C176" s="56"/>
      <c r="D176" s="24"/>
      <c r="E176" s="66"/>
      <c r="F176" s="66"/>
      <c r="G176" s="66"/>
      <c r="H176" s="24"/>
      <c r="I176" s="56"/>
      <c r="J176" s="56"/>
      <c r="K176" s="56"/>
      <c r="L176" s="20"/>
      <c r="M176"/>
    </row>
    <row r="177" spans="1:13" s="32" customFormat="1" hidden="1" x14ac:dyDescent="0.25">
      <c r="A177" s="52"/>
      <c r="B177" s="24"/>
      <c r="C177" s="56"/>
      <c r="D177" s="24"/>
      <c r="E177" s="66"/>
      <c r="F177" s="66"/>
      <c r="G177" s="66"/>
      <c r="H177" s="24"/>
      <c r="I177" s="56"/>
      <c r="J177" s="56"/>
      <c r="K177" s="56"/>
      <c r="L177" s="20"/>
      <c r="M177"/>
    </row>
    <row r="178" spans="1:13" s="32" customFormat="1" hidden="1" x14ac:dyDescent="0.25">
      <c r="A178" s="52"/>
      <c r="B178" s="24"/>
      <c r="C178" s="56"/>
      <c r="D178" s="24"/>
      <c r="E178" s="66"/>
      <c r="F178" s="66"/>
      <c r="G178" s="66"/>
      <c r="H178" s="24"/>
      <c r="I178" s="56"/>
      <c r="J178" s="56"/>
      <c r="K178" s="56"/>
      <c r="L178" s="20"/>
      <c r="M178"/>
    </row>
    <row r="179" spans="1:13" s="32" customFormat="1" x14ac:dyDescent="0.25">
      <c r="A179" s="81">
        <v>43285</v>
      </c>
      <c r="B179" s="82" t="s">
        <v>92</v>
      </c>
      <c r="C179" s="31" t="s">
        <v>70</v>
      </c>
      <c r="D179" s="82" t="s">
        <v>281</v>
      </c>
      <c r="E179" s="60">
        <v>300000</v>
      </c>
      <c r="F179" s="60"/>
      <c r="G179" s="60"/>
      <c r="H179" s="82" t="s">
        <v>282</v>
      </c>
      <c r="I179" s="31"/>
      <c r="J179" s="31"/>
      <c r="K179" s="31" t="s">
        <v>66</v>
      </c>
      <c r="L179" s="82" t="s">
        <v>100</v>
      </c>
      <c r="M179" s="83"/>
    </row>
    <row r="180" spans="1:13" s="32" customFormat="1" hidden="1" x14ac:dyDescent="0.25">
      <c r="A180" s="52"/>
      <c r="B180" s="24"/>
      <c r="C180" s="56"/>
      <c r="D180" s="24"/>
      <c r="E180" s="66"/>
      <c r="F180" s="66"/>
      <c r="G180" s="66"/>
      <c r="H180" s="24"/>
      <c r="I180" s="56"/>
      <c r="J180" s="56"/>
      <c r="K180" s="56"/>
      <c r="L180" s="20"/>
      <c r="M180"/>
    </row>
    <row r="181" spans="1:13" s="32" customFormat="1" hidden="1" x14ac:dyDescent="0.25">
      <c r="A181" s="52"/>
      <c r="B181" s="24"/>
      <c r="C181" s="56"/>
      <c r="D181" s="24"/>
      <c r="E181" s="66"/>
      <c r="F181" s="66"/>
      <c r="G181" s="66"/>
      <c r="H181" s="24"/>
      <c r="I181" s="56"/>
      <c r="J181" s="56"/>
      <c r="K181" s="56"/>
      <c r="L181" s="20"/>
      <c r="M181"/>
    </row>
    <row r="182" spans="1:13" s="32" customFormat="1" x14ac:dyDescent="0.25">
      <c r="A182" s="81">
        <v>43285</v>
      </c>
      <c r="B182" s="82" t="s">
        <v>1090</v>
      </c>
      <c r="C182" s="31" t="s">
        <v>70</v>
      </c>
      <c r="D182" s="82" t="s">
        <v>281</v>
      </c>
      <c r="E182" s="60"/>
      <c r="F182" s="60">
        <v>100000</v>
      </c>
      <c r="G182" s="60"/>
      <c r="H182" s="82" t="s">
        <v>282</v>
      </c>
      <c r="I182" s="31"/>
      <c r="J182" s="31"/>
      <c r="K182" s="31" t="s">
        <v>66</v>
      </c>
      <c r="L182" s="82" t="s">
        <v>100</v>
      </c>
      <c r="M182" s="83"/>
    </row>
    <row r="183" spans="1:13" s="89" customFormat="1" x14ac:dyDescent="0.25">
      <c r="A183" s="81">
        <v>43285</v>
      </c>
      <c r="B183" s="82" t="s">
        <v>288</v>
      </c>
      <c r="C183" s="31" t="s">
        <v>70</v>
      </c>
      <c r="D183" s="82" t="s">
        <v>281</v>
      </c>
      <c r="E183" s="60"/>
      <c r="F183" s="60">
        <v>100000</v>
      </c>
      <c r="G183" s="60"/>
      <c r="H183" s="82" t="s">
        <v>282</v>
      </c>
      <c r="I183" s="31"/>
      <c r="J183" s="31"/>
      <c r="K183" s="31" t="s">
        <v>66</v>
      </c>
      <c r="L183" s="82" t="s">
        <v>100</v>
      </c>
      <c r="M183" s="83"/>
    </row>
    <row r="184" spans="1:13" s="83" customFormat="1" hidden="1" x14ac:dyDescent="0.25">
      <c r="A184" s="52"/>
      <c r="B184" s="20"/>
      <c r="C184" s="20"/>
      <c r="D184" s="20"/>
      <c r="E184" s="37"/>
      <c r="F184" s="37"/>
      <c r="G184" s="36"/>
      <c r="H184" s="20"/>
      <c r="I184" s="20"/>
      <c r="J184" s="20"/>
      <c r="K184" s="56"/>
      <c r="L184" s="20"/>
      <c r="M184" s="3"/>
    </row>
    <row r="185" spans="1:13" hidden="1" x14ac:dyDescent="0.25">
      <c r="A185" s="52"/>
      <c r="B185" s="20"/>
      <c r="C185" s="20"/>
      <c r="D185" s="20"/>
      <c r="E185" s="37"/>
      <c r="F185" s="37"/>
      <c r="G185" s="36"/>
      <c r="H185" s="20"/>
      <c r="I185" s="20"/>
      <c r="J185" s="20"/>
      <c r="K185" s="56"/>
      <c r="L185" s="20"/>
      <c r="M185" s="3"/>
    </row>
    <row r="186" spans="1:13" hidden="1" x14ac:dyDescent="0.25">
      <c r="A186" s="52"/>
      <c r="B186" s="20"/>
      <c r="C186" s="20"/>
      <c r="D186" s="20"/>
      <c r="E186" s="37"/>
      <c r="F186" s="37"/>
      <c r="G186" s="36"/>
      <c r="H186" s="20"/>
      <c r="I186" s="20"/>
      <c r="J186" s="20"/>
      <c r="K186" s="56"/>
      <c r="L186" s="20"/>
      <c r="M186" s="3"/>
    </row>
    <row r="187" spans="1:13" hidden="1" x14ac:dyDescent="0.25">
      <c r="A187" s="52"/>
      <c r="B187" s="20"/>
      <c r="C187" s="20"/>
      <c r="D187" s="20"/>
      <c r="E187" s="37"/>
      <c r="F187" s="37"/>
      <c r="G187" s="36"/>
      <c r="H187" s="20"/>
      <c r="I187" s="20"/>
      <c r="J187" s="20"/>
      <c r="K187" s="56"/>
      <c r="L187" s="20"/>
      <c r="M187" s="3"/>
    </row>
    <row r="188" spans="1:13" hidden="1" x14ac:dyDescent="0.25">
      <c r="A188" s="52"/>
      <c r="B188" s="56"/>
      <c r="C188" s="56"/>
      <c r="D188" s="56"/>
      <c r="E188" s="66"/>
      <c r="F188" s="66"/>
      <c r="G188" s="37"/>
      <c r="H188" s="56"/>
      <c r="I188" s="56"/>
      <c r="J188" s="56"/>
      <c r="K188" s="56"/>
      <c r="L188" s="24"/>
    </row>
    <row r="189" spans="1:13" hidden="1" x14ac:dyDescent="0.25">
      <c r="A189" s="52"/>
      <c r="B189" s="56"/>
      <c r="C189" s="56"/>
      <c r="D189" s="56"/>
      <c r="E189" s="66"/>
      <c r="F189" s="66"/>
      <c r="G189" s="37"/>
      <c r="H189" s="56"/>
      <c r="I189" s="56"/>
      <c r="J189" s="56"/>
      <c r="K189" s="56"/>
      <c r="L189" s="24"/>
    </row>
    <row r="190" spans="1:13" hidden="1" x14ac:dyDescent="0.25">
      <c r="A190" s="52"/>
      <c r="B190" s="56"/>
      <c r="C190" s="56"/>
      <c r="D190" s="56"/>
      <c r="E190" s="66"/>
      <c r="F190" s="66"/>
      <c r="G190" s="37"/>
      <c r="H190" s="56"/>
      <c r="I190" s="56"/>
      <c r="J190" s="56"/>
      <c r="K190" s="56"/>
      <c r="L190" s="24"/>
    </row>
    <row r="191" spans="1:13" hidden="1" x14ac:dyDescent="0.25">
      <c r="A191" s="52"/>
      <c r="B191" s="56"/>
      <c r="C191" s="56"/>
      <c r="D191" s="56"/>
      <c r="E191" s="66"/>
      <c r="F191" s="66"/>
      <c r="G191" s="37"/>
      <c r="H191" s="56"/>
      <c r="I191" s="56"/>
      <c r="J191" s="56"/>
      <c r="K191" s="56"/>
      <c r="L191" s="24"/>
    </row>
    <row r="192" spans="1:13" hidden="1" x14ac:dyDescent="0.25">
      <c r="A192" s="52"/>
      <c r="B192" s="56"/>
      <c r="C192" s="56"/>
      <c r="D192" s="56"/>
      <c r="E192" s="66"/>
      <c r="F192" s="66"/>
      <c r="G192" s="37"/>
      <c r="H192" s="56"/>
      <c r="I192" s="56"/>
      <c r="J192" s="56"/>
      <c r="K192" s="56"/>
      <c r="L192" s="24"/>
    </row>
    <row r="193" spans="1:13" hidden="1" x14ac:dyDescent="0.25">
      <c r="A193" s="52"/>
      <c r="B193" s="56"/>
      <c r="C193" s="56"/>
      <c r="D193" s="56"/>
      <c r="E193" s="66"/>
      <c r="F193" s="66"/>
      <c r="G193" s="37"/>
      <c r="H193" s="56"/>
      <c r="I193" s="56"/>
      <c r="J193" s="56"/>
      <c r="K193" s="56"/>
      <c r="L193" s="24"/>
    </row>
    <row r="194" spans="1:13" hidden="1" x14ac:dyDescent="0.25">
      <c r="A194" s="52"/>
      <c r="B194" s="56"/>
      <c r="C194" s="56"/>
      <c r="D194" s="56"/>
      <c r="E194" s="66"/>
      <c r="F194" s="66"/>
      <c r="G194" s="37"/>
      <c r="H194" s="56"/>
      <c r="I194" s="56"/>
      <c r="J194" s="56"/>
      <c r="K194" s="56"/>
      <c r="L194" s="24"/>
    </row>
    <row r="195" spans="1:13" hidden="1" x14ac:dyDescent="0.25">
      <c r="A195" s="52"/>
      <c r="B195" s="56"/>
      <c r="C195" s="24"/>
      <c r="D195" s="56"/>
      <c r="E195" s="66"/>
      <c r="F195" s="66"/>
      <c r="G195" s="37"/>
      <c r="H195" s="56"/>
      <c r="I195" s="56"/>
      <c r="J195" s="56"/>
      <c r="K195" s="56"/>
      <c r="L195" s="24"/>
    </row>
    <row r="196" spans="1:13" x14ac:dyDescent="0.25">
      <c r="A196" s="81">
        <v>43285</v>
      </c>
      <c r="B196" s="31" t="s">
        <v>186</v>
      </c>
      <c r="C196" s="31" t="s">
        <v>70</v>
      </c>
      <c r="D196" s="31" t="s">
        <v>74</v>
      </c>
      <c r="E196" s="60">
        <v>100000</v>
      </c>
      <c r="F196" s="60"/>
      <c r="G196" s="60"/>
      <c r="H196" s="31" t="s">
        <v>356</v>
      </c>
      <c r="I196" s="31" t="s">
        <v>500</v>
      </c>
      <c r="J196" s="31"/>
      <c r="K196" s="31" t="s">
        <v>66</v>
      </c>
      <c r="L196" s="82" t="s">
        <v>100</v>
      </c>
      <c r="M196" s="83"/>
    </row>
    <row r="197" spans="1:13" hidden="1" x14ac:dyDescent="0.25">
      <c r="A197" s="52"/>
      <c r="B197" s="20"/>
      <c r="C197" s="20"/>
      <c r="D197" s="68"/>
      <c r="E197" s="66"/>
      <c r="F197" s="66"/>
      <c r="G197" s="37"/>
      <c r="H197" s="20"/>
      <c r="I197" s="20"/>
      <c r="J197" s="56"/>
      <c r="K197" s="56"/>
      <c r="L197" s="24"/>
      <c r="M197" s="38"/>
    </row>
    <row r="198" spans="1:13" hidden="1" x14ac:dyDescent="0.25">
      <c r="A198" s="52"/>
      <c r="B198" s="20"/>
      <c r="C198" s="20"/>
      <c r="D198" s="68"/>
      <c r="E198" s="66"/>
      <c r="F198" s="66"/>
      <c r="G198" s="37"/>
      <c r="H198" s="20"/>
      <c r="I198" s="20"/>
      <c r="J198" s="56"/>
      <c r="K198" s="56"/>
      <c r="L198" s="24"/>
      <c r="M198" s="38"/>
    </row>
    <row r="199" spans="1:13" s="83" customFormat="1" hidden="1" x14ac:dyDescent="0.25">
      <c r="A199" s="52"/>
      <c r="B199" s="20"/>
      <c r="C199" s="20"/>
      <c r="D199" s="68"/>
      <c r="E199" s="66"/>
      <c r="F199" s="66"/>
      <c r="G199" s="37"/>
      <c r="H199" s="20"/>
      <c r="I199" s="20"/>
      <c r="J199" s="56"/>
      <c r="K199" s="56"/>
      <c r="L199" s="24"/>
      <c r="M199" s="38"/>
    </row>
    <row r="200" spans="1:13" hidden="1" x14ac:dyDescent="0.25">
      <c r="A200" s="52"/>
      <c r="B200" s="20"/>
      <c r="C200" s="20"/>
      <c r="D200" s="68"/>
      <c r="E200" s="66"/>
      <c r="F200" s="66"/>
      <c r="G200" s="37"/>
      <c r="H200" s="20"/>
      <c r="I200" s="20"/>
      <c r="J200" s="56"/>
      <c r="K200" s="56"/>
      <c r="L200" s="24"/>
      <c r="M200" s="38"/>
    </row>
    <row r="201" spans="1:13" hidden="1" x14ac:dyDescent="0.25">
      <c r="A201" s="52"/>
      <c r="B201" s="20"/>
      <c r="C201" s="20"/>
      <c r="D201" s="56"/>
      <c r="E201" s="37"/>
      <c r="F201" s="67"/>
      <c r="G201" s="57"/>
      <c r="H201" s="20"/>
      <c r="I201" s="20"/>
      <c r="J201" s="20"/>
      <c r="K201" s="56"/>
      <c r="L201" s="56"/>
      <c r="M201" s="3"/>
    </row>
    <row r="202" spans="1:13" hidden="1" x14ac:dyDescent="0.25">
      <c r="A202" s="52"/>
      <c r="B202" s="20"/>
      <c r="C202" s="20"/>
      <c r="D202" s="56"/>
      <c r="E202" s="37"/>
      <c r="F202" s="67"/>
      <c r="G202" s="57"/>
      <c r="H202" s="20"/>
      <c r="I202" s="20"/>
      <c r="J202" s="20"/>
      <c r="K202" s="56"/>
      <c r="L202" s="56"/>
      <c r="M202" s="3"/>
    </row>
    <row r="203" spans="1:13" hidden="1" x14ac:dyDescent="0.25">
      <c r="A203" s="52"/>
      <c r="B203" s="20"/>
      <c r="C203" s="20"/>
      <c r="D203" s="56"/>
      <c r="E203" s="37"/>
      <c r="F203" s="67"/>
      <c r="G203" s="57"/>
      <c r="H203" s="20"/>
      <c r="I203" s="20"/>
      <c r="J203" s="20"/>
      <c r="K203" s="56"/>
      <c r="L203" s="56"/>
      <c r="M203" s="3"/>
    </row>
    <row r="204" spans="1:13" hidden="1" x14ac:dyDescent="0.25">
      <c r="A204" s="52"/>
      <c r="B204" s="20"/>
      <c r="C204" s="20"/>
      <c r="D204" s="56"/>
      <c r="E204" s="37"/>
      <c r="F204" s="67"/>
      <c r="G204" s="57"/>
      <c r="H204" s="20"/>
      <c r="I204" s="20"/>
      <c r="J204" s="20"/>
      <c r="K204" s="56"/>
      <c r="L204" s="56"/>
      <c r="M204" s="3"/>
    </row>
    <row r="205" spans="1:13" hidden="1" x14ac:dyDescent="0.25">
      <c r="A205" s="52"/>
      <c r="B205" s="20"/>
      <c r="C205" s="24"/>
      <c r="D205" s="56"/>
      <c r="E205" s="37"/>
      <c r="F205" s="67"/>
      <c r="G205" s="57"/>
      <c r="H205" s="20"/>
      <c r="I205" s="20"/>
      <c r="J205" s="20"/>
      <c r="K205" s="56"/>
      <c r="L205" s="56"/>
      <c r="M205" s="3"/>
    </row>
    <row r="206" spans="1:13" x14ac:dyDescent="0.25">
      <c r="A206" s="81">
        <v>43285</v>
      </c>
      <c r="B206" s="87" t="s">
        <v>274</v>
      </c>
      <c r="C206" s="87" t="s">
        <v>70</v>
      </c>
      <c r="D206" s="87" t="s">
        <v>74</v>
      </c>
      <c r="E206" s="60"/>
      <c r="F206" s="99">
        <v>225000</v>
      </c>
      <c r="G206" s="87"/>
      <c r="H206" s="82" t="s">
        <v>288</v>
      </c>
      <c r="I206" s="87" t="s">
        <v>83</v>
      </c>
      <c r="J206" s="31"/>
      <c r="K206" s="31" t="s">
        <v>66</v>
      </c>
      <c r="L206" s="82" t="s">
        <v>100</v>
      </c>
      <c r="M206" s="83"/>
    </row>
    <row r="207" spans="1:13" hidden="1" x14ac:dyDescent="0.25">
      <c r="A207" s="52"/>
      <c r="B207" s="61"/>
      <c r="C207" s="24"/>
      <c r="D207" s="61"/>
      <c r="E207" s="66"/>
      <c r="F207" s="98"/>
      <c r="G207" s="61"/>
      <c r="H207" s="58"/>
      <c r="I207" s="61"/>
      <c r="J207" s="56"/>
      <c r="K207" s="56"/>
      <c r="L207" s="24"/>
    </row>
    <row r="208" spans="1:13" hidden="1" x14ac:dyDescent="0.25">
      <c r="A208" s="52"/>
      <c r="B208" s="61"/>
      <c r="C208" s="61"/>
      <c r="D208" s="61"/>
      <c r="E208" s="66"/>
      <c r="F208" s="98"/>
      <c r="G208" s="61"/>
      <c r="H208" s="58"/>
      <c r="I208" s="61"/>
      <c r="J208" s="56"/>
      <c r="K208" s="56"/>
      <c r="L208" s="24"/>
    </row>
    <row r="209" spans="1:13" hidden="1" x14ac:dyDescent="0.25">
      <c r="A209" s="52"/>
      <c r="B209" s="61"/>
      <c r="C209" s="61"/>
      <c r="D209" s="61"/>
      <c r="E209" s="66"/>
      <c r="F209" s="98"/>
      <c r="G209" s="61"/>
      <c r="H209" s="58"/>
      <c r="I209" s="61"/>
      <c r="J209" s="56"/>
      <c r="K209" s="56"/>
      <c r="L209" s="24"/>
    </row>
    <row r="210" spans="1:13" hidden="1" x14ac:dyDescent="0.25">
      <c r="A210" s="52"/>
      <c r="B210" s="61"/>
      <c r="C210" s="61"/>
      <c r="D210" s="61"/>
      <c r="E210" s="66"/>
      <c r="F210" s="98"/>
      <c r="G210" s="61"/>
      <c r="H210" s="58"/>
      <c r="I210" s="61"/>
      <c r="J210" s="56"/>
      <c r="K210" s="56"/>
      <c r="L210" s="24"/>
    </row>
    <row r="211" spans="1:13" hidden="1" x14ac:dyDescent="0.25">
      <c r="A211" s="52"/>
      <c r="B211" s="58"/>
      <c r="C211" s="56"/>
      <c r="D211" s="58"/>
      <c r="E211" s="66"/>
      <c r="F211" s="66"/>
      <c r="G211" s="59"/>
      <c r="H211" s="58"/>
      <c r="I211" s="58"/>
      <c r="J211" s="56"/>
      <c r="K211" s="56"/>
      <c r="L211" s="24"/>
    </row>
    <row r="212" spans="1:13" s="83" customFormat="1" hidden="1" x14ac:dyDescent="0.25">
      <c r="A212" s="52"/>
      <c r="B212" s="58"/>
      <c r="C212" s="24"/>
      <c r="D212" s="58"/>
      <c r="E212" s="66"/>
      <c r="F212" s="66"/>
      <c r="G212" s="59"/>
      <c r="H212" s="58"/>
      <c r="I212" s="58"/>
      <c r="J212" s="56"/>
      <c r="K212" s="56"/>
      <c r="L212" s="24"/>
      <c r="M212"/>
    </row>
    <row r="213" spans="1:13" hidden="1" x14ac:dyDescent="0.25">
      <c r="A213" s="52"/>
      <c r="B213" s="61"/>
      <c r="C213" s="61"/>
      <c r="D213" s="61"/>
      <c r="E213" s="66"/>
      <c r="F213" s="66"/>
      <c r="G213" s="71"/>
      <c r="H213" s="58"/>
      <c r="I213" s="61"/>
      <c r="J213" s="56"/>
      <c r="K213" s="56"/>
      <c r="L213" s="24"/>
    </row>
    <row r="214" spans="1:13" hidden="1" x14ac:dyDescent="0.25">
      <c r="A214" s="52"/>
      <c r="B214" s="61"/>
      <c r="C214" s="61"/>
      <c r="D214" s="61"/>
      <c r="E214" s="66"/>
      <c r="F214" s="66"/>
      <c r="G214" s="71"/>
      <c r="H214" s="58"/>
      <c r="I214" s="61"/>
      <c r="J214" s="56"/>
      <c r="K214" s="56"/>
      <c r="L214" s="24"/>
    </row>
    <row r="215" spans="1:13" hidden="1" x14ac:dyDescent="0.25">
      <c r="A215" s="52"/>
      <c r="B215" s="61"/>
      <c r="C215" s="61"/>
      <c r="D215" s="61"/>
      <c r="E215" s="66"/>
      <c r="F215" s="66"/>
      <c r="G215" s="71"/>
      <c r="H215" s="58"/>
      <c r="I215" s="61"/>
      <c r="J215" s="56"/>
      <c r="K215" s="56"/>
      <c r="L215" s="24"/>
    </row>
    <row r="216" spans="1:13" hidden="1" x14ac:dyDescent="0.25">
      <c r="A216" s="52"/>
      <c r="B216" s="74"/>
      <c r="C216" s="61"/>
      <c r="D216" s="75"/>
      <c r="E216" s="98"/>
      <c r="F216" s="98"/>
      <c r="G216" s="76"/>
      <c r="H216" s="61"/>
      <c r="I216" s="61"/>
      <c r="J216" s="61"/>
      <c r="K216" s="56"/>
      <c r="L216" s="24"/>
      <c r="M216" s="42"/>
    </row>
    <row r="217" spans="1:13" hidden="1" x14ac:dyDescent="0.25">
      <c r="A217" s="52"/>
      <c r="B217" s="74"/>
      <c r="C217" s="61"/>
      <c r="D217" s="75"/>
      <c r="E217" s="98"/>
      <c r="F217" s="98"/>
      <c r="G217" s="76"/>
      <c r="H217" s="61"/>
      <c r="I217" s="61"/>
      <c r="J217" s="61"/>
      <c r="K217" s="56"/>
      <c r="L217" s="24"/>
      <c r="M217" s="42"/>
    </row>
    <row r="218" spans="1:13" hidden="1" x14ac:dyDescent="0.25">
      <c r="A218" s="52"/>
      <c r="B218" s="74"/>
      <c r="C218" s="61"/>
      <c r="D218" s="75"/>
      <c r="E218" s="98"/>
      <c r="F218" s="98"/>
      <c r="G218" s="76"/>
      <c r="H218" s="61"/>
      <c r="I218" s="61"/>
      <c r="J218" s="61"/>
      <c r="K218" s="56"/>
      <c r="L218" s="24"/>
      <c r="M218" s="42"/>
    </row>
    <row r="219" spans="1:13" hidden="1" x14ac:dyDescent="0.25">
      <c r="A219" s="52"/>
      <c r="B219" s="74"/>
      <c r="C219" s="24"/>
      <c r="D219" s="75"/>
      <c r="E219" s="98"/>
      <c r="F219" s="98"/>
      <c r="G219" s="76"/>
      <c r="H219" s="61"/>
      <c r="I219" s="74"/>
      <c r="J219" s="61"/>
      <c r="K219" s="56"/>
      <c r="L219" s="24"/>
      <c r="M219" s="42"/>
    </row>
    <row r="220" spans="1:13" hidden="1" x14ac:dyDescent="0.25">
      <c r="A220" s="52"/>
      <c r="B220" s="74"/>
      <c r="C220" s="61"/>
      <c r="D220" s="75"/>
      <c r="E220" s="98"/>
      <c r="F220" s="98"/>
      <c r="G220" s="76"/>
      <c r="H220" s="61"/>
      <c r="I220" s="61"/>
      <c r="J220" s="61"/>
      <c r="K220" s="56"/>
      <c r="L220" s="24"/>
      <c r="M220" s="42"/>
    </row>
    <row r="221" spans="1:13" hidden="1" x14ac:dyDescent="0.25">
      <c r="A221" s="52"/>
      <c r="B221" s="74"/>
      <c r="C221" s="61"/>
      <c r="D221" s="75"/>
      <c r="E221" s="98"/>
      <c r="F221" s="98"/>
      <c r="G221" s="76"/>
      <c r="H221" s="61"/>
      <c r="I221" s="61"/>
      <c r="J221" s="61"/>
      <c r="K221" s="56"/>
      <c r="L221" s="24"/>
      <c r="M221" s="42"/>
    </row>
    <row r="222" spans="1:13" hidden="1" x14ac:dyDescent="0.25">
      <c r="A222" s="52"/>
      <c r="B222" s="61"/>
      <c r="C222" s="61"/>
      <c r="D222" s="75"/>
      <c r="E222" s="98"/>
      <c r="F222" s="98"/>
      <c r="G222" s="76"/>
      <c r="H222" s="61"/>
      <c r="I222" s="61"/>
      <c r="J222" s="61"/>
      <c r="K222" s="56"/>
      <c r="L222" s="24"/>
      <c r="M222" s="42"/>
    </row>
    <row r="223" spans="1:13" s="83" customFormat="1" hidden="1" x14ac:dyDescent="0.25">
      <c r="A223" s="52"/>
      <c r="B223" s="74"/>
      <c r="C223" s="61"/>
      <c r="D223" s="75"/>
      <c r="E223" s="98"/>
      <c r="F223" s="98"/>
      <c r="G223" s="76"/>
      <c r="H223" s="61"/>
      <c r="I223" s="61"/>
      <c r="J223" s="61"/>
      <c r="K223" s="56"/>
      <c r="L223" s="24"/>
      <c r="M223" s="42"/>
    </row>
    <row r="224" spans="1:13" hidden="1" x14ac:dyDescent="0.25">
      <c r="A224" s="52"/>
      <c r="B224" s="24"/>
      <c r="C224" s="24"/>
      <c r="D224" s="24"/>
      <c r="E224" s="36"/>
      <c r="F224" s="36"/>
      <c r="G224" s="62"/>
      <c r="H224" s="24"/>
      <c r="I224" s="24"/>
      <c r="J224" s="24"/>
      <c r="K224" s="56"/>
      <c r="L224" s="24"/>
      <c r="M224" s="32"/>
    </row>
    <row r="225" spans="1:13" hidden="1" x14ac:dyDescent="0.25">
      <c r="A225" s="52"/>
      <c r="B225" s="24"/>
      <c r="C225" s="24"/>
      <c r="D225" s="24"/>
      <c r="E225" s="36"/>
      <c r="F225" s="36"/>
      <c r="G225" s="62"/>
      <c r="H225" s="24"/>
      <c r="I225" s="24"/>
      <c r="J225" s="24"/>
      <c r="K225" s="56"/>
      <c r="L225" s="24"/>
      <c r="M225" s="32"/>
    </row>
    <row r="226" spans="1:13" hidden="1" x14ac:dyDescent="0.25">
      <c r="A226" s="52"/>
      <c r="B226" s="24"/>
      <c r="C226" s="24"/>
      <c r="D226" s="24"/>
      <c r="E226" s="36"/>
      <c r="F226" s="36"/>
      <c r="G226" s="62"/>
      <c r="H226" s="24"/>
      <c r="I226" s="24"/>
      <c r="J226" s="24"/>
      <c r="K226" s="56"/>
      <c r="L226" s="24"/>
      <c r="M226" s="32"/>
    </row>
    <row r="227" spans="1:13" hidden="1" x14ac:dyDescent="0.25">
      <c r="A227" s="52"/>
      <c r="B227" s="24"/>
      <c r="C227" s="24"/>
      <c r="D227" s="24"/>
      <c r="E227" s="36"/>
      <c r="F227" s="36"/>
      <c r="G227" s="62"/>
      <c r="H227" s="24"/>
      <c r="I227" s="24"/>
      <c r="J227" s="24"/>
      <c r="K227" s="56"/>
      <c r="L227" s="24"/>
      <c r="M227" s="32"/>
    </row>
    <row r="228" spans="1:13" hidden="1" x14ac:dyDescent="0.25">
      <c r="A228" s="52"/>
      <c r="B228" s="24"/>
      <c r="C228" s="24"/>
      <c r="D228" s="24"/>
      <c r="E228" s="36"/>
      <c r="F228" s="36"/>
      <c r="G228" s="62"/>
      <c r="H228" s="24"/>
      <c r="I228" s="24"/>
      <c r="J228" s="24"/>
      <c r="K228" s="56"/>
      <c r="L228" s="24"/>
      <c r="M228" s="32"/>
    </row>
    <row r="229" spans="1:13" hidden="1" x14ac:dyDescent="0.25">
      <c r="A229" s="52"/>
      <c r="B229" s="24"/>
      <c r="C229" s="24"/>
      <c r="D229" s="24"/>
      <c r="E229" s="36"/>
      <c r="F229" s="36"/>
      <c r="G229" s="62"/>
      <c r="H229" s="24"/>
      <c r="I229" s="24"/>
      <c r="J229" s="24"/>
      <c r="K229" s="56"/>
      <c r="L229" s="24"/>
      <c r="M229" s="32"/>
    </row>
    <row r="230" spans="1:13" hidden="1" x14ac:dyDescent="0.25">
      <c r="A230" s="52"/>
      <c r="B230" s="24"/>
      <c r="C230" s="24"/>
      <c r="D230" s="24"/>
      <c r="E230" s="36"/>
      <c r="F230" s="36"/>
      <c r="G230" s="62"/>
      <c r="H230" s="24"/>
      <c r="I230" s="24"/>
      <c r="J230" s="24"/>
      <c r="K230" s="56"/>
      <c r="L230" s="24"/>
      <c r="M230" s="32"/>
    </row>
    <row r="231" spans="1:13" hidden="1" x14ac:dyDescent="0.25">
      <c r="A231" s="52"/>
      <c r="B231" s="50"/>
      <c r="C231" s="50"/>
      <c r="D231" s="50"/>
      <c r="E231" s="49"/>
      <c r="F231" s="49"/>
      <c r="G231" s="49"/>
      <c r="H231" s="50"/>
      <c r="I231" s="50"/>
      <c r="J231" s="50"/>
      <c r="K231" s="69"/>
      <c r="L231" s="50"/>
      <c r="M231" s="41"/>
    </row>
    <row r="232" spans="1:13" x14ac:dyDescent="0.25">
      <c r="A232" s="81">
        <v>43285</v>
      </c>
      <c r="B232" s="82" t="s">
        <v>1104</v>
      </c>
      <c r="C232" s="82" t="s">
        <v>70</v>
      </c>
      <c r="D232" s="82" t="s">
        <v>74</v>
      </c>
      <c r="E232" s="88">
        <v>225000</v>
      </c>
      <c r="F232" s="88"/>
      <c r="G232" s="88"/>
      <c r="H232" s="82" t="s">
        <v>1090</v>
      </c>
      <c r="I232" s="82" t="s">
        <v>1091</v>
      </c>
      <c r="J232" s="82"/>
      <c r="K232" s="31" t="s">
        <v>66</v>
      </c>
      <c r="L232" s="82" t="s">
        <v>100</v>
      </c>
      <c r="M232" s="89"/>
    </row>
    <row r="233" spans="1:13" hidden="1" x14ac:dyDescent="0.25">
      <c r="A233" s="52"/>
      <c r="B233" s="24"/>
      <c r="C233" s="24"/>
      <c r="D233" s="24"/>
      <c r="E233" s="36"/>
      <c r="F233" s="36"/>
      <c r="G233" s="62"/>
      <c r="H233" s="24"/>
      <c r="I233" s="24"/>
      <c r="J233" s="24"/>
      <c r="K233" s="56"/>
      <c r="L233" s="24"/>
      <c r="M233" s="32"/>
    </row>
    <row r="234" spans="1:13" hidden="1" x14ac:dyDescent="0.25">
      <c r="A234" s="52"/>
      <c r="B234" s="24"/>
      <c r="C234" s="24"/>
      <c r="D234" s="24"/>
      <c r="E234" s="36"/>
      <c r="F234" s="36"/>
      <c r="G234" s="62"/>
      <c r="H234" s="24"/>
      <c r="I234" s="24"/>
      <c r="J234" s="24"/>
      <c r="K234" s="56"/>
      <c r="L234" s="24"/>
      <c r="M234" s="32"/>
    </row>
    <row r="235" spans="1:13" hidden="1" x14ac:dyDescent="0.25">
      <c r="A235" s="52"/>
      <c r="B235" s="31"/>
      <c r="C235" s="56"/>
      <c r="D235" s="56"/>
      <c r="E235" s="53"/>
      <c r="F235" s="60"/>
      <c r="G235" s="56"/>
      <c r="H235" s="53"/>
      <c r="I235" s="31"/>
      <c r="J235" s="20"/>
      <c r="K235" s="56"/>
      <c r="L235" s="24"/>
    </row>
    <row r="236" spans="1:13" hidden="1" x14ac:dyDescent="0.25">
      <c r="A236" s="52"/>
      <c r="B236" s="31"/>
      <c r="C236" s="56"/>
      <c r="D236" s="56"/>
      <c r="E236" s="102"/>
      <c r="F236" s="60"/>
      <c r="G236" s="56"/>
      <c r="H236" s="53"/>
      <c r="I236" s="31"/>
      <c r="J236" s="20"/>
      <c r="K236" s="56"/>
      <c r="L236" s="24"/>
    </row>
    <row r="237" spans="1:13" hidden="1" x14ac:dyDescent="0.25">
      <c r="A237" s="52"/>
      <c r="B237" s="31"/>
      <c r="C237" s="56"/>
      <c r="D237" s="56"/>
      <c r="E237" s="60"/>
      <c r="F237" s="60"/>
      <c r="G237" s="56"/>
      <c r="H237" s="53"/>
      <c r="I237" s="31"/>
      <c r="J237" s="20"/>
      <c r="K237" s="56"/>
      <c r="L237" s="24"/>
    </row>
    <row r="238" spans="1:13" hidden="1" x14ac:dyDescent="0.25">
      <c r="A238" s="52"/>
      <c r="B238" s="31"/>
      <c r="C238" s="56"/>
      <c r="D238" s="56"/>
      <c r="E238" s="60"/>
      <c r="F238" s="60"/>
      <c r="G238" s="56"/>
      <c r="H238" s="53"/>
      <c r="I238" s="31"/>
      <c r="J238" s="20"/>
      <c r="K238" s="56"/>
      <c r="L238" s="24"/>
    </row>
    <row r="239" spans="1:13" hidden="1" x14ac:dyDescent="0.25">
      <c r="A239" s="52"/>
      <c r="B239" s="31"/>
      <c r="C239" s="56"/>
      <c r="D239" s="56"/>
      <c r="E239" s="60"/>
      <c r="F239" s="60"/>
      <c r="G239" s="56"/>
      <c r="H239" s="53"/>
      <c r="I239" s="31"/>
      <c r="J239" s="20"/>
      <c r="K239" s="56"/>
      <c r="L239" s="24"/>
    </row>
    <row r="240" spans="1:13" hidden="1" x14ac:dyDescent="0.25">
      <c r="A240" s="52"/>
      <c r="B240" s="31"/>
      <c r="C240" s="56"/>
      <c r="D240" s="56"/>
      <c r="E240" s="60"/>
      <c r="F240" s="60"/>
      <c r="G240" s="56"/>
      <c r="H240" s="53"/>
      <c r="I240" s="31"/>
      <c r="J240" s="20"/>
      <c r="K240" s="56"/>
      <c r="L240" s="24"/>
    </row>
    <row r="241" spans="1:13" hidden="1" x14ac:dyDescent="0.25">
      <c r="A241" s="52"/>
      <c r="B241" s="45"/>
      <c r="C241" s="24"/>
      <c r="D241" s="46"/>
      <c r="E241" s="98"/>
      <c r="F241" s="62"/>
      <c r="G241" s="36"/>
      <c r="H241" s="24"/>
      <c r="I241" s="61"/>
      <c r="J241" s="61"/>
      <c r="K241" s="56"/>
      <c r="L241" s="24"/>
      <c r="M241" s="32"/>
    </row>
    <row r="242" spans="1:13" hidden="1" x14ac:dyDescent="0.25">
      <c r="A242" s="52"/>
      <c r="B242" s="45"/>
      <c r="C242" s="24"/>
      <c r="D242" s="56"/>
      <c r="E242" s="98"/>
      <c r="F242" s="62"/>
      <c r="G242" s="36"/>
      <c r="H242" s="24"/>
      <c r="I242" s="61"/>
      <c r="J242" s="61"/>
      <c r="K242" s="56"/>
      <c r="L242" s="24"/>
      <c r="M242" s="32"/>
    </row>
    <row r="243" spans="1:13" hidden="1" x14ac:dyDescent="0.25">
      <c r="A243" s="52"/>
      <c r="B243" s="45"/>
      <c r="C243" s="24"/>
      <c r="D243" s="46"/>
      <c r="E243" s="98"/>
      <c r="F243" s="62"/>
      <c r="G243" s="36"/>
      <c r="H243" s="24"/>
      <c r="I243" s="61"/>
      <c r="J243" s="61"/>
      <c r="K243" s="56"/>
      <c r="L243" s="24"/>
      <c r="M243" s="32"/>
    </row>
    <row r="244" spans="1:13" x14ac:dyDescent="0.25">
      <c r="A244" s="81">
        <v>43286</v>
      </c>
      <c r="B244" s="86" t="s">
        <v>92</v>
      </c>
      <c r="C244" s="82" t="s">
        <v>70</v>
      </c>
      <c r="D244" s="54" t="s">
        <v>74</v>
      </c>
      <c r="E244" s="99">
        <v>50000</v>
      </c>
      <c r="F244" s="88"/>
      <c r="G244" s="88"/>
      <c r="H244" s="82" t="s">
        <v>82</v>
      </c>
      <c r="I244" s="87" t="s">
        <v>85</v>
      </c>
      <c r="J244" s="87"/>
      <c r="K244" s="31" t="s">
        <v>66</v>
      </c>
      <c r="L244" s="82" t="s">
        <v>100</v>
      </c>
      <c r="M244" s="89"/>
    </row>
    <row r="245" spans="1:13" hidden="1" x14ac:dyDescent="0.25">
      <c r="A245" s="52"/>
      <c r="B245" s="45"/>
      <c r="C245" s="24"/>
      <c r="D245" s="46"/>
      <c r="E245" s="98"/>
      <c r="F245" s="62"/>
      <c r="G245" s="36"/>
      <c r="H245" s="24"/>
      <c r="I245" s="61"/>
      <c r="J245" s="61"/>
      <c r="K245" s="56"/>
      <c r="L245" s="24"/>
      <c r="M245" s="32"/>
    </row>
    <row r="246" spans="1:13" hidden="1" x14ac:dyDescent="0.25">
      <c r="A246" s="52"/>
      <c r="B246" s="56"/>
      <c r="C246" s="56"/>
      <c r="D246" s="56"/>
      <c r="E246" s="66"/>
      <c r="F246" s="66"/>
      <c r="G246" s="57"/>
      <c r="H246" s="56"/>
      <c r="I246" s="56"/>
      <c r="J246" s="56"/>
      <c r="K246" s="56"/>
      <c r="L246" s="20"/>
    </row>
    <row r="247" spans="1:13" hidden="1" x14ac:dyDescent="0.25">
      <c r="A247" s="52"/>
      <c r="B247" s="56"/>
      <c r="C247" s="56"/>
      <c r="D247" s="56"/>
      <c r="E247" s="66"/>
      <c r="F247" s="66"/>
      <c r="G247" s="57"/>
      <c r="H247" s="56"/>
      <c r="I247" s="56"/>
      <c r="J247" s="56"/>
      <c r="K247" s="56"/>
      <c r="L247" s="20"/>
    </row>
    <row r="248" spans="1:13" s="83" customFormat="1" hidden="1" x14ac:dyDescent="0.25">
      <c r="A248" s="52"/>
      <c r="B248" s="56"/>
      <c r="C248" s="56"/>
      <c r="D248" s="56"/>
      <c r="E248" s="66"/>
      <c r="F248" s="66"/>
      <c r="G248" s="57"/>
      <c r="H248" s="56"/>
      <c r="I248" s="56"/>
      <c r="J248" s="56"/>
      <c r="K248" s="56"/>
      <c r="L248" s="20"/>
      <c r="M248"/>
    </row>
    <row r="249" spans="1:13" hidden="1" x14ac:dyDescent="0.25">
      <c r="A249" s="52"/>
      <c r="B249" s="56"/>
      <c r="C249" s="56"/>
      <c r="D249" s="56"/>
      <c r="E249" s="66"/>
      <c r="F249" s="66"/>
      <c r="G249" s="57"/>
      <c r="H249" s="56"/>
      <c r="I249" s="56"/>
      <c r="J249" s="56"/>
      <c r="K249" s="56"/>
      <c r="L249" s="20"/>
    </row>
    <row r="250" spans="1:13" hidden="1" x14ac:dyDescent="0.25">
      <c r="A250" s="52"/>
      <c r="B250" s="56"/>
      <c r="C250" s="56"/>
      <c r="D250" s="56"/>
      <c r="E250" s="66"/>
      <c r="F250" s="66"/>
      <c r="G250" s="57"/>
      <c r="H250" s="56"/>
      <c r="I250" s="56"/>
      <c r="J250" s="56"/>
      <c r="K250" s="56"/>
      <c r="L250" s="20"/>
    </row>
    <row r="251" spans="1:13" hidden="1" x14ac:dyDescent="0.25">
      <c r="A251" s="52"/>
      <c r="B251" s="56"/>
      <c r="C251" s="56"/>
      <c r="D251" s="56"/>
      <c r="E251" s="66"/>
      <c r="F251" s="66"/>
      <c r="G251" s="57"/>
      <c r="H251" s="56"/>
      <c r="I251" s="56"/>
      <c r="J251" s="56"/>
      <c r="K251" s="56"/>
      <c r="L251" s="20"/>
    </row>
    <row r="252" spans="1:13" hidden="1" x14ac:dyDescent="0.25">
      <c r="A252" s="52"/>
      <c r="B252" s="24"/>
      <c r="C252" s="56"/>
      <c r="D252" s="24"/>
      <c r="E252" s="66"/>
      <c r="F252" s="66"/>
      <c r="G252" s="66"/>
      <c r="H252" s="24"/>
      <c r="I252" s="56"/>
      <c r="J252" s="56"/>
      <c r="K252" s="56"/>
      <c r="L252" s="20"/>
    </row>
    <row r="253" spans="1:13" hidden="1" x14ac:dyDescent="0.25">
      <c r="A253" s="52"/>
      <c r="B253" s="24"/>
      <c r="C253" s="56"/>
      <c r="D253" s="24"/>
      <c r="E253" s="66"/>
      <c r="F253" s="66"/>
      <c r="G253" s="66"/>
      <c r="H253" s="24"/>
      <c r="I253" s="56"/>
      <c r="J253" s="56"/>
      <c r="K253" s="56"/>
      <c r="L253" s="20"/>
    </row>
    <row r="254" spans="1:13" hidden="1" x14ac:dyDescent="0.25">
      <c r="A254" s="52"/>
      <c r="B254" s="24"/>
      <c r="C254" s="56"/>
      <c r="D254" s="24"/>
      <c r="E254" s="66"/>
      <c r="F254" s="66"/>
      <c r="G254" s="66"/>
      <c r="H254" s="24"/>
      <c r="I254" s="56"/>
      <c r="J254" s="56"/>
      <c r="K254" s="56"/>
      <c r="L254" s="56"/>
    </row>
    <row r="255" spans="1:13" hidden="1" x14ac:dyDescent="0.25">
      <c r="A255" s="52"/>
      <c r="B255" s="24"/>
      <c r="C255" s="56"/>
      <c r="D255" s="24"/>
      <c r="E255" s="66"/>
      <c r="F255" s="66"/>
      <c r="G255" s="66"/>
      <c r="H255" s="24"/>
      <c r="I255" s="56"/>
      <c r="J255" s="56"/>
      <c r="K255" s="56"/>
      <c r="L255" s="56"/>
    </row>
    <row r="256" spans="1:13" hidden="1" x14ac:dyDescent="0.25">
      <c r="A256" s="52"/>
      <c r="B256" s="24"/>
      <c r="C256" s="56"/>
      <c r="D256" s="24"/>
      <c r="E256" s="66"/>
      <c r="F256" s="66"/>
      <c r="G256" s="66"/>
      <c r="H256" s="24"/>
      <c r="I256" s="56"/>
      <c r="J256" s="56"/>
      <c r="K256" s="56"/>
      <c r="L256" s="20"/>
    </row>
    <row r="257" spans="1:13" hidden="1" x14ac:dyDescent="0.25">
      <c r="A257" s="52"/>
      <c r="B257" s="24"/>
      <c r="C257" s="56"/>
      <c r="D257" s="24"/>
      <c r="E257" s="66"/>
      <c r="F257" s="66"/>
      <c r="G257" s="66"/>
      <c r="H257" s="24"/>
      <c r="I257" s="56"/>
      <c r="J257" s="56"/>
      <c r="K257" s="56"/>
      <c r="L257" s="20"/>
    </row>
    <row r="258" spans="1:13" hidden="1" x14ac:dyDescent="0.25">
      <c r="A258" s="52"/>
      <c r="B258" s="20"/>
      <c r="C258" s="20"/>
      <c r="D258" s="20"/>
      <c r="E258" s="37"/>
      <c r="F258" s="37"/>
      <c r="G258" s="51"/>
      <c r="H258" s="20"/>
      <c r="I258" s="20"/>
      <c r="J258" s="20"/>
      <c r="K258" s="56"/>
      <c r="L258" s="24"/>
      <c r="M258" s="34"/>
    </row>
    <row r="259" spans="1:13" hidden="1" x14ac:dyDescent="0.25">
      <c r="A259" s="52"/>
      <c r="B259" s="20"/>
      <c r="C259" s="20"/>
      <c r="D259" s="20"/>
      <c r="E259" s="37"/>
      <c r="F259" s="37"/>
      <c r="G259" s="51"/>
      <c r="H259" s="20"/>
      <c r="I259" s="20"/>
      <c r="J259" s="20"/>
      <c r="K259" s="56"/>
      <c r="L259" s="24"/>
      <c r="M259" s="34"/>
    </row>
    <row r="260" spans="1:13" x14ac:dyDescent="0.25">
      <c r="A260" s="81">
        <v>43286</v>
      </c>
      <c r="B260" s="31" t="s">
        <v>377</v>
      </c>
      <c r="C260" s="31" t="s">
        <v>70</v>
      </c>
      <c r="D260" s="31" t="s">
        <v>76</v>
      </c>
      <c r="E260" s="60"/>
      <c r="F260" s="60">
        <v>150000</v>
      </c>
      <c r="G260" s="84"/>
      <c r="H260" s="31" t="s">
        <v>186</v>
      </c>
      <c r="I260" s="31" t="s">
        <v>378</v>
      </c>
      <c r="J260" s="31"/>
      <c r="K260" s="31" t="s">
        <v>66</v>
      </c>
      <c r="L260" s="82" t="s">
        <v>100</v>
      </c>
      <c r="M260" s="85"/>
    </row>
    <row r="261" spans="1:13" hidden="1" x14ac:dyDescent="0.25">
      <c r="A261" s="52"/>
      <c r="B261" s="20"/>
      <c r="C261" s="20"/>
      <c r="D261" s="20"/>
      <c r="E261" s="37"/>
      <c r="F261" s="37"/>
      <c r="G261" s="51"/>
      <c r="H261" s="20"/>
      <c r="I261" s="20"/>
      <c r="J261" s="20"/>
      <c r="K261" s="56"/>
      <c r="L261" s="24"/>
      <c r="M261" s="34"/>
    </row>
    <row r="262" spans="1:13" x14ac:dyDescent="0.25">
      <c r="A262" s="81">
        <v>43286</v>
      </c>
      <c r="B262" s="31" t="s">
        <v>380</v>
      </c>
      <c r="C262" s="31" t="s">
        <v>70</v>
      </c>
      <c r="D262" s="31" t="s">
        <v>74</v>
      </c>
      <c r="E262" s="60"/>
      <c r="F262" s="60">
        <v>300000</v>
      </c>
      <c r="G262" s="84"/>
      <c r="H262" s="31" t="s">
        <v>186</v>
      </c>
      <c r="I262" s="31" t="s">
        <v>381</v>
      </c>
      <c r="J262" s="31"/>
      <c r="K262" s="31" t="s">
        <v>66</v>
      </c>
      <c r="L262" s="82" t="s">
        <v>100</v>
      </c>
      <c r="M262" s="85"/>
    </row>
    <row r="263" spans="1:13" hidden="1" x14ac:dyDescent="0.25">
      <c r="A263" s="52"/>
      <c r="B263" s="20"/>
      <c r="C263" s="20"/>
      <c r="D263" s="20"/>
      <c r="E263" s="37"/>
      <c r="F263" s="37"/>
      <c r="G263" s="51"/>
      <c r="H263" s="20"/>
      <c r="I263" s="20"/>
      <c r="J263" s="20"/>
      <c r="K263" s="56"/>
      <c r="L263" s="24"/>
      <c r="M263" s="34"/>
    </row>
    <row r="264" spans="1:13" x14ac:dyDescent="0.25">
      <c r="A264" s="81">
        <v>43286</v>
      </c>
      <c r="B264" s="31" t="s">
        <v>82</v>
      </c>
      <c r="C264" s="31" t="s">
        <v>70</v>
      </c>
      <c r="D264" s="31" t="s">
        <v>74</v>
      </c>
      <c r="E264" s="60"/>
      <c r="F264" s="60">
        <v>50000</v>
      </c>
      <c r="G264" s="84"/>
      <c r="H264" s="31" t="s">
        <v>186</v>
      </c>
      <c r="I264" s="31" t="s">
        <v>383</v>
      </c>
      <c r="J264" s="31"/>
      <c r="K264" s="31" t="s">
        <v>66</v>
      </c>
      <c r="L264" s="82" t="s">
        <v>100</v>
      </c>
      <c r="M264" s="85"/>
    </row>
    <row r="265" spans="1:13" hidden="1" x14ac:dyDescent="0.25">
      <c r="A265" s="52"/>
      <c r="B265" s="20"/>
      <c r="C265" s="20"/>
      <c r="D265" s="20"/>
      <c r="E265" s="37"/>
      <c r="F265" s="37"/>
      <c r="G265" s="51"/>
      <c r="H265" s="20"/>
      <c r="I265" s="20"/>
      <c r="J265" s="20"/>
      <c r="K265" s="56"/>
      <c r="L265" s="24"/>
      <c r="M265" s="34"/>
    </row>
    <row r="266" spans="1:13" x14ac:dyDescent="0.25">
      <c r="A266" s="81">
        <v>43286</v>
      </c>
      <c r="B266" s="31" t="s">
        <v>384</v>
      </c>
      <c r="C266" s="31" t="s">
        <v>70</v>
      </c>
      <c r="D266" s="31" t="s">
        <v>75</v>
      </c>
      <c r="E266" s="60"/>
      <c r="F266" s="60">
        <v>100000</v>
      </c>
      <c r="G266" s="84"/>
      <c r="H266" s="31" t="s">
        <v>186</v>
      </c>
      <c r="I266" s="31">
        <v>7</v>
      </c>
      <c r="J266" s="31"/>
      <c r="K266" s="31" t="s">
        <v>66</v>
      </c>
      <c r="L266" s="82" t="s">
        <v>100</v>
      </c>
      <c r="M266" s="85"/>
    </row>
    <row r="267" spans="1:13" x14ac:dyDescent="0.25">
      <c r="A267" s="81">
        <v>43286</v>
      </c>
      <c r="B267" s="31" t="s">
        <v>384</v>
      </c>
      <c r="C267" s="31" t="s">
        <v>70</v>
      </c>
      <c r="D267" s="31" t="s">
        <v>75</v>
      </c>
      <c r="E267" s="60"/>
      <c r="F267" s="60">
        <v>15000</v>
      </c>
      <c r="G267" s="84"/>
      <c r="H267" s="31" t="s">
        <v>186</v>
      </c>
      <c r="I267" s="31">
        <v>8</v>
      </c>
      <c r="J267" s="31"/>
      <c r="K267" s="31" t="s">
        <v>66</v>
      </c>
      <c r="L267" s="82" t="s">
        <v>100</v>
      </c>
      <c r="M267" s="85"/>
    </row>
    <row r="268" spans="1:13" x14ac:dyDescent="0.25">
      <c r="A268" s="81">
        <v>43286</v>
      </c>
      <c r="B268" s="31" t="s">
        <v>385</v>
      </c>
      <c r="C268" s="31" t="s">
        <v>70</v>
      </c>
      <c r="D268" s="31" t="s">
        <v>72</v>
      </c>
      <c r="E268" s="60"/>
      <c r="F268" s="60">
        <v>20000</v>
      </c>
      <c r="G268" s="84"/>
      <c r="H268" s="31" t="s">
        <v>186</v>
      </c>
      <c r="I268" s="31">
        <v>9</v>
      </c>
      <c r="J268" s="31"/>
      <c r="K268" s="31" t="s">
        <v>66</v>
      </c>
      <c r="L268" s="82" t="s">
        <v>100</v>
      </c>
      <c r="M268" s="85"/>
    </row>
    <row r="269" spans="1:13" hidden="1" x14ac:dyDescent="0.25">
      <c r="A269" s="52"/>
      <c r="B269" s="20"/>
      <c r="C269" s="20"/>
      <c r="D269" s="20"/>
      <c r="E269" s="37"/>
      <c r="F269" s="37"/>
      <c r="G269" s="51"/>
      <c r="H269" s="20"/>
      <c r="I269" s="20"/>
      <c r="J269" s="20"/>
      <c r="K269" s="56"/>
      <c r="L269" s="24"/>
      <c r="M269" s="34"/>
    </row>
    <row r="270" spans="1:13" x14ac:dyDescent="0.25">
      <c r="A270" s="81">
        <v>43286</v>
      </c>
      <c r="B270" s="31" t="s">
        <v>806</v>
      </c>
      <c r="C270" s="31" t="s">
        <v>70</v>
      </c>
      <c r="D270" s="31" t="s">
        <v>74</v>
      </c>
      <c r="E270" s="60"/>
      <c r="F270" s="60">
        <v>40000</v>
      </c>
      <c r="G270" s="84"/>
      <c r="H270" s="31" t="s">
        <v>186</v>
      </c>
      <c r="I270" s="31" t="s">
        <v>387</v>
      </c>
      <c r="J270" s="31"/>
      <c r="K270" s="31" t="s">
        <v>66</v>
      </c>
      <c r="L270" s="82" t="s">
        <v>100</v>
      </c>
      <c r="M270" s="85"/>
    </row>
    <row r="271" spans="1:13" hidden="1" x14ac:dyDescent="0.25">
      <c r="A271" s="52"/>
      <c r="B271" s="20"/>
      <c r="C271" s="20"/>
      <c r="D271" s="20"/>
      <c r="E271" s="37"/>
      <c r="F271" s="37"/>
      <c r="G271" s="51"/>
      <c r="H271" s="20"/>
      <c r="I271" s="20"/>
      <c r="J271" s="20"/>
      <c r="K271" s="56"/>
      <c r="L271" s="24"/>
      <c r="M271" s="34"/>
    </row>
    <row r="272" spans="1:13" hidden="1" x14ac:dyDescent="0.25">
      <c r="A272" s="52"/>
      <c r="B272" s="20"/>
      <c r="C272" s="20"/>
      <c r="D272" s="20"/>
      <c r="E272" s="37"/>
      <c r="F272" s="37"/>
      <c r="G272" s="51"/>
      <c r="H272" s="20"/>
      <c r="I272" s="20"/>
      <c r="J272" s="20"/>
      <c r="K272" s="56"/>
      <c r="L272" s="24"/>
      <c r="M272" s="34"/>
    </row>
    <row r="273" spans="1:13" hidden="1" x14ac:dyDescent="0.25">
      <c r="A273" s="52"/>
      <c r="B273" s="20"/>
      <c r="C273" s="20"/>
      <c r="D273" s="20"/>
      <c r="E273" s="37"/>
      <c r="F273" s="37"/>
      <c r="G273" s="36"/>
      <c r="H273" s="20"/>
      <c r="I273" s="20"/>
      <c r="J273" s="20"/>
      <c r="K273" s="56"/>
      <c r="L273" s="20"/>
      <c r="M273" s="3"/>
    </row>
    <row r="274" spans="1:13" hidden="1" x14ac:dyDescent="0.25">
      <c r="A274" s="52"/>
      <c r="B274" s="20"/>
      <c r="C274" s="20"/>
      <c r="D274" s="56"/>
      <c r="E274" s="37"/>
      <c r="F274" s="37"/>
      <c r="G274" s="36"/>
      <c r="H274" s="20"/>
      <c r="I274" s="20"/>
      <c r="J274" s="20"/>
      <c r="K274" s="56"/>
      <c r="L274" s="20"/>
      <c r="M274" s="3"/>
    </row>
    <row r="275" spans="1:13" hidden="1" x14ac:dyDescent="0.25">
      <c r="A275" s="52"/>
      <c r="B275" s="20"/>
      <c r="C275" s="20"/>
      <c r="D275" s="20"/>
      <c r="E275" s="37"/>
      <c r="F275" s="37"/>
      <c r="G275" s="36"/>
      <c r="H275" s="20"/>
      <c r="I275" s="20"/>
      <c r="J275" s="20"/>
      <c r="K275" s="56"/>
      <c r="L275" s="20"/>
      <c r="M275" s="3"/>
    </row>
    <row r="276" spans="1:13" hidden="1" x14ac:dyDescent="0.25">
      <c r="A276" s="52"/>
      <c r="B276" s="20"/>
      <c r="C276" s="20"/>
      <c r="D276" s="20"/>
      <c r="E276" s="37"/>
      <c r="F276" s="37"/>
      <c r="G276" s="36"/>
      <c r="H276" s="20"/>
      <c r="I276" s="20"/>
      <c r="J276" s="20"/>
      <c r="K276" s="56"/>
      <c r="L276" s="20"/>
      <c r="M276" s="3"/>
    </row>
    <row r="277" spans="1:13" hidden="1" x14ac:dyDescent="0.25">
      <c r="A277" s="52"/>
      <c r="B277" s="20"/>
      <c r="C277" s="20"/>
      <c r="D277" s="20"/>
      <c r="E277" s="37"/>
      <c r="F277" s="37"/>
      <c r="G277" s="36"/>
      <c r="H277" s="20"/>
      <c r="I277" s="20"/>
      <c r="J277" s="20"/>
      <c r="K277" s="56"/>
      <c r="L277" s="20"/>
      <c r="M277" s="3"/>
    </row>
    <row r="278" spans="1:13" hidden="1" x14ac:dyDescent="0.25">
      <c r="A278" s="52"/>
      <c r="B278" s="20"/>
      <c r="C278" s="20"/>
      <c r="D278" s="20"/>
      <c r="E278" s="37"/>
      <c r="F278" s="37"/>
      <c r="G278" s="36"/>
      <c r="H278" s="20"/>
      <c r="I278" s="20"/>
      <c r="J278" s="20"/>
      <c r="K278" s="56"/>
      <c r="L278" s="20"/>
      <c r="M278" s="3"/>
    </row>
    <row r="279" spans="1:13" hidden="1" x14ac:dyDescent="0.25">
      <c r="A279" s="52"/>
      <c r="B279" s="20"/>
      <c r="C279" s="20"/>
      <c r="D279" s="20"/>
      <c r="E279" s="37"/>
      <c r="F279" s="37"/>
      <c r="G279" s="36"/>
      <c r="H279" s="20"/>
      <c r="I279" s="20"/>
      <c r="J279" s="20"/>
      <c r="K279" s="56"/>
      <c r="L279" s="20"/>
      <c r="M279" s="3"/>
    </row>
    <row r="280" spans="1:13" hidden="1" x14ac:dyDescent="0.25">
      <c r="A280" s="52"/>
      <c r="B280" s="20"/>
      <c r="C280" s="20"/>
      <c r="D280" s="20"/>
      <c r="E280" s="37"/>
      <c r="F280" s="37"/>
      <c r="G280" s="36"/>
      <c r="H280" s="20"/>
      <c r="I280" s="20"/>
      <c r="J280" s="20"/>
      <c r="K280" s="56"/>
      <c r="L280" s="20"/>
      <c r="M280" s="3"/>
    </row>
    <row r="281" spans="1:13" x14ac:dyDescent="0.25">
      <c r="A281" s="81">
        <v>43286</v>
      </c>
      <c r="B281" s="82" t="s">
        <v>186</v>
      </c>
      <c r="C281" s="82" t="s">
        <v>70</v>
      </c>
      <c r="D281" s="82" t="s">
        <v>479</v>
      </c>
      <c r="E281" s="94">
        <v>100000</v>
      </c>
      <c r="F281" s="94"/>
      <c r="G281" s="88"/>
      <c r="H281" s="82" t="s">
        <v>478</v>
      </c>
      <c r="I281" s="88" t="s">
        <v>188</v>
      </c>
      <c r="J281" s="31"/>
      <c r="K281" s="31" t="s">
        <v>66</v>
      </c>
      <c r="L281" s="82" t="s">
        <v>100</v>
      </c>
      <c r="M281" s="83"/>
    </row>
    <row r="282" spans="1:13" x14ac:dyDescent="0.25">
      <c r="A282" s="81">
        <v>43286</v>
      </c>
      <c r="B282" s="82" t="s">
        <v>396</v>
      </c>
      <c r="C282" s="82" t="s">
        <v>70</v>
      </c>
      <c r="D282" s="82" t="s">
        <v>76</v>
      </c>
      <c r="E282" s="94"/>
      <c r="F282" s="94">
        <v>100000</v>
      </c>
      <c r="G282" s="88"/>
      <c r="H282" s="82" t="s">
        <v>478</v>
      </c>
      <c r="I282" s="31" t="s">
        <v>188</v>
      </c>
      <c r="J282" s="31"/>
      <c r="K282" s="31" t="s">
        <v>66</v>
      </c>
      <c r="L282" s="82" t="s">
        <v>100</v>
      </c>
      <c r="M282" s="83"/>
    </row>
    <row r="283" spans="1:13" x14ac:dyDescent="0.25">
      <c r="A283" s="81">
        <v>43286</v>
      </c>
      <c r="B283" s="82" t="s">
        <v>186</v>
      </c>
      <c r="C283" s="82" t="s">
        <v>70</v>
      </c>
      <c r="D283" s="82" t="s">
        <v>477</v>
      </c>
      <c r="E283" s="94">
        <v>15000</v>
      </c>
      <c r="F283" s="94"/>
      <c r="G283" s="88"/>
      <c r="H283" s="82" t="s">
        <v>478</v>
      </c>
      <c r="I283" s="31" t="s">
        <v>188</v>
      </c>
      <c r="J283" s="31"/>
      <c r="K283" s="31" t="s">
        <v>66</v>
      </c>
      <c r="L283" s="82" t="s">
        <v>100</v>
      </c>
      <c r="M283" s="83"/>
    </row>
    <row r="284" spans="1:13" s="83" customFormat="1" hidden="1" x14ac:dyDescent="0.25">
      <c r="A284" s="52"/>
      <c r="B284" s="24"/>
      <c r="C284" s="24"/>
      <c r="D284" s="24"/>
      <c r="E284" s="67"/>
      <c r="F284" s="67"/>
      <c r="G284" s="36"/>
      <c r="H284" s="24"/>
      <c r="I284" s="20"/>
      <c r="J284" s="20"/>
      <c r="K284" s="56"/>
      <c r="L284" s="20"/>
      <c r="M284" s="3"/>
    </row>
    <row r="285" spans="1:13" hidden="1" x14ac:dyDescent="0.25">
      <c r="A285" s="52"/>
      <c r="B285" s="56"/>
      <c r="C285" s="56"/>
      <c r="D285" s="56"/>
      <c r="E285" s="66"/>
      <c r="F285" s="66"/>
      <c r="G285" s="37"/>
      <c r="H285" s="56"/>
      <c r="I285" s="56"/>
      <c r="J285" s="56"/>
      <c r="K285" s="56"/>
      <c r="L285" s="24"/>
    </row>
    <row r="286" spans="1:13" hidden="1" x14ac:dyDescent="0.25">
      <c r="A286" s="52"/>
      <c r="B286" s="56"/>
      <c r="C286" s="56"/>
      <c r="D286" s="56"/>
      <c r="E286" s="66"/>
      <c r="F286" s="66"/>
      <c r="G286" s="37"/>
      <c r="H286" s="56"/>
      <c r="I286" s="56"/>
      <c r="J286" s="56"/>
      <c r="K286" s="56"/>
      <c r="L286" s="24"/>
    </row>
    <row r="287" spans="1:13" hidden="1" x14ac:dyDescent="0.25">
      <c r="A287" s="52"/>
      <c r="B287" s="56"/>
      <c r="C287" s="56"/>
      <c r="D287" s="56"/>
      <c r="E287" s="66"/>
      <c r="F287" s="66"/>
      <c r="G287" s="37"/>
      <c r="H287" s="56"/>
      <c r="I287" s="56"/>
      <c r="J287" s="56"/>
      <c r="K287" s="56"/>
      <c r="L287" s="24"/>
    </row>
    <row r="288" spans="1:13" hidden="1" x14ac:dyDescent="0.25">
      <c r="A288" s="52"/>
      <c r="B288" s="56"/>
      <c r="C288" s="56"/>
      <c r="D288" s="56"/>
      <c r="E288" s="66"/>
      <c r="F288" s="66"/>
      <c r="G288" s="37"/>
      <c r="H288" s="56"/>
      <c r="I288" s="56"/>
      <c r="J288" s="56"/>
      <c r="K288" s="56"/>
      <c r="L288" s="24"/>
    </row>
    <row r="289" spans="1:13" hidden="1" x14ac:dyDescent="0.25">
      <c r="A289" s="52"/>
      <c r="B289" s="56"/>
      <c r="C289" s="56"/>
      <c r="D289" s="56"/>
      <c r="E289" s="66"/>
      <c r="F289" s="66"/>
      <c r="G289" s="37"/>
      <c r="H289" s="56"/>
      <c r="I289" s="56"/>
      <c r="J289" s="56"/>
      <c r="K289" s="56"/>
      <c r="L289" s="24"/>
    </row>
    <row r="290" spans="1:13" hidden="1" x14ac:dyDescent="0.25">
      <c r="A290" s="52"/>
      <c r="B290" s="56"/>
      <c r="C290" s="56"/>
      <c r="D290" s="56"/>
      <c r="E290" s="66"/>
      <c r="F290" s="66"/>
      <c r="G290" s="37"/>
      <c r="H290" s="56"/>
      <c r="I290" s="56"/>
      <c r="J290" s="56"/>
      <c r="K290" s="56"/>
      <c r="L290" s="24"/>
    </row>
    <row r="291" spans="1:13" hidden="1" x14ac:dyDescent="0.25">
      <c r="A291" s="52"/>
      <c r="B291" s="56"/>
      <c r="C291" s="56"/>
      <c r="D291" s="56"/>
      <c r="E291" s="66"/>
      <c r="F291" s="66"/>
      <c r="G291" s="37"/>
      <c r="H291" s="56"/>
      <c r="I291" s="56"/>
      <c r="J291" s="56"/>
      <c r="K291" s="56"/>
      <c r="L291" s="24"/>
    </row>
    <row r="292" spans="1:13" hidden="1" x14ac:dyDescent="0.25">
      <c r="A292" s="52"/>
      <c r="B292" s="56"/>
      <c r="C292" s="56"/>
      <c r="D292" s="56"/>
      <c r="E292" s="66"/>
      <c r="F292" s="66"/>
      <c r="G292" s="37"/>
      <c r="H292" s="56"/>
      <c r="I292" s="56"/>
      <c r="J292" s="56"/>
      <c r="K292" s="56"/>
      <c r="L292" s="24"/>
    </row>
    <row r="293" spans="1:13" hidden="1" x14ac:dyDescent="0.25">
      <c r="A293" s="52"/>
      <c r="B293" s="56"/>
      <c r="C293" s="56"/>
      <c r="D293" s="56"/>
      <c r="E293" s="66"/>
      <c r="F293" s="66"/>
      <c r="G293" s="37"/>
      <c r="H293" s="56"/>
      <c r="I293" s="56"/>
      <c r="J293" s="56"/>
      <c r="K293" s="56"/>
      <c r="L293" s="24"/>
    </row>
    <row r="294" spans="1:13" hidden="1" x14ac:dyDescent="0.25">
      <c r="A294" s="52"/>
      <c r="B294" s="20"/>
      <c r="C294" s="20"/>
      <c r="D294" s="68"/>
      <c r="E294" s="66"/>
      <c r="F294" s="66"/>
      <c r="G294" s="37"/>
      <c r="H294" s="20"/>
      <c r="I294" s="20"/>
      <c r="J294" s="56"/>
      <c r="K294" s="56"/>
      <c r="L294" s="24"/>
      <c r="M294" s="38"/>
    </row>
    <row r="295" spans="1:13" x14ac:dyDescent="0.25">
      <c r="A295" s="81">
        <v>43286</v>
      </c>
      <c r="B295" s="31" t="s">
        <v>186</v>
      </c>
      <c r="C295" s="31" t="s">
        <v>70</v>
      </c>
      <c r="D295" s="31" t="s">
        <v>72</v>
      </c>
      <c r="E295" s="60">
        <v>20000</v>
      </c>
      <c r="F295" s="60"/>
      <c r="G295" s="60"/>
      <c r="H295" s="31" t="s">
        <v>385</v>
      </c>
      <c r="I295" s="31" t="s">
        <v>500</v>
      </c>
      <c r="J295" s="31"/>
      <c r="K295" s="31" t="s">
        <v>66</v>
      </c>
      <c r="L295" s="82" t="s">
        <v>100</v>
      </c>
      <c r="M295" s="83"/>
    </row>
    <row r="296" spans="1:13" ht="15.75" hidden="1" x14ac:dyDescent="0.25">
      <c r="A296" s="52"/>
      <c r="B296" s="20"/>
      <c r="C296" s="20"/>
      <c r="D296" s="55"/>
      <c r="E296" s="37"/>
      <c r="F296" s="37"/>
      <c r="G296" s="37"/>
      <c r="H296" s="20"/>
      <c r="I296" s="46"/>
      <c r="J296" s="20"/>
      <c r="K296" s="56"/>
      <c r="L296" s="24"/>
      <c r="M296" s="39"/>
    </row>
    <row r="297" spans="1:13" ht="15.75" hidden="1" x14ac:dyDescent="0.25">
      <c r="A297" s="52"/>
      <c r="B297" s="20"/>
      <c r="C297" s="20"/>
      <c r="D297" s="55"/>
      <c r="E297" s="37"/>
      <c r="F297" s="37"/>
      <c r="G297" s="37"/>
      <c r="H297" s="20"/>
      <c r="I297" s="46"/>
      <c r="J297" s="20"/>
      <c r="K297" s="56"/>
      <c r="L297" s="20"/>
      <c r="M297" s="39"/>
    </row>
    <row r="298" spans="1:13" ht="15.75" x14ac:dyDescent="0.25">
      <c r="A298" s="81">
        <v>43286</v>
      </c>
      <c r="B298" s="31" t="s">
        <v>384</v>
      </c>
      <c r="C298" s="31" t="s">
        <v>70</v>
      </c>
      <c r="D298" s="92" t="s">
        <v>76</v>
      </c>
      <c r="E298" s="60">
        <v>100000</v>
      </c>
      <c r="F298" s="60"/>
      <c r="G298" s="60"/>
      <c r="H298" s="31" t="s">
        <v>396</v>
      </c>
      <c r="I298" s="54" t="s">
        <v>500</v>
      </c>
      <c r="J298" s="31"/>
      <c r="K298" s="31" t="s">
        <v>66</v>
      </c>
      <c r="L298" s="82" t="s">
        <v>100</v>
      </c>
      <c r="M298" s="93"/>
    </row>
    <row r="299" spans="1:13" ht="15.75" hidden="1" x14ac:dyDescent="0.25">
      <c r="A299" s="52"/>
      <c r="B299" s="20"/>
      <c r="C299" s="20"/>
      <c r="D299" s="55"/>
      <c r="E299" s="37"/>
      <c r="F299" s="37"/>
      <c r="G299" s="37"/>
      <c r="H299" s="20"/>
      <c r="I299" s="46"/>
      <c r="J299" s="20"/>
      <c r="K299" s="56"/>
      <c r="L299" s="24"/>
      <c r="M299" s="39"/>
    </row>
    <row r="300" spans="1:13" ht="15.75" hidden="1" x14ac:dyDescent="0.25">
      <c r="A300" s="52"/>
      <c r="B300" s="20"/>
      <c r="C300" s="20"/>
      <c r="D300" s="55"/>
      <c r="E300" s="37"/>
      <c r="F300" s="37"/>
      <c r="G300" s="37"/>
      <c r="H300" s="20"/>
      <c r="I300" s="46"/>
      <c r="J300" s="20"/>
      <c r="K300" s="56"/>
      <c r="L300" s="24"/>
      <c r="M300" s="39"/>
    </row>
    <row r="301" spans="1:13" ht="15.75" hidden="1" x14ac:dyDescent="0.25">
      <c r="A301" s="52"/>
      <c r="B301" s="20"/>
      <c r="C301" s="20"/>
      <c r="D301" s="55"/>
      <c r="E301" s="37"/>
      <c r="F301" s="37"/>
      <c r="G301" s="37"/>
      <c r="H301" s="20"/>
      <c r="I301" s="46"/>
      <c r="J301" s="20"/>
      <c r="K301" s="56"/>
      <c r="L301" s="24"/>
      <c r="M301" s="39"/>
    </row>
    <row r="302" spans="1:13" hidden="1" x14ac:dyDescent="0.25">
      <c r="A302" s="52"/>
      <c r="B302" s="20"/>
      <c r="C302" s="20"/>
      <c r="D302" s="56"/>
      <c r="E302" s="37"/>
      <c r="F302" s="67"/>
      <c r="G302" s="57"/>
      <c r="H302" s="20"/>
      <c r="I302" s="20"/>
      <c r="J302" s="20"/>
      <c r="K302" s="56"/>
      <c r="L302" s="56"/>
      <c r="M302" s="3"/>
    </row>
    <row r="303" spans="1:13" hidden="1" x14ac:dyDescent="0.25">
      <c r="A303" s="52"/>
      <c r="B303" s="20"/>
      <c r="C303" s="20"/>
      <c r="D303" s="56"/>
      <c r="E303" s="37"/>
      <c r="F303" s="67"/>
      <c r="G303" s="57"/>
      <c r="H303" s="20"/>
      <c r="I303" s="20"/>
      <c r="J303" s="20"/>
      <c r="K303" s="56"/>
      <c r="L303" s="56"/>
      <c r="M303" s="3"/>
    </row>
    <row r="304" spans="1:13" hidden="1" x14ac:dyDescent="0.25">
      <c r="A304" s="52"/>
      <c r="B304" s="20"/>
      <c r="C304" s="20"/>
      <c r="D304" s="56"/>
      <c r="E304" s="37"/>
      <c r="F304" s="67"/>
      <c r="G304" s="57"/>
      <c r="H304" s="20"/>
      <c r="I304" s="20"/>
      <c r="J304" s="20"/>
      <c r="K304" s="56"/>
      <c r="L304" s="56"/>
      <c r="M304" s="3"/>
    </row>
    <row r="305" spans="1:13" hidden="1" x14ac:dyDescent="0.25">
      <c r="A305" s="52"/>
      <c r="B305" s="20"/>
      <c r="C305" s="20"/>
      <c r="D305" s="56"/>
      <c r="E305" s="37"/>
      <c r="F305" s="67"/>
      <c r="G305" s="57"/>
      <c r="H305" s="20"/>
      <c r="I305" s="20"/>
      <c r="J305" s="20"/>
      <c r="K305" s="56"/>
      <c r="L305" s="56"/>
      <c r="M305" s="3"/>
    </row>
    <row r="306" spans="1:13" hidden="1" x14ac:dyDescent="0.25">
      <c r="A306" s="52"/>
      <c r="B306" s="20"/>
      <c r="C306" s="20"/>
      <c r="D306" s="56"/>
      <c r="E306" s="37"/>
      <c r="F306" s="67"/>
      <c r="G306" s="57"/>
      <c r="H306" s="20"/>
      <c r="I306" s="20"/>
      <c r="J306" s="20"/>
      <c r="K306" s="56"/>
      <c r="L306" s="56"/>
      <c r="M306" s="3"/>
    </row>
    <row r="307" spans="1:13" hidden="1" x14ac:dyDescent="0.25">
      <c r="A307" s="52"/>
      <c r="B307" s="20"/>
      <c r="C307" s="20"/>
      <c r="D307" s="56"/>
      <c r="E307" s="37"/>
      <c r="F307" s="67"/>
      <c r="G307" s="57"/>
      <c r="H307" s="20"/>
      <c r="I307" s="20"/>
      <c r="J307" s="20"/>
      <c r="K307" s="56"/>
      <c r="L307" s="56"/>
      <c r="M307" s="3"/>
    </row>
    <row r="308" spans="1:13" x14ac:dyDescent="0.25">
      <c r="A308" s="81">
        <v>43286</v>
      </c>
      <c r="B308" s="31" t="s">
        <v>186</v>
      </c>
      <c r="C308" s="31" t="s">
        <v>70</v>
      </c>
      <c r="D308" s="31" t="s">
        <v>76</v>
      </c>
      <c r="E308" s="60">
        <v>150000</v>
      </c>
      <c r="F308" s="94"/>
      <c r="G308" s="90"/>
      <c r="H308" s="31" t="s">
        <v>350</v>
      </c>
      <c r="I308" s="31" t="s">
        <v>188</v>
      </c>
      <c r="J308" s="31"/>
      <c r="K308" s="31" t="s">
        <v>66</v>
      </c>
      <c r="L308" s="82" t="s">
        <v>100</v>
      </c>
      <c r="M308" s="83"/>
    </row>
    <row r="309" spans="1:13" hidden="1" x14ac:dyDescent="0.25">
      <c r="A309" s="52"/>
      <c r="B309" s="20"/>
      <c r="C309" s="20"/>
      <c r="D309" s="56"/>
      <c r="E309" s="37"/>
      <c r="F309" s="67"/>
      <c r="G309" s="57"/>
      <c r="H309" s="20"/>
      <c r="I309" s="20"/>
      <c r="J309" s="20"/>
      <c r="K309" s="56"/>
      <c r="L309" s="56"/>
      <c r="M309" s="3"/>
    </row>
    <row r="310" spans="1:13" s="83" customFormat="1" hidden="1" x14ac:dyDescent="0.25">
      <c r="A310" s="52"/>
      <c r="B310" s="20"/>
      <c r="C310" s="20"/>
      <c r="D310" s="56"/>
      <c r="E310" s="37"/>
      <c r="F310" s="67"/>
      <c r="G310" s="57"/>
      <c r="H310" s="20"/>
      <c r="I310" s="20"/>
      <c r="J310" s="20"/>
      <c r="K310" s="56"/>
      <c r="L310" s="56"/>
      <c r="M310" s="3"/>
    </row>
    <row r="311" spans="1:13" hidden="1" x14ac:dyDescent="0.25">
      <c r="A311" s="52"/>
      <c r="B311" s="61"/>
      <c r="C311" s="61"/>
      <c r="D311" s="61"/>
      <c r="E311" s="66"/>
      <c r="F311" s="98"/>
      <c r="G311" s="61"/>
      <c r="H311" s="58"/>
      <c r="I311" s="61"/>
      <c r="J311" s="56"/>
      <c r="K311" s="56"/>
      <c r="L311" s="24"/>
    </row>
    <row r="312" spans="1:13" hidden="1" x14ac:dyDescent="0.25">
      <c r="A312" s="52"/>
      <c r="B312" s="61"/>
      <c r="C312" s="61"/>
      <c r="D312" s="61"/>
      <c r="E312" s="66"/>
      <c r="F312" s="98"/>
      <c r="G312" s="61"/>
      <c r="H312" s="58"/>
      <c r="I312" s="61"/>
      <c r="J312" s="56"/>
      <c r="K312" s="56"/>
      <c r="L312" s="24"/>
    </row>
    <row r="313" spans="1:13" hidden="1" x14ac:dyDescent="0.25">
      <c r="A313" s="52"/>
      <c r="B313" s="61"/>
      <c r="C313" s="61"/>
      <c r="D313" s="61"/>
      <c r="E313" s="66"/>
      <c r="F313" s="98"/>
      <c r="G313" s="61"/>
      <c r="H313" s="58"/>
      <c r="I313" s="61"/>
      <c r="J313" s="56"/>
      <c r="K313" s="56"/>
      <c r="L313" s="24"/>
    </row>
    <row r="314" spans="1:13" hidden="1" x14ac:dyDescent="0.25">
      <c r="A314" s="52"/>
      <c r="B314" s="61"/>
      <c r="C314" s="61"/>
      <c r="D314" s="61"/>
      <c r="E314" s="66"/>
      <c r="F314" s="98"/>
      <c r="G314" s="61"/>
      <c r="H314" s="58"/>
      <c r="I314" s="61"/>
      <c r="J314" s="56"/>
      <c r="K314" s="56"/>
      <c r="L314" s="24"/>
    </row>
    <row r="315" spans="1:13" hidden="1" x14ac:dyDescent="0.25">
      <c r="A315" s="52"/>
      <c r="B315" s="61"/>
      <c r="C315" s="24"/>
      <c r="D315" s="61"/>
      <c r="E315" s="66"/>
      <c r="F315" s="98"/>
      <c r="G315" s="61"/>
      <c r="H315" s="58"/>
      <c r="I315" s="61"/>
      <c r="J315" s="56"/>
      <c r="K315" s="56"/>
      <c r="L315" s="24"/>
    </row>
    <row r="316" spans="1:13" x14ac:dyDescent="0.25">
      <c r="A316" s="81">
        <v>43286</v>
      </c>
      <c r="B316" s="87" t="s">
        <v>1173</v>
      </c>
      <c r="C316" s="87" t="s">
        <v>70</v>
      </c>
      <c r="D316" s="87" t="s">
        <v>74</v>
      </c>
      <c r="E316" s="60">
        <v>100000</v>
      </c>
      <c r="F316" s="99"/>
      <c r="G316" s="87"/>
      <c r="H316" s="82" t="s">
        <v>288</v>
      </c>
      <c r="I316" s="87" t="s">
        <v>83</v>
      </c>
      <c r="J316" s="31"/>
      <c r="K316" s="31" t="s">
        <v>66</v>
      </c>
      <c r="L316" s="82" t="s">
        <v>100</v>
      </c>
      <c r="M316" s="83"/>
    </row>
    <row r="317" spans="1:13" hidden="1" x14ac:dyDescent="0.25">
      <c r="A317" s="52"/>
      <c r="B317" s="58"/>
      <c r="C317" s="24"/>
      <c r="D317" s="58"/>
      <c r="E317" s="66"/>
      <c r="F317" s="66"/>
      <c r="G317" s="59"/>
      <c r="H317" s="58"/>
      <c r="I317" s="58"/>
      <c r="J317" s="56"/>
      <c r="K317" s="56"/>
      <c r="L317" s="24"/>
    </row>
    <row r="318" spans="1:13" s="83" customFormat="1" hidden="1" x14ac:dyDescent="0.25">
      <c r="A318" s="52"/>
      <c r="B318" s="58"/>
      <c r="C318" s="56"/>
      <c r="D318" s="58"/>
      <c r="E318" s="66"/>
      <c r="F318" s="66"/>
      <c r="G318" s="59"/>
      <c r="H318" s="58"/>
      <c r="I318" s="58"/>
      <c r="J318" s="56"/>
      <c r="K318" s="56"/>
      <c r="L318" s="24"/>
      <c r="M318"/>
    </row>
    <row r="319" spans="1:13" hidden="1" x14ac:dyDescent="0.25">
      <c r="A319" s="52"/>
      <c r="B319" s="58"/>
      <c r="C319" s="56"/>
      <c r="D319" s="58"/>
      <c r="E319" s="66"/>
      <c r="F319" s="66"/>
      <c r="G319" s="59"/>
      <c r="H319" s="58"/>
      <c r="I319" s="58"/>
      <c r="J319" s="56"/>
      <c r="K319" s="56"/>
      <c r="L319" s="24"/>
    </row>
    <row r="320" spans="1:13" hidden="1" x14ac:dyDescent="0.25">
      <c r="A320" s="52"/>
      <c r="B320" s="58"/>
      <c r="C320" s="56"/>
      <c r="D320" s="58"/>
      <c r="E320" s="66"/>
      <c r="F320" s="66"/>
      <c r="G320" s="59"/>
      <c r="H320" s="58"/>
      <c r="I320" s="58"/>
      <c r="J320" s="56"/>
      <c r="K320" s="56"/>
      <c r="L320" s="24"/>
    </row>
    <row r="321" spans="1:13" hidden="1" x14ac:dyDescent="0.25">
      <c r="A321" s="52"/>
      <c r="B321" s="58"/>
      <c r="C321" s="56"/>
      <c r="D321" s="58"/>
      <c r="E321" s="66"/>
      <c r="F321" s="66"/>
      <c r="G321" s="59"/>
      <c r="H321" s="58"/>
      <c r="I321" s="58"/>
      <c r="J321" s="56"/>
      <c r="K321" s="56"/>
      <c r="L321" s="24"/>
    </row>
    <row r="322" spans="1:13" hidden="1" x14ac:dyDescent="0.25">
      <c r="A322" s="52"/>
      <c r="B322" s="58"/>
      <c r="C322" s="56"/>
      <c r="D322" s="58"/>
      <c r="E322" s="66"/>
      <c r="F322" s="66"/>
      <c r="G322" s="59"/>
      <c r="H322" s="58"/>
      <c r="I322" s="58"/>
      <c r="J322" s="56"/>
      <c r="K322" s="56"/>
      <c r="L322" s="24"/>
    </row>
    <row r="323" spans="1:13" hidden="1" x14ac:dyDescent="0.25">
      <c r="A323" s="52"/>
      <c r="B323" s="58"/>
      <c r="C323" s="56"/>
      <c r="D323" s="58"/>
      <c r="E323" s="66"/>
      <c r="F323" s="66"/>
      <c r="G323" s="59"/>
      <c r="H323" s="58"/>
      <c r="I323" s="58"/>
      <c r="J323" s="56"/>
      <c r="K323" s="56"/>
      <c r="L323" s="56"/>
    </row>
    <row r="324" spans="1:13" hidden="1" x14ac:dyDescent="0.25">
      <c r="A324" s="52"/>
      <c r="B324" s="58"/>
      <c r="C324" s="56"/>
      <c r="D324" s="58"/>
      <c r="E324" s="66"/>
      <c r="F324" s="66"/>
      <c r="G324" s="59"/>
      <c r="H324" s="58"/>
      <c r="I324" s="58"/>
      <c r="J324" s="56"/>
      <c r="K324" s="56"/>
      <c r="L324" s="56"/>
    </row>
    <row r="325" spans="1:13" hidden="1" x14ac:dyDescent="0.25">
      <c r="A325" s="52"/>
      <c r="B325" s="58"/>
      <c r="C325" s="56"/>
      <c r="D325" s="58"/>
      <c r="E325" s="66"/>
      <c r="F325" s="66"/>
      <c r="G325" s="59"/>
      <c r="H325" s="58"/>
      <c r="I325" s="58"/>
      <c r="J325" s="56"/>
      <c r="K325" s="56"/>
      <c r="L325" s="24"/>
    </row>
    <row r="326" spans="1:13" x14ac:dyDescent="0.25">
      <c r="A326" s="81">
        <v>43286</v>
      </c>
      <c r="B326" s="82" t="s">
        <v>186</v>
      </c>
      <c r="C326" s="31" t="s">
        <v>70</v>
      </c>
      <c r="D326" s="82" t="s">
        <v>74</v>
      </c>
      <c r="E326" s="60">
        <v>40000</v>
      </c>
      <c r="F326" s="60"/>
      <c r="G326" s="96"/>
      <c r="H326" s="82" t="s">
        <v>806</v>
      </c>
      <c r="I326" s="82" t="s">
        <v>83</v>
      </c>
      <c r="J326" s="31"/>
      <c r="K326" s="31" t="s">
        <v>66</v>
      </c>
      <c r="L326" s="82" t="s">
        <v>100</v>
      </c>
      <c r="M326" s="83"/>
    </row>
    <row r="327" spans="1:13" s="83" customFormat="1" hidden="1" x14ac:dyDescent="0.25">
      <c r="A327" s="52"/>
      <c r="B327" s="58"/>
      <c r="C327" s="56"/>
      <c r="D327" s="58"/>
      <c r="E327" s="66"/>
      <c r="F327" s="66"/>
      <c r="G327" s="59"/>
      <c r="H327" s="58"/>
      <c r="I327" s="58"/>
      <c r="J327" s="56"/>
      <c r="K327" s="56"/>
      <c r="L327" s="58"/>
      <c r="M327"/>
    </row>
    <row r="328" spans="1:13" hidden="1" x14ac:dyDescent="0.25">
      <c r="A328" s="52"/>
      <c r="B328" s="61"/>
      <c r="C328" s="61"/>
      <c r="D328" s="61"/>
      <c r="E328" s="66"/>
      <c r="F328" s="66"/>
      <c r="G328" s="71"/>
      <c r="H328" s="58"/>
      <c r="I328" s="61"/>
      <c r="J328" s="56"/>
      <c r="K328" s="56"/>
      <c r="L328" s="24"/>
    </row>
    <row r="329" spans="1:13" hidden="1" x14ac:dyDescent="0.25">
      <c r="A329" s="52"/>
      <c r="B329" s="61"/>
      <c r="C329" s="61"/>
      <c r="D329" s="61"/>
      <c r="E329" s="66"/>
      <c r="F329" s="66"/>
      <c r="G329" s="71"/>
      <c r="H329" s="58"/>
      <c r="I329" s="61"/>
      <c r="J329" s="56"/>
      <c r="K329" s="56"/>
      <c r="L329" s="24"/>
    </row>
    <row r="330" spans="1:13" hidden="1" x14ac:dyDescent="0.25">
      <c r="A330" s="52"/>
      <c r="B330" s="61"/>
      <c r="C330" s="61"/>
      <c r="D330" s="61"/>
      <c r="E330" s="66"/>
      <c r="F330" s="66"/>
      <c r="G330" s="71"/>
      <c r="H330" s="58"/>
      <c r="I330" s="61"/>
      <c r="J330" s="56"/>
      <c r="K330" s="56"/>
      <c r="L330" s="24"/>
    </row>
    <row r="331" spans="1:13" s="83" customFormat="1" hidden="1" x14ac:dyDescent="0.25">
      <c r="A331" s="52"/>
      <c r="B331" s="74"/>
      <c r="C331" s="24"/>
      <c r="D331" s="75"/>
      <c r="E331" s="98"/>
      <c r="F331" s="98"/>
      <c r="G331" s="76"/>
      <c r="H331" s="61"/>
      <c r="I331" s="61"/>
      <c r="J331" s="61"/>
      <c r="K331" s="56"/>
      <c r="L331" s="24"/>
      <c r="M331" s="42"/>
    </row>
    <row r="332" spans="1:13" hidden="1" x14ac:dyDescent="0.25">
      <c r="A332" s="52"/>
      <c r="B332" s="74"/>
      <c r="C332" s="61"/>
      <c r="D332" s="75"/>
      <c r="E332" s="98"/>
      <c r="F332" s="98"/>
      <c r="G332" s="76"/>
      <c r="H332" s="61"/>
      <c r="I332" s="61"/>
      <c r="J332" s="61"/>
      <c r="K332" s="56"/>
      <c r="L332" s="24"/>
      <c r="M332" s="42"/>
    </row>
    <row r="333" spans="1:13" hidden="1" x14ac:dyDescent="0.25">
      <c r="A333" s="52"/>
      <c r="B333" s="74"/>
      <c r="C333" s="61"/>
      <c r="D333" s="75"/>
      <c r="E333" s="98"/>
      <c r="F333" s="98"/>
      <c r="G333" s="76"/>
      <c r="H333" s="61"/>
      <c r="I333" s="61"/>
      <c r="J333" s="61"/>
      <c r="K333" s="56"/>
      <c r="L333" s="24"/>
      <c r="M333" s="42"/>
    </row>
    <row r="334" spans="1:13" hidden="1" x14ac:dyDescent="0.25">
      <c r="A334" s="52"/>
      <c r="B334" s="74"/>
      <c r="C334" s="24"/>
      <c r="D334" s="75"/>
      <c r="E334" s="98"/>
      <c r="F334" s="98"/>
      <c r="G334" s="76"/>
      <c r="H334" s="61"/>
      <c r="I334" s="61"/>
      <c r="J334" s="61"/>
      <c r="K334" s="56"/>
      <c r="L334" s="24"/>
      <c r="M334" s="42"/>
    </row>
    <row r="335" spans="1:13" s="83" customFormat="1" hidden="1" x14ac:dyDescent="0.25">
      <c r="A335" s="52"/>
      <c r="B335" s="24"/>
      <c r="C335" s="24"/>
      <c r="D335" s="24"/>
      <c r="E335" s="36"/>
      <c r="F335" s="36"/>
      <c r="G335" s="62"/>
      <c r="H335" s="24"/>
      <c r="I335" s="24"/>
      <c r="J335" s="24"/>
      <c r="K335" s="56"/>
      <c r="L335" s="24"/>
      <c r="M335" s="32"/>
    </row>
    <row r="336" spans="1:13" s="83" customFormat="1" hidden="1" x14ac:dyDescent="0.25">
      <c r="A336" s="52"/>
      <c r="B336" s="24"/>
      <c r="C336" s="24"/>
      <c r="D336" s="24"/>
      <c r="E336" s="36"/>
      <c r="F336" s="36"/>
      <c r="G336" s="62"/>
      <c r="H336" s="24"/>
      <c r="I336" s="24"/>
      <c r="J336" s="24"/>
      <c r="K336" s="56"/>
      <c r="L336" s="24"/>
      <c r="M336" s="32"/>
    </row>
    <row r="337" spans="1:13" hidden="1" x14ac:dyDescent="0.25">
      <c r="A337" s="52"/>
      <c r="B337" s="24"/>
      <c r="C337" s="24"/>
      <c r="D337" s="24"/>
      <c r="E337" s="36"/>
      <c r="F337" s="36"/>
      <c r="G337" s="62"/>
      <c r="H337" s="24"/>
      <c r="I337" s="24"/>
      <c r="J337" s="24"/>
      <c r="K337" s="56"/>
      <c r="L337" s="24"/>
      <c r="M337" s="32"/>
    </row>
    <row r="338" spans="1:13" x14ac:dyDescent="0.25">
      <c r="A338" s="81">
        <v>43286</v>
      </c>
      <c r="B338" s="82" t="s">
        <v>380</v>
      </c>
      <c r="C338" s="82" t="s">
        <v>70</v>
      </c>
      <c r="D338" s="82" t="s">
        <v>74</v>
      </c>
      <c r="E338" s="88">
        <v>100000</v>
      </c>
      <c r="F338" s="88"/>
      <c r="G338" s="88"/>
      <c r="H338" s="82" t="s">
        <v>1090</v>
      </c>
      <c r="I338" s="82" t="s">
        <v>503</v>
      </c>
      <c r="J338" s="82"/>
      <c r="K338" s="31" t="s">
        <v>66</v>
      </c>
      <c r="L338" s="82" t="s">
        <v>100</v>
      </c>
      <c r="M338" s="89"/>
    </row>
    <row r="339" spans="1:13" hidden="1" x14ac:dyDescent="0.25">
      <c r="A339" s="52"/>
      <c r="B339" s="45"/>
      <c r="C339" s="24"/>
      <c r="D339" s="46"/>
      <c r="E339" s="98"/>
      <c r="F339" s="62"/>
      <c r="G339" s="36"/>
      <c r="H339" s="24"/>
      <c r="I339" s="61"/>
      <c r="J339" s="61"/>
      <c r="K339" s="56"/>
      <c r="L339" s="24"/>
      <c r="M339" s="32"/>
    </row>
    <row r="340" spans="1:13" hidden="1" x14ac:dyDescent="0.25">
      <c r="A340" s="52"/>
      <c r="B340" s="45"/>
      <c r="C340" s="24"/>
      <c r="D340" s="46"/>
      <c r="E340" s="98"/>
      <c r="F340" s="62"/>
      <c r="G340" s="36"/>
      <c r="H340" s="24"/>
      <c r="I340" s="61"/>
      <c r="J340" s="61"/>
      <c r="K340" s="56"/>
      <c r="L340" s="24"/>
      <c r="M340" s="32"/>
    </row>
    <row r="341" spans="1:13" hidden="1" x14ac:dyDescent="0.25">
      <c r="A341" s="52"/>
      <c r="B341" s="45"/>
      <c r="C341" s="24"/>
      <c r="D341" s="46"/>
      <c r="E341" s="98"/>
      <c r="F341" s="62"/>
      <c r="G341" s="36"/>
      <c r="H341" s="24"/>
      <c r="I341" s="61"/>
      <c r="J341" s="61"/>
      <c r="K341" s="56"/>
      <c r="L341" s="24"/>
      <c r="M341" s="32"/>
    </row>
    <row r="342" spans="1:13" hidden="1" x14ac:dyDescent="0.25">
      <c r="A342" s="52"/>
      <c r="B342" s="45"/>
      <c r="C342" s="24"/>
      <c r="D342" s="46"/>
      <c r="E342" s="98"/>
      <c r="F342" s="62"/>
      <c r="G342" s="36"/>
      <c r="H342" s="24"/>
      <c r="I342" s="61"/>
      <c r="J342" s="61"/>
      <c r="K342" s="56"/>
      <c r="L342" s="24"/>
      <c r="M342" s="32"/>
    </row>
    <row r="343" spans="1:13" hidden="1" x14ac:dyDescent="0.25">
      <c r="A343" s="52"/>
      <c r="B343" s="45"/>
      <c r="C343" s="24"/>
      <c r="D343" s="46"/>
      <c r="E343" s="98"/>
      <c r="F343" s="62"/>
      <c r="G343" s="36"/>
      <c r="H343" s="24"/>
      <c r="I343" s="63"/>
      <c r="J343" s="61"/>
      <c r="K343" s="56"/>
      <c r="L343" s="24"/>
      <c r="M343" s="32"/>
    </row>
    <row r="344" spans="1:13" hidden="1" x14ac:dyDescent="0.25">
      <c r="A344" s="52"/>
      <c r="B344" s="56"/>
      <c r="C344" s="56"/>
      <c r="D344" s="56"/>
      <c r="E344" s="66"/>
      <c r="F344" s="66"/>
      <c r="G344" s="57"/>
      <c r="H344" s="56"/>
      <c r="I344" s="56"/>
      <c r="J344" s="56"/>
      <c r="K344" s="56"/>
      <c r="L344" s="20"/>
    </row>
    <row r="345" spans="1:13" hidden="1" x14ac:dyDescent="0.25">
      <c r="A345" s="52"/>
      <c r="B345" s="56"/>
      <c r="C345" s="56"/>
      <c r="D345" s="56"/>
      <c r="E345" s="66"/>
      <c r="F345" s="66"/>
      <c r="G345" s="57"/>
      <c r="H345" s="56"/>
      <c r="I345" s="56"/>
      <c r="J345" s="56"/>
      <c r="K345" s="56"/>
      <c r="L345" s="20"/>
    </row>
    <row r="346" spans="1:13" s="83" customFormat="1" hidden="1" x14ac:dyDescent="0.25">
      <c r="A346" s="52"/>
      <c r="B346" s="56"/>
      <c r="C346" s="56"/>
      <c r="D346" s="56"/>
      <c r="E346" s="66"/>
      <c r="F346" s="66"/>
      <c r="G346" s="57"/>
      <c r="H346" s="56"/>
      <c r="I346" s="56"/>
      <c r="J346" s="56"/>
      <c r="K346" s="56"/>
      <c r="L346" s="20"/>
      <c r="M346"/>
    </row>
    <row r="347" spans="1:13" hidden="1" x14ac:dyDescent="0.25">
      <c r="A347" s="52"/>
      <c r="B347" s="56"/>
      <c r="C347" s="56"/>
      <c r="D347" s="56"/>
      <c r="E347" s="66"/>
      <c r="F347" s="66"/>
      <c r="G347" s="57"/>
      <c r="H347" s="56"/>
      <c r="I347" s="56"/>
      <c r="J347" s="56"/>
      <c r="K347" s="56"/>
      <c r="L347" s="20"/>
    </row>
    <row r="348" spans="1:13" x14ac:dyDescent="0.25">
      <c r="A348" s="81">
        <v>43287</v>
      </c>
      <c r="B348" s="31" t="s">
        <v>186</v>
      </c>
      <c r="C348" s="31" t="s">
        <v>70</v>
      </c>
      <c r="D348" s="31" t="s">
        <v>74</v>
      </c>
      <c r="E348" s="60">
        <v>40000</v>
      </c>
      <c r="F348" s="60"/>
      <c r="G348" s="90"/>
      <c r="H348" s="31" t="s">
        <v>187</v>
      </c>
      <c r="I348" s="31" t="s">
        <v>188</v>
      </c>
      <c r="J348" s="31"/>
      <c r="K348" s="31" t="s">
        <v>66</v>
      </c>
      <c r="L348" s="82" t="s">
        <v>100</v>
      </c>
      <c r="M348" s="83"/>
    </row>
    <row r="349" spans="1:13" hidden="1" x14ac:dyDescent="0.25">
      <c r="A349" s="52"/>
      <c r="B349" s="56"/>
      <c r="C349" s="56"/>
      <c r="D349" s="56"/>
      <c r="E349" s="66"/>
      <c r="F349" s="66"/>
      <c r="G349" s="57"/>
      <c r="H349" s="56"/>
      <c r="I349" s="56"/>
      <c r="J349" s="56"/>
      <c r="K349" s="56"/>
      <c r="L349" s="20"/>
    </row>
    <row r="350" spans="1:13" hidden="1" x14ac:dyDescent="0.25">
      <c r="A350" s="52"/>
      <c r="B350" s="56"/>
      <c r="C350" s="24"/>
      <c r="D350" s="56"/>
      <c r="E350" s="66"/>
      <c r="F350" s="66"/>
      <c r="G350" s="57"/>
      <c r="H350" s="56"/>
      <c r="I350" s="56"/>
      <c r="J350" s="56"/>
      <c r="K350" s="56"/>
      <c r="L350" s="20"/>
    </row>
    <row r="351" spans="1:13" hidden="1" x14ac:dyDescent="0.25">
      <c r="A351" s="52"/>
      <c r="B351" s="24"/>
      <c r="C351" s="56"/>
      <c r="D351" s="24"/>
      <c r="E351" s="66"/>
      <c r="F351" s="66"/>
      <c r="G351" s="66"/>
      <c r="H351" s="24"/>
      <c r="I351" s="56"/>
      <c r="J351" s="56"/>
      <c r="K351" s="56"/>
      <c r="L351" s="20"/>
    </row>
    <row r="352" spans="1:13" hidden="1" x14ac:dyDescent="0.25">
      <c r="A352" s="52"/>
      <c r="B352" s="24"/>
      <c r="C352" s="56"/>
      <c r="D352" s="24"/>
      <c r="E352" s="66"/>
      <c r="F352" s="66"/>
      <c r="G352" s="66"/>
      <c r="H352" s="24"/>
      <c r="I352" s="56"/>
      <c r="J352" s="56"/>
      <c r="K352" s="56"/>
      <c r="L352" s="56"/>
    </row>
    <row r="353" spans="1:13" hidden="1" x14ac:dyDescent="0.25">
      <c r="A353" s="52"/>
      <c r="B353" s="24"/>
      <c r="C353" s="20"/>
      <c r="D353" s="24"/>
      <c r="E353" s="37"/>
      <c r="F353" s="37"/>
      <c r="G353" s="37"/>
      <c r="H353" s="24"/>
      <c r="I353" s="56"/>
      <c r="J353" s="20"/>
      <c r="K353" s="56"/>
      <c r="L353" s="20"/>
      <c r="M353" s="3"/>
    </row>
    <row r="354" spans="1:13" hidden="1" x14ac:dyDescent="0.25">
      <c r="A354" s="52"/>
      <c r="B354" s="24"/>
      <c r="C354" s="56"/>
      <c r="D354" s="24"/>
      <c r="E354" s="66"/>
      <c r="F354" s="66"/>
      <c r="G354" s="66"/>
      <c r="H354" s="24"/>
      <c r="I354" s="56"/>
      <c r="J354" s="56"/>
      <c r="K354" s="56"/>
      <c r="L354" s="20"/>
    </row>
    <row r="355" spans="1:13" x14ac:dyDescent="0.25">
      <c r="A355" s="81">
        <v>43287</v>
      </c>
      <c r="B355" s="31" t="s">
        <v>288</v>
      </c>
      <c r="C355" s="31" t="s">
        <v>70</v>
      </c>
      <c r="D355" s="31" t="s">
        <v>74</v>
      </c>
      <c r="E355" s="60"/>
      <c r="F355" s="60">
        <v>200000</v>
      </c>
      <c r="G355" s="84"/>
      <c r="H355" s="31" t="s">
        <v>186</v>
      </c>
      <c r="I355" s="31" t="s">
        <v>390</v>
      </c>
      <c r="J355" s="31"/>
      <c r="K355" s="31" t="s">
        <v>66</v>
      </c>
      <c r="L355" s="82" t="s">
        <v>100</v>
      </c>
      <c r="M355" s="85"/>
    </row>
    <row r="356" spans="1:13" hidden="1" x14ac:dyDescent="0.25">
      <c r="A356" s="52"/>
      <c r="B356" s="20"/>
      <c r="C356" s="20"/>
      <c r="D356" s="20"/>
      <c r="E356" s="37"/>
      <c r="F356" s="37"/>
      <c r="G356" s="51"/>
      <c r="H356" s="20"/>
      <c r="I356" s="20"/>
      <c r="J356" s="20"/>
      <c r="K356" s="56"/>
      <c r="L356" s="24"/>
      <c r="M356" s="34"/>
    </row>
    <row r="357" spans="1:13" x14ac:dyDescent="0.25">
      <c r="A357" s="81">
        <v>43287</v>
      </c>
      <c r="B357" s="31" t="s">
        <v>187</v>
      </c>
      <c r="C357" s="31" t="s">
        <v>70</v>
      </c>
      <c r="D357" s="31" t="s">
        <v>74</v>
      </c>
      <c r="E357" s="60"/>
      <c r="F357" s="60">
        <v>40000</v>
      </c>
      <c r="G357" s="84"/>
      <c r="H357" s="31" t="s">
        <v>186</v>
      </c>
      <c r="I357" s="31" t="s">
        <v>392</v>
      </c>
      <c r="J357" s="31"/>
      <c r="K357" s="31" t="s">
        <v>66</v>
      </c>
      <c r="L357" s="82" t="s">
        <v>100</v>
      </c>
      <c r="M357" s="85"/>
    </row>
    <row r="358" spans="1:13" hidden="1" x14ac:dyDescent="0.25">
      <c r="A358" s="52"/>
      <c r="B358" s="20"/>
      <c r="C358" s="20"/>
      <c r="D358" s="20"/>
      <c r="E358" s="37"/>
      <c r="F358" s="37"/>
      <c r="G358" s="51"/>
      <c r="H358" s="20"/>
      <c r="I358" s="20"/>
      <c r="J358" s="20"/>
      <c r="K358" s="56"/>
      <c r="L358" s="24"/>
      <c r="M358" s="34"/>
    </row>
    <row r="359" spans="1:13" hidden="1" x14ac:dyDescent="0.25">
      <c r="A359" s="52"/>
      <c r="B359" s="20"/>
      <c r="C359" s="20"/>
      <c r="D359" s="20"/>
      <c r="E359" s="37"/>
      <c r="F359" s="37"/>
      <c r="G359" s="51"/>
      <c r="H359" s="20"/>
      <c r="I359" s="20"/>
      <c r="J359" s="20"/>
      <c r="K359" s="56"/>
      <c r="L359" s="24"/>
      <c r="M359" s="34"/>
    </row>
    <row r="360" spans="1:13" hidden="1" x14ac:dyDescent="0.25">
      <c r="A360" s="52"/>
      <c r="B360" s="20"/>
      <c r="C360" s="20"/>
      <c r="D360" s="20"/>
      <c r="E360" s="37"/>
      <c r="F360" s="37"/>
      <c r="G360" s="51"/>
      <c r="H360" s="20"/>
      <c r="I360" s="20"/>
      <c r="J360" s="20"/>
      <c r="K360" s="56"/>
      <c r="L360" s="24"/>
      <c r="M360" s="34"/>
    </row>
    <row r="361" spans="1:13" x14ac:dyDescent="0.25">
      <c r="A361" s="81">
        <v>43287</v>
      </c>
      <c r="B361" s="31" t="s">
        <v>338</v>
      </c>
      <c r="C361" s="31" t="s">
        <v>70</v>
      </c>
      <c r="D361" s="31" t="s">
        <v>74</v>
      </c>
      <c r="E361" s="60"/>
      <c r="F361" s="60">
        <v>115000</v>
      </c>
      <c r="G361" s="84"/>
      <c r="H361" s="31" t="s">
        <v>186</v>
      </c>
      <c r="I361" s="31">
        <v>12</v>
      </c>
      <c r="J361" s="31"/>
      <c r="K361" s="31" t="s">
        <v>66</v>
      </c>
      <c r="L361" s="82" t="s">
        <v>100</v>
      </c>
      <c r="M361" s="85"/>
    </row>
    <row r="362" spans="1:13" hidden="1" x14ac:dyDescent="0.25">
      <c r="A362" s="52"/>
      <c r="B362" s="20"/>
      <c r="C362" s="20"/>
      <c r="D362" s="20"/>
      <c r="E362" s="37"/>
      <c r="F362" s="37"/>
      <c r="G362" s="36"/>
      <c r="H362" s="20"/>
      <c r="I362" s="20"/>
      <c r="J362" s="20"/>
      <c r="K362" s="56"/>
      <c r="L362" s="20"/>
      <c r="M362" s="3"/>
    </row>
    <row r="363" spans="1:13" s="83" customFormat="1" hidden="1" x14ac:dyDescent="0.25">
      <c r="A363" s="52"/>
      <c r="B363" s="20"/>
      <c r="C363" s="20"/>
      <c r="D363" s="20"/>
      <c r="E363" s="37"/>
      <c r="F363" s="37"/>
      <c r="G363" s="36"/>
      <c r="H363" s="20"/>
      <c r="I363" s="20"/>
      <c r="J363" s="20"/>
      <c r="K363" s="56"/>
      <c r="L363" s="20"/>
      <c r="M363" s="3"/>
    </row>
    <row r="364" spans="1:13" hidden="1" x14ac:dyDescent="0.25">
      <c r="A364" s="52"/>
      <c r="B364" s="20"/>
      <c r="C364" s="24"/>
      <c r="D364" s="20"/>
      <c r="E364" s="37"/>
      <c r="F364" s="37"/>
      <c r="G364" s="36"/>
      <c r="H364" s="20"/>
      <c r="I364" s="20"/>
      <c r="J364" s="20"/>
      <c r="K364" s="56"/>
      <c r="L364" s="20"/>
      <c r="M364" s="3"/>
    </row>
    <row r="365" spans="1:13" hidden="1" x14ac:dyDescent="0.25">
      <c r="A365" s="52"/>
      <c r="B365" s="56"/>
      <c r="C365" s="24"/>
      <c r="D365" s="56"/>
      <c r="E365" s="66"/>
      <c r="F365" s="66"/>
      <c r="G365" s="37"/>
      <c r="H365" s="56"/>
      <c r="I365" s="56"/>
      <c r="J365" s="56"/>
      <c r="K365" s="56"/>
      <c r="L365" s="24"/>
    </row>
    <row r="366" spans="1:13" s="83" customFormat="1" hidden="1" x14ac:dyDescent="0.25">
      <c r="A366" s="52"/>
      <c r="B366" s="56"/>
      <c r="C366" s="24"/>
      <c r="D366" s="56"/>
      <c r="E366" s="66"/>
      <c r="F366" s="66"/>
      <c r="G366" s="37"/>
      <c r="H366" s="56"/>
      <c r="I366" s="56"/>
      <c r="J366" s="56"/>
      <c r="K366" s="56"/>
      <c r="L366" s="24"/>
      <c r="M366"/>
    </row>
    <row r="367" spans="1:13" s="83" customFormat="1" hidden="1" x14ac:dyDescent="0.25">
      <c r="A367" s="52"/>
      <c r="B367" s="56"/>
      <c r="C367" s="56"/>
      <c r="D367" s="56"/>
      <c r="E367" s="66"/>
      <c r="F367" s="66"/>
      <c r="G367" s="37"/>
      <c r="H367" s="56"/>
      <c r="I367" s="56"/>
      <c r="J367" s="56"/>
      <c r="K367" s="56"/>
      <c r="L367" s="24"/>
      <c r="M367"/>
    </row>
    <row r="368" spans="1:13" hidden="1" x14ac:dyDescent="0.25">
      <c r="A368" s="52"/>
      <c r="B368" s="56"/>
      <c r="C368" s="56"/>
      <c r="D368" s="56"/>
      <c r="E368" s="66"/>
      <c r="F368" s="66"/>
      <c r="G368" s="37"/>
      <c r="H368" s="56"/>
      <c r="I368" s="56"/>
      <c r="J368" s="56"/>
      <c r="K368" s="56"/>
      <c r="L368" s="24"/>
    </row>
    <row r="369" spans="1:13" hidden="1" x14ac:dyDescent="0.25">
      <c r="A369" s="52"/>
      <c r="B369" s="56"/>
      <c r="C369" s="56"/>
      <c r="D369" s="56"/>
      <c r="E369" s="66"/>
      <c r="F369" s="66"/>
      <c r="G369" s="37"/>
      <c r="H369" s="56"/>
      <c r="I369" s="56"/>
      <c r="J369" s="56"/>
      <c r="K369" s="56"/>
      <c r="L369" s="24"/>
    </row>
    <row r="370" spans="1:13" hidden="1" x14ac:dyDescent="0.25">
      <c r="A370" s="52"/>
      <c r="B370" s="20"/>
      <c r="C370" s="20"/>
      <c r="D370" s="68"/>
      <c r="E370" s="66"/>
      <c r="F370" s="66"/>
      <c r="G370" s="37"/>
      <c r="H370" s="20"/>
      <c r="I370" s="20"/>
      <c r="J370" s="56"/>
      <c r="K370" s="56"/>
      <c r="L370" s="24"/>
      <c r="M370" s="38"/>
    </row>
    <row r="371" spans="1:13" hidden="1" x14ac:dyDescent="0.25">
      <c r="A371" s="52"/>
      <c r="B371" s="20"/>
      <c r="C371" s="20"/>
      <c r="D371" s="68"/>
      <c r="E371" s="66"/>
      <c r="F371" s="66"/>
      <c r="G371" s="37"/>
      <c r="H371" s="20"/>
      <c r="I371" s="20"/>
      <c r="J371" s="56"/>
      <c r="K371" s="56"/>
      <c r="L371" s="24"/>
      <c r="M371" s="38"/>
    </row>
    <row r="372" spans="1:13" hidden="1" x14ac:dyDescent="0.25">
      <c r="A372" s="52"/>
      <c r="B372" s="20"/>
      <c r="C372" s="20"/>
      <c r="D372" s="68"/>
      <c r="E372" s="66"/>
      <c r="F372" s="66"/>
      <c r="G372" s="37"/>
      <c r="H372" s="20"/>
      <c r="I372" s="20"/>
      <c r="J372" s="56"/>
      <c r="K372" s="56"/>
      <c r="L372" s="24"/>
      <c r="M372" s="38"/>
    </row>
    <row r="373" spans="1:13" hidden="1" x14ac:dyDescent="0.25">
      <c r="A373" s="52"/>
      <c r="B373" s="20"/>
      <c r="C373" s="20"/>
      <c r="D373" s="68"/>
      <c r="E373" s="66"/>
      <c r="F373" s="66"/>
      <c r="G373" s="37"/>
      <c r="H373" s="20"/>
      <c r="I373" s="20"/>
      <c r="J373" s="56"/>
      <c r="K373" s="56"/>
      <c r="L373" s="24"/>
      <c r="M373" s="38"/>
    </row>
    <row r="374" spans="1:13" hidden="1" x14ac:dyDescent="0.25">
      <c r="A374" s="52"/>
      <c r="B374" s="20"/>
      <c r="C374" s="20"/>
      <c r="D374" s="68"/>
      <c r="E374" s="66"/>
      <c r="F374" s="66"/>
      <c r="G374" s="37"/>
      <c r="H374" s="20"/>
      <c r="I374" s="20"/>
      <c r="J374" s="56"/>
      <c r="K374" s="56"/>
      <c r="L374" s="24"/>
      <c r="M374" s="38"/>
    </row>
    <row r="375" spans="1:13" hidden="1" x14ac:dyDescent="0.25">
      <c r="A375" s="52"/>
      <c r="B375" s="20"/>
      <c r="C375" s="20"/>
      <c r="D375" s="68"/>
      <c r="E375" s="66"/>
      <c r="F375" s="66"/>
      <c r="G375" s="37"/>
      <c r="H375" s="20"/>
      <c r="I375" s="20"/>
      <c r="J375" s="56"/>
      <c r="K375" s="56"/>
      <c r="L375" s="24"/>
      <c r="M375" s="38"/>
    </row>
    <row r="376" spans="1:13" s="3" customFormat="1" hidden="1" x14ac:dyDescent="0.25">
      <c r="A376" s="52"/>
      <c r="B376" s="20"/>
      <c r="C376" s="20"/>
      <c r="D376" s="68"/>
      <c r="E376" s="66"/>
      <c r="F376" s="66"/>
      <c r="G376" s="37"/>
      <c r="H376" s="20"/>
      <c r="I376" s="20"/>
      <c r="J376" s="56"/>
      <c r="K376" s="56"/>
      <c r="L376" s="24"/>
      <c r="M376" s="38"/>
    </row>
    <row r="377" spans="1:13" hidden="1" x14ac:dyDescent="0.25">
      <c r="A377" s="52"/>
      <c r="B377" s="20"/>
      <c r="C377" s="20"/>
      <c r="D377" s="68"/>
      <c r="E377" s="66"/>
      <c r="F377" s="66"/>
      <c r="G377" s="37"/>
      <c r="H377" s="20"/>
      <c r="I377" s="20"/>
      <c r="J377" s="56"/>
      <c r="K377" s="56"/>
      <c r="L377" s="24"/>
      <c r="M377" s="38"/>
    </row>
    <row r="378" spans="1:13" hidden="1" x14ac:dyDescent="0.25">
      <c r="A378" s="52"/>
      <c r="B378" s="20"/>
      <c r="C378" s="20"/>
      <c r="D378" s="68"/>
      <c r="E378" s="66"/>
      <c r="F378" s="66"/>
      <c r="G378" s="37"/>
      <c r="H378" s="20"/>
      <c r="I378" s="20"/>
      <c r="J378" s="56"/>
      <c r="K378" s="56"/>
      <c r="L378" s="24"/>
      <c r="M378" s="38"/>
    </row>
    <row r="379" spans="1:13" ht="15.75" hidden="1" x14ac:dyDescent="0.25">
      <c r="A379" s="52"/>
      <c r="B379" s="20"/>
      <c r="C379" s="20"/>
      <c r="D379" s="55"/>
      <c r="E379" s="37"/>
      <c r="F379" s="37"/>
      <c r="G379" s="37"/>
      <c r="H379" s="20"/>
      <c r="I379" s="46"/>
      <c r="J379" s="20"/>
      <c r="K379" s="56"/>
      <c r="L379" s="24"/>
      <c r="M379" s="39"/>
    </row>
    <row r="380" spans="1:13" ht="15.75" hidden="1" x14ac:dyDescent="0.25">
      <c r="A380" s="52"/>
      <c r="B380" s="20"/>
      <c r="C380" s="20"/>
      <c r="D380" s="55"/>
      <c r="E380" s="37"/>
      <c r="F380" s="37"/>
      <c r="G380" s="37"/>
      <c r="H380" s="20"/>
      <c r="I380" s="46"/>
      <c r="J380" s="20"/>
      <c r="K380" s="56"/>
      <c r="L380" s="24"/>
      <c r="M380" s="39"/>
    </row>
    <row r="381" spans="1:13" ht="15.75" hidden="1" x14ac:dyDescent="0.25">
      <c r="A381" s="52"/>
      <c r="B381" s="20"/>
      <c r="C381" s="20"/>
      <c r="D381" s="55"/>
      <c r="E381" s="37"/>
      <c r="F381" s="37"/>
      <c r="G381" s="37"/>
      <c r="H381" s="20"/>
      <c r="I381" s="46"/>
      <c r="J381" s="20"/>
      <c r="K381" s="56"/>
      <c r="L381" s="24"/>
      <c r="M381" s="39"/>
    </row>
    <row r="382" spans="1:13" hidden="1" x14ac:dyDescent="0.25">
      <c r="A382" s="52"/>
      <c r="B382" s="20"/>
      <c r="C382" s="20"/>
      <c r="D382" s="56"/>
      <c r="E382" s="37"/>
      <c r="F382" s="67"/>
      <c r="G382" s="57"/>
      <c r="H382" s="20"/>
      <c r="I382" s="20"/>
      <c r="J382" s="20"/>
      <c r="K382" s="56"/>
      <c r="L382" s="56"/>
      <c r="M382" s="3"/>
    </row>
    <row r="383" spans="1:13" hidden="1" x14ac:dyDescent="0.25">
      <c r="A383" s="52"/>
      <c r="B383" s="20"/>
      <c r="C383" s="20"/>
      <c r="D383" s="56"/>
      <c r="E383" s="37"/>
      <c r="F383" s="67"/>
      <c r="G383" s="57"/>
      <c r="H383" s="20"/>
      <c r="I383" s="20"/>
      <c r="J383" s="20"/>
      <c r="K383" s="56"/>
      <c r="L383" s="56"/>
      <c r="M383" s="3"/>
    </row>
    <row r="384" spans="1:13" s="3" customFormat="1" hidden="1" x14ac:dyDescent="0.25">
      <c r="A384" s="52"/>
      <c r="B384" s="20"/>
      <c r="C384" s="24"/>
      <c r="D384" s="56"/>
      <c r="E384" s="37"/>
      <c r="F384" s="67"/>
      <c r="G384" s="57"/>
      <c r="H384" s="20"/>
      <c r="I384" s="20"/>
      <c r="J384" s="20"/>
      <c r="K384" s="56"/>
      <c r="L384" s="56"/>
    </row>
    <row r="385" spans="1:13" s="3" customFormat="1" hidden="1" x14ac:dyDescent="0.25">
      <c r="A385" s="52"/>
      <c r="B385" s="61"/>
      <c r="C385" s="61"/>
      <c r="D385" s="61"/>
      <c r="E385" s="66"/>
      <c r="F385" s="98"/>
      <c r="G385" s="61"/>
      <c r="H385" s="58"/>
      <c r="I385" s="61"/>
      <c r="J385" s="56"/>
      <c r="K385" s="56"/>
      <c r="L385" s="24"/>
      <c r="M385"/>
    </row>
    <row r="386" spans="1:13" hidden="1" x14ac:dyDescent="0.25">
      <c r="A386" s="52"/>
      <c r="B386" s="61"/>
      <c r="C386" s="61"/>
      <c r="D386" s="61"/>
      <c r="E386" s="66"/>
      <c r="F386" s="98"/>
      <c r="G386" s="61"/>
      <c r="H386" s="58"/>
      <c r="I386" s="61"/>
      <c r="J386" s="56"/>
      <c r="K386" s="56"/>
      <c r="L386" s="24"/>
    </row>
    <row r="387" spans="1:13" hidden="1" x14ac:dyDescent="0.25">
      <c r="A387" s="52"/>
      <c r="B387" s="65"/>
      <c r="C387" s="61"/>
      <c r="D387" s="61"/>
      <c r="E387" s="66"/>
      <c r="F387" s="98"/>
      <c r="G387" s="61"/>
      <c r="H387" s="58"/>
      <c r="I387" s="61"/>
      <c r="J387" s="56"/>
      <c r="K387" s="56"/>
      <c r="L387" s="24"/>
    </row>
    <row r="388" spans="1:13" hidden="1" x14ac:dyDescent="0.25">
      <c r="A388" s="52"/>
      <c r="B388" s="61"/>
      <c r="C388" s="61"/>
      <c r="D388" s="61"/>
      <c r="E388" s="66"/>
      <c r="F388" s="98"/>
      <c r="G388" s="61"/>
      <c r="H388" s="58"/>
      <c r="I388" s="61"/>
      <c r="J388" s="56"/>
      <c r="K388" s="56"/>
      <c r="L388" s="24"/>
    </row>
    <row r="389" spans="1:13" hidden="1" x14ac:dyDescent="0.25">
      <c r="A389" s="52"/>
      <c r="B389" s="61"/>
      <c r="C389" s="61"/>
      <c r="D389" s="61"/>
      <c r="E389" s="66"/>
      <c r="F389" s="98"/>
      <c r="G389" s="61"/>
      <c r="H389" s="58"/>
      <c r="I389" s="61"/>
      <c r="J389" s="56"/>
      <c r="K389" s="56"/>
      <c r="L389" s="24"/>
    </row>
    <row r="390" spans="1:13" hidden="1" x14ac:dyDescent="0.25">
      <c r="A390" s="52"/>
      <c r="B390" s="61"/>
      <c r="C390" s="24"/>
      <c r="D390" s="61"/>
      <c r="E390" s="66"/>
      <c r="F390" s="98"/>
      <c r="G390" s="61"/>
      <c r="H390" s="58"/>
      <c r="I390" s="61"/>
      <c r="J390" s="56"/>
      <c r="K390" s="56"/>
      <c r="L390" s="24"/>
    </row>
    <row r="391" spans="1:13" hidden="1" x14ac:dyDescent="0.25">
      <c r="A391" s="52"/>
      <c r="B391" s="58"/>
      <c r="C391" s="56"/>
      <c r="D391" s="58"/>
      <c r="E391" s="66"/>
      <c r="F391" s="66"/>
      <c r="G391" s="59"/>
      <c r="H391" s="58"/>
      <c r="I391" s="58"/>
      <c r="J391" s="56"/>
      <c r="K391" s="56"/>
      <c r="L391" s="24"/>
    </row>
    <row r="392" spans="1:13" hidden="1" x14ac:dyDescent="0.25">
      <c r="A392" s="52"/>
      <c r="B392" s="58"/>
      <c r="C392" s="56"/>
      <c r="D392" s="58"/>
      <c r="E392" s="66"/>
      <c r="F392" s="66"/>
      <c r="G392" s="59"/>
      <c r="H392" s="58"/>
      <c r="I392" s="58"/>
      <c r="J392" s="56"/>
      <c r="K392" s="56"/>
      <c r="L392" s="24"/>
    </row>
    <row r="393" spans="1:13" hidden="1" x14ac:dyDescent="0.25">
      <c r="A393" s="52"/>
      <c r="B393" s="58"/>
      <c r="C393" s="24"/>
      <c r="D393" s="58"/>
      <c r="E393" s="66"/>
      <c r="F393" s="66"/>
      <c r="G393" s="59"/>
      <c r="H393" s="58"/>
      <c r="I393" s="58"/>
      <c r="J393" s="56"/>
      <c r="K393" s="56"/>
      <c r="L393" s="24"/>
    </row>
    <row r="394" spans="1:13" hidden="1" x14ac:dyDescent="0.25">
      <c r="A394" s="52"/>
      <c r="B394" s="58"/>
      <c r="C394" s="56"/>
      <c r="D394" s="58"/>
      <c r="E394" s="66"/>
      <c r="F394" s="66"/>
      <c r="G394" s="59"/>
      <c r="H394" s="58"/>
      <c r="I394" s="58"/>
      <c r="J394" s="56"/>
      <c r="K394" s="56"/>
      <c r="L394" s="24"/>
    </row>
    <row r="395" spans="1:13" s="83" customFormat="1" hidden="1" x14ac:dyDescent="0.25">
      <c r="A395" s="52"/>
      <c r="B395" s="58"/>
      <c r="C395" s="56"/>
      <c r="D395" s="58"/>
      <c r="E395" s="66"/>
      <c r="F395" s="66"/>
      <c r="G395" s="59"/>
      <c r="H395" s="58"/>
      <c r="I395" s="58"/>
      <c r="J395" s="56"/>
      <c r="K395" s="56"/>
      <c r="L395" s="24"/>
      <c r="M395"/>
    </row>
    <row r="396" spans="1:13" hidden="1" x14ac:dyDescent="0.25">
      <c r="A396" s="52"/>
      <c r="B396" s="61"/>
      <c r="C396" s="61"/>
      <c r="D396" s="61"/>
      <c r="E396" s="66"/>
      <c r="F396" s="66"/>
      <c r="G396" s="71"/>
      <c r="H396" s="58"/>
      <c r="I396" s="61"/>
      <c r="J396" s="56"/>
      <c r="K396" s="56"/>
      <c r="L396" s="24"/>
    </row>
    <row r="397" spans="1:13" x14ac:dyDescent="0.25">
      <c r="A397" s="81">
        <v>43287</v>
      </c>
      <c r="B397" s="87" t="s">
        <v>186</v>
      </c>
      <c r="C397" s="87" t="s">
        <v>70</v>
      </c>
      <c r="D397" s="87" t="s">
        <v>74</v>
      </c>
      <c r="E397" s="60">
        <v>115000</v>
      </c>
      <c r="F397" s="60"/>
      <c r="G397" s="91"/>
      <c r="H397" s="82" t="s">
        <v>338</v>
      </c>
      <c r="I397" s="87" t="s">
        <v>188</v>
      </c>
      <c r="J397" s="31"/>
      <c r="K397" s="31" t="s">
        <v>66</v>
      </c>
      <c r="L397" s="82" t="s">
        <v>100</v>
      </c>
      <c r="M397" s="83"/>
    </row>
    <row r="398" spans="1:13" hidden="1" x14ac:dyDescent="0.25">
      <c r="A398" s="52"/>
      <c r="B398" s="61"/>
      <c r="C398" s="61"/>
      <c r="D398" s="61"/>
      <c r="E398" s="66"/>
      <c r="F398" s="66"/>
      <c r="G398" s="71"/>
      <c r="H398" s="58"/>
      <c r="I398" s="61"/>
      <c r="J398" s="56"/>
      <c r="K398" s="56"/>
      <c r="L398" s="24"/>
    </row>
    <row r="399" spans="1:13" hidden="1" x14ac:dyDescent="0.25">
      <c r="A399" s="52"/>
      <c r="B399" s="61"/>
      <c r="C399" s="61"/>
      <c r="D399" s="61"/>
      <c r="E399" s="66"/>
      <c r="F399" s="66"/>
      <c r="G399" s="71"/>
      <c r="H399" s="58"/>
      <c r="I399" s="61"/>
      <c r="J399" s="56"/>
      <c r="K399" s="56"/>
      <c r="L399" s="24"/>
    </row>
    <row r="400" spans="1:13" hidden="1" x14ac:dyDescent="0.25">
      <c r="A400" s="52"/>
      <c r="B400" s="24"/>
      <c r="C400" s="24"/>
      <c r="D400" s="24"/>
      <c r="E400" s="36"/>
      <c r="F400" s="36"/>
      <c r="G400" s="62"/>
      <c r="H400" s="24"/>
      <c r="I400" s="24"/>
      <c r="J400" s="24"/>
      <c r="K400" s="56"/>
      <c r="L400" s="24"/>
      <c r="M400" s="32"/>
    </row>
    <row r="401" spans="1:13" hidden="1" x14ac:dyDescent="0.25">
      <c r="A401" s="52"/>
      <c r="B401" s="24"/>
      <c r="C401" s="24"/>
      <c r="D401" s="24"/>
      <c r="E401" s="36"/>
      <c r="F401" s="36"/>
      <c r="G401" s="62"/>
      <c r="H401" s="24"/>
      <c r="I401" s="24"/>
      <c r="J401" s="24"/>
      <c r="K401" s="56"/>
      <c r="L401" s="24"/>
      <c r="M401" s="32"/>
    </row>
    <row r="402" spans="1:13" hidden="1" x14ac:dyDescent="0.25">
      <c r="A402" s="52"/>
      <c r="B402" s="24"/>
      <c r="C402" s="24"/>
      <c r="D402" s="24"/>
      <c r="E402" s="36"/>
      <c r="F402" s="36"/>
      <c r="G402" s="62"/>
      <c r="H402" s="24"/>
      <c r="I402" s="24"/>
      <c r="J402" s="24"/>
      <c r="K402" s="56"/>
      <c r="L402" s="24"/>
      <c r="M402" s="32"/>
    </row>
    <row r="403" spans="1:13" hidden="1" x14ac:dyDescent="0.25">
      <c r="A403" s="52"/>
      <c r="B403" s="24"/>
      <c r="C403" s="24"/>
      <c r="D403" s="24"/>
      <c r="E403" s="36"/>
      <c r="F403" s="36"/>
      <c r="G403" s="62"/>
      <c r="H403" s="24"/>
      <c r="I403" s="24"/>
      <c r="J403" s="24"/>
      <c r="K403" s="56"/>
      <c r="L403" s="24"/>
      <c r="M403" s="32"/>
    </row>
    <row r="404" spans="1:13" hidden="1" x14ac:dyDescent="0.25">
      <c r="A404" s="52"/>
      <c r="B404" s="24"/>
      <c r="C404" s="24"/>
      <c r="D404" s="24"/>
      <c r="E404" s="36"/>
      <c r="F404" s="36"/>
      <c r="G404" s="62"/>
      <c r="H404" s="24"/>
      <c r="I404" s="24"/>
      <c r="J404" s="24"/>
      <c r="K404" s="56"/>
      <c r="L404" s="24"/>
      <c r="M404" s="32"/>
    </row>
    <row r="405" spans="1:13" hidden="1" x14ac:dyDescent="0.25">
      <c r="A405" s="52"/>
      <c r="B405" s="24"/>
      <c r="C405" s="24"/>
      <c r="D405" s="24"/>
      <c r="E405" s="36"/>
      <c r="F405" s="36"/>
      <c r="G405" s="62"/>
      <c r="H405" s="24"/>
      <c r="I405" s="24"/>
      <c r="J405" s="24"/>
      <c r="K405" s="56"/>
      <c r="L405" s="24"/>
      <c r="M405" s="32"/>
    </row>
    <row r="406" spans="1:13" hidden="1" x14ac:dyDescent="0.25">
      <c r="A406" s="52"/>
      <c r="B406" s="24"/>
      <c r="C406" s="24"/>
      <c r="D406" s="24"/>
      <c r="E406" s="36"/>
      <c r="F406" s="36"/>
      <c r="G406" s="62"/>
      <c r="H406" s="24"/>
      <c r="I406" s="24"/>
      <c r="J406" s="24"/>
      <c r="K406" s="56"/>
      <c r="L406" s="24"/>
      <c r="M406" s="32"/>
    </row>
    <row r="407" spans="1:13" hidden="1" x14ac:dyDescent="0.25">
      <c r="A407" s="52"/>
      <c r="B407" s="24"/>
      <c r="C407" s="24"/>
      <c r="D407" s="24"/>
      <c r="E407" s="36"/>
      <c r="F407" s="36"/>
      <c r="G407" s="62"/>
      <c r="H407" s="24"/>
      <c r="I407" s="24"/>
      <c r="J407" s="24"/>
      <c r="K407" s="56"/>
      <c r="L407" s="24"/>
      <c r="M407" s="32"/>
    </row>
    <row r="408" spans="1:13" s="83" customFormat="1" hidden="1" x14ac:dyDescent="0.25">
      <c r="A408" s="52"/>
      <c r="B408" s="24"/>
      <c r="C408" s="24"/>
      <c r="D408" s="24"/>
      <c r="E408" s="36"/>
      <c r="F408" s="36"/>
      <c r="G408" s="62"/>
      <c r="H408" s="24"/>
      <c r="I408" s="24"/>
      <c r="J408" s="24"/>
      <c r="K408" s="56"/>
      <c r="L408" s="24"/>
      <c r="M408" s="32"/>
    </row>
    <row r="409" spans="1:13" hidden="1" x14ac:dyDescent="0.25">
      <c r="A409" s="52"/>
      <c r="B409" s="45"/>
      <c r="C409" s="24"/>
      <c r="D409" s="46"/>
      <c r="E409" s="98"/>
      <c r="F409" s="62"/>
      <c r="G409" s="36"/>
      <c r="H409" s="24"/>
      <c r="I409" s="61"/>
      <c r="J409" s="61"/>
      <c r="K409" s="56"/>
      <c r="L409" s="24"/>
      <c r="M409" s="32"/>
    </row>
    <row r="410" spans="1:13" hidden="1" x14ac:dyDescent="0.25">
      <c r="A410" s="52"/>
      <c r="B410" s="45"/>
      <c r="C410" s="24"/>
      <c r="D410" s="46"/>
      <c r="E410" s="98"/>
      <c r="F410" s="62"/>
      <c r="G410" s="36"/>
      <c r="H410" s="24"/>
      <c r="I410" s="61"/>
      <c r="J410" s="61"/>
      <c r="K410" s="56"/>
      <c r="L410" s="24"/>
      <c r="M410" s="32"/>
    </row>
    <row r="411" spans="1:13" hidden="1" x14ac:dyDescent="0.25">
      <c r="A411" s="52"/>
      <c r="B411" s="45"/>
      <c r="C411" s="24"/>
      <c r="D411" s="46"/>
      <c r="E411" s="98"/>
      <c r="F411" s="62"/>
      <c r="G411" s="36"/>
      <c r="H411" s="24"/>
      <c r="I411" s="61"/>
      <c r="J411" s="61"/>
      <c r="K411" s="56"/>
      <c r="L411" s="24"/>
      <c r="M411" s="32"/>
    </row>
    <row r="412" spans="1:13" hidden="1" x14ac:dyDescent="0.25">
      <c r="A412" s="52"/>
      <c r="B412" s="45"/>
      <c r="C412" s="24"/>
      <c r="D412" s="46"/>
      <c r="E412" s="98"/>
      <c r="F412" s="62"/>
      <c r="G412" s="36"/>
      <c r="H412" s="24"/>
      <c r="I412" s="61"/>
      <c r="J412" s="61"/>
      <c r="K412" s="56"/>
      <c r="L412" s="24"/>
      <c r="M412" s="32"/>
    </row>
    <row r="413" spans="1:13" hidden="1" x14ac:dyDescent="0.25">
      <c r="A413" s="52"/>
      <c r="B413" s="45"/>
      <c r="C413" s="24"/>
      <c r="D413" s="46"/>
      <c r="E413" s="98"/>
      <c r="F413" s="62"/>
      <c r="G413" s="36"/>
      <c r="H413" s="24"/>
      <c r="I413" s="61"/>
      <c r="J413" s="61"/>
      <c r="K413" s="56"/>
      <c r="L413" s="24"/>
      <c r="M413" s="32"/>
    </row>
    <row r="414" spans="1:13" x14ac:dyDescent="0.25">
      <c r="A414" s="81">
        <v>43288</v>
      </c>
      <c r="B414" s="86" t="s">
        <v>1090</v>
      </c>
      <c r="C414" s="82" t="s">
        <v>70</v>
      </c>
      <c r="D414" s="54" t="s">
        <v>74</v>
      </c>
      <c r="E414" s="99">
        <v>100000</v>
      </c>
      <c r="F414" s="88"/>
      <c r="G414" s="88"/>
      <c r="H414" s="82" t="s">
        <v>82</v>
      </c>
      <c r="I414" s="87" t="s">
        <v>85</v>
      </c>
      <c r="J414" s="87"/>
      <c r="K414" s="31" t="s">
        <v>66</v>
      </c>
      <c r="L414" s="82" t="s">
        <v>100</v>
      </c>
      <c r="M414" s="89"/>
    </row>
    <row r="415" spans="1:13" s="83" customFormat="1" x14ac:dyDescent="0.25">
      <c r="A415" s="81">
        <v>43288</v>
      </c>
      <c r="B415" s="86" t="s">
        <v>1171</v>
      </c>
      <c r="C415" s="82" t="s">
        <v>70</v>
      </c>
      <c r="D415" s="54" t="s">
        <v>74</v>
      </c>
      <c r="E415" s="99">
        <v>50000</v>
      </c>
      <c r="F415" s="88"/>
      <c r="G415" s="88"/>
      <c r="H415" s="82" t="s">
        <v>82</v>
      </c>
      <c r="I415" s="87" t="s">
        <v>85</v>
      </c>
      <c r="J415" s="87"/>
      <c r="K415" s="31" t="s">
        <v>66</v>
      </c>
      <c r="L415" s="82" t="s">
        <v>100</v>
      </c>
      <c r="M415" s="89"/>
    </row>
    <row r="416" spans="1:13" hidden="1" x14ac:dyDescent="0.25">
      <c r="A416" s="52"/>
      <c r="B416" s="56"/>
      <c r="C416" s="56"/>
      <c r="D416" s="56"/>
      <c r="E416" s="66"/>
      <c r="F416" s="66"/>
      <c r="G416" s="57"/>
      <c r="H416" s="56"/>
      <c r="I416" s="56"/>
      <c r="J416" s="56"/>
      <c r="K416" s="56"/>
      <c r="L416" s="20"/>
    </row>
    <row r="417" spans="1:13" hidden="1" x14ac:dyDescent="0.25">
      <c r="A417" s="52"/>
      <c r="B417" s="56"/>
      <c r="C417" s="24"/>
      <c r="D417" s="56"/>
      <c r="E417" s="66"/>
      <c r="F417" s="66"/>
      <c r="G417" s="57"/>
      <c r="H417" s="56"/>
      <c r="I417" s="56"/>
      <c r="J417" s="56"/>
      <c r="K417" s="56"/>
      <c r="L417" s="20"/>
    </row>
    <row r="418" spans="1:13" hidden="1" x14ac:dyDescent="0.25">
      <c r="A418" s="52"/>
      <c r="B418" s="56"/>
      <c r="C418" s="56"/>
      <c r="D418" s="56"/>
      <c r="E418" s="66"/>
      <c r="F418" s="66"/>
      <c r="G418" s="57"/>
      <c r="H418" s="56"/>
      <c r="I418" s="56"/>
      <c r="J418" s="56"/>
      <c r="K418" s="56"/>
      <c r="L418" s="20"/>
    </row>
    <row r="419" spans="1:13" hidden="1" x14ac:dyDescent="0.25">
      <c r="A419" s="52"/>
      <c r="B419" s="24"/>
      <c r="C419" s="56"/>
      <c r="D419" s="24"/>
      <c r="E419" s="66"/>
      <c r="F419" s="66"/>
      <c r="G419" s="66"/>
      <c r="H419" s="24"/>
      <c r="I419" s="56"/>
      <c r="J419" s="56"/>
      <c r="K419" s="56"/>
      <c r="L419" s="20"/>
    </row>
    <row r="420" spans="1:13" hidden="1" x14ac:dyDescent="0.25">
      <c r="A420" s="52"/>
      <c r="B420" s="24"/>
      <c r="C420" s="56"/>
      <c r="D420" s="24"/>
      <c r="E420" s="66"/>
      <c r="F420" s="66"/>
      <c r="G420" s="66"/>
      <c r="H420" s="24"/>
      <c r="I420" s="56"/>
      <c r="J420" s="56"/>
      <c r="K420" s="56"/>
      <c r="L420" s="20"/>
    </row>
    <row r="421" spans="1:13" hidden="1" x14ac:dyDescent="0.25">
      <c r="A421" s="52"/>
      <c r="B421" s="24"/>
      <c r="C421" s="56"/>
      <c r="D421" s="24"/>
      <c r="E421" s="66"/>
      <c r="F421" s="66"/>
      <c r="G421" s="66"/>
      <c r="H421" s="24"/>
      <c r="I421" s="56"/>
      <c r="J421" s="56"/>
      <c r="K421" s="56"/>
      <c r="L421" s="20"/>
    </row>
    <row r="422" spans="1:13" hidden="1" x14ac:dyDescent="0.25">
      <c r="A422" s="52"/>
      <c r="B422" s="24"/>
      <c r="C422" s="24"/>
      <c r="D422" s="24"/>
      <c r="E422" s="36"/>
      <c r="F422" s="36"/>
      <c r="G422" s="66"/>
      <c r="H422" s="24"/>
      <c r="I422" s="56"/>
      <c r="J422" s="56"/>
      <c r="K422" s="56"/>
      <c r="L422" s="56"/>
    </row>
    <row r="423" spans="1:13" hidden="1" x14ac:dyDescent="0.25">
      <c r="A423" s="52"/>
      <c r="B423" s="24"/>
      <c r="C423" s="24"/>
      <c r="D423" s="24"/>
      <c r="E423" s="36"/>
      <c r="F423" s="36"/>
      <c r="G423" s="66"/>
      <c r="H423" s="24"/>
      <c r="I423" s="56"/>
      <c r="J423" s="56"/>
      <c r="K423" s="56"/>
      <c r="L423" s="20"/>
    </row>
    <row r="424" spans="1:13" hidden="1" x14ac:dyDescent="0.25">
      <c r="A424" s="52"/>
      <c r="B424" s="24"/>
      <c r="C424" s="56"/>
      <c r="D424" s="24"/>
      <c r="E424" s="66"/>
      <c r="F424" s="66"/>
      <c r="G424" s="66"/>
      <c r="H424" s="24"/>
      <c r="I424" s="56"/>
      <c r="J424" s="56"/>
      <c r="K424" s="56"/>
      <c r="L424" s="20"/>
    </row>
    <row r="425" spans="1:13" s="85" customFormat="1" ht="14.25" hidden="1" customHeight="1" x14ac:dyDescent="0.25">
      <c r="A425" s="52"/>
      <c r="B425" s="20"/>
      <c r="C425" s="20"/>
      <c r="D425" s="55"/>
      <c r="E425" s="37"/>
      <c r="F425" s="37"/>
      <c r="G425" s="37"/>
      <c r="H425" s="20"/>
      <c r="I425" s="46"/>
      <c r="J425" s="20"/>
      <c r="K425" s="56"/>
      <c r="L425" s="24"/>
      <c r="M425" s="39"/>
    </row>
    <row r="426" spans="1:13" s="34" customFormat="1" ht="14.25" hidden="1" customHeight="1" x14ac:dyDescent="0.25">
      <c r="A426" s="52"/>
      <c r="B426" s="20"/>
      <c r="C426" s="20"/>
      <c r="D426" s="55"/>
      <c r="E426" s="37"/>
      <c r="F426" s="37"/>
      <c r="G426" s="37"/>
      <c r="H426" s="20"/>
      <c r="I426" s="46"/>
      <c r="J426" s="20"/>
      <c r="K426" s="56"/>
      <c r="L426" s="24"/>
      <c r="M426" s="39"/>
    </row>
    <row r="427" spans="1:13" s="34" customFormat="1" ht="14.25" hidden="1" customHeight="1" x14ac:dyDescent="0.25">
      <c r="A427" s="52"/>
      <c r="B427" s="20"/>
      <c r="C427" s="20"/>
      <c r="D427" s="55"/>
      <c r="E427" s="37"/>
      <c r="F427" s="37"/>
      <c r="G427" s="37"/>
      <c r="H427" s="20"/>
      <c r="I427" s="46"/>
      <c r="J427" s="20"/>
      <c r="K427" s="56"/>
      <c r="L427" s="20"/>
      <c r="M427" s="39"/>
    </row>
    <row r="428" spans="1:13" s="85" customFormat="1" ht="14.25" hidden="1" customHeight="1" x14ac:dyDescent="0.25">
      <c r="A428" s="52"/>
      <c r="B428" s="20"/>
      <c r="C428" s="24"/>
      <c r="D428" s="55"/>
      <c r="E428" s="37"/>
      <c r="F428" s="37"/>
      <c r="G428" s="37"/>
      <c r="H428" s="20"/>
      <c r="I428" s="46"/>
      <c r="J428" s="20"/>
      <c r="K428" s="56"/>
      <c r="L428" s="20"/>
      <c r="M428" s="39"/>
    </row>
    <row r="429" spans="1:13" s="85" customFormat="1" ht="14.25" hidden="1" customHeight="1" x14ac:dyDescent="0.25">
      <c r="A429" s="52"/>
      <c r="B429" s="20"/>
      <c r="C429" s="20"/>
      <c r="D429" s="56"/>
      <c r="E429" s="37"/>
      <c r="F429" s="67"/>
      <c r="G429" s="57"/>
      <c r="H429" s="20"/>
      <c r="I429" s="20"/>
      <c r="J429" s="20"/>
      <c r="K429" s="56"/>
      <c r="L429" s="56"/>
      <c r="M429" s="3"/>
    </row>
    <row r="430" spans="1:13" s="34" customFormat="1" ht="14.25" hidden="1" customHeight="1" x14ac:dyDescent="0.25">
      <c r="A430" s="52"/>
      <c r="B430" s="20"/>
      <c r="C430" s="20"/>
      <c r="D430" s="56"/>
      <c r="E430" s="37"/>
      <c r="F430" s="67"/>
      <c r="G430" s="57"/>
      <c r="H430" s="20"/>
      <c r="I430" s="20"/>
      <c r="J430" s="20"/>
      <c r="K430" s="56"/>
      <c r="L430" s="56"/>
      <c r="M430" s="3"/>
    </row>
    <row r="431" spans="1:13" s="85" customFormat="1" ht="14.25" hidden="1" customHeight="1" x14ac:dyDescent="0.25">
      <c r="A431" s="52"/>
      <c r="B431" s="20"/>
      <c r="C431" s="20"/>
      <c r="D431" s="56"/>
      <c r="E431" s="37"/>
      <c r="F431" s="67"/>
      <c r="G431" s="57"/>
      <c r="H431" s="20"/>
      <c r="I431" s="20"/>
      <c r="J431" s="20"/>
      <c r="K431" s="56"/>
      <c r="L431" s="20"/>
      <c r="M431" s="3"/>
    </row>
    <row r="432" spans="1:13" s="34" customFormat="1" ht="14.25" hidden="1" customHeight="1" x14ac:dyDescent="0.25">
      <c r="A432" s="52"/>
      <c r="B432" s="20"/>
      <c r="C432" s="20"/>
      <c r="D432" s="56"/>
      <c r="E432" s="37"/>
      <c r="F432" s="67"/>
      <c r="G432" s="57"/>
      <c r="H432" s="20"/>
      <c r="I432" s="20"/>
      <c r="J432" s="20"/>
      <c r="K432" s="56"/>
      <c r="L432" s="56"/>
      <c r="M432" s="3"/>
    </row>
    <row r="433" spans="1:13" s="85" customFormat="1" ht="14.25" hidden="1" customHeight="1" x14ac:dyDescent="0.25">
      <c r="A433" s="52"/>
      <c r="B433" s="20"/>
      <c r="C433" s="20"/>
      <c r="D433" s="56"/>
      <c r="E433" s="37"/>
      <c r="F433" s="67"/>
      <c r="G433" s="57"/>
      <c r="H433" s="20"/>
      <c r="I433" s="20"/>
      <c r="J433" s="20"/>
      <c r="K433" s="56"/>
      <c r="L433" s="56"/>
      <c r="M433" s="3"/>
    </row>
    <row r="434" spans="1:13" s="34" customFormat="1" ht="14.25" hidden="1" customHeight="1" x14ac:dyDescent="0.25">
      <c r="A434" s="52"/>
      <c r="B434" s="20"/>
      <c r="C434" s="20"/>
      <c r="D434" s="56"/>
      <c r="E434" s="37"/>
      <c r="F434" s="67"/>
      <c r="G434" s="57"/>
      <c r="H434" s="20"/>
      <c r="I434" s="20"/>
      <c r="J434" s="20"/>
      <c r="K434" s="56"/>
      <c r="L434" s="56"/>
      <c r="M434" s="3"/>
    </row>
    <row r="435" spans="1:13" s="34" customFormat="1" ht="14.25" hidden="1" customHeight="1" x14ac:dyDescent="0.25">
      <c r="A435" s="52"/>
      <c r="B435" s="20"/>
      <c r="C435" s="20"/>
      <c r="D435" s="56"/>
      <c r="E435" s="37"/>
      <c r="F435" s="67"/>
      <c r="G435" s="57"/>
      <c r="H435" s="20"/>
      <c r="I435" s="20"/>
      <c r="J435" s="20"/>
      <c r="K435" s="56"/>
      <c r="L435" s="56"/>
      <c r="M435" s="3"/>
    </row>
    <row r="436" spans="1:13" s="85" customFormat="1" ht="14.25" customHeight="1" x14ac:dyDescent="0.25">
      <c r="A436" s="81">
        <v>43288</v>
      </c>
      <c r="B436" s="87" t="s">
        <v>186</v>
      </c>
      <c r="C436" s="87" t="s">
        <v>70</v>
      </c>
      <c r="D436" s="87" t="s">
        <v>74</v>
      </c>
      <c r="E436" s="60">
        <v>200000</v>
      </c>
      <c r="F436" s="60"/>
      <c r="G436" s="87"/>
      <c r="H436" s="82" t="s">
        <v>288</v>
      </c>
      <c r="I436" s="87" t="s">
        <v>500</v>
      </c>
      <c r="J436" s="31"/>
      <c r="K436" s="31" t="s">
        <v>66</v>
      </c>
      <c r="L436" s="82" t="s">
        <v>100</v>
      </c>
      <c r="M436" s="83"/>
    </row>
    <row r="437" spans="1:13" s="34" customFormat="1" ht="14.25" hidden="1" customHeight="1" x14ac:dyDescent="0.25">
      <c r="A437" s="52"/>
      <c r="B437" s="61"/>
      <c r="C437" s="61"/>
      <c r="D437" s="61"/>
      <c r="E437" s="66"/>
      <c r="F437" s="98"/>
      <c r="G437" s="61"/>
      <c r="H437" s="58"/>
      <c r="I437" s="61"/>
      <c r="J437" s="56"/>
      <c r="K437" s="56"/>
      <c r="L437" s="24"/>
      <c r="M437"/>
    </row>
    <row r="438" spans="1:13" s="85" customFormat="1" ht="14.25" customHeight="1" x14ac:dyDescent="0.25">
      <c r="A438" s="81">
        <v>43288</v>
      </c>
      <c r="B438" s="87" t="s">
        <v>274</v>
      </c>
      <c r="C438" s="87" t="s">
        <v>70</v>
      </c>
      <c r="D438" s="87" t="s">
        <v>74</v>
      </c>
      <c r="E438" s="60"/>
      <c r="F438" s="99">
        <v>200000</v>
      </c>
      <c r="G438" s="87"/>
      <c r="H438" s="82" t="s">
        <v>288</v>
      </c>
      <c r="I438" s="87" t="s">
        <v>83</v>
      </c>
      <c r="J438" s="31"/>
      <c r="K438" s="31" t="s">
        <v>66</v>
      </c>
      <c r="L438" s="82" t="s">
        <v>100</v>
      </c>
      <c r="M438" s="83"/>
    </row>
    <row r="439" spans="1:13" s="34" customFormat="1" ht="14.25" hidden="1" customHeight="1" x14ac:dyDescent="0.25">
      <c r="A439" s="52"/>
      <c r="B439" s="61"/>
      <c r="C439" s="61"/>
      <c r="D439" s="61"/>
      <c r="E439" s="66"/>
      <c r="F439" s="98"/>
      <c r="G439" s="61"/>
      <c r="H439" s="58"/>
      <c r="I439" s="61"/>
      <c r="J439" s="56"/>
      <c r="K439" s="56"/>
      <c r="L439" s="24"/>
      <c r="M439"/>
    </row>
    <row r="440" spans="1:13" s="34" customFormat="1" ht="14.25" hidden="1" customHeight="1" x14ac:dyDescent="0.25">
      <c r="A440" s="52"/>
      <c r="B440" s="61"/>
      <c r="C440" s="56"/>
      <c r="D440" s="61"/>
      <c r="E440" s="66"/>
      <c r="F440" s="98"/>
      <c r="G440" s="61"/>
      <c r="H440" s="58"/>
      <c r="I440" s="61"/>
      <c r="J440" s="56"/>
      <c r="K440" s="56"/>
      <c r="L440" s="24"/>
      <c r="M440"/>
    </row>
    <row r="441" spans="1:13" s="34" customFormat="1" ht="14.25" hidden="1" customHeight="1" x14ac:dyDescent="0.25">
      <c r="A441" s="52"/>
      <c r="B441" s="61"/>
      <c r="C441" s="24"/>
      <c r="D441" s="61"/>
      <c r="E441" s="66"/>
      <c r="F441" s="98"/>
      <c r="G441" s="61"/>
      <c r="H441" s="58"/>
      <c r="I441" s="61"/>
      <c r="J441" s="56"/>
      <c r="K441" s="56"/>
      <c r="L441" s="24"/>
      <c r="M441"/>
    </row>
    <row r="442" spans="1:13" s="34" customFormat="1" ht="14.25" hidden="1" customHeight="1" x14ac:dyDescent="0.25">
      <c r="A442" s="52"/>
      <c r="B442" s="61"/>
      <c r="C442" s="61"/>
      <c r="D442" s="61"/>
      <c r="E442" s="66"/>
      <c r="F442" s="98"/>
      <c r="G442" s="61"/>
      <c r="H442" s="58"/>
      <c r="I442" s="61"/>
      <c r="J442" s="56"/>
      <c r="K442" s="56"/>
      <c r="L442" s="24"/>
      <c r="M442"/>
    </row>
    <row r="443" spans="1:13" s="34" customFormat="1" ht="14.25" hidden="1" customHeight="1" x14ac:dyDescent="0.25">
      <c r="A443" s="52"/>
      <c r="B443" s="61"/>
      <c r="C443" s="61"/>
      <c r="D443" s="61"/>
      <c r="E443" s="66"/>
      <c r="F443" s="98"/>
      <c r="G443" s="61"/>
      <c r="H443" s="58"/>
      <c r="I443" s="61"/>
      <c r="J443" s="56"/>
      <c r="K443" s="56"/>
      <c r="L443" s="24"/>
      <c r="M443"/>
    </row>
    <row r="444" spans="1:13" s="34" customFormat="1" ht="14.25" hidden="1" customHeight="1" x14ac:dyDescent="0.25">
      <c r="A444" s="52"/>
      <c r="B444" s="61"/>
      <c r="C444" s="61"/>
      <c r="D444" s="61"/>
      <c r="E444" s="66"/>
      <c r="F444" s="98"/>
      <c r="G444" s="61"/>
      <c r="H444" s="58"/>
      <c r="I444" s="61"/>
      <c r="J444" s="56"/>
      <c r="K444" s="56"/>
      <c r="L444" s="24"/>
      <c r="M444"/>
    </row>
    <row r="445" spans="1:13" s="85" customFormat="1" ht="14.25" hidden="1" customHeight="1" x14ac:dyDescent="0.25">
      <c r="A445" s="52"/>
      <c r="B445" s="61"/>
      <c r="C445" s="61"/>
      <c r="D445" s="61"/>
      <c r="E445" s="66"/>
      <c r="F445" s="98"/>
      <c r="G445" s="61"/>
      <c r="H445" s="58"/>
      <c r="I445" s="61"/>
      <c r="J445" s="56"/>
      <c r="K445" s="56"/>
      <c r="L445" s="24"/>
      <c r="M445"/>
    </row>
    <row r="446" spans="1:13" s="85" customFormat="1" ht="14.25" hidden="1" customHeight="1" x14ac:dyDescent="0.25">
      <c r="A446" s="52"/>
      <c r="B446" s="61"/>
      <c r="C446" s="61"/>
      <c r="D446" s="61"/>
      <c r="E446" s="66"/>
      <c r="F446" s="98"/>
      <c r="G446" s="61"/>
      <c r="H446" s="58"/>
      <c r="I446" s="61"/>
      <c r="J446" s="56"/>
      <c r="K446" s="56"/>
      <c r="L446" s="24"/>
      <c r="M446"/>
    </row>
    <row r="447" spans="1:13" s="34" customFormat="1" ht="14.25" hidden="1" customHeight="1" x14ac:dyDescent="0.25">
      <c r="A447" s="52"/>
      <c r="B447" s="61"/>
      <c r="C447" s="61"/>
      <c r="D447" s="61"/>
      <c r="E447" s="66"/>
      <c r="F447" s="98"/>
      <c r="G447" s="61"/>
      <c r="H447" s="58"/>
      <c r="I447" s="61"/>
      <c r="J447" s="56"/>
      <c r="K447" s="56"/>
      <c r="L447" s="24"/>
      <c r="M447"/>
    </row>
    <row r="448" spans="1:13" s="34" customFormat="1" ht="14.25" hidden="1" customHeight="1" x14ac:dyDescent="0.25">
      <c r="A448" s="52"/>
      <c r="B448" s="61"/>
      <c r="C448" s="61"/>
      <c r="D448" s="61"/>
      <c r="E448" s="66"/>
      <c r="F448" s="98"/>
      <c r="G448" s="61"/>
      <c r="H448" s="58"/>
      <c r="I448" s="61"/>
      <c r="J448" s="56"/>
      <c r="K448" s="56"/>
      <c r="L448" s="24"/>
      <c r="M448"/>
    </row>
    <row r="449" spans="1:13" s="34" customFormat="1" ht="14.25" hidden="1" customHeight="1" x14ac:dyDescent="0.25">
      <c r="A449" s="52"/>
      <c r="B449" s="61"/>
      <c r="C449" s="24"/>
      <c r="D449" s="61"/>
      <c r="E449" s="66"/>
      <c r="F449" s="98"/>
      <c r="G449" s="61"/>
      <c r="H449" s="58"/>
      <c r="I449" s="61"/>
      <c r="J449" s="56"/>
      <c r="K449" s="56"/>
      <c r="L449" s="24"/>
      <c r="M449"/>
    </row>
    <row r="450" spans="1:13" s="34" customFormat="1" ht="14.25" hidden="1" customHeight="1" x14ac:dyDescent="0.2">
      <c r="A450" s="52"/>
      <c r="B450" s="24"/>
      <c r="C450" s="24"/>
      <c r="D450" s="24"/>
      <c r="E450" s="36"/>
      <c r="F450" s="36"/>
      <c r="G450" s="62"/>
      <c r="H450" s="24"/>
      <c r="I450" s="24"/>
      <c r="J450" s="24"/>
      <c r="K450" s="56"/>
      <c r="L450" s="24"/>
      <c r="M450" s="32"/>
    </row>
    <row r="451" spans="1:13" s="34" customFormat="1" ht="14.25" hidden="1" customHeight="1" x14ac:dyDescent="0.2">
      <c r="A451" s="52"/>
      <c r="B451" s="24"/>
      <c r="C451" s="24"/>
      <c r="D451" s="24"/>
      <c r="E451" s="36"/>
      <c r="F451" s="36"/>
      <c r="G451" s="62"/>
      <c r="H451" s="24"/>
      <c r="I451" s="24"/>
      <c r="J451" s="24"/>
      <c r="K451" s="56"/>
      <c r="L451" s="24"/>
      <c r="M451" s="32"/>
    </row>
    <row r="452" spans="1:13" s="34" customFormat="1" ht="14.25" hidden="1" customHeight="1" x14ac:dyDescent="0.2">
      <c r="A452" s="52"/>
      <c r="B452" s="24"/>
      <c r="C452" s="24"/>
      <c r="D452" s="24"/>
      <c r="E452" s="36"/>
      <c r="F452" s="36"/>
      <c r="G452" s="62"/>
      <c r="H452" s="24"/>
      <c r="I452" s="24"/>
      <c r="J452" s="24"/>
      <c r="K452" s="56"/>
      <c r="L452" s="24"/>
      <c r="M452" s="32"/>
    </row>
    <row r="453" spans="1:13" s="34" customFormat="1" ht="14.25" hidden="1" customHeight="1" x14ac:dyDescent="0.2">
      <c r="A453" s="52"/>
      <c r="B453" s="24"/>
      <c r="C453" s="24"/>
      <c r="D453" s="24"/>
      <c r="E453" s="36"/>
      <c r="F453" s="36"/>
      <c r="G453" s="62"/>
      <c r="H453" s="24"/>
      <c r="I453" s="24"/>
      <c r="J453" s="24"/>
      <c r="K453" s="56"/>
      <c r="L453" s="24"/>
      <c r="M453" s="32"/>
    </row>
    <row r="454" spans="1:13" s="85" customFormat="1" ht="14.25" hidden="1" customHeight="1" x14ac:dyDescent="0.2">
      <c r="A454" s="52"/>
      <c r="B454" s="24"/>
      <c r="C454" s="24"/>
      <c r="D454" s="24"/>
      <c r="E454" s="36"/>
      <c r="F454" s="36"/>
      <c r="G454" s="62"/>
      <c r="H454" s="24"/>
      <c r="I454" s="24"/>
      <c r="J454" s="24"/>
      <c r="K454" s="56"/>
      <c r="L454" s="24"/>
      <c r="M454" s="32"/>
    </row>
    <row r="455" spans="1:13" s="85" customFormat="1" ht="14.25" customHeight="1" x14ac:dyDescent="0.2">
      <c r="A455" s="81">
        <v>43288</v>
      </c>
      <c r="B455" s="82" t="s">
        <v>1104</v>
      </c>
      <c r="C455" s="82" t="s">
        <v>70</v>
      </c>
      <c r="D455" s="82" t="s">
        <v>74</v>
      </c>
      <c r="E455" s="88">
        <v>200000</v>
      </c>
      <c r="F455" s="88"/>
      <c r="G455" s="88"/>
      <c r="H455" s="82" t="s">
        <v>1090</v>
      </c>
      <c r="I455" s="82" t="s">
        <v>503</v>
      </c>
      <c r="J455" s="82"/>
      <c r="K455" s="31" t="s">
        <v>66</v>
      </c>
      <c r="L455" s="82" t="s">
        <v>100</v>
      </c>
      <c r="M455" s="89"/>
    </row>
    <row r="456" spans="1:13" s="34" customFormat="1" ht="14.25" hidden="1" customHeight="1" x14ac:dyDescent="0.2">
      <c r="A456" s="52"/>
      <c r="B456" s="24"/>
      <c r="C456" s="24"/>
      <c r="D456" s="24"/>
      <c r="E456" s="36"/>
      <c r="F456" s="36"/>
      <c r="G456" s="62"/>
      <c r="H456" s="24"/>
      <c r="I456" s="24"/>
      <c r="J456" s="24"/>
      <c r="K456" s="56"/>
      <c r="L456" s="24"/>
      <c r="M456" s="32"/>
    </row>
    <row r="457" spans="1:13" s="34" customFormat="1" ht="14.25" hidden="1" customHeight="1" x14ac:dyDescent="0.2">
      <c r="A457" s="52"/>
      <c r="B457" s="24"/>
      <c r="C457" s="24"/>
      <c r="D457" s="24"/>
      <c r="E457" s="36"/>
      <c r="F457" s="36"/>
      <c r="G457" s="62"/>
      <c r="H457" s="24"/>
      <c r="I457" s="24"/>
      <c r="J457" s="24"/>
      <c r="K457" s="56"/>
      <c r="L457" s="24"/>
      <c r="M457" s="32"/>
    </row>
    <row r="458" spans="1:13" s="34" customFormat="1" ht="14.25" hidden="1" customHeight="1" x14ac:dyDescent="0.2">
      <c r="A458" s="52"/>
      <c r="B458" s="24"/>
      <c r="C458" s="24"/>
      <c r="D458" s="24"/>
      <c r="E458" s="36"/>
      <c r="F458" s="36"/>
      <c r="G458" s="62"/>
      <c r="H458" s="24"/>
      <c r="I458" s="24"/>
      <c r="J458" s="24"/>
      <c r="K458" s="56"/>
      <c r="L458" s="24"/>
      <c r="M458" s="32"/>
    </row>
    <row r="459" spans="1:13" s="34" customFormat="1" ht="14.25" customHeight="1" x14ac:dyDescent="0.2">
      <c r="A459" s="81">
        <v>43288</v>
      </c>
      <c r="B459" s="82" t="s">
        <v>1127</v>
      </c>
      <c r="C459" s="82" t="s">
        <v>70</v>
      </c>
      <c r="D459" s="82" t="s">
        <v>74</v>
      </c>
      <c r="E459" s="88"/>
      <c r="F459" s="88">
        <v>50000</v>
      </c>
      <c r="G459" s="88"/>
      <c r="H459" s="82" t="s">
        <v>1090</v>
      </c>
      <c r="I459" s="82" t="s">
        <v>503</v>
      </c>
      <c r="J459" s="82"/>
      <c r="K459" s="31" t="s">
        <v>66</v>
      </c>
      <c r="L459" s="82" t="s">
        <v>100</v>
      </c>
      <c r="M459" s="89"/>
    </row>
    <row r="460" spans="1:13" s="34" customFormat="1" ht="14.25" customHeight="1" x14ac:dyDescent="0.2">
      <c r="A460" s="81">
        <v>43288</v>
      </c>
      <c r="B460" s="82" t="s">
        <v>1127</v>
      </c>
      <c r="C460" s="82" t="s">
        <v>70</v>
      </c>
      <c r="D460" s="82" t="s">
        <v>74</v>
      </c>
      <c r="E460" s="88"/>
      <c r="F460" s="88">
        <v>100000</v>
      </c>
      <c r="G460" s="88"/>
      <c r="H460" s="82" t="s">
        <v>1090</v>
      </c>
      <c r="I460" s="82" t="s">
        <v>503</v>
      </c>
      <c r="J460" s="82"/>
      <c r="K460" s="31" t="s">
        <v>66</v>
      </c>
      <c r="L460" s="82" t="s">
        <v>100</v>
      </c>
      <c r="M460" s="89"/>
    </row>
    <row r="461" spans="1:13" s="85" customFormat="1" ht="14.25" hidden="1" customHeight="1" x14ac:dyDescent="0.25">
      <c r="A461" s="52"/>
      <c r="B461" s="20"/>
      <c r="C461" s="20"/>
      <c r="D461" s="55"/>
      <c r="E461" s="37"/>
      <c r="F461" s="37"/>
      <c r="G461" s="37"/>
      <c r="H461" s="20"/>
      <c r="I461" s="46"/>
      <c r="J461" s="20"/>
      <c r="K461" s="56"/>
      <c r="L461" s="24"/>
      <c r="M461" s="39"/>
    </row>
    <row r="462" spans="1:13" s="34" customFormat="1" ht="14.25" hidden="1" customHeight="1" x14ac:dyDescent="0.25">
      <c r="A462" s="52"/>
      <c r="B462" s="20"/>
      <c r="C462" s="20"/>
      <c r="D462" s="55"/>
      <c r="E462" s="37"/>
      <c r="F462" s="37"/>
      <c r="G462" s="37"/>
      <c r="H462" s="20"/>
      <c r="I462" s="46"/>
      <c r="J462" s="20"/>
      <c r="K462" s="56"/>
      <c r="L462" s="24"/>
      <c r="M462" s="39"/>
    </row>
    <row r="463" spans="1:13" s="85" customFormat="1" ht="14.25" hidden="1" customHeight="1" x14ac:dyDescent="0.25">
      <c r="A463" s="52"/>
      <c r="B463" s="20"/>
      <c r="C463" s="24"/>
      <c r="D463" s="55"/>
      <c r="E463" s="37"/>
      <c r="F463" s="37"/>
      <c r="G463" s="37"/>
      <c r="H463" s="20"/>
      <c r="I463" s="46"/>
      <c r="J463" s="20"/>
      <c r="K463" s="56"/>
      <c r="L463" s="20"/>
      <c r="M463" s="39"/>
    </row>
    <row r="464" spans="1:13" s="34" customFormat="1" ht="14.25" hidden="1" customHeight="1" x14ac:dyDescent="0.25">
      <c r="A464" s="52"/>
      <c r="B464" s="20"/>
      <c r="C464" s="20"/>
      <c r="D464" s="56"/>
      <c r="E464" s="37"/>
      <c r="F464" s="67"/>
      <c r="G464" s="57"/>
      <c r="H464" s="20"/>
      <c r="I464" s="20"/>
      <c r="J464" s="20"/>
      <c r="K464" s="56"/>
      <c r="L464" s="56"/>
      <c r="M464" s="3"/>
    </row>
    <row r="465" spans="1:13" s="85" customFormat="1" ht="14.25" hidden="1" customHeight="1" x14ac:dyDescent="0.25">
      <c r="A465" s="52"/>
      <c r="B465" s="20"/>
      <c r="C465" s="20"/>
      <c r="D465" s="56"/>
      <c r="E465" s="37"/>
      <c r="F465" s="67"/>
      <c r="G465" s="57"/>
      <c r="H465" s="20"/>
      <c r="I465" s="20"/>
      <c r="J465" s="20"/>
      <c r="K465" s="56"/>
      <c r="L465" s="56"/>
      <c r="M465" s="3"/>
    </row>
    <row r="466" spans="1:13" s="34" customFormat="1" ht="14.25" hidden="1" customHeight="1" x14ac:dyDescent="0.25">
      <c r="A466" s="52"/>
      <c r="B466" s="20"/>
      <c r="C466" s="20"/>
      <c r="D466" s="56"/>
      <c r="E466" s="37"/>
      <c r="F466" s="67"/>
      <c r="G466" s="57"/>
      <c r="H466" s="20"/>
      <c r="I466" s="20"/>
      <c r="J466" s="20"/>
      <c r="K466" s="56"/>
      <c r="L466" s="56"/>
      <c r="M466" s="3"/>
    </row>
    <row r="467" spans="1:13" s="85" customFormat="1" ht="14.25" hidden="1" customHeight="1" x14ac:dyDescent="0.25">
      <c r="A467" s="52"/>
      <c r="B467" s="20"/>
      <c r="C467" s="20"/>
      <c r="D467" s="56"/>
      <c r="E467" s="37"/>
      <c r="F467" s="67"/>
      <c r="G467" s="57"/>
      <c r="H467" s="20"/>
      <c r="I467" s="20"/>
      <c r="J467" s="20"/>
      <c r="K467" s="56"/>
      <c r="L467" s="56"/>
      <c r="M467" s="3"/>
    </row>
    <row r="468" spans="1:13" s="85" customFormat="1" ht="14.25" hidden="1" customHeight="1" x14ac:dyDescent="0.25">
      <c r="A468" s="52"/>
      <c r="B468" s="61"/>
      <c r="C468" s="61"/>
      <c r="D468" s="61"/>
      <c r="E468" s="66"/>
      <c r="F468" s="98"/>
      <c r="G468" s="61"/>
      <c r="H468" s="58"/>
      <c r="I468" s="61"/>
      <c r="J468" s="61"/>
      <c r="K468" s="56"/>
      <c r="L468" s="24"/>
      <c r="M468"/>
    </row>
    <row r="469" spans="1:13" s="85" customFormat="1" ht="14.25" hidden="1" customHeight="1" x14ac:dyDescent="0.25">
      <c r="A469" s="52"/>
      <c r="B469" s="63"/>
      <c r="C469" s="24"/>
      <c r="D469" s="63"/>
      <c r="E469" s="37"/>
      <c r="F469" s="100"/>
      <c r="G469" s="63"/>
      <c r="H469" s="24"/>
      <c r="I469" s="63"/>
      <c r="J469" s="20"/>
      <c r="K469" s="56"/>
      <c r="L469" s="24"/>
      <c r="M469" s="3"/>
    </row>
    <row r="470" spans="1:13" s="34" customFormat="1" ht="14.25" hidden="1" customHeight="1" x14ac:dyDescent="0.25">
      <c r="A470" s="52"/>
      <c r="B470" s="63"/>
      <c r="C470" s="24"/>
      <c r="D470" s="63"/>
      <c r="E470" s="37"/>
      <c r="F470" s="100"/>
      <c r="G470" s="63"/>
      <c r="H470" s="24"/>
      <c r="I470" s="63"/>
      <c r="J470" s="20"/>
      <c r="K470" s="56"/>
      <c r="L470" s="24"/>
      <c r="M470" s="3"/>
    </row>
    <row r="471" spans="1:13" s="85" customFormat="1" ht="14.25" hidden="1" customHeight="1" x14ac:dyDescent="0.25">
      <c r="A471" s="52"/>
      <c r="B471" s="61"/>
      <c r="C471" s="61"/>
      <c r="D471" s="61"/>
      <c r="E471" s="66"/>
      <c r="F471" s="98"/>
      <c r="G471" s="61"/>
      <c r="H471" s="58"/>
      <c r="I471" s="61"/>
      <c r="J471" s="56"/>
      <c r="K471" s="56"/>
      <c r="L471" s="24"/>
      <c r="M471"/>
    </row>
    <row r="472" spans="1:13" s="34" customFormat="1" ht="14.25" hidden="1" customHeight="1" x14ac:dyDescent="0.2">
      <c r="A472" s="52"/>
      <c r="B472" s="24"/>
      <c r="C472" s="24"/>
      <c r="D472" s="24"/>
      <c r="E472" s="36"/>
      <c r="F472" s="36"/>
      <c r="G472" s="62"/>
      <c r="H472" s="24"/>
      <c r="I472" s="24"/>
      <c r="J472" s="24"/>
      <c r="K472" s="56"/>
      <c r="L472" s="24"/>
      <c r="M472" s="32"/>
    </row>
    <row r="473" spans="1:13" s="34" customFormat="1" ht="14.25" hidden="1" customHeight="1" x14ac:dyDescent="0.2">
      <c r="A473" s="52"/>
      <c r="B473" s="24"/>
      <c r="C473" s="24"/>
      <c r="D473" s="24"/>
      <c r="E473" s="36"/>
      <c r="F473" s="36"/>
      <c r="G473" s="62"/>
      <c r="H473" s="24"/>
      <c r="I473" s="24"/>
      <c r="J473" s="24"/>
      <c r="K473" s="56"/>
      <c r="L473" s="24"/>
      <c r="M473" s="32"/>
    </row>
    <row r="474" spans="1:13" s="85" customFormat="1" ht="14.25" hidden="1" customHeight="1" x14ac:dyDescent="0.25">
      <c r="A474" s="52"/>
      <c r="B474" s="31"/>
      <c r="C474" s="56"/>
      <c r="D474" s="56"/>
      <c r="E474" s="102"/>
      <c r="F474" s="60"/>
      <c r="G474" s="56"/>
      <c r="H474" s="53"/>
      <c r="I474" s="31"/>
      <c r="J474" s="20"/>
      <c r="K474" s="56"/>
      <c r="L474" s="24"/>
      <c r="M474"/>
    </row>
    <row r="475" spans="1:13" s="34" customFormat="1" ht="14.25" hidden="1" customHeight="1" x14ac:dyDescent="0.25">
      <c r="A475" s="52"/>
      <c r="B475" s="31"/>
      <c r="C475" s="56"/>
      <c r="D475" s="56"/>
      <c r="E475" s="102"/>
      <c r="F475" s="60"/>
      <c r="G475" s="56"/>
      <c r="H475" s="53"/>
      <c r="I475" s="31"/>
      <c r="J475" s="20"/>
      <c r="K475" s="56"/>
      <c r="L475" s="24"/>
      <c r="M475"/>
    </row>
    <row r="476" spans="1:13" s="85" customFormat="1" ht="14.25" hidden="1" customHeight="1" x14ac:dyDescent="0.25">
      <c r="A476" s="52"/>
      <c r="B476" s="31"/>
      <c r="C476" s="20"/>
      <c r="D476" s="56"/>
      <c r="E476" s="102"/>
      <c r="F476" s="60"/>
      <c r="G476" s="56"/>
      <c r="H476" s="53"/>
      <c r="I476" s="31"/>
      <c r="J476" s="20"/>
      <c r="K476" s="56"/>
      <c r="L476" s="24"/>
      <c r="M476"/>
    </row>
    <row r="477" spans="1:13" s="34" customFormat="1" ht="14.25" hidden="1" customHeight="1" x14ac:dyDescent="0.25">
      <c r="A477" s="52"/>
      <c r="B477" s="31"/>
      <c r="C477" s="56"/>
      <c r="D477" s="56"/>
      <c r="E477" s="102"/>
      <c r="F477" s="60"/>
      <c r="G477" s="56"/>
      <c r="H477" s="53"/>
      <c r="I477" s="31"/>
      <c r="J477" s="20"/>
      <c r="K477" s="56"/>
      <c r="L477" s="24"/>
      <c r="M477"/>
    </row>
    <row r="478" spans="1:13" s="34" customFormat="1" ht="14.25" hidden="1" customHeight="1" x14ac:dyDescent="0.2">
      <c r="A478" s="52"/>
      <c r="B478" s="45"/>
      <c r="C478" s="24"/>
      <c r="D478" s="46"/>
      <c r="E478" s="98"/>
      <c r="F478" s="62"/>
      <c r="G478" s="36"/>
      <c r="H478" s="24"/>
      <c r="I478" s="61"/>
      <c r="J478" s="61"/>
      <c r="K478" s="56"/>
      <c r="L478" s="24"/>
      <c r="M478" s="32"/>
    </row>
    <row r="479" spans="1:13" s="34" customFormat="1" ht="14.25" hidden="1" customHeight="1" x14ac:dyDescent="0.2">
      <c r="A479" s="52"/>
      <c r="B479" s="45"/>
      <c r="C479" s="24"/>
      <c r="D479" s="46"/>
      <c r="E479" s="98"/>
      <c r="F479" s="62"/>
      <c r="G479" s="36"/>
      <c r="H479" s="24"/>
      <c r="I479" s="61"/>
      <c r="J479" s="61"/>
      <c r="K479" s="56"/>
      <c r="L479" s="24"/>
      <c r="M479" s="32"/>
    </row>
    <row r="480" spans="1:13" s="85" customFormat="1" ht="14.25" hidden="1" customHeight="1" x14ac:dyDescent="0.2">
      <c r="A480" s="52"/>
      <c r="B480" s="45"/>
      <c r="C480" s="24"/>
      <c r="D480" s="46"/>
      <c r="E480" s="98"/>
      <c r="F480" s="62"/>
      <c r="G480" s="36"/>
      <c r="H480" s="24"/>
      <c r="I480" s="61"/>
      <c r="J480" s="61"/>
      <c r="K480" s="56"/>
      <c r="L480" s="24"/>
      <c r="M480" s="32"/>
    </row>
    <row r="481" spans="1:13" s="34" customFormat="1" ht="14.25" hidden="1" customHeight="1" x14ac:dyDescent="0.2">
      <c r="A481" s="52"/>
      <c r="B481" s="45"/>
      <c r="C481" s="24"/>
      <c r="D481" s="46"/>
      <c r="E481" s="98"/>
      <c r="F481" s="62"/>
      <c r="G481" s="36"/>
      <c r="H481" s="24"/>
      <c r="I481" s="61"/>
      <c r="J481" s="61"/>
      <c r="K481" s="56"/>
      <c r="L481" s="24"/>
      <c r="M481" s="32"/>
    </row>
    <row r="482" spans="1:13" s="85" customFormat="1" ht="14.25" hidden="1" customHeight="1" x14ac:dyDescent="0.2">
      <c r="A482" s="52"/>
      <c r="B482" s="45"/>
      <c r="C482" s="24"/>
      <c r="D482" s="46"/>
      <c r="E482" s="98"/>
      <c r="F482" s="62"/>
      <c r="G482" s="36"/>
      <c r="H482" s="24"/>
      <c r="I482" s="61"/>
      <c r="J482" s="61"/>
      <c r="K482" s="56"/>
      <c r="L482" s="24"/>
      <c r="M482" s="32"/>
    </row>
    <row r="483" spans="1:13" s="85" customFormat="1" ht="14.25" hidden="1" customHeight="1" x14ac:dyDescent="0.2">
      <c r="A483" s="52"/>
      <c r="B483" s="45"/>
      <c r="C483" s="24"/>
      <c r="D483" s="46"/>
      <c r="E483" s="98"/>
      <c r="F483" s="62"/>
      <c r="G483" s="36"/>
      <c r="H483" s="24"/>
      <c r="I483" s="61"/>
      <c r="J483" s="61"/>
      <c r="K483" s="56"/>
      <c r="L483" s="24"/>
      <c r="M483" s="32"/>
    </row>
    <row r="484" spans="1:13" s="34" customFormat="1" ht="14.25" hidden="1" customHeight="1" x14ac:dyDescent="0.2">
      <c r="A484" s="52"/>
      <c r="B484" s="45"/>
      <c r="C484" s="24"/>
      <c r="D484" s="46"/>
      <c r="E484" s="98"/>
      <c r="F484" s="62"/>
      <c r="G484" s="36"/>
      <c r="H484" s="24"/>
      <c r="I484" s="61"/>
      <c r="J484" s="61"/>
      <c r="K484" s="56"/>
      <c r="L484" s="24"/>
      <c r="M484" s="32"/>
    </row>
    <row r="485" spans="1:13" s="34" customFormat="1" ht="14.25" hidden="1" customHeight="1" x14ac:dyDescent="0.2">
      <c r="A485" s="52"/>
      <c r="B485" s="45"/>
      <c r="C485" s="24"/>
      <c r="D485" s="46"/>
      <c r="E485" s="98"/>
      <c r="F485" s="62"/>
      <c r="G485" s="36"/>
      <c r="H485" s="24"/>
      <c r="I485" s="61"/>
      <c r="J485" s="61"/>
      <c r="K485" s="56"/>
      <c r="L485" s="24"/>
      <c r="M485" s="32"/>
    </row>
    <row r="486" spans="1:13" s="85" customFormat="1" ht="14.25" hidden="1" customHeight="1" x14ac:dyDescent="0.2">
      <c r="A486" s="52"/>
      <c r="B486" s="45"/>
      <c r="C486" s="24"/>
      <c r="D486" s="46"/>
      <c r="E486" s="98"/>
      <c r="F486" s="62"/>
      <c r="G486" s="36"/>
      <c r="H486" s="24"/>
      <c r="I486" s="61"/>
      <c r="J486" s="61"/>
      <c r="K486" s="56"/>
      <c r="L486" s="24"/>
      <c r="M486" s="32"/>
    </row>
    <row r="487" spans="1:13" s="85" customFormat="1" ht="14.25" hidden="1" customHeight="1" x14ac:dyDescent="0.2">
      <c r="A487" s="52"/>
      <c r="B487" s="45"/>
      <c r="C487" s="24"/>
      <c r="D487" s="46"/>
      <c r="E487" s="98"/>
      <c r="F487" s="62"/>
      <c r="G487" s="36"/>
      <c r="H487" s="24"/>
      <c r="I487" s="63"/>
      <c r="J487" s="61"/>
      <c r="K487" s="56"/>
      <c r="L487" s="24"/>
      <c r="M487" s="32"/>
    </row>
    <row r="488" spans="1:13" s="34" customFormat="1" ht="14.25" customHeight="1" x14ac:dyDescent="0.2">
      <c r="A488" s="81">
        <v>43290</v>
      </c>
      <c r="B488" s="86" t="s">
        <v>380</v>
      </c>
      <c r="C488" s="82" t="s">
        <v>70</v>
      </c>
      <c r="D488" s="54" t="s">
        <v>74</v>
      </c>
      <c r="E488" s="99"/>
      <c r="F488" s="88">
        <v>50000</v>
      </c>
      <c r="G488" s="88"/>
      <c r="H488" s="82" t="s">
        <v>82</v>
      </c>
      <c r="I488" s="87" t="s">
        <v>85</v>
      </c>
      <c r="J488" s="87"/>
      <c r="K488" s="31" t="s">
        <v>66</v>
      </c>
      <c r="L488" s="82" t="s">
        <v>100</v>
      </c>
      <c r="M488" s="89"/>
    </row>
    <row r="489" spans="1:13" s="85" customFormat="1" ht="14.25" hidden="1" customHeight="1" x14ac:dyDescent="0.25">
      <c r="A489" s="52"/>
      <c r="B489" s="24"/>
      <c r="C489" s="20"/>
      <c r="D489" s="24"/>
      <c r="E489" s="37"/>
      <c r="F489" s="37"/>
      <c r="G489" s="37"/>
      <c r="H489" s="24"/>
      <c r="I489" s="56"/>
      <c r="J489" s="20"/>
      <c r="K489" s="56"/>
      <c r="L489" s="20"/>
      <c r="M489" s="3"/>
    </row>
    <row r="490" spans="1:13" s="34" customFormat="1" ht="14.25" hidden="1" customHeight="1" x14ac:dyDescent="0.25">
      <c r="A490" s="52"/>
      <c r="B490" s="24"/>
      <c r="C490" s="20"/>
      <c r="D490" s="24"/>
      <c r="E490" s="37"/>
      <c r="F490" s="37"/>
      <c r="G490" s="37"/>
      <c r="H490" s="24"/>
      <c r="I490" s="56"/>
      <c r="J490" s="20"/>
      <c r="K490" s="56"/>
      <c r="L490" s="20"/>
      <c r="M490" s="3"/>
    </row>
    <row r="491" spans="1:13" s="85" customFormat="1" ht="14.25" hidden="1" customHeight="1" x14ac:dyDescent="0.25">
      <c r="A491" s="52"/>
      <c r="B491" s="24"/>
      <c r="C491" s="56"/>
      <c r="D491" s="24"/>
      <c r="E491" s="66"/>
      <c r="F491" s="66"/>
      <c r="G491" s="66"/>
      <c r="H491" s="24"/>
      <c r="I491" s="56"/>
      <c r="J491" s="56"/>
      <c r="K491" s="56"/>
      <c r="L491" s="20"/>
      <c r="M491"/>
    </row>
    <row r="492" spans="1:13" s="85" customFormat="1" ht="14.25" hidden="1" customHeight="1" x14ac:dyDescent="0.25">
      <c r="A492" s="52"/>
      <c r="B492" s="24"/>
      <c r="C492" s="56"/>
      <c r="D492" s="24"/>
      <c r="E492" s="66"/>
      <c r="F492" s="66"/>
      <c r="G492" s="66"/>
      <c r="H492" s="24"/>
      <c r="I492" s="56"/>
      <c r="J492" s="56"/>
      <c r="K492" s="56"/>
      <c r="L492" s="20"/>
      <c r="M492"/>
    </row>
    <row r="493" spans="1:13" s="85" customFormat="1" ht="14.25" hidden="1" customHeight="1" x14ac:dyDescent="0.25">
      <c r="A493" s="52"/>
      <c r="B493" s="24"/>
      <c r="C493" s="56"/>
      <c r="D493" s="24"/>
      <c r="E493" s="66"/>
      <c r="F493" s="66"/>
      <c r="G493" s="66"/>
      <c r="H493" s="24"/>
      <c r="I493" s="56"/>
      <c r="J493" s="56"/>
      <c r="K493" s="56"/>
      <c r="L493" s="20"/>
      <c r="M493"/>
    </row>
    <row r="494" spans="1:13" s="34" customFormat="1" ht="14.25" hidden="1" customHeight="1" x14ac:dyDescent="0.25">
      <c r="A494" s="52"/>
      <c r="B494" s="24"/>
      <c r="C494" s="56"/>
      <c r="D494" s="24"/>
      <c r="E494" s="66"/>
      <c r="F494" s="66"/>
      <c r="G494" s="66"/>
      <c r="H494" s="24"/>
      <c r="I494" s="56"/>
      <c r="J494" s="56"/>
      <c r="K494" s="56"/>
      <c r="L494" s="20"/>
      <c r="M494"/>
    </row>
    <row r="495" spans="1:13" s="34" customFormat="1" ht="14.25" hidden="1" customHeight="1" x14ac:dyDescent="0.25">
      <c r="A495" s="52"/>
      <c r="B495" s="24"/>
      <c r="C495" s="56"/>
      <c r="D495" s="24"/>
      <c r="E495" s="66"/>
      <c r="F495" s="66"/>
      <c r="G495" s="66"/>
      <c r="H495" s="24"/>
      <c r="I495" s="56"/>
      <c r="J495" s="56"/>
      <c r="K495" s="56"/>
      <c r="L495" s="20"/>
      <c r="M495"/>
    </row>
    <row r="496" spans="1:13" s="85" customFormat="1" ht="14.25" hidden="1" customHeight="1" x14ac:dyDescent="0.25">
      <c r="A496" s="52"/>
      <c r="B496" s="24"/>
      <c r="C496" s="56"/>
      <c r="D496" s="24"/>
      <c r="E496" s="66"/>
      <c r="F496" s="66"/>
      <c r="G496" s="66"/>
      <c r="H496" s="24"/>
      <c r="I496" s="56"/>
      <c r="J496" s="56"/>
      <c r="K496" s="56"/>
      <c r="L496" s="20"/>
      <c r="M496"/>
    </row>
    <row r="497" spans="1:13" s="34" customFormat="1" ht="14.25" hidden="1" customHeight="1" x14ac:dyDescent="0.25">
      <c r="A497" s="52"/>
      <c r="B497" s="24"/>
      <c r="C497" s="56"/>
      <c r="D497" s="24"/>
      <c r="E497" s="66"/>
      <c r="F497" s="66"/>
      <c r="G497" s="66"/>
      <c r="H497" s="24"/>
      <c r="I497" s="56"/>
      <c r="J497" s="56"/>
      <c r="K497" s="56"/>
      <c r="L497" s="20"/>
      <c r="M497"/>
    </row>
    <row r="498" spans="1:13" s="34" customFormat="1" ht="14.25" hidden="1" customHeight="1" x14ac:dyDescent="0.25">
      <c r="A498" s="52"/>
      <c r="B498" s="24"/>
      <c r="C498" s="56"/>
      <c r="D498" s="24"/>
      <c r="E498" s="66"/>
      <c r="F498" s="66"/>
      <c r="G498" s="66"/>
      <c r="H498" s="24"/>
      <c r="I498" s="56"/>
      <c r="J498" s="56"/>
      <c r="K498" s="56"/>
      <c r="L498" s="20"/>
      <c r="M498"/>
    </row>
    <row r="499" spans="1:13" s="34" customFormat="1" ht="14.25" hidden="1" customHeight="1" x14ac:dyDescent="0.25">
      <c r="A499" s="52"/>
      <c r="B499" s="24"/>
      <c r="C499" s="56"/>
      <c r="D499" s="24"/>
      <c r="E499" s="66"/>
      <c r="F499" s="66"/>
      <c r="G499" s="66"/>
      <c r="H499" s="24"/>
      <c r="I499" s="56"/>
      <c r="J499" s="56"/>
      <c r="K499" s="56"/>
      <c r="L499" s="20"/>
      <c r="M499"/>
    </row>
    <row r="500" spans="1:13" s="34" customFormat="1" ht="14.25" customHeight="1" x14ac:dyDescent="0.25">
      <c r="A500" s="81">
        <v>43290</v>
      </c>
      <c r="B500" s="82" t="s">
        <v>82</v>
      </c>
      <c r="C500" s="31" t="s">
        <v>70</v>
      </c>
      <c r="D500" s="82" t="s">
        <v>74</v>
      </c>
      <c r="E500" s="60">
        <v>50000</v>
      </c>
      <c r="F500" s="60"/>
      <c r="G500" s="60"/>
      <c r="H500" s="82" t="s">
        <v>282</v>
      </c>
      <c r="I500" s="31"/>
      <c r="J500" s="31"/>
      <c r="K500" s="31" t="s">
        <v>66</v>
      </c>
      <c r="L500" s="82" t="s">
        <v>100</v>
      </c>
      <c r="M500" s="83"/>
    </row>
    <row r="501" spans="1:13" s="34" customFormat="1" ht="14.25" hidden="1" customHeight="1" x14ac:dyDescent="0.2">
      <c r="A501" s="52"/>
      <c r="B501" s="20"/>
      <c r="C501" s="20"/>
      <c r="D501" s="20"/>
      <c r="E501" s="37"/>
      <c r="F501" s="37"/>
      <c r="G501" s="51"/>
      <c r="H501" s="20"/>
      <c r="I501" s="20"/>
      <c r="J501" s="20"/>
      <c r="K501" s="56"/>
      <c r="L501" s="24"/>
    </row>
    <row r="502" spans="1:13" s="85" customFormat="1" ht="14.25" customHeight="1" x14ac:dyDescent="0.2">
      <c r="A502" s="81">
        <v>43290</v>
      </c>
      <c r="B502" s="31" t="s">
        <v>396</v>
      </c>
      <c r="C502" s="31" t="s">
        <v>70</v>
      </c>
      <c r="D502" s="31" t="s">
        <v>76</v>
      </c>
      <c r="E502" s="60"/>
      <c r="F502" s="60">
        <v>30000</v>
      </c>
      <c r="G502" s="84"/>
      <c r="H502" s="31" t="s">
        <v>186</v>
      </c>
      <c r="I502" s="31">
        <v>15</v>
      </c>
      <c r="J502" s="31"/>
      <c r="K502" s="31" t="s">
        <v>66</v>
      </c>
      <c r="L502" s="82" t="s">
        <v>100</v>
      </c>
    </row>
    <row r="503" spans="1:13" s="85" customFormat="1" ht="14.25" customHeight="1" x14ac:dyDescent="0.2">
      <c r="A503" s="81">
        <v>43290</v>
      </c>
      <c r="B503" s="31" t="s">
        <v>806</v>
      </c>
      <c r="C503" s="31" t="s">
        <v>70</v>
      </c>
      <c r="D503" s="31" t="s">
        <v>74</v>
      </c>
      <c r="E503" s="60"/>
      <c r="F503" s="60">
        <v>120000</v>
      </c>
      <c r="G503" s="84"/>
      <c r="H503" s="31" t="s">
        <v>186</v>
      </c>
      <c r="I503" s="31">
        <v>16</v>
      </c>
      <c r="J503" s="31"/>
      <c r="K503" s="31" t="s">
        <v>66</v>
      </c>
      <c r="L503" s="82" t="s">
        <v>100</v>
      </c>
    </row>
    <row r="504" spans="1:13" s="34" customFormat="1" ht="14.25" hidden="1" customHeight="1" x14ac:dyDescent="0.2">
      <c r="A504" s="52"/>
      <c r="B504" s="20"/>
      <c r="C504" s="20"/>
      <c r="D504" s="20"/>
      <c r="E504" s="37"/>
      <c r="F504" s="37"/>
      <c r="G504" s="51"/>
      <c r="H504" s="20"/>
      <c r="I504" s="20"/>
      <c r="J504" s="20"/>
      <c r="K504" s="56"/>
      <c r="L504" s="24"/>
    </row>
    <row r="505" spans="1:13" s="85" customFormat="1" ht="14.25" hidden="1" customHeight="1" x14ac:dyDescent="0.2">
      <c r="A505" s="52"/>
      <c r="B505" s="20"/>
      <c r="C505" s="20"/>
      <c r="D505" s="20"/>
      <c r="E505" s="37"/>
      <c r="F505" s="37"/>
      <c r="G505" s="51"/>
      <c r="H505" s="20"/>
      <c r="I505" s="20"/>
      <c r="J505" s="20"/>
      <c r="K505" s="56"/>
      <c r="L505" s="24"/>
      <c r="M505" s="34"/>
    </row>
    <row r="506" spans="1:13" s="80" customFormat="1" ht="14.25" customHeight="1" x14ac:dyDescent="0.2">
      <c r="A506" s="81">
        <v>43290</v>
      </c>
      <c r="B506" s="31" t="s">
        <v>338</v>
      </c>
      <c r="C506" s="31" t="s">
        <v>70</v>
      </c>
      <c r="D506" s="31" t="s">
        <v>74</v>
      </c>
      <c r="E506" s="60"/>
      <c r="F506" s="60">
        <v>70000</v>
      </c>
      <c r="G506" s="84"/>
      <c r="H506" s="31" t="s">
        <v>186</v>
      </c>
      <c r="I506" s="31">
        <v>20</v>
      </c>
      <c r="J506" s="31"/>
      <c r="K506" s="31" t="s">
        <v>66</v>
      </c>
      <c r="L506" s="82" t="s">
        <v>100</v>
      </c>
      <c r="M506" s="85"/>
    </row>
    <row r="507" spans="1:13" s="85" customFormat="1" ht="14.25" customHeight="1" x14ac:dyDescent="0.2">
      <c r="A507" s="81">
        <v>43290</v>
      </c>
      <c r="B507" s="31" t="s">
        <v>187</v>
      </c>
      <c r="C507" s="31" t="s">
        <v>70</v>
      </c>
      <c r="D507" s="31" t="s">
        <v>74</v>
      </c>
      <c r="E507" s="60"/>
      <c r="F507" s="60">
        <v>70000</v>
      </c>
      <c r="G507" s="84"/>
      <c r="H507" s="31" t="s">
        <v>186</v>
      </c>
      <c r="I507" s="31">
        <v>21</v>
      </c>
      <c r="J507" s="31"/>
      <c r="K507" s="31" t="s">
        <v>66</v>
      </c>
      <c r="L507" s="82" t="s">
        <v>100</v>
      </c>
    </row>
    <row r="508" spans="1:13" s="34" customFormat="1" ht="14.25" hidden="1" customHeight="1" x14ac:dyDescent="0.2">
      <c r="A508" s="52"/>
      <c r="B508" s="20"/>
      <c r="C508" s="20"/>
      <c r="D508" s="20"/>
      <c r="E508" s="37"/>
      <c r="F508" s="37"/>
      <c r="G508" s="51"/>
      <c r="H508" s="20"/>
      <c r="I508" s="20"/>
      <c r="J508" s="20"/>
      <c r="K508" s="56"/>
      <c r="L508" s="24"/>
    </row>
    <row r="509" spans="1:13" s="85" customFormat="1" ht="14.25" customHeight="1" x14ac:dyDescent="0.2">
      <c r="A509" s="81">
        <v>43290</v>
      </c>
      <c r="B509" s="31" t="s">
        <v>67</v>
      </c>
      <c r="C509" s="31" t="s">
        <v>70</v>
      </c>
      <c r="D509" s="31" t="s">
        <v>75</v>
      </c>
      <c r="E509" s="60">
        <v>3000000</v>
      </c>
      <c r="F509" s="60"/>
      <c r="G509" s="84"/>
      <c r="H509" s="31" t="s">
        <v>186</v>
      </c>
      <c r="I509" s="31" t="s">
        <v>188</v>
      </c>
      <c r="J509" s="31"/>
      <c r="K509" s="31" t="s">
        <v>66</v>
      </c>
      <c r="L509" s="82" t="s">
        <v>100</v>
      </c>
    </row>
    <row r="510" spans="1:13" s="34" customFormat="1" ht="14.25" hidden="1" customHeight="1" x14ac:dyDescent="0.25">
      <c r="A510" s="52"/>
      <c r="B510" s="20"/>
      <c r="C510" s="20"/>
      <c r="D510" s="68"/>
      <c r="E510" s="66"/>
      <c r="F510" s="66"/>
      <c r="G510" s="37"/>
      <c r="H510" s="20"/>
      <c r="I510" s="20"/>
      <c r="J510" s="56"/>
      <c r="K510" s="56"/>
      <c r="L510" s="24"/>
      <c r="M510" s="38"/>
    </row>
    <row r="511" spans="1:13" s="34" customFormat="1" ht="14.25" hidden="1" customHeight="1" x14ac:dyDescent="0.25">
      <c r="A511" s="52"/>
      <c r="B511" s="20"/>
      <c r="C511" s="20"/>
      <c r="D511" s="68"/>
      <c r="E511" s="66"/>
      <c r="F511" s="66"/>
      <c r="G511" s="37"/>
      <c r="H511" s="20"/>
      <c r="I511" s="20"/>
      <c r="J511" s="56"/>
      <c r="K511" s="56"/>
      <c r="L511" s="24"/>
      <c r="M511" s="38"/>
    </row>
    <row r="512" spans="1:13" s="34" customFormat="1" ht="14.25" hidden="1" customHeight="1" x14ac:dyDescent="0.25">
      <c r="A512" s="52"/>
      <c r="B512" s="20"/>
      <c r="C512" s="20"/>
      <c r="D512" s="68"/>
      <c r="E512" s="66"/>
      <c r="F512" s="66"/>
      <c r="G512" s="37"/>
      <c r="H512" s="20"/>
      <c r="I512" s="20"/>
      <c r="J512" s="56"/>
      <c r="K512" s="56"/>
      <c r="L512" s="24"/>
      <c r="M512" s="38"/>
    </row>
    <row r="513" spans="1:13" s="34" customFormat="1" ht="14.25" hidden="1" customHeight="1" x14ac:dyDescent="0.25">
      <c r="A513" s="52"/>
      <c r="B513" s="20"/>
      <c r="C513" s="20"/>
      <c r="D513" s="68"/>
      <c r="E513" s="66"/>
      <c r="F513" s="66"/>
      <c r="G513" s="37"/>
      <c r="H513" s="20"/>
      <c r="I513" s="20"/>
      <c r="J513" s="56"/>
      <c r="K513" s="56"/>
      <c r="L513" s="24"/>
      <c r="M513" s="38"/>
    </row>
    <row r="514" spans="1:13" s="85" customFormat="1" ht="14.25" hidden="1" customHeight="1" x14ac:dyDescent="0.25">
      <c r="A514" s="52"/>
      <c r="B514" s="20"/>
      <c r="C514" s="20"/>
      <c r="D514" s="68"/>
      <c r="E514" s="66"/>
      <c r="F514" s="66"/>
      <c r="G514" s="37"/>
      <c r="H514" s="20"/>
      <c r="I514" s="20"/>
      <c r="J514" s="56"/>
      <c r="K514" s="56"/>
      <c r="L514" s="24"/>
      <c r="M514" s="38"/>
    </row>
    <row r="515" spans="1:13" s="34" customFormat="1" ht="14.25" hidden="1" customHeight="1" x14ac:dyDescent="0.25">
      <c r="A515" s="52"/>
      <c r="B515" s="20"/>
      <c r="C515" s="20"/>
      <c r="D515" s="55"/>
      <c r="E515" s="37"/>
      <c r="F515" s="37"/>
      <c r="G515" s="37"/>
      <c r="H515" s="20"/>
      <c r="I515" s="46"/>
      <c r="J515" s="20"/>
      <c r="K515" s="56"/>
      <c r="L515" s="24"/>
      <c r="M515" s="39"/>
    </row>
    <row r="516" spans="1:13" s="85" customFormat="1" ht="14.25" customHeight="1" x14ac:dyDescent="0.25">
      <c r="A516" s="81">
        <v>43290</v>
      </c>
      <c r="B516" s="31" t="s">
        <v>186</v>
      </c>
      <c r="C516" s="31" t="s">
        <v>70</v>
      </c>
      <c r="D516" s="92" t="s">
        <v>76</v>
      </c>
      <c r="E516" s="60">
        <v>30000</v>
      </c>
      <c r="F516" s="60"/>
      <c r="G516" s="60"/>
      <c r="H516" s="31" t="s">
        <v>396</v>
      </c>
      <c r="I516" s="54" t="s">
        <v>500</v>
      </c>
      <c r="J516" s="31"/>
      <c r="K516" s="31" t="s">
        <v>66</v>
      </c>
      <c r="L516" s="82" t="s">
        <v>100</v>
      </c>
      <c r="M516" s="93"/>
    </row>
    <row r="517" spans="1:13" s="34" customFormat="1" ht="14.25" hidden="1" customHeight="1" x14ac:dyDescent="0.25">
      <c r="A517" s="52"/>
      <c r="B517" s="20"/>
      <c r="C517" s="20"/>
      <c r="D517" s="56"/>
      <c r="E517" s="37"/>
      <c r="F517" s="67"/>
      <c r="G517" s="57"/>
      <c r="H517" s="20"/>
      <c r="I517" s="20"/>
      <c r="J517" s="20"/>
      <c r="K517" s="56"/>
      <c r="L517" s="56"/>
      <c r="M517" s="3"/>
    </row>
    <row r="518" spans="1:13" s="85" customFormat="1" ht="14.25" hidden="1" customHeight="1" x14ac:dyDescent="0.25">
      <c r="A518" s="52"/>
      <c r="B518" s="20"/>
      <c r="C518" s="20"/>
      <c r="D518" s="56"/>
      <c r="E518" s="37"/>
      <c r="F518" s="67"/>
      <c r="G518" s="57"/>
      <c r="H518" s="20"/>
      <c r="I518" s="20"/>
      <c r="J518" s="20"/>
      <c r="K518" s="56"/>
      <c r="L518" s="56"/>
      <c r="M518" s="3"/>
    </row>
    <row r="519" spans="1:13" s="34" customFormat="1" ht="14.25" hidden="1" customHeight="1" x14ac:dyDescent="0.25">
      <c r="A519" s="52"/>
      <c r="B519" s="20"/>
      <c r="C519" s="20"/>
      <c r="D519" s="56"/>
      <c r="E519" s="37"/>
      <c r="F519" s="67"/>
      <c r="G519" s="57"/>
      <c r="H519" s="20"/>
      <c r="I519" s="20"/>
      <c r="J519" s="20"/>
      <c r="K519" s="56"/>
      <c r="L519" s="56"/>
      <c r="M519" s="3"/>
    </row>
    <row r="520" spans="1:13" s="85" customFormat="1" ht="14.25" hidden="1" customHeight="1" x14ac:dyDescent="0.25">
      <c r="A520" s="52"/>
      <c r="B520" s="20"/>
      <c r="C520" s="20"/>
      <c r="D520" s="56"/>
      <c r="E520" s="37"/>
      <c r="F520" s="67"/>
      <c r="G520" s="57"/>
      <c r="H520" s="20"/>
      <c r="I520" s="20"/>
      <c r="J520" s="20"/>
      <c r="K520" s="56"/>
      <c r="L520" s="56"/>
      <c r="M520" s="3"/>
    </row>
    <row r="521" spans="1:13" s="34" customFormat="1" ht="14.25" hidden="1" customHeight="1" x14ac:dyDescent="0.25">
      <c r="A521" s="52"/>
      <c r="B521" s="20"/>
      <c r="C521" s="24"/>
      <c r="D521" s="56"/>
      <c r="E521" s="37"/>
      <c r="F521" s="67"/>
      <c r="G521" s="57"/>
      <c r="H521" s="20"/>
      <c r="I521" s="20"/>
      <c r="J521" s="20"/>
      <c r="K521" s="56"/>
      <c r="L521" s="56"/>
      <c r="M521" s="3"/>
    </row>
    <row r="522" spans="1:13" s="85" customFormat="1" ht="14.25" hidden="1" customHeight="1" x14ac:dyDescent="0.25">
      <c r="A522" s="52"/>
      <c r="B522" s="58"/>
      <c r="C522" s="56"/>
      <c r="D522" s="58"/>
      <c r="E522" s="66"/>
      <c r="F522" s="66"/>
      <c r="G522" s="71"/>
      <c r="H522" s="58"/>
      <c r="I522" s="58"/>
      <c r="J522" s="56"/>
      <c r="K522" s="56"/>
      <c r="L522" s="24"/>
      <c r="M522"/>
    </row>
    <row r="523" spans="1:13" s="34" customFormat="1" ht="14.25" hidden="1" customHeight="1" x14ac:dyDescent="0.25">
      <c r="A523" s="52"/>
      <c r="B523" s="58"/>
      <c r="C523" s="56"/>
      <c r="D523" s="58"/>
      <c r="E523" s="66"/>
      <c r="F523" s="66"/>
      <c r="G523" s="71"/>
      <c r="H523" s="58"/>
      <c r="I523" s="58"/>
      <c r="J523" s="56"/>
      <c r="K523" s="56"/>
      <c r="L523" s="24"/>
      <c r="M523"/>
    </row>
    <row r="524" spans="1:13" s="85" customFormat="1" ht="14.25" hidden="1" customHeight="1" x14ac:dyDescent="0.25">
      <c r="A524" s="52"/>
      <c r="B524" s="58"/>
      <c r="C524" s="56"/>
      <c r="D524" s="58"/>
      <c r="E524" s="66"/>
      <c r="F524" s="66"/>
      <c r="G524" s="71"/>
      <c r="H524" s="58"/>
      <c r="I524" s="58"/>
      <c r="J524" s="56"/>
      <c r="K524" s="56"/>
      <c r="L524" s="24"/>
      <c r="M524"/>
    </row>
    <row r="525" spans="1:13" s="85" customFormat="1" ht="14.25" hidden="1" customHeight="1" x14ac:dyDescent="0.25">
      <c r="A525" s="52"/>
      <c r="B525" s="58"/>
      <c r="C525" s="56"/>
      <c r="D525" s="58"/>
      <c r="E525" s="66"/>
      <c r="F525" s="66"/>
      <c r="G525" s="71"/>
      <c r="H525" s="58"/>
      <c r="I525" s="58"/>
      <c r="J525" s="56"/>
      <c r="K525" s="56"/>
      <c r="L525" s="24"/>
      <c r="M525"/>
    </row>
    <row r="526" spans="1:13" s="85" customFormat="1" ht="14.25" hidden="1" customHeight="1" x14ac:dyDescent="0.25">
      <c r="A526" s="52"/>
      <c r="B526" s="58"/>
      <c r="C526" s="56"/>
      <c r="D526" s="58"/>
      <c r="E526" s="66"/>
      <c r="F526" s="66"/>
      <c r="G526" s="71"/>
      <c r="H526" s="58"/>
      <c r="I526" s="58"/>
      <c r="J526" s="56"/>
      <c r="K526" s="56"/>
      <c r="L526" s="24"/>
      <c r="M526"/>
    </row>
    <row r="527" spans="1:13" s="85" customFormat="1" ht="14.25" customHeight="1" x14ac:dyDescent="0.25">
      <c r="A527" s="81">
        <v>43290</v>
      </c>
      <c r="B527" s="82" t="s">
        <v>186</v>
      </c>
      <c r="C527" s="31" t="s">
        <v>70</v>
      </c>
      <c r="D527" s="82" t="s">
        <v>74</v>
      </c>
      <c r="E527" s="60">
        <v>120000</v>
      </c>
      <c r="F527" s="60"/>
      <c r="G527" s="91"/>
      <c r="H527" s="82" t="s">
        <v>806</v>
      </c>
      <c r="I527" s="82" t="s">
        <v>83</v>
      </c>
      <c r="J527" s="31"/>
      <c r="K527" s="31" t="s">
        <v>66</v>
      </c>
      <c r="L527" s="82" t="s">
        <v>100</v>
      </c>
      <c r="M527" s="83"/>
    </row>
    <row r="528" spans="1:13" s="85" customFormat="1" ht="14.25" hidden="1" customHeight="1" x14ac:dyDescent="0.25">
      <c r="A528" s="52"/>
      <c r="B528" s="50"/>
      <c r="C528" s="69"/>
      <c r="D528" s="50"/>
      <c r="E528" s="70"/>
      <c r="F528" s="70"/>
      <c r="G528" s="72"/>
      <c r="H528" s="50"/>
      <c r="I528" s="50"/>
      <c r="J528" s="69"/>
      <c r="K528" s="56"/>
      <c r="L528" s="69"/>
      <c r="M528" s="40"/>
    </row>
    <row r="529" spans="1:13" s="34" customFormat="1" ht="14.25" hidden="1" customHeight="1" x14ac:dyDescent="0.25">
      <c r="A529" s="52"/>
      <c r="B529" s="58"/>
      <c r="C529" s="56"/>
      <c r="D529" s="58"/>
      <c r="E529" s="66"/>
      <c r="F529" s="66"/>
      <c r="G529" s="71"/>
      <c r="H529" s="58"/>
      <c r="I529" s="58"/>
      <c r="J529" s="56"/>
      <c r="K529" s="56"/>
      <c r="L529" s="24"/>
      <c r="M529"/>
    </row>
    <row r="530" spans="1:13" s="34" customFormat="1" ht="14.25" hidden="1" customHeight="1" x14ac:dyDescent="0.25">
      <c r="A530" s="52"/>
      <c r="B530" s="61"/>
      <c r="C530" s="61"/>
      <c r="D530" s="61"/>
      <c r="E530" s="66"/>
      <c r="F530" s="66"/>
      <c r="G530" s="71"/>
      <c r="H530" s="58"/>
      <c r="I530" s="61"/>
      <c r="J530" s="56"/>
      <c r="K530" s="56"/>
      <c r="L530" s="24"/>
      <c r="M530"/>
    </row>
    <row r="531" spans="1:13" s="34" customFormat="1" ht="14.25" hidden="1" customHeight="1" x14ac:dyDescent="0.25">
      <c r="A531" s="52"/>
      <c r="B531" s="61"/>
      <c r="C531" s="61"/>
      <c r="D531" s="61"/>
      <c r="E531" s="66"/>
      <c r="F531" s="66"/>
      <c r="G531" s="71"/>
      <c r="H531" s="58"/>
      <c r="I531" s="61"/>
      <c r="J531" s="56"/>
      <c r="K531" s="56"/>
      <c r="L531" s="24"/>
      <c r="M531"/>
    </row>
    <row r="532" spans="1:13" s="34" customFormat="1" ht="14.25" customHeight="1" x14ac:dyDescent="0.25">
      <c r="A532" s="81">
        <v>43290</v>
      </c>
      <c r="B532" s="87" t="s">
        <v>186</v>
      </c>
      <c r="C532" s="87" t="s">
        <v>70</v>
      </c>
      <c r="D532" s="87" t="s">
        <v>74</v>
      </c>
      <c r="E532" s="60">
        <v>70000</v>
      </c>
      <c r="F532" s="60"/>
      <c r="G532" s="91"/>
      <c r="H532" s="82" t="s">
        <v>338</v>
      </c>
      <c r="I532" s="87" t="s">
        <v>188</v>
      </c>
      <c r="J532" s="31"/>
      <c r="K532" s="31" t="s">
        <v>66</v>
      </c>
      <c r="L532" s="82" t="s">
        <v>100</v>
      </c>
      <c r="M532" s="83"/>
    </row>
    <row r="533" spans="1:13" s="85" customFormat="1" ht="14.25" hidden="1" customHeight="1" x14ac:dyDescent="0.25">
      <c r="A533" s="52"/>
      <c r="B533" s="61"/>
      <c r="C533" s="61"/>
      <c r="D533" s="61"/>
      <c r="E533" s="66"/>
      <c r="F533" s="66"/>
      <c r="G533" s="71"/>
      <c r="H533" s="58"/>
      <c r="I533" s="61"/>
      <c r="J533" s="56"/>
      <c r="K533" s="56"/>
      <c r="L533" s="24"/>
      <c r="M533"/>
    </row>
    <row r="534" spans="1:13" s="85" customFormat="1" ht="14.25" hidden="1" customHeight="1" x14ac:dyDescent="0.25">
      <c r="A534" s="52"/>
      <c r="B534" s="31"/>
      <c r="C534" s="56"/>
      <c r="D534" s="56"/>
      <c r="E534" s="102"/>
      <c r="F534" s="60"/>
      <c r="G534" s="56"/>
      <c r="H534" s="53"/>
      <c r="I534" s="31"/>
      <c r="J534" s="20"/>
      <c r="K534" s="56"/>
      <c r="L534" s="24"/>
      <c r="M534"/>
    </row>
    <row r="535" spans="1:13" s="85" customFormat="1" ht="14.25" hidden="1" customHeight="1" x14ac:dyDescent="0.25">
      <c r="A535" s="52"/>
      <c r="B535" s="31"/>
      <c r="C535" s="56"/>
      <c r="D535" s="56"/>
      <c r="E535" s="53"/>
      <c r="F535" s="60"/>
      <c r="G535" s="56"/>
      <c r="H535" s="53"/>
      <c r="I535" s="31"/>
      <c r="J535" s="20"/>
      <c r="K535" s="56"/>
      <c r="L535" s="24"/>
      <c r="M535"/>
    </row>
    <row r="536" spans="1:13" s="34" customFormat="1" ht="14.25" customHeight="1" x14ac:dyDescent="0.25">
      <c r="A536" s="81">
        <v>43291</v>
      </c>
      <c r="B536" s="31" t="s">
        <v>41</v>
      </c>
      <c r="C536" s="31" t="s">
        <v>70</v>
      </c>
      <c r="D536" s="31" t="s">
        <v>69</v>
      </c>
      <c r="E536" s="102"/>
      <c r="F536" s="60">
        <v>3000000</v>
      </c>
      <c r="G536" s="31"/>
      <c r="H536" s="53" t="s">
        <v>67</v>
      </c>
      <c r="I536" s="31">
        <v>3593804</v>
      </c>
      <c r="J536" s="31"/>
      <c r="K536" s="31" t="s">
        <v>66</v>
      </c>
      <c r="L536" s="82" t="s">
        <v>100</v>
      </c>
      <c r="M536" s="83"/>
    </row>
    <row r="537" spans="1:13" s="34" customFormat="1" ht="14.25" hidden="1" customHeight="1" x14ac:dyDescent="0.2">
      <c r="A537" s="52"/>
      <c r="B537" s="45"/>
      <c r="C537" s="24"/>
      <c r="D537" s="56"/>
      <c r="E537" s="98"/>
      <c r="F537" s="62"/>
      <c r="G537" s="36"/>
      <c r="H537" s="24"/>
      <c r="I537" s="61"/>
      <c r="J537" s="61"/>
      <c r="K537" s="56"/>
      <c r="L537" s="24"/>
      <c r="M537" s="32"/>
    </row>
    <row r="538" spans="1:13" s="85" customFormat="1" ht="14.25" hidden="1" customHeight="1" x14ac:dyDescent="0.2">
      <c r="A538" s="52"/>
      <c r="B538" s="45"/>
      <c r="C538" s="24"/>
      <c r="D538" s="46"/>
      <c r="E538" s="98"/>
      <c r="F538" s="62"/>
      <c r="G538" s="36"/>
      <c r="H538" s="24"/>
      <c r="I538" s="61"/>
      <c r="J538" s="61"/>
      <c r="K538" s="56"/>
      <c r="L538" s="24"/>
      <c r="M538" s="32"/>
    </row>
    <row r="539" spans="1:13" s="34" customFormat="1" ht="14.25" hidden="1" customHeight="1" x14ac:dyDescent="0.2">
      <c r="A539" s="52"/>
      <c r="B539" s="45"/>
      <c r="C539" s="24"/>
      <c r="D539" s="46"/>
      <c r="E539" s="98"/>
      <c r="F539" s="62"/>
      <c r="G539" s="36"/>
      <c r="H539" s="24"/>
      <c r="I539" s="61"/>
      <c r="J539" s="61"/>
      <c r="K539" s="56"/>
      <c r="L539" s="24"/>
      <c r="M539" s="32"/>
    </row>
    <row r="540" spans="1:13" s="85" customFormat="1" ht="14.25" hidden="1" customHeight="1" x14ac:dyDescent="0.2">
      <c r="A540" s="52"/>
      <c r="B540" s="45"/>
      <c r="C540" s="24"/>
      <c r="D540" s="56"/>
      <c r="E540" s="98"/>
      <c r="F540" s="62"/>
      <c r="G540" s="36"/>
      <c r="H540" s="24"/>
      <c r="I540" s="64"/>
      <c r="J540" s="61"/>
      <c r="K540" s="56"/>
      <c r="L540" s="24"/>
      <c r="M540" s="32"/>
    </row>
    <row r="541" spans="1:13" s="34" customFormat="1" ht="14.25" hidden="1" customHeight="1" x14ac:dyDescent="0.25">
      <c r="A541" s="52"/>
      <c r="B541" s="56"/>
      <c r="C541" s="56"/>
      <c r="D541" s="56"/>
      <c r="E541" s="66"/>
      <c r="F541" s="66"/>
      <c r="G541" s="57"/>
      <c r="H541" s="56"/>
      <c r="I541" s="56"/>
      <c r="J541" s="56"/>
      <c r="K541" s="56"/>
      <c r="L541" s="20"/>
      <c r="M541"/>
    </row>
    <row r="542" spans="1:13" s="34" customFormat="1" ht="14.25" hidden="1" customHeight="1" x14ac:dyDescent="0.25">
      <c r="A542" s="52"/>
      <c r="B542" s="56"/>
      <c r="C542" s="56"/>
      <c r="D542" s="56"/>
      <c r="E542" s="66"/>
      <c r="F542" s="66"/>
      <c r="G542" s="57"/>
      <c r="H542" s="56"/>
      <c r="I542" s="56"/>
      <c r="J542" s="56"/>
      <c r="K542" s="56"/>
      <c r="L542" s="20"/>
      <c r="M542"/>
    </row>
    <row r="543" spans="1:13" s="34" customFormat="1" ht="14.25" hidden="1" customHeight="1" x14ac:dyDescent="0.25">
      <c r="A543" s="52"/>
      <c r="B543" s="56"/>
      <c r="C543" s="56"/>
      <c r="D543" s="56"/>
      <c r="E543" s="66"/>
      <c r="F543" s="66"/>
      <c r="G543" s="57"/>
      <c r="H543" s="56"/>
      <c r="I543" s="56"/>
      <c r="J543" s="56"/>
      <c r="K543" s="56"/>
      <c r="L543" s="20"/>
      <c r="M543"/>
    </row>
    <row r="544" spans="1:13" s="34" customFormat="1" ht="14.25" hidden="1" customHeight="1" x14ac:dyDescent="0.25">
      <c r="A544" s="52"/>
      <c r="B544" s="56"/>
      <c r="C544" s="56"/>
      <c r="D544" s="56"/>
      <c r="E544" s="66"/>
      <c r="F544" s="66"/>
      <c r="G544" s="57"/>
      <c r="H544" s="56"/>
      <c r="I544" s="56"/>
      <c r="J544" s="56"/>
      <c r="K544" s="56"/>
      <c r="L544" s="20"/>
      <c r="M544"/>
    </row>
    <row r="545" spans="1:13" s="34" customFormat="1" ht="14.25" hidden="1" customHeight="1" x14ac:dyDescent="0.25">
      <c r="A545" s="52"/>
      <c r="B545" s="56"/>
      <c r="C545" s="56"/>
      <c r="D545" s="56"/>
      <c r="E545" s="66"/>
      <c r="F545" s="66"/>
      <c r="G545" s="57"/>
      <c r="H545" s="56"/>
      <c r="I545" s="56"/>
      <c r="J545" s="56"/>
      <c r="K545" s="56"/>
      <c r="L545" s="20"/>
      <c r="M545"/>
    </row>
    <row r="546" spans="1:13" s="34" customFormat="1" ht="14.25" hidden="1" customHeight="1" x14ac:dyDescent="0.25">
      <c r="A546" s="52"/>
      <c r="B546" s="56"/>
      <c r="C546" s="56"/>
      <c r="D546" s="56"/>
      <c r="E546" s="66"/>
      <c r="F546" s="66"/>
      <c r="G546" s="57"/>
      <c r="H546" s="56"/>
      <c r="I546" s="56"/>
      <c r="J546" s="56"/>
      <c r="K546" s="56"/>
      <c r="L546" s="20"/>
      <c r="M546"/>
    </row>
    <row r="547" spans="1:13" s="34" customFormat="1" ht="14.25" hidden="1" customHeight="1" x14ac:dyDescent="0.25">
      <c r="A547" s="52"/>
      <c r="B547" s="56"/>
      <c r="C547" s="56"/>
      <c r="D547" s="56"/>
      <c r="E547" s="66"/>
      <c r="F547" s="66"/>
      <c r="G547" s="57"/>
      <c r="H547" s="56"/>
      <c r="I547" s="56"/>
      <c r="J547" s="56"/>
      <c r="K547" s="56"/>
      <c r="L547" s="20"/>
      <c r="M547"/>
    </row>
    <row r="548" spans="1:13" s="35" customFormat="1" hidden="1" x14ac:dyDescent="0.25">
      <c r="A548" s="52"/>
      <c r="B548" s="56"/>
      <c r="C548" s="56"/>
      <c r="D548" s="56"/>
      <c r="E548" s="66"/>
      <c r="F548" s="66"/>
      <c r="G548" s="57"/>
      <c r="H548" s="56"/>
      <c r="I548" s="56"/>
      <c r="J548" s="56"/>
      <c r="K548" s="56"/>
      <c r="L548" s="20"/>
      <c r="M548"/>
    </row>
    <row r="549" spans="1:13" s="35" customFormat="1" x14ac:dyDescent="0.25">
      <c r="A549" s="81">
        <v>43291</v>
      </c>
      <c r="B549" s="31" t="s">
        <v>186</v>
      </c>
      <c r="C549" s="31" t="s">
        <v>70</v>
      </c>
      <c r="D549" s="31" t="s">
        <v>74</v>
      </c>
      <c r="E549" s="60">
        <v>70000</v>
      </c>
      <c r="F549" s="60"/>
      <c r="G549" s="90"/>
      <c r="H549" s="31" t="s">
        <v>187</v>
      </c>
      <c r="I549" s="31" t="s">
        <v>188</v>
      </c>
      <c r="J549" s="31"/>
      <c r="K549" s="31" t="s">
        <v>66</v>
      </c>
      <c r="L549" s="82" t="s">
        <v>100</v>
      </c>
      <c r="M549" s="83"/>
    </row>
    <row r="550" spans="1:13" s="85" customFormat="1" hidden="1" x14ac:dyDescent="0.25">
      <c r="A550" s="52"/>
      <c r="B550" s="24"/>
      <c r="C550" s="56"/>
      <c r="D550" s="24"/>
      <c r="E550" s="66"/>
      <c r="F550" s="66"/>
      <c r="G550" s="66"/>
      <c r="H550" s="24"/>
      <c r="I550" s="56"/>
      <c r="J550" s="56"/>
      <c r="K550" s="56"/>
      <c r="L550" s="20"/>
      <c r="M550"/>
    </row>
    <row r="551" spans="1:13" s="35" customFormat="1" hidden="1" x14ac:dyDescent="0.25">
      <c r="A551" s="52"/>
      <c r="B551" s="24"/>
      <c r="C551" s="56"/>
      <c r="D551" s="24"/>
      <c r="E551" s="66"/>
      <c r="F551" s="66"/>
      <c r="G551" s="66"/>
      <c r="H551" s="24"/>
      <c r="I551" s="56"/>
      <c r="J551" s="56"/>
      <c r="K551" s="56"/>
      <c r="L551" s="20"/>
      <c r="M551"/>
    </row>
    <row r="552" spans="1:13" s="35" customFormat="1" hidden="1" x14ac:dyDescent="0.25">
      <c r="A552" s="52"/>
      <c r="B552" s="24"/>
      <c r="C552" s="56"/>
      <c r="D552" s="24"/>
      <c r="E552" s="66"/>
      <c r="F552" s="66"/>
      <c r="G552" s="66"/>
      <c r="H552" s="24"/>
      <c r="I552" s="56"/>
      <c r="J552" s="56"/>
      <c r="K552" s="56"/>
      <c r="L552" s="20"/>
      <c r="M552"/>
    </row>
    <row r="553" spans="1:13" s="35" customFormat="1" hidden="1" x14ac:dyDescent="0.25">
      <c r="A553" s="52"/>
      <c r="B553" s="24"/>
      <c r="C553" s="56"/>
      <c r="D553" s="24"/>
      <c r="E553" s="66"/>
      <c r="F553" s="66"/>
      <c r="G553" s="66"/>
      <c r="H553" s="24"/>
      <c r="I553" s="56"/>
      <c r="J553" s="56"/>
      <c r="K553" s="56"/>
      <c r="L553" s="20"/>
      <c r="M553"/>
    </row>
    <row r="554" spans="1:13" s="85" customFormat="1" hidden="1" x14ac:dyDescent="0.25">
      <c r="A554" s="52"/>
      <c r="B554" s="24"/>
      <c r="C554" s="56"/>
      <c r="D554" s="24"/>
      <c r="E554" s="66"/>
      <c r="F554" s="66"/>
      <c r="G554" s="66"/>
      <c r="H554" s="24"/>
      <c r="I554" s="56"/>
      <c r="J554" s="56"/>
      <c r="K554" s="56"/>
      <c r="L554" s="20"/>
      <c r="M554"/>
    </row>
    <row r="555" spans="1:13" s="35" customFormat="1" hidden="1" x14ac:dyDescent="0.25">
      <c r="A555" s="52"/>
      <c r="B555" s="24"/>
      <c r="C555" s="56"/>
      <c r="D555" s="24"/>
      <c r="E555" s="66"/>
      <c r="F555" s="66"/>
      <c r="G555" s="66"/>
      <c r="H555" s="24"/>
      <c r="I555" s="56"/>
      <c r="J555" s="56"/>
      <c r="K555" s="56"/>
      <c r="L555" s="20"/>
      <c r="M555"/>
    </row>
    <row r="556" spans="1:13" s="85" customFormat="1" ht="12.75" hidden="1" x14ac:dyDescent="0.2">
      <c r="A556" s="52"/>
      <c r="B556" s="20"/>
      <c r="C556" s="20"/>
      <c r="D556" s="20"/>
      <c r="E556" s="37"/>
      <c r="F556" s="37"/>
      <c r="G556" s="51"/>
      <c r="H556" s="20"/>
      <c r="I556" s="20"/>
      <c r="J556" s="20"/>
      <c r="K556" s="56"/>
      <c r="L556" s="24"/>
      <c r="M556" s="34"/>
    </row>
    <row r="557" spans="1:13" s="35" customFormat="1" ht="12.75" x14ac:dyDescent="0.2">
      <c r="A557" s="81">
        <v>43291</v>
      </c>
      <c r="B557" s="31" t="s">
        <v>396</v>
      </c>
      <c r="C557" s="31" t="s">
        <v>70</v>
      </c>
      <c r="D557" s="31" t="s">
        <v>76</v>
      </c>
      <c r="E557" s="60"/>
      <c r="F557" s="60">
        <v>60000</v>
      </c>
      <c r="G557" s="84"/>
      <c r="H557" s="31" t="s">
        <v>186</v>
      </c>
      <c r="I557" s="31">
        <v>23</v>
      </c>
      <c r="J557" s="31"/>
      <c r="K557" s="31" t="s">
        <v>66</v>
      </c>
      <c r="L557" s="82" t="s">
        <v>100</v>
      </c>
      <c r="M557" s="85"/>
    </row>
    <row r="558" spans="1:13" s="85" customFormat="1" ht="12.75" x14ac:dyDescent="0.2">
      <c r="A558" s="81">
        <v>43291</v>
      </c>
      <c r="B558" s="31" t="s">
        <v>351</v>
      </c>
      <c r="C558" s="31" t="s">
        <v>70</v>
      </c>
      <c r="D558" s="31" t="s">
        <v>76</v>
      </c>
      <c r="E558" s="60"/>
      <c r="F558" s="60">
        <v>60000</v>
      </c>
      <c r="G558" s="84"/>
      <c r="H558" s="31" t="s">
        <v>186</v>
      </c>
      <c r="I558" s="31">
        <v>24</v>
      </c>
      <c r="J558" s="31"/>
      <c r="K558" s="31" t="s">
        <v>66</v>
      </c>
      <c r="L558" s="82" t="s">
        <v>100</v>
      </c>
    </row>
    <row r="559" spans="1:13" s="35" customFormat="1" ht="12.75" x14ac:dyDescent="0.2">
      <c r="A559" s="81">
        <v>43291</v>
      </c>
      <c r="B559" s="31" t="s">
        <v>806</v>
      </c>
      <c r="C559" s="31" t="s">
        <v>70</v>
      </c>
      <c r="D559" s="31" t="s">
        <v>74</v>
      </c>
      <c r="E559" s="60"/>
      <c r="F559" s="60">
        <v>15000</v>
      </c>
      <c r="G559" s="84"/>
      <c r="H559" s="31" t="s">
        <v>186</v>
      </c>
      <c r="I559" s="31">
        <v>25</v>
      </c>
      <c r="J559" s="31"/>
      <c r="K559" s="31" t="s">
        <v>66</v>
      </c>
      <c r="L559" s="82" t="s">
        <v>100</v>
      </c>
      <c r="M559" s="85"/>
    </row>
    <row r="560" spans="1:13" s="85" customFormat="1" ht="12.75" hidden="1" x14ac:dyDescent="0.2">
      <c r="A560" s="52"/>
      <c r="B560" s="20"/>
      <c r="C560" s="20"/>
      <c r="D560" s="20"/>
      <c r="E560" s="37"/>
      <c r="F560" s="37"/>
      <c r="G560" s="51"/>
      <c r="H560" s="20"/>
      <c r="I560" s="20"/>
      <c r="J560" s="20"/>
      <c r="K560" s="56"/>
      <c r="L560" s="24"/>
      <c r="M560" s="34"/>
    </row>
    <row r="561" spans="1:13" s="35" customFormat="1" ht="12.75" hidden="1" x14ac:dyDescent="0.2">
      <c r="A561" s="52"/>
      <c r="B561" s="20"/>
      <c r="C561" s="20"/>
      <c r="D561" s="20"/>
      <c r="E561" s="37"/>
      <c r="F561" s="37"/>
      <c r="G561" s="51"/>
      <c r="H561" s="20"/>
      <c r="I561" s="20"/>
      <c r="J561" s="20"/>
      <c r="K561" s="56"/>
      <c r="L561" s="24"/>
      <c r="M561" s="34"/>
    </row>
    <row r="562" spans="1:13" s="85" customFormat="1" hidden="1" x14ac:dyDescent="0.25">
      <c r="A562" s="52"/>
      <c r="B562" s="20"/>
      <c r="C562" s="20"/>
      <c r="D562" s="20"/>
      <c r="E562" s="37"/>
      <c r="F562" s="37"/>
      <c r="G562" s="36"/>
      <c r="H562" s="20"/>
      <c r="I562" s="20"/>
      <c r="J562" s="20"/>
      <c r="K562" s="56"/>
      <c r="L562" s="20"/>
      <c r="M562" s="3"/>
    </row>
    <row r="563" spans="1:13" s="35" customFormat="1" hidden="1" x14ac:dyDescent="0.25">
      <c r="A563" s="52"/>
      <c r="B563" s="56"/>
      <c r="C563" s="56"/>
      <c r="D563" s="56"/>
      <c r="E563" s="66"/>
      <c r="F563" s="66"/>
      <c r="G563" s="37"/>
      <c r="H563" s="56"/>
      <c r="I563" s="56"/>
      <c r="J563" s="56"/>
      <c r="K563" s="56"/>
      <c r="L563" s="24"/>
      <c r="M563"/>
    </row>
    <row r="564" spans="1:13" s="35" customFormat="1" hidden="1" x14ac:dyDescent="0.25">
      <c r="A564" s="52"/>
      <c r="B564" s="56"/>
      <c r="C564" s="56"/>
      <c r="D564" s="56"/>
      <c r="E564" s="66"/>
      <c r="F564" s="66"/>
      <c r="G564" s="37"/>
      <c r="H564" s="56"/>
      <c r="I564" s="56"/>
      <c r="J564" s="56"/>
      <c r="K564" s="56"/>
      <c r="L564" s="24"/>
      <c r="M564"/>
    </row>
    <row r="565" spans="1:13" s="35" customFormat="1" ht="15.75" hidden="1" x14ac:dyDescent="0.25">
      <c r="A565" s="52"/>
      <c r="B565" s="20"/>
      <c r="C565" s="20"/>
      <c r="D565" s="55"/>
      <c r="E565" s="37"/>
      <c r="F565" s="37"/>
      <c r="G565" s="37"/>
      <c r="H565" s="20"/>
      <c r="I565" s="46"/>
      <c r="J565" s="20"/>
      <c r="K565" s="56"/>
      <c r="L565" s="24"/>
      <c r="M565" s="39"/>
    </row>
    <row r="566" spans="1:13" s="85" customFormat="1" ht="15.75" hidden="1" x14ac:dyDescent="0.25">
      <c r="A566" s="52"/>
      <c r="B566" s="20"/>
      <c r="C566" s="20"/>
      <c r="D566" s="55"/>
      <c r="E566" s="37"/>
      <c r="F566" s="37"/>
      <c r="G566" s="37"/>
      <c r="H566" s="20"/>
      <c r="I566" s="46"/>
      <c r="J566" s="20"/>
      <c r="K566" s="56"/>
      <c r="L566" s="20"/>
      <c r="M566" s="39"/>
    </row>
    <row r="567" spans="1:13" s="85" customFormat="1" ht="15.75" x14ac:dyDescent="0.25">
      <c r="A567" s="81">
        <v>43291</v>
      </c>
      <c r="B567" s="31" t="s">
        <v>186</v>
      </c>
      <c r="C567" s="31" t="s">
        <v>70</v>
      </c>
      <c r="D567" s="92" t="s">
        <v>76</v>
      </c>
      <c r="E567" s="60">
        <v>60000</v>
      </c>
      <c r="F567" s="60"/>
      <c r="G567" s="60"/>
      <c r="H567" s="31" t="s">
        <v>396</v>
      </c>
      <c r="I567" s="54" t="s">
        <v>500</v>
      </c>
      <c r="J567" s="31"/>
      <c r="K567" s="31" t="s">
        <v>66</v>
      </c>
      <c r="L567" s="82" t="s">
        <v>100</v>
      </c>
      <c r="M567" s="93"/>
    </row>
    <row r="568" spans="1:13" s="85" customFormat="1" hidden="1" x14ac:dyDescent="0.25">
      <c r="A568" s="52"/>
      <c r="B568" s="61"/>
      <c r="C568" s="61"/>
      <c r="D568" s="61"/>
      <c r="E568" s="66"/>
      <c r="F568" s="98"/>
      <c r="G568" s="61"/>
      <c r="H568" s="58"/>
      <c r="I568" s="61"/>
      <c r="J568" s="56"/>
      <c r="K568" s="56"/>
      <c r="L568" s="24"/>
      <c r="M568"/>
    </row>
    <row r="569" spans="1:13" s="85" customFormat="1" hidden="1" x14ac:dyDescent="0.25">
      <c r="A569" s="52"/>
      <c r="B569" s="61"/>
      <c r="C569" s="61"/>
      <c r="D569" s="61"/>
      <c r="E569" s="66"/>
      <c r="F569" s="98"/>
      <c r="G569" s="61"/>
      <c r="H569" s="58"/>
      <c r="I569" s="61"/>
      <c r="J569" s="56"/>
      <c r="K569" s="56"/>
      <c r="L569" s="24"/>
      <c r="M569"/>
    </row>
    <row r="570" spans="1:13" s="85" customFormat="1" hidden="1" x14ac:dyDescent="0.25">
      <c r="A570" s="52"/>
      <c r="B570" s="61"/>
      <c r="C570" s="61"/>
      <c r="D570" s="61"/>
      <c r="E570" s="66"/>
      <c r="F570" s="98"/>
      <c r="G570" s="61"/>
      <c r="H570" s="58"/>
      <c r="I570" s="61"/>
      <c r="J570" s="56"/>
      <c r="K570" s="56"/>
      <c r="L570" s="24"/>
      <c r="M570"/>
    </row>
    <row r="571" spans="1:13" s="85" customFormat="1" hidden="1" x14ac:dyDescent="0.25">
      <c r="A571" s="52"/>
      <c r="B571" s="58"/>
      <c r="C571" s="56"/>
      <c r="D571" s="58"/>
      <c r="E571" s="66"/>
      <c r="F571" s="66"/>
      <c r="G571" s="71"/>
      <c r="H571" s="58"/>
      <c r="I571" s="58"/>
      <c r="J571" s="56"/>
      <c r="K571" s="56"/>
      <c r="L571" s="24"/>
      <c r="M571"/>
    </row>
    <row r="572" spans="1:13" s="35" customFormat="1" hidden="1" x14ac:dyDescent="0.25">
      <c r="A572" s="52"/>
      <c r="B572" s="58"/>
      <c r="C572" s="56"/>
      <c r="D572" s="58"/>
      <c r="E572" s="66"/>
      <c r="F572" s="66"/>
      <c r="G572" s="71"/>
      <c r="H572" s="58"/>
      <c r="I572" s="58"/>
      <c r="J572" s="56"/>
      <c r="K572" s="56"/>
      <c r="L572" s="24"/>
      <c r="M572"/>
    </row>
    <row r="573" spans="1:13" s="85" customFormat="1" x14ac:dyDescent="0.25">
      <c r="A573" s="81">
        <v>43291</v>
      </c>
      <c r="B573" s="82" t="s">
        <v>186</v>
      </c>
      <c r="C573" s="31" t="s">
        <v>70</v>
      </c>
      <c r="D573" s="82" t="s">
        <v>74</v>
      </c>
      <c r="E573" s="60">
        <v>15000</v>
      </c>
      <c r="F573" s="60"/>
      <c r="G573" s="91"/>
      <c r="H573" s="82" t="s">
        <v>806</v>
      </c>
      <c r="I573" s="82" t="s">
        <v>83</v>
      </c>
      <c r="J573" s="31"/>
      <c r="K573" s="31" t="s">
        <v>66</v>
      </c>
      <c r="L573" s="82" t="s">
        <v>100</v>
      </c>
      <c r="M573" s="83"/>
    </row>
    <row r="574" spans="1:13" s="85" customFormat="1" hidden="1" x14ac:dyDescent="0.25">
      <c r="A574" s="52"/>
      <c r="B574" s="58"/>
      <c r="C574" s="56"/>
      <c r="D574" s="58"/>
      <c r="E574" s="66"/>
      <c r="F574" s="66"/>
      <c r="G574" s="71"/>
      <c r="H574" s="58"/>
      <c r="I574" s="58"/>
      <c r="J574" s="56"/>
      <c r="K574" s="56"/>
      <c r="L574" s="24"/>
      <c r="M574"/>
    </row>
    <row r="575" spans="1:13" s="85" customFormat="1" hidden="1" x14ac:dyDescent="0.25">
      <c r="A575" s="52"/>
      <c r="B575" s="61"/>
      <c r="C575" s="61"/>
      <c r="D575" s="61"/>
      <c r="E575" s="66"/>
      <c r="F575" s="66"/>
      <c r="G575" s="71"/>
      <c r="H575" s="58"/>
      <c r="I575" s="61"/>
      <c r="J575" s="56"/>
      <c r="K575" s="56"/>
      <c r="L575" s="24"/>
      <c r="M575"/>
    </row>
    <row r="576" spans="1:13" s="85" customFormat="1" hidden="1" x14ac:dyDescent="0.25">
      <c r="A576" s="52"/>
      <c r="B576" s="61"/>
      <c r="C576" s="61"/>
      <c r="D576" s="61"/>
      <c r="E576" s="66"/>
      <c r="F576" s="66"/>
      <c r="G576" s="71"/>
      <c r="H576" s="58"/>
      <c r="I576" s="61"/>
      <c r="J576" s="56"/>
      <c r="K576" s="56"/>
      <c r="L576" s="24"/>
      <c r="M576"/>
    </row>
    <row r="577" spans="1:13" s="35" customFormat="1" hidden="1" x14ac:dyDescent="0.25">
      <c r="A577" s="52"/>
      <c r="B577" s="61"/>
      <c r="C577" s="61"/>
      <c r="D577" s="61"/>
      <c r="E577" s="66"/>
      <c r="F577" s="66"/>
      <c r="G577" s="71"/>
      <c r="H577" s="58"/>
      <c r="I577" s="61"/>
      <c r="J577" s="56"/>
      <c r="K577" s="56"/>
      <c r="L577" s="24"/>
      <c r="M577"/>
    </row>
    <row r="578" spans="1:13" s="35" customFormat="1" hidden="1" x14ac:dyDescent="0.25">
      <c r="A578" s="52"/>
      <c r="B578" s="61"/>
      <c r="C578" s="61"/>
      <c r="D578" s="61"/>
      <c r="E578" s="66"/>
      <c r="F578" s="66"/>
      <c r="G578" s="71"/>
      <c r="H578" s="58"/>
      <c r="I578" s="61"/>
      <c r="J578" s="56"/>
      <c r="K578" s="56"/>
      <c r="L578" s="24"/>
      <c r="M578"/>
    </row>
    <row r="579" spans="1:13" s="35" customFormat="1" hidden="1" x14ac:dyDescent="0.25">
      <c r="A579" s="52"/>
      <c r="B579" s="61"/>
      <c r="C579" s="61"/>
      <c r="D579" s="61"/>
      <c r="E579" s="66"/>
      <c r="F579" s="66"/>
      <c r="G579" s="71"/>
      <c r="H579" s="58"/>
      <c r="I579" s="61"/>
      <c r="J579" s="56"/>
      <c r="K579" s="56"/>
      <c r="L579" s="24"/>
      <c r="M579"/>
    </row>
    <row r="580" spans="1:13" s="35" customFormat="1" hidden="1" x14ac:dyDescent="0.25">
      <c r="A580" s="52"/>
      <c r="B580" s="61"/>
      <c r="C580" s="61"/>
      <c r="D580" s="61"/>
      <c r="E580" s="66"/>
      <c r="F580" s="66"/>
      <c r="G580" s="71"/>
      <c r="H580" s="58"/>
      <c r="I580" s="61"/>
      <c r="J580" s="56"/>
      <c r="K580" s="56"/>
      <c r="L580" s="24"/>
      <c r="M580"/>
    </row>
    <row r="581" spans="1:13" s="85" customFormat="1" hidden="1" x14ac:dyDescent="0.25">
      <c r="A581" s="52"/>
      <c r="B581" s="61"/>
      <c r="C581" s="61"/>
      <c r="D581" s="61"/>
      <c r="E581" s="66"/>
      <c r="F581" s="66"/>
      <c r="G581" s="71"/>
      <c r="H581" s="58"/>
      <c r="I581" s="61"/>
      <c r="J581" s="56"/>
      <c r="K581" s="56"/>
      <c r="L581" s="24"/>
      <c r="M581"/>
    </row>
    <row r="582" spans="1:13" s="85" customFormat="1" hidden="1" x14ac:dyDescent="0.25">
      <c r="A582" s="52"/>
      <c r="B582" s="61"/>
      <c r="C582" s="61"/>
      <c r="D582" s="61"/>
      <c r="E582" s="66"/>
      <c r="F582" s="66"/>
      <c r="G582" s="71"/>
      <c r="H582" s="58"/>
      <c r="I582" s="61"/>
      <c r="J582" s="56"/>
      <c r="K582" s="56"/>
      <c r="L582" s="56"/>
      <c r="M582"/>
    </row>
    <row r="583" spans="1:13" s="85" customFormat="1" hidden="1" x14ac:dyDescent="0.2">
      <c r="A583" s="52"/>
      <c r="B583" s="74"/>
      <c r="C583" s="61"/>
      <c r="D583" s="75"/>
      <c r="E583" s="98"/>
      <c r="F583" s="98"/>
      <c r="G583" s="76"/>
      <c r="H583" s="61"/>
      <c r="I583" s="61"/>
      <c r="J583" s="61"/>
      <c r="K583" s="56"/>
      <c r="L583" s="24"/>
      <c r="M583" s="42"/>
    </row>
    <row r="584" spans="1:13" s="85" customFormat="1" hidden="1" x14ac:dyDescent="0.2">
      <c r="A584" s="52"/>
      <c r="B584" s="74"/>
      <c r="C584" s="61"/>
      <c r="D584" s="75"/>
      <c r="E584" s="98"/>
      <c r="F584" s="98"/>
      <c r="G584" s="76"/>
      <c r="H584" s="61"/>
      <c r="I584" s="61"/>
      <c r="J584" s="61"/>
      <c r="K584" s="56"/>
      <c r="L584" s="24"/>
      <c r="M584" s="42"/>
    </row>
    <row r="585" spans="1:13" s="85" customFormat="1" x14ac:dyDescent="0.2">
      <c r="A585" s="81">
        <v>43291</v>
      </c>
      <c r="B585" s="87" t="s">
        <v>186</v>
      </c>
      <c r="C585" s="87" t="s">
        <v>70</v>
      </c>
      <c r="D585" s="31" t="s">
        <v>76</v>
      </c>
      <c r="E585" s="99">
        <v>60000</v>
      </c>
      <c r="F585" s="99"/>
      <c r="G585" s="95"/>
      <c r="H585" s="87" t="s">
        <v>351</v>
      </c>
      <c r="I585" s="87" t="s">
        <v>188</v>
      </c>
      <c r="J585" s="87"/>
      <c r="K585" s="31" t="s">
        <v>66</v>
      </c>
      <c r="L585" s="82" t="s">
        <v>100</v>
      </c>
      <c r="M585" s="89"/>
    </row>
    <row r="586" spans="1:13" s="85" customFormat="1" hidden="1" x14ac:dyDescent="0.2">
      <c r="A586" s="52"/>
      <c r="B586" s="45"/>
      <c r="C586" s="24"/>
      <c r="D586" s="46"/>
      <c r="E586" s="98"/>
      <c r="F586" s="62"/>
      <c r="G586" s="36"/>
      <c r="H586" s="24"/>
      <c r="I586" s="61"/>
      <c r="J586" s="61"/>
      <c r="K586" s="56"/>
      <c r="L586" s="24"/>
      <c r="M586" s="32"/>
    </row>
    <row r="587" spans="1:13" s="35" customFormat="1" hidden="1" x14ac:dyDescent="0.2">
      <c r="A587" s="52"/>
      <c r="B587" s="45"/>
      <c r="C587" s="24"/>
      <c r="D587" s="46"/>
      <c r="E587" s="98"/>
      <c r="F587" s="62"/>
      <c r="G587" s="36"/>
      <c r="H587" s="24"/>
      <c r="I587" s="61"/>
      <c r="J587" s="61"/>
      <c r="K587" s="56"/>
      <c r="L587" s="24"/>
      <c r="M587" s="32"/>
    </row>
    <row r="588" spans="1:13" s="85" customFormat="1" hidden="1" x14ac:dyDescent="0.2">
      <c r="A588" s="52"/>
      <c r="B588" s="45"/>
      <c r="C588" s="24"/>
      <c r="D588" s="46"/>
      <c r="E588" s="98"/>
      <c r="F588" s="62"/>
      <c r="G588" s="36"/>
      <c r="H588" s="24"/>
      <c r="I588" s="61"/>
      <c r="J588" s="61"/>
      <c r="K588" s="56"/>
      <c r="L588" s="24"/>
      <c r="M588" s="32"/>
    </row>
    <row r="589" spans="1:13" s="35" customFormat="1" hidden="1" x14ac:dyDescent="0.2">
      <c r="A589" s="52"/>
      <c r="B589" s="45"/>
      <c r="C589" s="24"/>
      <c r="D589" s="46"/>
      <c r="E589" s="98"/>
      <c r="F589" s="62"/>
      <c r="G589" s="36"/>
      <c r="H589" s="24"/>
      <c r="I589" s="61"/>
      <c r="J589" s="61"/>
      <c r="K589" s="56"/>
      <c r="L589" s="24"/>
      <c r="M589" s="32"/>
    </row>
    <row r="590" spans="1:13" s="85" customFormat="1" hidden="1" x14ac:dyDescent="0.2">
      <c r="A590" s="52"/>
      <c r="B590" s="45"/>
      <c r="C590" s="24"/>
      <c r="D590" s="46"/>
      <c r="E590" s="98"/>
      <c r="F590" s="62"/>
      <c r="G590" s="36"/>
      <c r="H590" s="24"/>
      <c r="I590" s="61"/>
      <c r="J590" s="61"/>
      <c r="K590" s="56"/>
      <c r="L590" s="24"/>
      <c r="M590" s="32"/>
    </row>
    <row r="591" spans="1:13" s="35" customFormat="1" hidden="1" x14ac:dyDescent="0.2">
      <c r="A591" s="52"/>
      <c r="B591" s="45"/>
      <c r="C591" s="24"/>
      <c r="D591" s="46"/>
      <c r="E591" s="98"/>
      <c r="F591" s="62"/>
      <c r="G591" s="36"/>
      <c r="H591" s="24"/>
      <c r="I591" s="61"/>
      <c r="J591" s="61"/>
      <c r="K591" s="56"/>
      <c r="L591" s="24"/>
      <c r="M591" s="32"/>
    </row>
    <row r="592" spans="1:13" s="85" customFormat="1" hidden="1" x14ac:dyDescent="0.2">
      <c r="A592" s="52"/>
      <c r="B592" s="45"/>
      <c r="C592" s="24"/>
      <c r="D592" s="46"/>
      <c r="E592" s="98"/>
      <c r="F592" s="62"/>
      <c r="G592" s="36"/>
      <c r="H592" s="24"/>
      <c r="I592" s="61"/>
      <c r="J592" s="61"/>
      <c r="K592" s="56"/>
      <c r="L592" s="24"/>
      <c r="M592" s="32"/>
    </row>
    <row r="593" spans="1:13" s="35" customFormat="1" hidden="1" x14ac:dyDescent="0.2">
      <c r="A593" s="52"/>
      <c r="B593" s="45"/>
      <c r="C593" s="24"/>
      <c r="D593" s="46"/>
      <c r="E593" s="98"/>
      <c r="F593" s="62"/>
      <c r="G593" s="36"/>
      <c r="H593" s="24"/>
      <c r="I593" s="61"/>
      <c r="J593" s="61"/>
      <c r="K593" s="56"/>
      <c r="L593" s="24"/>
      <c r="M593" s="32"/>
    </row>
    <row r="594" spans="1:13" s="85" customFormat="1" hidden="1" x14ac:dyDescent="0.2">
      <c r="A594" s="52"/>
      <c r="B594" s="45"/>
      <c r="C594" s="24"/>
      <c r="D594" s="46"/>
      <c r="E594" s="98"/>
      <c r="F594" s="62"/>
      <c r="G594" s="36"/>
      <c r="H594" s="24"/>
      <c r="I594" s="61"/>
      <c r="J594" s="61"/>
      <c r="K594" s="56"/>
      <c r="L594" s="24"/>
      <c r="M594" s="32"/>
    </row>
    <row r="595" spans="1:13" s="35" customFormat="1" hidden="1" x14ac:dyDescent="0.25">
      <c r="A595" s="52"/>
      <c r="B595" s="56"/>
      <c r="C595" s="56"/>
      <c r="D595" s="56"/>
      <c r="E595" s="66"/>
      <c r="F595" s="66"/>
      <c r="G595" s="57"/>
      <c r="H595" s="56"/>
      <c r="I595" s="56"/>
      <c r="J595" s="56"/>
      <c r="K595" s="56"/>
      <c r="L595" s="20"/>
      <c r="M595"/>
    </row>
    <row r="596" spans="1:13" s="85" customFormat="1" hidden="1" x14ac:dyDescent="0.25">
      <c r="A596" s="52"/>
      <c r="B596" s="56"/>
      <c r="C596" s="56"/>
      <c r="D596" s="56"/>
      <c r="E596" s="66"/>
      <c r="F596" s="66"/>
      <c r="G596" s="57"/>
      <c r="H596" s="56"/>
      <c r="I596" s="56"/>
      <c r="J596" s="56"/>
      <c r="K596" s="56"/>
      <c r="L596" s="20"/>
      <c r="M596"/>
    </row>
    <row r="597" spans="1:13" s="35" customFormat="1" hidden="1" x14ac:dyDescent="0.25">
      <c r="A597" s="52"/>
      <c r="B597" s="56"/>
      <c r="C597" s="56"/>
      <c r="D597" s="56"/>
      <c r="E597" s="66"/>
      <c r="F597" s="66"/>
      <c r="G597" s="57"/>
      <c r="H597" s="56"/>
      <c r="I597" s="56"/>
      <c r="J597" s="56"/>
      <c r="K597" s="56"/>
      <c r="L597" s="20"/>
      <c r="M597"/>
    </row>
    <row r="598" spans="1:13" s="85" customFormat="1" hidden="1" x14ac:dyDescent="0.25">
      <c r="A598" s="52"/>
      <c r="B598" s="56"/>
      <c r="C598" s="56"/>
      <c r="D598" s="56"/>
      <c r="E598" s="66"/>
      <c r="F598" s="66"/>
      <c r="G598" s="57"/>
      <c r="H598" s="56"/>
      <c r="I598" s="56"/>
      <c r="J598" s="56"/>
      <c r="K598" s="56"/>
      <c r="L598" s="20"/>
      <c r="M598"/>
    </row>
    <row r="599" spans="1:13" s="35" customFormat="1" hidden="1" x14ac:dyDescent="0.25">
      <c r="A599" s="52"/>
      <c r="B599" s="56"/>
      <c r="C599" s="56"/>
      <c r="D599" s="56"/>
      <c r="E599" s="66"/>
      <c r="F599" s="66"/>
      <c r="G599" s="57"/>
      <c r="H599" s="56"/>
      <c r="I599" s="56"/>
      <c r="J599" s="56"/>
      <c r="K599" s="56"/>
      <c r="L599" s="20"/>
      <c r="M599"/>
    </row>
    <row r="600" spans="1:13" s="85" customFormat="1" hidden="1" x14ac:dyDescent="0.25">
      <c r="A600" s="52"/>
      <c r="B600" s="24"/>
      <c r="C600" s="56"/>
      <c r="D600" s="24"/>
      <c r="E600" s="66"/>
      <c r="F600" s="66"/>
      <c r="G600" s="66"/>
      <c r="H600" s="24"/>
      <c r="I600" s="56"/>
      <c r="J600" s="56"/>
      <c r="K600" s="56"/>
      <c r="L600" s="20"/>
      <c r="M600"/>
    </row>
    <row r="601" spans="1:13" s="85" customFormat="1" hidden="1" x14ac:dyDescent="0.25">
      <c r="A601" s="52"/>
      <c r="B601" s="24"/>
      <c r="C601" s="56"/>
      <c r="D601" s="24"/>
      <c r="E601" s="66"/>
      <c r="F601" s="66"/>
      <c r="G601" s="66"/>
      <c r="H601" s="24"/>
      <c r="I601" s="56"/>
      <c r="J601" s="56"/>
      <c r="K601" s="56"/>
      <c r="L601" s="20"/>
      <c r="M601"/>
    </row>
    <row r="602" spans="1:13" s="85" customFormat="1" ht="12.75" x14ac:dyDescent="0.2">
      <c r="A602" s="81">
        <v>43292</v>
      </c>
      <c r="B602" s="31" t="s">
        <v>385</v>
      </c>
      <c r="C602" s="31" t="s">
        <v>70</v>
      </c>
      <c r="D602" s="31" t="s">
        <v>72</v>
      </c>
      <c r="E602" s="60"/>
      <c r="F602" s="60">
        <v>20000</v>
      </c>
      <c r="G602" s="84"/>
      <c r="H602" s="31" t="s">
        <v>186</v>
      </c>
      <c r="I602" s="31">
        <v>26</v>
      </c>
      <c r="J602" s="31"/>
      <c r="K602" s="31" t="s">
        <v>66</v>
      </c>
      <c r="L602" s="82" t="s">
        <v>100</v>
      </c>
    </row>
    <row r="603" spans="1:13" s="35" customFormat="1" ht="12.75" hidden="1" x14ac:dyDescent="0.2">
      <c r="A603" s="52"/>
      <c r="B603" s="20"/>
      <c r="C603" s="20"/>
      <c r="D603" s="20"/>
      <c r="E603" s="37"/>
      <c r="F603" s="37"/>
      <c r="G603" s="51"/>
      <c r="H603" s="20"/>
      <c r="I603" s="20"/>
      <c r="J603" s="20"/>
      <c r="K603" s="56"/>
      <c r="L603" s="24"/>
      <c r="M603" s="34"/>
    </row>
    <row r="604" spans="1:13" s="85" customFormat="1" ht="12.75" hidden="1" x14ac:dyDescent="0.2">
      <c r="A604" s="52"/>
      <c r="B604" s="20"/>
      <c r="C604" s="20"/>
      <c r="D604" s="20"/>
      <c r="E604" s="37"/>
      <c r="F604" s="37"/>
      <c r="G604" s="51"/>
      <c r="H604" s="20"/>
      <c r="I604" s="20"/>
      <c r="J604" s="20"/>
      <c r="K604" s="56"/>
      <c r="L604" s="24"/>
      <c r="M604" s="34"/>
    </row>
    <row r="605" spans="1:13" s="85" customFormat="1" ht="12.75" hidden="1" x14ac:dyDescent="0.2">
      <c r="A605" s="52"/>
      <c r="B605" s="20"/>
      <c r="C605" s="20"/>
      <c r="D605" s="20"/>
      <c r="E605" s="37"/>
      <c r="F605" s="37"/>
      <c r="G605" s="51"/>
      <c r="H605" s="20"/>
      <c r="I605" s="20"/>
      <c r="J605" s="20"/>
      <c r="K605" s="56"/>
      <c r="L605" s="24"/>
      <c r="M605" s="34"/>
    </row>
    <row r="606" spans="1:13" s="85" customFormat="1" ht="12.75" hidden="1" x14ac:dyDescent="0.2">
      <c r="A606" s="52"/>
      <c r="B606" s="20"/>
      <c r="C606" s="20"/>
      <c r="D606" s="20"/>
      <c r="E606" s="37"/>
      <c r="F606" s="37"/>
      <c r="G606" s="51"/>
      <c r="H606" s="20"/>
      <c r="I606" s="20"/>
      <c r="J606" s="20"/>
      <c r="K606" s="56"/>
      <c r="L606" s="24"/>
      <c r="M606" s="34"/>
    </row>
    <row r="607" spans="1:13" s="85" customFormat="1" ht="12.75" hidden="1" x14ac:dyDescent="0.2">
      <c r="A607" s="52"/>
      <c r="B607" s="20"/>
      <c r="C607" s="20"/>
      <c r="D607" s="20"/>
      <c r="E607" s="37"/>
      <c r="F607" s="37"/>
      <c r="G607" s="51"/>
      <c r="H607" s="20"/>
      <c r="I607" s="20"/>
      <c r="J607" s="20"/>
      <c r="K607" s="56"/>
      <c r="L607" s="24"/>
      <c r="M607" s="34"/>
    </row>
    <row r="608" spans="1:13" s="35" customFormat="1" ht="12.75" x14ac:dyDescent="0.2">
      <c r="A608" s="81">
        <v>43292</v>
      </c>
      <c r="B608" s="31" t="s">
        <v>288</v>
      </c>
      <c r="C608" s="31" t="s">
        <v>70</v>
      </c>
      <c r="D608" s="31" t="s">
        <v>74</v>
      </c>
      <c r="E608" s="60">
        <v>50000</v>
      </c>
      <c r="F608" s="60"/>
      <c r="G608" s="84"/>
      <c r="H608" s="31" t="s">
        <v>186</v>
      </c>
      <c r="I608" s="31" t="s">
        <v>188</v>
      </c>
      <c r="J608" s="31"/>
      <c r="K608" s="31" t="s">
        <v>66</v>
      </c>
      <c r="L608" s="82" t="s">
        <v>100</v>
      </c>
      <c r="M608" s="85"/>
    </row>
    <row r="609" spans="1:13" s="35" customFormat="1" x14ac:dyDescent="0.25">
      <c r="A609" s="81">
        <v>43292</v>
      </c>
      <c r="B609" s="31" t="s">
        <v>186</v>
      </c>
      <c r="C609" s="31" t="s">
        <v>70</v>
      </c>
      <c r="D609" s="31" t="s">
        <v>72</v>
      </c>
      <c r="E609" s="60">
        <v>20000</v>
      </c>
      <c r="F609" s="60"/>
      <c r="G609" s="60"/>
      <c r="H609" s="31" t="s">
        <v>385</v>
      </c>
      <c r="I609" s="31" t="s">
        <v>503</v>
      </c>
      <c r="J609" s="31"/>
      <c r="K609" s="31" t="s">
        <v>66</v>
      </c>
      <c r="L609" s="82" t="s">
        <v>100</v>
      </c>
      <c r="M609" s="83"/>
    </row>
    <row r="610" spans="1:13" s="35" customFormat="1" hidden="1" x14ac:dyDescent="0.25">
      <c r="A610" s="52"/>
      <c r="B610" s="20"/>
      <c r="C610" s="20"/>
      <c r="D610" s="68"/>
      <c r="E610" s="66"/>
      <c r="F610" s="66"/>
      <c r="G610" s="37"/>
      <c r="H610" s="20"/>
      <c r="I610" s="20"/>
      <c r="J610" s="56"/>
      <c r="K610" s="56"/>
      <c r="L610" s="24"/>
      <c r="M610" s="38"/>
    </row>
    <row r="611" spans="1:13" s="3" customFormat="1" hidden="1" x14ac:dyDescent="0.25">
      <c r="A611" s="52"/>
      <c r="B611" s="20"/>
      <c r="C611" s="20"/>
      <c r="D611" s="68"/>
      <c r="E611" s="66"/>
      <c r="F611" s="66"/>
      <c r="G611" s="37"/>
      <c r="H611" s="20"/>
      <c r="I611" s="20"/>
      <c r="J611" s="56"/>
      <c r="K611" s="56"/>
      <c r="L611" s="24"/>
      <c r="M611" s="38"/>
    </row>
    <row r="612" spans="1:13" s="83" customFormat="1" hidden="1" x14ac:dyDescent="0.25">
      <c r="A612" s="52"/>
      <c r="B612" s="20"/>
      <c r="C612" s="20"/>
      <c r="D612" s="68"/>
      <c r="E612" s="66"/>
      <c r="F612" s="66"/>
      <c r="G612" s="37"/>
      <c r="H612" s="20"/>
      <c r="I612" s="20"/>
      <c r="J612" s="56"/>
      <c r="K612" s="56"/>
      <c r="L612" s="24"/>
      <c r="M612" s="38"/>
    </row>
    <row r="613" spans="1:13" s="83" customFormat="1" hidden="1" x14ac:dyDescent="0.25">
      <c r="A613" s="52"/>
      <c r="B613" s="20"/>
      <c r="C613" s="20"/>
      <c r="D613" s="68"/>
      <c r="E613" s="66"/>
      <c r="F613" s="66"/>
      <c r="G613" s="37"/>
      <c r="H613" s="20"/>
      <c r="I613" s="20"/>
      <c r="J613" s="56"/>
      <c r="K613" s="56"/>
      <c r="L613" s="24"/>
      <c r="M613" s="38"/>
    </row>
    <row r="614" spans="1:13" s="3" customFormat="1" ht="15.75" hidden="1" x14ac:dyDescent="0.25">
      <c r="A614" s="52"/>
      <c r="B614" s="20"/>
      <c r="C614" s="20"/>
      <c r="D614" s="55"/>
      <c r="E614" s="37"/>
      <c r="F614" s="37"/>
      <c r="G614" s="37"/>
      <c r="H614" s="20"/>
      <c r="I614" s="46"/>
      <c r="J614" s="20"/>
      <c r="K614" s="56"/>
      <c r="L614" s="24"/>
      <c r="M614" s="39"/>
    </row>
    <row r="615" spans="1:13" s="3" customFormat="1" ht="15.75" hidden="1" x14ac:dyDescent="0.25">
      <c r="A615" s="52"/>
      <c r="B615" s="20"/>
      <c r="C615" s="20"/>
      <c r="D615" s="55"/>
      <c r="E615" s="37"/>
      <c r="F615" s="37"/>
      <c r="G615" s="37"/>
      <c r="H615" s="20"/>
      <c r="I615" s="46"/>
      <c r="J615" s="20"/>
      <c r="K615" s="56"/>
      <c r="L615" s="20"/>
      <c r="M615" s="39"/>
    </row>
    <row r="616" spans="1:13" s="3" customFormat="1" ht="15.75" hidden="1" x14ac:dyDescent="0.25">
      <c r="A616" s="52"/>
      <c r="B616" s="20"/>
      <c r="C616" s="20"/>
      <c r="D616" s="55"/>
      <c r="E616" s="37"/>
      <c r="F616" s="37"/>
      <c r="G616" s="37"/>
      <c r="H616" s="20"/>
      <c r="I616" s="46"/>
      <c r="J616" s="20"/>
      <c r="K616" s="56"/>
      <c r="L616" s="24"/>
      <c r="M616" s="39"/>
    </row>
    <row r="617" spans="1:13" s="3" customFormat="1" ht="15.75" hidden="1" x14ac:dyDescent="0.25">
      <c r="A617" s="52"/>
      <c r="B617" s="20"/>
      <c r="C617" s="20"/>
      <c r="D617" s="55"/>
      <c r="E617" s="37"/>
      <c r="F617" s="37"/>
      <c r="G617" s="37"/>
      <c r="H617" s="20"/>
      <c r="I617" s="46"/>
      <c r="J617" s="20"/>
      <c r="K617" s="56"/>
      <c r="L617" s="24"/>
      <c r="M617" s="39"/>
    </row>
    <row r="618" spans="1:13" s="3" customFormat="1" ht="15.75" hidden="1" x14ac:dyDescent="0.25">
      <c r="A618" s="52"/>
      <c r="B618" s="20"/>
      <c r="C618" s="20"/>
      <c r="D618" s="55"/>
      <c r="E618" s="37"/>
      <c r="F618" s="37"/>
      <c r="G618" s="37"/>
      <c r="H618" s="20"/>
      <c r="I618" s="46"/>
      <c r="J618" s="20"/>
      <c r="K618" s="56"/>
      <c r="L618" s="20"/>
      <c r="M618" s="39"/>
    </row>
    <row r="619" spans="1:13" s="3" customFormat="1" ht="15.75" hidden="1" x14ac:dyDescent="0.25">
      <c r="A619" s="52"/>
      <c r="B619" s="20"/>
      <c r="C619" s="20"/>
      <c r="D619" s="55"/>
      <c r="E619" s="37"/>
      <c r="F619" s="37"/>
      <c r="G619" s="37"/>
      <c r="H619" s="20"/>
      <c r="I619" s="46"/>
      <c r="J619" s="20"/>
      <c r="K619" s="56"/>
      <c r="L619" s="24"/>
      <c r="M619" s="39"/>
    </row>
    <row r="620" spans="1:13" s="3" customFormat="1" ht="15.75" hidden="1" x14ac:dyDescent="0.25">
      <c r="A620" s="52"/>
      <c r="B620" s="20"/>
      <c r="C620" s="20"/>
      <c r="D620" s="55"/>
      <c r="E620" s="37"/>
      <c r="F620" s="37"/>
      <c r="G620" s="37"/>
      <c r="H620" s="20"/>
      <c r="I620" s="46"/>
      <c r="J620" s="20"/>
      <c r="K620" s="56"/>
      <c r="L620" s="24"/>
      <c r="M620" s="39"/>
    </row>
    <row r="621" spans="1:13" s="3" customFormat="1" hidden="1" x14ac:dyDescent="0.25">
      <c r="A621" s="52"/>
      <c r="B621" s="61"/>
      <c r="C621" s="61"/>
      <c r="D621" s="61"/>
      <c r="E621" s="66"/>
      <c r="F621" s="98"/>
      <c r="G621" s="61"/>
      <c r="H621" s="58"/>
      <c r="I621" s="61"/>
      <c r="J621" s="56"/>
      <c r="K621" s="56"/>
      <c r="L621" s="24"/>
      <c r="M621"/>
    </row>
    <row r="622" spans="1:13" s="3" customFormat="1" x14ac:dyDescent="0.25">
      <c r="A622" s="81">
        <v>43292</v>
      </c>
      <c r="B622" s="87" t="s">
        <v>186</v>
      </c>
      <c r="C622" s="87" t="s">
        <v>70</v>
      </c>
      <c r="D622" s="87" t="s">
        <v>74</v>
      </c>
      <c r="E622" s="60"/>
      <c r="F622" s="99">
        <v>50000</v>
      </c>
      <c r="G622" s="87"/>
      <c r="H622" s="82" t="s">
        <v>288</v>
      </c>
      <c r="I622" s="87" t="s">
        <v>83</v>
      </c>
      <c r="J622" s="31"/>
      <c r="K622" s="31" t="s">
        <v>66</v>
      </c>
      <c r="L622" s="82" t="s">
        <v>100</v>
      </c>
      <c r="M622" s="83"/>
    </row>
    <row r="623" spans="1:13" s="3" customFormat="1" hidden="1" x14ac:dyDescent="0.25">
      <c r="A623" s="52"/>
      <c r="B623" s="61"/>
      <c r="C623" s="61"/>
      <c r="D623" s="61"/>
      <c r="E623" s="66"/>
      <c r="F623" s="98"/>
      <c r="G623" s="61"/>
      <c r="H623" s="58"/>
      <c r="I623" s="61"/>
      <c r="J623" s="56"/>
      <c r="K623" s="56"/>
      <c r="L623" s="24"/>
      <c r="M623"/>
    </row>
    <row r="624" spans="1:13" s="3" customFormat="1" hidden="1" x14ac:dyDescent="0.25">
      <c r="A624" s="52"/>
      <c r="B624" s="61"/>
      <c r="C624" s="61"/>
      <c r="D624" s="61"/>
      <c r="E624" s="66"/>
      <c r="F624" s="98"/>
      <c r="G624" s="61"/>
      <c r="H624" s="58"/>
      <c r="I624" s="61"/>
      <c r="J624" s="56"/>
      <c r="K624" s="56"/>
      <c r="L624" s="24"/>
      <c r="M624"/>
    </row>
    <row r="625" spans="1:13" s="3" customFormat="1" hidden="1" x14ac:dyDescent="0.25">
      <c r="A625" s="52"/>
      <c r="B625" s="58"/>
      <c r="C625" s="56"/>
      <c r="D625" s="58"/>
      <c r="E625" s="66"/>
      <c r="F625" s="66"/>
      <c r="G625" s="71"/>
      <c r="H625" s="58"/>
      <c r="I625" s="58"/>
      <c r="J625" s="56"/>
      <c r="K625" s="56"/>
      <c r="L625" s="24"/>
      <c r="M625"/>
    </row>
    <row r="626" spans="1:13" s="3" customFormat="1" hidden="1" x14ac:dyDescent="0.25">
      <c r="A626" s="52"/>
      <c r="B626" s="58"/>
      <c r="C626" s="56"/>
      <c r="D626" s="58"/>
      <c r="E626" s="66"/>
      <c r="F626" s="66"/>
      <c r="G626" s="71"/>
      <c r="H626" s="58"/>
      <c r="I626" s="58"/>
      <c r="J626" s="56"/>
      <c r="K626" s="56"/>
      <c r="L626" s="24"/>
      <c r="M626"/>
    </row>
    <row r="627" spans="1:13" s="3" customFormat="1" hidden="1" x14ac:dyDescent="0.25">
      <c r="A627" s="52"/>
      <c r="B627" s="58"/>
      <c r="C627" s="56"/>
      <c r="D627" s="58"/>
      <c r="E627" s="66"/>
      <c r="F627" s="66"/>
      <c r="G627" s="71"/>
      <c r="H627" s="58"/>
      <c r="I627" s="58"/>
      <c r="J627" s="56"/>
      <c r="K627" s="56"/>
      <c r="L627" s="24"/>
      <c r="M627"/>
    </row>
    <row r="628" spans="1:13" s="3" customFormat="1" hidden="1" x14ac:dyDescent="0.25">
      <c r="A628" s="52"/>
      <c r="B628" s="61"/>
      <c r="C628" s="61"/>
      <c r="D628" s="61"/>
      <c r="E628" s="66"/>
      <c r="F628" s="66"/>
      <c r="G628" s="71"/>
      <c r="H628" s="58"/>
      <c r="I628" s="61"/>
      <c r="J628" s="56"/>
      <c r="K628" s="56"/>
      <c r="L628" s="24"/>
      <c r="M628"/>
    </row>
    <row r="629" spans="1:13" s="3" customFormat="1" hidden="1" x14ac:dyDescent="0.25">
      <c r="A629" s="52"/>
      <c r="B629" s="61"/>
      <c r="C629" s="61"/>
      <c r="D629" s="61"/>
      <c r="E629" s="66"/>
      <c r="F629" s="66"/>
      <c r="G629" s="71"/>
      <c r="H629" s="58"/>
      <c r="I629" s="61"/>
      <c r="J629" s="56"/>
      <c r="K629" s="56"/>
      <c r="L629" s="24"/>
      <c r="M629"/>
    </row>
    <row r="630" spans="1:13" s="3" customFormat="1" hidden="1" x14ac:dyDescent="0.25">
      <c r="A630" s="52"/>
      <c r="B630" s="61"/>
      <c r="C630" s="61"/>
      <c r="D630" s="61"/>
      <c r="E630" s="66"/>
      <c r="F630" s="66"/>
      <c r="G630" s="71"/>
      <c r="H630" s="58"/>
      <c r="I630" s="61"/>
      <c r="J630" s="56"/>
      <c r="K630" s="56"/>
      <c r="L630" s="24"/>
      <c r="M630"/>
    </row>
    <row r="631" spans="1:13" s="3" customFormat="1" hidden="1" x14ac:dyDescent="0.25">
      <c r="A631" s="52"/>
      <c r="B631" s="61"/>
      <c r="C631" s="61"/>
      <c r="D631" s="61"/>
      <c r="E631" s="66"/>
      <c r="F631" s="66"/>
      <c r="G631" s="71"/>
      <c r="H631" s="58"/>
      <c r="I631" s="61"/>
      <c r="J631" s="56"/>
      <c r="K631" s="56"/>
      <c r="L631" s="24"/>
      <c r="M631"/>
    </row>
    <row r="632" spans="1:13" s="3" customFormat="1" hidden="1" x14ac:dyDescent="0.25">
      <c r="A632" s="52"/>
      <c r="B632" s="61"/>
      <c r="C632" s="61"/>
      <c r="D632" s="61"/>
      <c r="E632" s="66"/>
      <c r="F632" s="66"/>
      <c r="G632" s="71"/>
      <c r="H632" s="58"/>
      <c r="I632" s="61"/>
      <c r="J632" s="56"/>
      <c r="K632" s="56"/>
      <c r="L632" s="24"/>
      <c r="M632"/>
    </row>
    <row r="633" spans="1:13" s="3" customFormat="1" hidden="1" x14ac:dyDescent="0.25">
      <c r="A633" s="52"/>
      <c r="B633" s="61"/>
      <c r="C633" s="61"/>
      <c r="D633" s="61"/>
      <c r="E633" s="66"/>
      <c r="F633" s="66"/>
      <c r="G633" s="71"/>
      <c r="H633" s="58"/>
      <c r="I633" s="61"/>
      <c r="J633" s="56"/>
      <c r="K633" s="56"/>
      <c r="L633" s="56"/>
      <c r="M633"/>
    </row>
    <row r="634" spans="1:13" s="3" customFormat="1" hidden="1" x14ac:dyDescent="0.25">
      <c r="A634" s="52"/>
      <c r="B634" s="61"/>
      <c r="C634" s="61"/>
      <c r="D634" s="61"/>
      <c r="E634" s="66"/>
      <c r="F634" s="66"/>
      <c r="G634" s="71"/>
      <c r="H634" s="58"/>
      <c r="I634" s="61"/>
      <c r="J634" s="56"/>
      <c r="K634" s="56"/>
      <c r="L634" s="24"/>
      <c r="M634"/>
    </row>
    <row r="635" spans="1:13" s="3" customFormat="1" hidden="1" x14ac:dyDescent="0.25">
      <c r="A635" s="52"/>
      <c r="B635" s="61"/>
      <c r="C635" s="61"/>
      <c r="D635" s="61"/>
      <c r="E635" s="66"/>
      <c r="F635" s="66"/>
      <c r="G635" s="71"/>
      <c r="H635" s="58"/>
      <c r="I635" s="61"/>
      <c r="J635" s="56"/>
      <c r="K635" s="56"/>
      <c r="L635" s="24"/>
      <c r="M635"/>
    </row>
    <row r="636" spans="1:13" s="3" customFormat="1" hidden="1" x14ac:dyDescent="0.25">
      <c r="A636" s="52"/>
      <c r="B636" s="61"/>
      <c r="C636" s="61"/>
      <c r="D636" s="61"/>
      <c r="E636" s="66"/>
      <c r="F636" s="66"/>
      <c r="G636" s="71"/>
      <c r="H636" s="58"/>
      <c r="I636" s="61"/>
      <c r="J636" s="56"/>
      <c r="K636" s="56"/>
      <c r="L636" s="24"/>
      <c r="M636"/>
    </row>
    <row r="637" spans="1:13" s="3" customFormat="1" hidden="1" x14ac:dyDescent="0.25">
      <c r="A637" s="52"/>
      <c r="B637" s="74"/>
      <c r="C637" s="61"/>
      <c r="D637" s="75"/>
      <c r="E637" s="98"/>
      <c r="F637" s="98"/>
      <c r="G637" s="76"/>
      <c r="H637" s="61"/>
      <c r="I637" s="61"/>
      <c r="J637" s="61"/>
      <c r="K637" s="56"/>
      <c r="L637" s="24"/>
      <c r="M637" s="42"/>
    </row>
    <row r="638" spans="1:13" s="3" customFormat="1" hidden="1" x14ac:dyDescent="0.25">
      <c r="A638" s="52"/>
      <c r="B638" s="74"/>
      <c r="C638" s="74"/>
      <c r="D638" s="75"/>
      <c r="E638" s="98"/>
      <c r="F638" s="98"/>
      <c r="G638" s="76"/>
      <c r="H638" s="61"/>
      <c r="I638" s="61"/>
      <c r="J638" s="61"/>
      <c r="K638" s="56"/>
      <c r="L638" s="24"/>
      <c r="M638" s="42"/>
    </row>
    <row r="639" spans="1:13" s="83" customFormat="1" hidden="1" x14ac:dyDescent="0.25">
      <c r="A639" s="52"/>
      <c r="B639" s="74"/>
      <c r="C639" s="61"/>
      <c r="D639" s="75"/>
      <c r="E639" s="98"/>
      <c r="F639" s="98"/>
      <c r="G639" s="76"/>
      <c r="H639" s="61"/>
      <c r="I639" s="61"/>
      <c r="J639" s="61"/>
      <c r="K639" s="56"/>
      <c r="L639" s="24"/>
      <c r="M639" s="42"/>
    </row>
    <row r="640" spans="1:13" s="83" customFormat="1" hidden="1" x14ac:dyDescent="0.25">
      <c r="A640" s="52"/>
      <c r="B640" s="74"/>
      <c r="C640" s="61"/>
      <c r="D640" s="75"/>
      <c r="E640" s="98"/>
      <c r="F640" s="98"/>
      <c r="G640" s="76"/>
      <c r="H640" s="61"/>
      <c r="I640" s="61"/>
      <c r="J640" s="61"/>
      <c r="K640" s="56"/>
      <c r="L640" s="24"/>
      <c r="M640" s="42"/>
    </row>
    <row r="641" spans="1:13" s="83" customFormat="1" hidden="1" x14ac:dyDescent="0.25">
      <c r="A641" s="52"/>
      <c r="B641" s="74"/>
      <c r="C641" s="61"/>
      <c r="D641" s="75"/>
      <c r="E641" s="98"/>
      <c r="F641" s="98"/>
      <c r="G641" s="76"/>
      <c r="H641" s="61"/>
      <c r="I641" s="61"/>
      <c r="J641" s="61"/>
      <c r="K641" s="56"/>
      <c r="L641" s="24"/>
      <c r="M641" s="42"/>
    </row>
    <row r="642" spans="1:13" s="3" customFormat="1" hidden="1" x14ac:dyDescent="0.25">
      <c r="A642" s="52"/>
      <c r="B642" s="45"/>
      <c r="C642" s="24"/>
      <c r="D642" s="46"/>
      <c r="E642" s="98"/>
      <c r="F642" s="62"/>
      <c r="G642" s="36"/>
      <c r="H642" s="24"/>
      <c r="I642" s="61"/>
      <c r="J642" s="61"/>
      <c r="K642" s="56"/>
      <c r="L642" s="24"/>
      <c r="M642" s="32"/>
    </row>
    <row r="643" spans="1:13" s="3" customFormat="1" hidden="1" x14ac:dyDescent="0.25">
      <c r="A643" s="52"/>
      <c r="B643" s="45"/>
      <c r="C643" s="24"/>
      <c r="D643" s="46"/>
      <c r="E643" s="98"/>
      <c r="F643" s="62"/>
      <c r="G643" s="36"/>
      <c r="H643" s="24"/>
      <c r="I643" s="61"/>
      <c r="J643" s="61"/>
      <c r="K643" s="56"/>
      <c r="L643" s="24"/>
      <c r="M643" s="32"/>
    </row>
    <row r="644" spans="1:13" x14ac:dyDescent="0.25">
      <c r="A644" s="81">
        <v>43293</v>
      </c>
      <c r="B644" s="86" t="s">
        <v>92</v>
      </c>
      <c r="C644" s="82" t="s">
        <v>70</v>
      </c>
      <c r="D644" s="54" t="s">
        <v>74</v>
      </c>
      <c r="E644" s="99">
        <v>200000</v>
      </c>
      <c r="F644" s="88"/>
      <c r="G644" s="88"/>
      <c r="H644" s="82" t="s">
        <v>82</v>
      </c>
      <c r="I644" s="87" t="s">
        <v>85</v>
      </c>
      <c r="J644" s="87"/>
      <c r="K644" s="31" t="s">
        <v>66</v>
      </c>
      <c r="L644" s="82" t="s">
        <v>100</v>
      </c>
      <c r="M644" s="89"/>
    </row>
    <row r="645" spans="1:13" hidden="1" x14ac:dyDescent="0.25">
      <c r="A645" s="52"/>
      <c r="B645" s="45"/>
      <c r="C645" s="24"/>
      <c r="D645" s="46"/>
      <c r="E645" s="98"/>
      <c r="F645" s="62"/>
      <c r="G645" s="36"/>
      <c r="H645" s="24"/>
      <c r="I645" s="61"/>
      <c r="J645" s="61"/>
      <c r="K645" s="56"/>
      <c r="L645" s="24"/>
      <c r="M645" s="32"/>
    </row>
    <row r="646" spans="1:13" hidden="1" x14ac:dyDescent="0.25">
      <c r="A646" s="52"/>
      <c r="B646" s="45"/>
      <c r="C646" s="24"/>
      <c r="D646" s="46"/>
      <c r="E646" s="98"/>
      <c r="F646" s="62"/>
      <c r="G646" s="36"/>
      <c r="H646" s="24"/>
      <c r="I646" s="61"/>
      <c r="J646" s="61"/>
      <c r="K646" s="56"/>
      <c r="L646" s="24"/>
      <c r="M646" s="32"/>
    </row>
    <row r="647" spans="1:13" hidden="1" x14ac:dyDescent="0.25">
      <c r="A647" s="52"/>
      <c r="B647" s="45"/>
      <c r="C647" s="24"/>
      <c r="D647" s="46"/>
      <c r="E647" s="98"/>
      <c r="F647" s="62"/>
      <c r="G647" s="36"/>
      <c r="H647" s="24"/>
      <c r="I647" s="61"/>
      <c r="J647" s="61"/>
      <c r="K647" s="56"/>
      <c r="L647" s="24"/>
      <c r="M647" s="32"/>
    </row>
    <row r="648" spans="1:13" x14ac:dyDescent="0.25">
      <c r="A648" s="81">
        <v>43293</v>
      </c>
      <c r="B648" s="86" t="s">
        <v>380</v>
      </c>
      <c r="C648" s="82" t="s">
        <v>70</v>
      </c>
      <c r="D648" s="54" t="s">
        <v>74</v>
      </c>
      <c r="E648" s="99"/>
      <c r="F648" s="88">
        <v>80000</v>
      </c>
      <c r="G648" s="88"/>
      <c r="H648" s="82" t="s">
        <v>82</v>
      </c>
      <c r="I648" s="87" t="s">
        <v>85</v>
      </c>
      <c r="J648" s="87"/>
      <c r="K648" s="31" t="s">
        <v>66</v>
      </c>
      <c r="L648" s="82" t="s">
        <v>100</v>
      </c>
      <c r="M648" s="89"/>
    </row>
    <row r="649" spans="1:13" hidden="1" x14ac:dyDescent="0.25">
      <c r="A649" s="52"/>
      <c r="B649" s="45"/>
      <c r="C649" s="24"/>
      <c r="D649" s="46"/>
      <c r="E649" s="98"/>
      <c r="F649" s="62"/>
      <c r="G649" s="36"/>
      <c r="H649" s="24"/>
      <c r="I649" s="61"/>
      <c r="J649" s="61"/>
      <c r="K649" s="56"/>
      <c r="L649" s="24"/>
      <c r="M649" s="32"/>
    </row>
    <row r="650" spans="1:13" hidden="1" x14ac:dyDescent="0.25">
      <c r="A650" s="52"/>
      <c r="B650" s="45"/>
      <c r="C650" s="24"/>
      <c r="D650" s="46"/>
      <c r="E650" s="98"/>
      <c r="F650" s="62"/>
      <c r="G650" s="36"/>
      <c r="H650" s="24"/>
      <c r="I650" s="61"/>
      <c r="J650" s="61"/>
      <c r="K650" s="56"/>
      <c r="L650" s="24"/>
      <c r="M650" s="32"/>
    </row>
    <row r="651" spans="1:13" hidden="1" x14ac:dyDescent="0.25">
      <c r="A651" s="52"/>
      <c r="B651" s="56"/>
      <c r="C651" s="56"/>
      <c r="D651" s="56"/>
      <c r="E651" s="66"/>
      <c r="F651" s="66"/>
      <c r="G651" s="57"/>
      <c r="H651" s="56"/>
      <c r="I651" s="56"/>
      <c r="J651" s="56"/>
      <c r="K651" s="56"/>
      <c r="L651" s="20"/>
    </row>
    <row r="652" spans="1:13" hidden="1" x14ac:dyDescent="0.25">
      <c r="A652" s="52"/>
      <c r="B652" s="56"/>
      <c r="C652" s="56"/>
      <c r="D652" s="56"/>
      <c r="E652" s="66"/>
      <c r="F652" s="66"/>
      <c r="G652" s="57"/>
      <c r="H652" s="56"/>
      <c r="I652" s="56"/>
      <c r="J652" s="56"/>
      <c r="K652" s="56"/>
      <c r="L652" s="20"/>
    </row>
    <row r="653" spans="1:13" hidden="1" x14ac:dyDescent="0.25">
      <c r="A653" s="52"/>
      <c r="B653" s="56"/>
      <c r="C653" s="56"/>
      <c r="D653" s="56"/>
      <c r="E653" s="66"/>
      <c r="F653" s="66"/>
      <c r="G653" s="57"/>
      <c r="H653" s="56"/>
      <c r="I653" s="56"/>
      <c r="J653" s="56"/>
      <c r="K653" s="56"/>
      <c r="L653" s="20"/>
    </row>
    <row r="654" spans="1:13" hidden="1" x14ac:dyDescent="0.25">
      <c r="A654" s="52"/>
      <c r="B654" s="56"/>
      <c r="C654" s="56"/>
      <c r="D654" s="56"/>
      <c r="E654" s="66"/>
      <c r="F654" s="66"/>
      <c r="G654" s="57"/>
      <c r="H654" s="56"/>
      <c r="I654" s="56"/>
      <c r="J654" s="56"/>
      <c r="K654" s="56"/>
      <c r="L654" s="20"/>
    </row>
    <row r="655" spans="1:13" hidden="1" x14ac:dyDescent="0.25">
      <c r="A655" s="52"/>
      <c r="B655" s="56"/>
      <c r="C655" s="56"/>
      <c r="D655" s="56"/>
      <c r="E655" s="66"/>
      <c r="F655" s="66"/>
      <c r="G655" s="57"/>
      <c r="H655" s="56"/>
      <c r="I655" s="56"/>
      <c r="J655" s="56"/>
      <c r="K655" s="56"/>
      <c r="L655" s="20"/>
    </row>
    <row r="656" spans="1:13" x14ac:dyDescent="0.25">
      <c r="A656" s="81">
        <v>43293</v>
      </c>
      <c r="B656" s="31" t="s">
        <v>186</v>
      </c>
      <c r="C656" s="31" t="s">
        <v>70</v>
      </c>
      <c r="D656" s="31" t="s">
        <v>74</v>
      </c>
      <c r="E656" s="60">
        <v>70000</v>
      </c>
      <c r="F656" s="60"/>
      <c r="G656" s="90"/>
      <c r="H656" s="31" t="s">
        <v>187</v>
      </c>
      <c r="I656" s="31" t="s">
        <v>188</v>
      </c>
      <c r="J656" s="31"/>
      <c r="K656" s="31" t="s">
        <v>66</v>
      </c>
      <c r="L656" s="82" t="s">
        <v>100</v>
      </c>
      <c r="M656" s="83"/>
    </row>
    <row r="657" spans="1:13" hidden="1" x14ac:dyDescent="0.25">
      <c r="A657" s="52"/>
      <c r="B657" s="24"/>
      <c r="C657" s="56"/>
      <c r="D657" s="24"/>
      <c r="E657" s="66"/>
      <c r="F657" s="66"/>
      <c r="G657" s="66"/>
      <c r="H657" s="24"/>
      <c r="I657" s="56"/>
      <c r="J657" s="56"/>
      <c r="K657" s="56"/>
      <c r="L657" s="20"/>
    </row>
    <row r="658" spans="1:13" hidden="1" x14ac:dyDescent="0.25">
      <c r="A658" s="52"/>
      <c r="B658" s="24"/>
      <c r="C658" s="56"/>
      <c r="D658" s="24"/>
      <c r="E658" s="66"/>
      <c r="F658" s="66"/>
      <c r="G658" s="66"/>
      <c r="H658" s="24"/>
      <c r="I658" s="56"/>
      <c r="J658" s="56"/>
      <c r="K658" s="56"/>
      <c r="L658" s="20"/>
    </row>
    <row r="659" spans="1:13" hidden="1" x14ac:dyDescent="0.25">
      <c r="A659" s="52"/>
      <c r="B659" s="24"/>
      <c r="C659" s="56"/>
      <c r="D659" s="24"/>
      <c r="E659" s="66"/>
      <c r="F659" s="66"/>
      <c r="G659" s="66"/>
      <c r="H659" s="24"/>
      <c r="I659" s="56"/>
      <c r="J659" s="56"/>
      <c r="K659" s="56"/>
      <c r="L659" s="20"/>
    </row>
    <row r="660" spans="1:13" hidden="1" x14ac:dyDescent="0.25">
      <c r="A660" s="52"/>
      <c r="B660" s="24"/>
      <c r="C660" s="56"/>
      <c r="D660" s="24"/>
      <c r="E660" s="66"/>
      <c r="F660" s="66"/>
      <c r="G660" s="66"/>
      <c r="H660" s="24"/>
      <c r="I660" s="56"/>
      <c r="J660" s="56"/>
      <c r="K660" s="56"/>
      <c r="L660" s="20"/>
    </row>
    <row r="661" spans="1:13" x14ac:dyDescent="0.25">
      <c r="A661" s="81">
        <v>43293</v>
      </c>
      <c r="B661" s="82" t="s">
        <v>82</v>
      </c>
      <c r="C661" s="31" t="s">
        <v>70</v>
      </c>
      <c r="D661" s="82" t="s">
        <v>74</v>
      </c>
      <c r="E661" s="60">
        <v>80000</v>
      </c>
      <c r="F661" s="60"/>
      <c r="G661" s="60"/>
      <c r="H661" s="82" t="s">
        <v>282</v>
      </c>
      <c r="I661" s="31"/>
      <c r="J661" s="31"/>
      <c r="K661" s="31" t="s">
        <v>66</v>
      </c>
      <c r="L661" s="82" t="s">
        <v>100</v>
      </c>
      <c r="M661" s="83"/>
    </row>
    <row r="662" spans="1:13" x14ac:dyDescent="0.25">
      <c r="A662" s="81">
        <v>43293</v>
      </c>
      <c r="B662" s="31" t="s">
        <v>338</v>
      </c>
      <c r="C662" s="31" t="s">
        <v>70</v>
      </c>
      <c r="D662" s="31" t="s">
        <v>74</v>
      </c>
      <c r="E662" s="60"/>
      <c r="F662" s="60">
        <v>70000</v>
      </c>
      <c r="G662" s="84"/>
      <c r="H662" s="31" t="s">
        <v>186</v>
      </c>
      <c r="I662" s="31" t="s">
        <v>401</v>
      </c>
      <c r="J662" s="31"/>
      <c r="K662" s="31" t="s">
        <v>66</v>
      </c>
      <c r="L662" s="82" t="s">
        <v>100</v>
      </c>
      <c r="M662" s="85"/>
    </row>
    <row r="663" spans="1:13" hidden="1" x14ac:dyDescent="0.25">
      <c r="A663" s="52"/>
      <c r="B663" s="20"/>
      <c r="C663" s="20"/>
      <c r="D663" s="20"/>
      <c r="E663" s="37"/>
      <c r="F663" s="37"/>
      <c r="G663" s="51"/>
      <c r="H663" s="20"/>
      <c r="I663" s="20"/>
      <c r="J663" s="20"/>
      <c r="K663" s="56"/>
      <c r="L663" s="24"/>
      <c r="M663" s="34"/>
    </row>
    <row r="664" spans="1:13" x14ac:dyDescent="0.25">
      <c r="A664" s="81">
        <v>43293</v>
      </c>
      <c r="B664" s="31" t="s">
        <v>82</v>
      </c>
      <c r="C664" s="31" t="s">
        <v>70</v>
      </c>
      <c r="D664" s="31" t="s">
        <v>74</v>
      </c>
      <c r="E664" s="60"/>
      <c r="F664" s="60">
        <v>200000</v>
      </c>
      <c r="G664" s="84"/>
      <c r="H664" s="31" t="s">
        <v>186</v>
      </c>
      <c r="I664" s="31" t="s">
        <v>403</v>
      </c>
      <c r="J664" s="31"/>
      <c r="K664" s="31" t="s">
        <v>66</v>
      </c>
      <c r="L664" s="82" t="s">
        <v>100</v>
      </c>
      <c r="M664" s="85"/>
    </row>
    <row r="665" spans="1:13" s="83" customFormat="1" hidden="1" x14ac:dyDescent="0.25">
      <c r="A665" s="52"/>
      <c r="B665" s="69"/>
      <c r="C665" s="69"/>
      <c r="D665" s="69"/>
      <c r="E665" s="70"/>
      <c r="F665" s="70"/>
      <c r="G665" s="78"/>
      <c r="H665" s="69"/>
      <c r="I665" s="69"/>
      <c r="J665" s="69"/>
      <c r="K665" s="69"/>
      <c r="L665" s="50"/>
      <c r="M665" s="80"/>
    </row>
    <row r="666" spans="1:13" x14ac:dyDescent="0.25">
      <c r="A666" s="81">
        <v>43293</v>
      </c>
      <c r="B666" s="31" t="s">
        <v>351</v>
      </c>
      <c r="C666" s="31" t="s">
        <v>70</v>
      </c>
      <c r="D666" s="31" t="s">
        <v>74</v>
      </c>
      <c r="E666" s="60"/>
      <c r="F666" s="60">
        <v>60000</v>
      </c>
      <c r="G666" s="84"/>
      <c r="H666" s="31" t="s">
        <v>186</v>
      </c>
      <c r="I666" s="31" t="s">
        <v>404</v>
      </c>
      <c r="J666" s="31"/>
      <c r="K666" s="31" t="s">
        <v>66</v>
      </c>
      <c r="L666" s="82" t="s">
        <v>100</v>
      </c>
      <c r="M666" s="85"/>
    </row>
    <row r="667" spans="1:13" hidden="1" x14ac:dyDescent="0.25">
      <c r="A667" s="52"/>
      <c r="B667" s="20"/>
      <c r="C667" s="20"/>
      <c r="D667" s="20"/>
      <c r="E667" s="37"/>
      <c r="F667" s="37"/>
      <c r="G667" s="51"/>
      <c r="H667" s="20"/>
      <c r="I667" s="20"/>
      <c r="J667" s="20"/>
      <c r="K667" s="56"/>
      <c r="L667" s="24"/>
      <c r="M667" s="34"/>
    </row>
    <row r="668" spans="1:13" x14ac:dyDescent="0.25">
      <c r="A668" s="81">
        <v>43293</v>
      </c>
      <c r="B668" s="31" t="s">
        <v>187</v>
      </c>
      <c r="C668" s="31" t="s">
        <v>70</v>
      </c>
      <c r="D668" s="31" t="s">
        <v>74</v>
      </c>
      <c r="E668" s="60"/>
      <c r="F668" s="60">
        <v>70000</v>
      </c>
      <c r="G668" s="84"/>
      <c r="H668" s="31" t="s">
        <v>186</v>
      </c>
      <c r="I668" s="31" t="s">
        <v>406</v>
      </c>
      <c r="J668" s="31"/>
      <c r="K668" s="31" t="s">
        <v>66</v>
      </c>
      <c r="L668" s="82" t="s">
        <v>100</v>
      </c>
      <c r="M668" s="85"/>
    </row>
    <row r="669" spans="1:13" hidden="1" x14ac:dyDescent="0.25">
      <c r="A669" s="52"/>
      <c r="B669" s="20"/>
      <c r="C669" s="20"/>
      <c r="D669" s="20"/>
      <c r="E669" s="37"/>
      <c r="F669" s="37"/>
      <c r="G669" s="51"/>
      <c r="H669" s="20"/>
      <c r="I669" s="20"/>
      <c r="J669" s="20"/>
      <c r="K669" s="56"/>
      <c r="L669" s="24"/>
      <c r="M669" s="34"/>
    </row>
    <row r="670" spans="1:13" hidden="1" x14ac:dyDescent="0.25">
      <c r="A670" s="52"/>
      <c r="B670" s="20"/>
      <c r="C670" s="20"/>
      <c r="D670" s="20"/>
      <c r="E670" s="37"/>
      <c r="F670" s="37"/>
      <c r="G670" s="36"/>
      <c r="H670" s="20"/>
      <c r="I670" s="20"/>
      <c r="J670" s="20"/>
      <c r="K670" s="56"/>
      <c r="L670" s="20"/>
      <c r="M670" s="3"/>
    </row>
    <row r="671" spans="1:13" hidden="1" x14ac:dyDescent="0.25">
      <c r="A671" s="52"/>
      <c r="B671" s="24"/>
      <c r="C671" s="24"/>
      <c r="D671" s="24"/>
      <c r="E671" s="67"/>
      <c r="F671" s="67"/>
      <c r="G671" s="36"/>
      <c r="H671" s="24"/>
      <c r="I671" s="20"/>
      <c r="J671" s="20"/>
      <c r="K671" s="56"/>
      <c r="L671" s="20"/>
      <c r="M671" s="3"/>
    </row>
    <row r="672" spans="1:13" ht="15.75" hidden="1" x14ac:dyDescent="0.25">
      <c r="A672" s="52"/>
      <c r="B672" s="20"/>
      <c r="C672" s="20"/>
      <c r="D672" s="55"/>
      <c r="E672" s="37"/>
      <c r="F672" s="37"/>
      <c r="G672" s="37"/>
      <c r="H672" s="20"/>
      <c r="I672" s="46"/>
      <c r="J672" s="20"/>
      <c r="K672" s="56"/>
      <c r="L672" s="24"/>
      <c r="M672" s="39"/>
    </row>
    <row r="673" spans="1:13" ht="15.75" hidden="1" x14ac:dyDescent="0.25">
      <c r="A673" s="52"/>
      <c r="B673" s="20"/>
      <c r="C673" s="20"/>
      <c r="D673" s="55"/>
      <c r="E673" s="37"/>
      <c r="F673" s="37"/>
      <c r="G673" s="37"/>
      <c r="H673" s="20"/>
      <c r="I673" s="46"/>
      <c r="J673" s="20"/>
      <c r="K673" s="56"/>
      <c r="L673" s="24"/>
      <c r="M673" s="39"/>
    </row>
    <row r="674" spans="1:13" ht="15.75" hidden="1" x14ac:dyDescent="0.25">
      <c r="A674" s="52"/>
      <c r="B674" s="20"/>
      <c r="C674" s="20"/>
      <c r="D674" s="55"/>
      <c r="E674" s="37"/>
      <c r="F674" s="37"/>
      <c r="G674" s="37"/>
      <c r="H674" s="20"/>
      <c r="I674" s="46"/>
      <c r="J674" s="20"/>
      <c r="K674" s="56"/>
      <c r="L674" s="24"/>
      <c r="M674" s="39"/>
    </row>
    <row r="675" spans="1:13" ht="15.75" hidden="1" x14ac:dyDescent="0.25">
      <c r="A675" s="52"/>
      <c r="B675" s="20"/>
      <c r="C675" s="20"/>
      <c r="D675" s="55"/>
      <c r="E675" s="37"/>
      <c r="F675" s="37"/>
      <c r="G675" s="37"/>
      <c r="H675" s="20"/>
      <c r="I675" s="46"/>
      <c r="J675" s="20"/>
      <c r="K675" s="56"/>
      <c r="L675" s="24"/>
      <c r="M675" s="39"/>
    </row>
    <row r="676" spans="1:13" ht="15.75" x14ac:dyDescent="0.25">
      <c r="A676" s="81">
        <v>43293</v>
      </c>
      <c r="B676" s="31" t="s">
        <v>1170</v>
      </c>
      <c r="C676" s="31" t="s">
        <v>70</v>
      </c>
      <c r="D676" s="92" t="s">
        <v>76</v>
      </c>
      <c r="E676" s="60">
        <v>30000</v>
      </c>
      <c r="F676" s="60"/>
      <c r="G676" s="60"/>
      <c r="H676" s="31" t="s">
        <v>396</v>
      </c>
      <c r="I676" s="54" t="s">
        <v>500</v>
      </c>
      <c r="J676" s="31"/>
      <c r="K676" s="31" t="s">
        <v>66</v>
      </c>
      <c r="L676" s="82" t="s">
        <v>100</v>
      </c>
      <c r="M676" s="93"/>
    </row>
    <row r="677" spans="1:13" ht="15.75" hidden="1" x14ac:dyDescent="0.25">
      <c r="A677" s="52"/>
      <c r="B677" s="20"/>
      <c r="C677" s="20"/>
      <c r="D677" s="55"/>
      <c r="E677" s="37"/>
      <c r="F677" s="37"/>
      <c r="G677" s="37"/>
      <c r="H677" s="20"/>
      <c r="I677" s="46"/>
      <c r="J677" s="20"/>
      <c r="K677" s="56"/>
      <c r="L677" s="20"/>
      <c r="M677" s="39"/>
    </row>
    <row r="678" spans="1:13" ht="15.75" hidden="1" x14ac:dyDescent="0.25">
      <c r="A678" s="52"/>
      <c r="B678" s="20"/>
      <c r="C678" s="20"/>
      <c r="D678" s="55"/>
      <c r="E678" s="37"/>
      <c r="F678" s="37"/>
      <c r="G678" s="37"/>
      <c r="H678" s="20"/>
      <c r="I678" s="46"/>
      <c r="J678" s="20"/>
      <c r="K678" s="56"/>
      <c r="L678" s="24"/>
      <c r="M678" s="39"/>
    </row>
    <row r="679" spans="1:13" hidden="1" x14ac:dyDescent="0.25">
      <c r="A679" s="52"/>
      <c r="B679" s="61"/>
      <c r="C679" s="61"/>
      <c r="D679" s="61"/>
      <c r="E679" s="66"/>
      <c r="F679" s="98"/>
      <c r="G679" s="61"/>
      <c r="H679" s="58"/>
      <c r="I679" s="61"/>
      <c r="J679" s="56"/>
      <c r="K679" s="56"/>
      <c r="L679" s="24"/>
    </row>
    <row r="680" spans="1:13" hidden="1" x14ac:dyDescent="0.25">
      <c r="A680" s="52"/>
      <c r="B680" s="61"/>
      <c r="C680" s="61"/>
      <c r="D680" s="61"/>
      <c r="E680" s="66"/>
      <c r="F680" s="98"/>
      <c r="G680" s="61"/>
      <c r="H680" s="58"/>
      <c r="I680" s="61"/>
      <c r="J680" s="56"/>
      <c r="K680" s="56"/>
      <c r="L680" s="24"/>
    </row>
    <row r="681" spans="1:13" hidden="1" x14ac:dyDescent="0.25">
      <c r="A681" s="52"/>
      <c r="B681" s="61"/>
      <c r="C681" s="61"/>
      <c r="D681" s="61"/>
      <c r="E681" s="66"/>
      <c r="F681" s="98"/>
      <c r="G681" s="61"/>
      <c r="H681" s="58"/>
      <c r="I681" s="61"/>
      <c r="J681" s="56"/>
      <c r="K681" s="56"/>
      <c r="L681" s="24"/>
    </row>
    <row r="682" spans="1:13" s="83" customFormat="1" hidden="1" x14ac:dyDescent="0.25">
      <c r="A682" s="52"/>
      <c r="B682" s="58"/>
      <c r="C682" s="56"/>
      <c r="D682" s="58"/>
      <c r="E682" s="66"/>
      <c r="F682" s="66"/>
      <c r="G682" s="71"/>
      <c r="H682" s="58"/>
      <c r="I682" s="58"/>
      <c r="J682" s="56"/>
      <c r="K682" s="56"/>
      <c r="L682" s="24"/>
      <c r="M682"/>
    </row>
    <row r="683" spans="1:13" s="83" customFormat="1" hidden="1" x14ac:dyDescent="0.25">
      <c r="A683" s="52"/>
      <c r="B683" s="58"/>
      <c r="C683" s="56"/>
      <c r="D683" s="58"/>
      <c r="E683" s="66"/>
      <c r="F683" s="66"/>
      <c r="G683" s="71"/>
      <c r="H683" s="58"/>
      <c r="I683" s="58"/>
      <c r="J683" s="56"/>
      <c r="K683" s="56"/>
      <c r="L683" s="24"/>
      <c r="M683"/>
    </row>
    <row r="684" spans="1:13" hidden="1" x14ac:dyDescent="0.25">
      <c r="A684" s="52"/>
      <c r="B684" s="58"/>
      <c r="C684" s="56"/>
      <c r="D684" s="58"/>
      <c r="E684" s="66"/>
      <c r="F684" s="66"/>
      <c r="G684" s="71"/>
      <c r="H684" s="58"/>
      <c r="I684" s="58"/>
      <c r="J684" s="56"/>
      <c r="K684" s="56"/>
      <c r="L684" s="24"/>
    </row>
    <row r="685" spans="1:13" hidden="1" x14ac:dyDescent="0.25">
      <c r="A685" s="52"/>
      <c r="B685" s="61"/>
      <c r="C685" s="61"/>
      <c r="D685" s="61"/>
      <c r="E685" s="66"/>
      <c r="F685" s="66"/>
      <c r="G685" s="71"/>
      <c r="H685" s="58"/>
      <c r="I685" s="61"/>
      <c r="J685" s="56"/>
      <c r="K685" s="56"/>
      <c r="L685" s="24"/>
    </row>
    <row r="686" spans="1:13" s="83" customFormat="1" hidden="1" x14ac:dyDescent="0.25">
      <c r="A686" s="52"/>
      <c r="B686" s="61"/>
      <c r="C686" s="61"/>
      <c r="D686" s="61"/>
      <c r="E686" s="66"/>
      <c r="F686" s="66"/>
      <c r="G686" s="71"/>
      <c r="H686" s="58"/>
      <c r="I686" s="61"/>
      <c r="J686" s="56"/>
      <c r="K686" s="56"/>
      <c r="L686" s="24"/>
      <c r="M686"/>
    </row>
    <row r="687" spans="1:13" hidden="1" x14ac:dyDescent="0.25">
      <c r="A687" s="52"/>
      <c r="B687" s="61"/>
      <c r="C687" s="61"/>
      <c r="D687" s="61"/>
      <c r="E687" s="66"/>
      <c r="F687" s="66"/>
      <c r="G687" s="71"/>
      <c r="H687" s="58"/>
      <c r="I687" s="61"/>
      <c r="J687" s="56"/>
      <c r="K687" s="56"/>
      <c r="L687" s="24"/>
    </row>
    <row r="688" spans="1:13" hidden="1" x14ac:dyDescent="0.25">
      <c r="A688" s="52"/>
      <c r="B688" s="61"/>
      <c r="C688" s="61"/>
      <c r="D688" s="61"/>
      <c r="E688" s="66"/>
      <c r="F688" s="66"/>
      <c r="G688" s="71"/>
      <c r="H688" s="58"/>
      <c r="I688" s="61"/>
      <c r="J688" s="56"/>
      <c r="K688" s="56"/>
      <c r="L688" s="24"/>
    </row>
    <row r="689" spans="1:13" s="38" customFormat="1" x14ac:dyDescent="0.25">
      <c r="A689" s="81">
        <v>43293</v>
      </c>
      <c r="B689" s="87" t="s">
        <v>186</v>
      </c>
      <c r="C689" s="87" t="s">
        <v>70</v>
      </c>
      <c r="D689" s="87" t="s">
        <v>74</v>
      </c>
      <c r="E689" s="60">
        <v>70000</v>
      </c>
      <c r="F689" s="60"/>
      <c r="G689" s="91"/>
      <c r="H689" s="82" t="s">
        <v>338</v>
      </c>
      <c r="I689" s="87" t="s">
        <v>188</v>
      </c>
      <c r="J689" s="31"/>
      <c r="K689" s="31" t="s">
        <v>66</v>
      </c>
      <c r="L689" s="82" t="s">
        <v>100</v>
      </c>
      <c r="M689" s="83"/>
    </row>
    <row r="690" spans="1:13" s="38" customFormat="1" hidden="1" x14ac:dyDescent="0.25">
      <c r="A690" s="52"/>
      <c r="B690" s="61"/>
      <c r="C690" s="61"/>
      <c r="D690" s="61"/>
      <c r="E690" s="66"/>
      <c r="F690" s="66"/>
      <c r="G690" s="71"/>
      <c r="H690" s="58"/>
      <c r="I690" s="61"/>
      <c r="J690" s="56"/>
      <c r="K690" s="56"/>
      <c r="L690" s="24"/>
      <c r="M690"/>
    </row>
    <row r="691" spans="1:13" s="38" customFormat="1" hidden="1" x14ac:dyDescent="0.25">
      <c r="A691" s="52"/>
      <c r="B691" s="61"/>
      <c r="C691" s="61"/>
      <c r="D691" s="61"/>
      <c r="E691" s="66"/>
      <c r="F691" s="66"/>
      <c r="G691" s="71"/>
      <c r="H691" s="58"/>
      <c r="I691" s="61"/>
      <c r="J691" s="56"/>
      <c r="K691" s="56"/>
      <c r="L691" s="24"/>
      <c r="M691"/>
    </row>
    <row r="692" spans="1:13" s="38" customFormat="1" hidden="1" x14ac:dyDescent="0.25">
      <c r="A692" s="52"/>
      <c r="B692" s="61"/>
      <c r="C692" s="61"/>
      <c r="D692" s="61"/>
      <c r="E692" s="66"/>
      <c r="F692" s="66"/>
      <c r="G692" s="71"/>
      <c r="H692" s="58"/>
      <c r="I692" s="61"/>
      <c r="J692" s="56"/>
      <c r="K692" s="56"/>
      <c r="L692" s="24"/>
      <c r="M692"/>
    </row>
    <row r="693" spans="1:13" s="38" customFormat="1" hidden="1" x14ac:dyDescent="0.25">
      <c r="A693" s="52"/>
      <c r="B693" s="61"/>
      <c r="C693" s="61"/>
      <c r="D693" s="61"/>
      <c r="E693" s="66"/>
      <c r="F693" s="66"/>
      <c r="G693" s="71"/>
      <c r="H693" s="58"/>
      <c r="I693" s="61"/>
      <c r="J693" s="56"/>
      <c r="K693" s="56"/>
      <c r="L693" s="24"/>
      <c r="M693"/>
    </row>
    <row r="694" spans="1:13" s="38" customFormat="1" hidden="1" x14ac:dyDescent="0.25">
      <c r="A694" s="52"/>
      <c r="B694" s="61"/>
      <c r="C694" s="24"/>
      <c r="D694" s="61"/>
      <c r="E694" s="66"/>
      <c r="F694" s="66"/>
      <c r="G694" s="71"/>
      <c r="H694" s="58"/>
      <c r="I694" s="61"/>
      <c r="J694" s="56"/>
      <c r="K694" s="56"/>
      <c r="L694" s="24"/>
      <c r="M694"/>
    </row>
    <row r="695" spans="1:13" s="38" customFormat="1" hidden="1" x14ac:dyDescent="0.25">
      <c r="A695" s="52"/>
      <c r="B695" s="61"/>
      <c r="C695" s="24"/>
      <c r="D695" s="61"/>
      <c r="E695" s="66"/>
      <c r="F695" s="66"/>
      <c r="G695" s="71"/>
      <c r="H695" s="58"/>
      <c r="I695" s="61"/>
      <c r="J695" s="56"/>
      <c r="K695" s="56"/>
      <c r="L695" s="24"/>
      <c r="M695"/>
    </row>
    <row r="696" spans="1:13" s="38" customFormat="1" hidden="1" x14ac:dyDescent="0.25">
      <c r="A696" s="52"/>
      <c r="B696" s="74"/>
      <c r="C696" s="61"/>
      <c r="D696" s="75"/>
      <c r="E696" s="98"/>
      <c r="F696" s="98"/>
      <c r="G696" s="76"/>
      <c r="H696" s="61"/>
      <c r="I696" s="61"/>
      <c r="J696" s="61"/>
      <c r="K696" s="56"/>
      <c r="L696" s="24"/>
      <c r="M696" s="42"/>
    </row>
    <row r="697" spans="1:13" s="38" customFormat="1" hidden="1" x14ac:dyDescent="0.25">
      <c r="A697" s="52"/>
      <c r="B697" s="74"/>
      <c r="C697" s="61"/>
      <c r="D697" s="75"/>
      <c r="E697" s="98"/>
      <c r="F697" s="98"/>
      <c r="G697" s="76"/>
      <c r="H697" s="61"/>
      <c r="I697" s="61"/>
      <c r="J697" s="61"/>
      <c r="K697" s="56"/>
      <c r="L697" s="24"/>
      <c r="M697" s="42"/>
    </row>
    <row r="698" spans="1:13" s="38" customFormat="1" x14ac:dyDescent="0.25">
      <c r="A698" s="81">
        <v>43293</v>
      </c>
      <c r="B698" s="87" t="s">
        <v>92</v>
      </c>
      <c r="C698" s="87" t="s">
        <v>70</v>
      </c>
      <c r="D698" s="31" t="s">
        <v>76</v>
      </c>
      <c r="E698" s="99">
        <v>60000</v>
      </c>
      <c r="F698" s="99"/>
      <c r="G698" s="95"/>
      <c r="H698" s="87" t="s">
        <v>351</v>
      </c>
      <c r="I698" s="87" t="s">
        <v>188</v>
      </c>
      <c r="J698" s="87"/>
      <c r="K698" s="31" t="s">
        <v>66</v>
      </c>
      <c r="L698" s="82" t="s">
        <v>100</v>
      </c>
      <c r="M698" s="89"/>
    </row>
    <row r="699" spans="1:13" s="38" customFormat="1" hidden="1" x14ac:dyDescent="0.25">
      <c r="A699" s="52"/>
      <c r="B699" s="74"/>
      <c r="C699" s="74"/>
      <c r="D699" s="75"/>
      <c r="E699" s="98"/>
      <c r="F699" s="98"/>
      <c r="G699" s="76"/>
      <c r="H699" s="61"/>
      <c r="I699" s="61"/>
      <c r="J699" s="61"/>
      <c r="K699" s="56"/>
      <c r="L699" s="24"/>
      <c r="M699" s="42"/>
    </row>
    <row r="700" spans="1:13" s="38" customFormat="1" x14ac:dyDescent="0.25">
      <c r="A700" s="81">
        <v>43293</v>
      </c>
      <c r="B700" s="87" t="s">
        <v>396</v>
      </c>
      <c r="C700" s="87" t="s">
        <v>70</v>
      </c>
      <c r="D700" s="31" t="s">
        <v>76</v>
      </c>
      <c r="E700" s="99"/>
      <c r="F700" s="99">
        <v>30000</v>
      </c>
      <c r="G700" s="95"/>
      <c r="H700" s="87" t="s">
        <v>351</v>
      </c>
      <c r="I700" s="87" t="s">
        <v>188</v>
      </c>
      <c r="J700" s="87"/>
      <c r="K700" s="31" t="s">
        <v>66</v>
      </c>
      <c r="L700" s="82" t="s">
        <v>100</v>
      </c>
      <c r="M700" s="89"/>
    </row>
    <row r="701" spans="1:13" s="38" customFormat="1" hidden="1" x14ac:dyDescent="0.25">
      <c r="A701" s="52"/>
      <c r="B701" s="74"/>
      <c r="C701" s="61"/>
      <c r="D701" s="75"/>
      <c r="E701" s="98"/>
      <c r="F701" s="98"/>
      <c r="G701" s="76"/>
      <c r="H701" s="61"/>
      <c r="I701" s="61"/>
      <c r="J701" s="61"/>
      <c r="K701" s="56"/>
      <c r="L701" s="24"/>
      <c r="M701" s="42"/>
    </row>
    <row r="702" spans="1:13" s="83" customFormat="1" hidden="1" x14ac:dyDescent="0.25">
      <c r="A702" s="52"/>
      <c r="B702" s="31"/>
      <c r="C702" s="56"/>
      <c r="D702" s="56"/>
      <c r="E702" s="53"/>
      <c r="F702" s="60"/>
      <c r="G702" s="56"/>
      <c r="H702" s="53"/>
      <c r="I702" s="31"/>
      <c r="J702" s="20"/>
      <c r="K702" s="56"/>
      <c r="L702" s="24"/>
      <c r="M702"/>
    </row>
    <row r="703" spans="1:13" s="38" customFormat="1" hidden="1" x14ac:dyDescent="0.25">
      <c r="A703" s="52"/>
      <c r="B703" s="31"/>
      <c r="C703" s="56"/>
      <c r="D703" s="56"/>
      <c r="E703" s="102"/>
      <c r="F703" s="60"/>
      <c r="G703" s="56"/>
      <c r="H703" s="53"/>
      <c r="I703" s="31"/>
      <c r="J703" s="20"/>
      <c r="K703" s="56"/>
      <c r="L703" s="24"/>
      <c r="M703"/>
    </row>
    <row r="704" spans="1:13" s="38" customFormat="1" hidden="1" x14ac:dyDescent="0.25">
      <c r="A704" s="52"/>
      <c r="B704" s="45"/>
      <c r="C704" s="24"/>
      <c r="D704" s="46"/>
      <c r="E704" s="98"/>
      <c r="F704" s="62"/>
      <c r="G704" s="36"/>
      <c r="H704" s="24"/>
      <c r="I704" s="61"/>
      <c r="J704" s="61"/>
      <c r="K704" s="56"/>
      <c r="L704" s="24"/>
      <c r="M704" s="32"/>
    </row>
    <row r="705" spans="1:13" s="38" customFormat="1" hidden="1" x14ac:dyDescent="0.25">
      <c r="A705" s="52"/>
      <c r="B705" s="45"/>
      <c r="C705" s="24"/>
      <c r="D705" s="46"/>
      <c r="E705" s="98"/>
      <c r="F705" s="62"/>
      <c r="G705" s="36"/>
      <c r="H705" s="24"/>
      <c r="I705" s="61"/>
      <c r="J705" s="61"/>
      <c r="K705" s="56"/>
      <c r="L705" s="24"/>
      <c r="M705" s="32"/>
    </row>
    <row r="706" spans="1:13" s="38" customFormat="1" hidden="1" x14ac:dyDescent="0.25">
      <c r="A706" s="52"/>
      <c r="B706" s="45"/>
      <c r="C706" s="24"/>
      <c r="D706" s="46"/>
      <c r="E706" s="98"/>
      <c r="F706" s="62"/>
      <c r="G706" s="36"/>
      <c r="H706" s="24"/>
      <c r="I706" s="24"/>
      <c r="J706" s="61"/>
      <c r="K706" s="56"/>
      <c r="L706" s="24"/>
      <c r="M706" s="32"/>
    </row>
    <row r="707" spans="1:13" s="38" customFormat="1" hidden="1" x14ac:dyDescent="0.25">
      <c r="A707" s="52"/>
      <c r="B707" s="45"/>
      <c r="C707" s="24"/>
      <c r="D707" s="46"/>
      <c r="E707" s="98"/>
      <c r="F707" s="62"/>
      <c r="G707" s="36"/>
      <c r="H707" s="24"/>
      <c r="I707" s="61"/>
      <c r="J707" s="61"/>
      <c r="K707" s="56"/>
      <c r="L707" s="24"/>
      <c r="M707" s="32"/>
    </row>
    <row r="708" spans="1:13" s="38" customFormat="1" hidden="1" x14ac:dyDescent="0.25">
      <c r="A708" s="52"/>
      <c r="B708" s="56"/>
      <c r="C708" s="56"/>
      <c r="D708" s="56"/>
      <c r="E708" s="66"/>
      <c r="F708" s="66"/>
      <c r="G708" s="57"/>
      <c r="H708" s="56"/>
      <c r="I708" s="56"/>
      <c r="J708" s="56"/>
      <c r="K708" s="56"/>
      <c r="L708" s="20"/>
      <c r="M708"/>
    </row>
    <row r="709" spans="1:13" s="38" customFormat="1" hidden="1" x14ac:dyDescent="0.25">
      <c r="A709" s="52"/>
      <c r="B709" s="56"/>
      <c r="C709" s="56"/>
      <c r="D709" s="56"/>
      <c r="E709" s="66"/>
      <c r="F709" s="66"/>
      <c r="G709" s="57"/>
      <c r="H709" s="56"/>
      <c r="I709" s="56"/>
      <c r="J709" s="56"/>
      <c r="K709" s="56"/>
      <c r="L709" s="20"/>
      <c r="M709"/>
    </row>
    <row r="710" spans="1:13" s="38" customFormat="1" hidden="1" x14ac:dyDescent="0.25">
      <c r="A710" s="52"/>
      <c r="B710" s="56"/>
      <c r="C710" s="56"/>
      <c r="D710" s="56"/>
      <c r="E710" s="66"/>
      <c r="F710" s="66"/>
      <c r="G710" s="57"/>
      <c r="H710" s="56"/>
      <c r="I710" s="56"/>
      <c r="J710" s="56"/>
      <c r="K710" s="56"/>
      <c r="L710" s="20"/>
      <c r="M710"/>
    </row>
    <row r="711" spans="1:13" s="38" customFormat="1" hidden="1" x14ac:dyDescent="0.25">
      <c r="A711" s="52"/>
      <c r="B711" s="56"/>
      <c r="C711" s="56"/>
      <c r="D711" s="56"/>
      <c r="E711" s="66"/>
      <c r="F711" s="66"/>
      <c r="G711" s="57"/>
      <c r="H711" s="56"/>
      <c r="I711" s="56"/>
      <c r="J711" s="56"/>
      <c r="K711" s="56"/>
      <c r="L711" s="20"/>
      <c r="M711"/>
    </row>
    <row r="712" spans="1:13" s="38" customFormat="1" hidden="1" x14ac:dyDescent="0.25">
      <c r="A712" s="52"/>
      <c r="B712" s="56"/>
      <c r="C712" s="56"/>
      <c r="D712" s="56"/>
      <c r="E712" s="66"/>
      <c r="F712" s="66"/>
      <c r="G712" s="57"/>
      <c r="H712" s="56"/>
      <c r="I712" s="56"/>
      <c r="J712" s="56"/>
      <c r="K712" s="56"/>
      <c r="L712" s="20"/>
      <c r="M712"/>
    </row>
    <row r="713" spans="1:13" s="38" customFormat="1" hidden="1" x14ac:dyDescent="0.25">
      <c r="A713" s="52"/>
      <c r="B713" s="56"/>
      <c r="C713" s="56"/>
      <c r="D713" s="56"/>
      <c r="E713" s="66"/>
      <c r="F713" s="66"/>
      <c r="G713" s="57"/>
      <c r="H713" s="56"/>
      <c r="I713" s="56"/>
      <c r="J713" s="56"/>
      <c r="K713" s="56"/>
      <c r="L713" s="20"/>
      <c r="M713"/>
    </row>
    <row r="714" spans="1:13" s="38" customFormat="1" hidden="1" x14ac:dyDescent="0.25">
      <c r="A714" s="52"/>
      <c r="B714" s="56"/>
      <c r="C714" s="56"/>
      <c r="D714" s="56"/>
      <c r="E714" s="66"/>
      <c r="F714" s="66"/>
      <c r="G714" s="57"/>
      <c r="H714" s="56"/>
      <c r="I714" s="56"/>
      <c r="J714" s="56"/>
      <c r="K714" s="56"/>
      <c r="L714" s="20"/>
      <c r="M714"/>
    </row>
    <row r="715" spans="1:13" s="38" customFormat="1" hidden="1" x14ac:dyDescent="0.25">
      <c r="A715" s="52"/>
      <c r="B715" s="24"/>
      <c r="C715" s="56"/>
      <c r="D715" s="24"/>
      <c r="E715" s="66"/>
      <c r="F715" s="66"/>
      <c r="G715" s="66"/>
      <c r="H715" s="24"/>
      <c r="I715" s="56"/>
      <c r="J715" s="56"/>
      <c r="K715" s="56"/>
      <c r="L715" s="20"/>
      <c r="M715"/>
    </row>
    <row r="716" spans="1:13" s="38" customFormat="1" hidden="1" x14ac:dyDescent="0.25">
      <c r="A716" s="52"/>
      <c r="B716" s="24"/>
      <c r="C716" s="56"/>
      <c r="D716" s="24"/>
      <c r="E716" s="66"/>
      <c r="F716" s="66"/>
      <c r="G716" s="66"/>
      <c r="H716" s="24"/>
      <c r="I716" s="56"/>
      <c r="J716" s="56"/>
      <c r="K716" s="56"/>
      <c r="L716" s="20"/>
      <c r="M716"/>
    </row>
    <row r="717" spans="1:13" s="83" customFormat="1" hidden="1" x14ac:dyDescent="0.25">
      <c r="A717" s="52"/>
      <c r="B717" s="24"/>
      <c r="C717" s="56"/>
      <c r="D717" s="24"/>
      <c r="E717" s="66"/>
      <c r="F717" s="66"/>
      <c r="G717" s="66"/>
      <c r="H717" s="24"/>
      <c r="I717" s="56"/>
      <c r="J717" s="56"/>
      <c r="K717" s="56"/>
      <c r="L717" s="20"/>
      <c r="M717"/>
    </row>
    <row r="718" spans="1:13" s="38" customFormat="1" hidden="1" x14ac:dyDescent="0.25">
      <c r="A718" s="52"/>
      <c r="B718" s="24"/>
      <c r="C718" s="56"/>
      <c r="D718" s="24"/>
      <c r="E718" s="66"/>
      <c r="F718" s="66"/>
      <c r="G718" s="66"/>
      <c r="H718" s="24"/>
      <c r="I718" s="56"/>
      <c r="J718" s="56"/>
      <c r="K718" s="56"/>
      <c r="L718" s="20"/>
      <c r="M718"/>
    </row>
    <row r="719" spans="1:13" s="38" customFormat="1" hidden="1" x14ac:dyDescent="0.25">
      <c r="A719" s="52"/>
      <c r="B719" s="20"/>
      <c r="C719" s="20"/>
      <c r="D719" s="20"/>
      <c r="E719" s="37"/>
      <c r="F719" s="37"/>
      <c r="G719" s="51"/>
      <c r="H719" s="20"/>
      <c r="I719" s="20"/>
      <c r="J719" s="20"/>
      <c r="K719" s="56"/>
      <c r="L719" s="24"/>
      <c r="M719" s="34"/>
    </row>
    <row r="720" spans="1:13" s="38" customFormat="1" hidden="1" x14ac:dyDescent="0.25">
      <c r="A720" s="52"/>
      <c r="B720" s="20"/>
      <c r="C720" s="20"/>
      <c r="D720" s="20"/>
      <c r="E720" s="37"/>
      <c r="F720" s="37"/>
      <c r="G720" s="51"/>
      <c r="H720" s="20"/>
      <c r="I720" s="20"/>
      <c r="J720" s="20"/>
      <c r="K720" s="56"/>
      <c r="L720" s="24"/>
      <c r="M720" s="34"/>
    </row>
    <row r="721" spans="1:13" s="38" customFormat="1" hidden="1" x14ac:dyDescent="0.25">
      <c r="A721" s="52"/>
      <c r="B721" s="20"/>
      <c r="C721" s="20"/>
      <c r="D721" s="20"/>
      <c r="E721" s="37"/>
      <c r="F721" s="37"/>
      <c r="G721" s="51"/>
      <c r="H721" s="20"/>
      <c r="I721" s="20"/>
      <c r="J721" s="20"/>
      <c r="K721" s="56"/>
      <c r="L721" s="24"/>
      <c r="M721" s="34"/>
    </row>
    <row r="722" spans="1:13" s="38" customFormat="1" x14ac:dyDescent="0.25">
      <c r="A722" s="81">
        <v>43294</v>
      </c>
      <c r="B722" s="31" t="s">
        <v>350</v>
      </c>
      <c r="C722" s="31" t="s">
        <v>70</v>
      </c>
      <c r="D722" s="31" t="s">
        <v>76</v>
      </c>
      <c r="E722" s="60"/>
      <c r="F722" s="60">
        <v>20000</v>
      </c>
      <c r="G722" s="84"/>
      <c r="H722" s="31" t="s">
        <v>186</v>
      </c>
      <c r="I722" s="31">
        <v>35</v>
      </c>
      <c r="J722" s="31"/>
      <c r="K722" s="31" t="s">
        <v>66</v>
      </c>
      <c r="L722" s="82" t="s">
        <v>100</v>
      </c>
      <c r="M722" s="85"/>
    </row>
    <row r="723" spans="1:13" s="38" customFormat="1" hidden="1" x14ac:dyDescent="0.25">
      <c r="A723" s="52"/>
      <c r="B723" s="20"/>
      <c r="C723" s="20"/>
      <c r="D723" s="20"/>
      <c r="E723" s="37"/>
      <c r="F723" s="37"/>
      <c r="G723" s="51"/>
      <c r="H723" s="20"/>
      <c r="I723" s="20"/>
      <c r="J723" s="20"/>
      <c r="K723" s="56"/>
      <c r="L723" s="24"/>
      <c r="M723" s="34"/>
    </row>
    <row r="724" spans="1:13" s="38" customFormat="1" hidden="1" x14ac:dyDescent="0.25">
      <c r="A724" s="52"/>
      <c r="B724" s="20"/>
      <c r="C724" s="20"/>
      <c r="D724" s="20"/>
      <c r="E724" s="37"/>
      <c r="F724" s="37"/>
      <c r="G724" s="36"/>
      <c r="H724" s="20"/>
      <c r="I724" s="20"/>
      <c r="J724" s="20"/>
      <c r="K724" s="56"/>
      <c r="L724" s="20"/>
      <c r="M724" s="3"/>
    </row>
    <row r="725" spans="1:13" s="38" customFormat="1" hidden="1" x14ac:dyDescent="0.25">
      <c r="A725" s="52"/>
      <c r="B725" s="20"/>
      <c r="C725" s="20"/>
      <c r="D725" s="68"/>
      <c r="E725" s="66"/>
      <c r="F725" s="66"/>
      <c r="G725" s="37"/>
      <c r="H725" s="20"/>
      <c r="I725" s="20"/>
      <c r="J725" s="56"/>
      <c r="K725" s="56"/>
      <c r="L725" s="24"/>
    </row>
    <row r="726" spans="1:13" s="38" customFormat="1" hidden="1" x14ac:dyDescent="0.25">
      <c r="A726" s="52"/>
      <c r="B726" s="20"/>
      <c r="C726" s="20"/>
      <c r="D726" s="68"/>
      <c r="E726" s="66"/>
      <c r="F726" s="66"/>
      <c r="G726" s="37"/>
      <c r="H726" s="20"/>
      <c r="I726" s="20"/>
      <c r="J726" s="56"/>
      <c r="K726" s="56"/>
      <c r="L726" s="24"/>
    </row>
    <row r="727" spans="1:13" s="38" customFormat="1" hidden="1" x14ac:dyDescent="0.25">
      <c r="A727" s="52"/>
      <c r="B727" s="20"/>
      <c r="C727" s="20"/>
      <c r="D727" s="68"/>
      <c r="E727" s="66"/>
      <c r="F727" s="66"/>
      <c r="G727" s="37"/>
      <c r="H727" s="20"/>
      <c r="I727" s="20"/>
      <c r="J727" s="56"/>
      <c r="K727" s="56"/>
      <c r="L727" s="24"/>
    </row>
    <row r="728" spans="1:13" s="38" customFormat="1" hidden="1" x14ac:dyDescent="0.25">
      <c r="A728" s="52"/>
      <c r="B728" s="20"/>
      <c r="C728" s="20"/>
      <c r="D728" s="68"/>
      <c r="E728" s="66"/>
      <c r="F728" s="66"/>
      <c r="G728" s="37"/>
      <c r="H728" s="20"/>
      <c r="I728" s="20"/>
      <c r="J728" s="56"/>
      <c r="K728" s="56"/>
      <c r="L728" s="24"/>
    </row>
    <row r="729" spans="1:13" s="38" customFormat="1" hidden="1" x14ac:dyDescent="0.25">
      <c r="A729" s="52"/>
      <c r="B729" s="20"/>
      <c r="C729" s="20"/>
      <c r="D729" s="68"/>
      <c r="E729" s="66"/>
      <c r="F729" s="66"/>
      <c r="G729" s="37"/>
      <c r="H729" s="20"/>
      <c r="I729" s="20"/>
      <c r="J729" s="56"/>
      <c r="K729" s="56"/>
      <c r="L729" s="24"/>
    </row>
    <row r="730" spans="1:13" s="38" customFormat="1" hidden="1" x14ac:dyDescent="0.25">
      <c r="A730" s="52"/>
      <c r="B730" s="20"/>
      <c r="C730" s="20"/>
      <c r="D730" s="68"/>
      <c r="E730" s="66"/>
      <c r="F730" s="66"/>
      <c r="G730" s="37"/>
      <c r="H730" s="20"/>
      <c r="I730" s="20"/>
      <c r="J730" s="56"/>
      <c r="K730" s="56"/>
      <c r="L730" s="24"/>
    </row>
    <row r="731" spans="1:13" s="38" customFormat="1" hidden="1" x14ac:dyDescent="0.25">
      <c r="A731" s="52"/>
      <c r="B731" s="20"/>
      <c r="C731" s="20"/>
      <c r="D731" s="68"/>
      <c r="E731" s="66"/>
      <c r="F731" s="66"/>
      <c r="G731" s="37"/>
      <c r="H731" s="20"/>
      <c r="I731" s="20"/>
      <c r="J731" s="56"/>
      <c r="K731" s="56"/>
      <c r="L731" s="24"/>
    </row>
    <row r="732" spans="1:13" s="38" customFormat="1" hidden="1" x14ac:dyDescent="0.25">
      <c r="A732" s="52"/>
      <c r="B732" s="20"/>
      <c r="C732" s="20"/>
      <c r="D732" s="68"/>
      <c r="E732" s="66"/>
      <c r="F732" s="66"/>
      <c r="G732" s="37"/>
      <c r="H732" s="20"/>
      <c r="I732" s="20"/>
      <c r="J732" s="56"/>
      <c r="K732" s="56"/>
      <c r="L732" s="24"/>
    </row>
    <row r="733" spans="1:13" s="38" customFormat="1" hidden="1" x14ac:dyDescent="0.25">
      <c r="A733" s="52"/>
      <c r="B733" s="20"/>
      <c r="C733" s="20"/>
      <c r="D733" s="68"/>
      <c r="E733" s="66"/>
      <c r="F733" s="66"/>
      <c r="G733" s="37"/>
      <c r="H733" s="20"/>
      <c r="I733" s="20"/>
      <c r="J733" s="56"/>
      <c r="K733" s="56"/>
      <c r="L733" s="24"/>
    </row>
    <row r="734" spans="1:13" s="38" customFormat="1" hidden="1" x14ac:dyDescent="0.25">
      <c r="A734" s="52"/>
      <c r="B734" s="20"/>
      <c r="C734" s="20"/>
      <c r="D734" s="68"/>
      <c r="E734" s="66"/>
      <c r="F734" s="66"/>
      <c r="G734" s="37"/>
      <c r="H734" s="20"/>
      <c r="I734" s="20"/>
      <c r="J734" s="56"/>
      <c r="K734" s="56"/>
      <c r="L734" s="24"/>
    </row>
    <row r="735" spans="1:13" s="38" customFormat="1" ht="15.75" hidden="1" x14ac:dyDescent="0.25">
      <c r="A735" s="52"/>
      <c r="B735" s="20"/>
      <c r="C735" s="20"/>
      <c r="D735" s="55"/>
      <c r="E735" s="37"/>
      <c r="F735" s="37"/>
      <c r="G735" s="37"/>
      <c r="H735" s="20"/>
      <c r="I735" s="46"/>
      <c r="J735" s="20"/>
      <c r="K735" s="56"/>
      <c r="L735" s="24"/>
      <c r="M735" s="39"/>
    </row>
    <row r="736" spans="1:13" s="83" customFormat="1" ht="15.75" hidden="1" x14ac:dyDescent="0.25">
      <c r="A736" s="52"/>
      <c r="B736" s="20"/>
      <c r="C736" s="20"/>
      <c r="D736" s="55"/>
      <c r="E736" s="37"/>
      <c r="F736" s="37"/>
      <c r="G736" s="37"/>
      <c r="H736" s="20"/>
      <c r="I736" s="46"/>
      <c r="J736" s="20"/>
      <c r="K736" s="56"/>
      <c r="L736" s="24"/>
      <c r="M736" s="39"/>
    </row>
    <row r="737" spans="1:13" s="38" customFormat="1" ht="15.75" hidden="1" x14ac:dyDescent="0.25">
      <c r="A737" s="52"/>
      <c r="B737" s="20"/>
      <c r="C737" s="20"/>
      <c r="D737" s="55"/>
      <c r="E737" s="37"/>
      <c r="F737" s="37"/>
      <c r="G737" s="37"/>
      <c r="H737" s="20"/>
      <c r="I737" s="46"/>
      <c r="J737" s="20"/>
      <c r="K737" s="56"/>
      <c r="L737" s="24"/>
      <c r="M737" s="39"/>
    </row>
    <row r="738" spans="1:13" s="38" customFormat="1" ht="15.75" hidden="1" x14ac:dyDescent="0.25">
      <c r="A738" s="52"/>
      <c r="B738" s="20"/>
      <c r="C738" s="20"/>
      <c r="D738" s="55"/>
      <c r="E738" s="37"/>
      <c r="F738" s="37"/>
      <c r="G738" s="37"/>
      <c r="H738" s="20"/>
      <c r="I738" s="46"/>
      <c r="J738" s="20"/>
      <c r="K738" s="56"/>
      <c r="L738" s="24"/>
      <c r="M738" s="39"/>
    </row>
    <row r="739" spans="1:13" s="38" customFormat="1" ht="15.75" hidden="1" x14ac:dyDescent="0.25">
      <c r="A739" s="52"/>
      <c r="B739" s="20"/>
      <c r="C739" s="24"/>
      <c r="D739" s="55"/>
      <c r="E739" s="37"/>
      <c r="F739" s="37"/>
      <c r="G739" s="37"/>
      <c r="H739" s="20"/>
      <c r="I739" s="46"/>
      <c r="J739" s="20"/>
      <c r="K739" s="56"/>
      <c r="L739" s="20"/>
      <c r="M739" s="39"/>
    </row>
    <row r="740" spans="1:13" s="38" customFormat="1" x14ac:dyDescent="0.25">
      <c r="A740" s="81">
        <v>43294</v>
      </c>
      <c r="B740" s="31" t="s">
        <v>92</v>
      </c>
      <c r="C740" s="31" t="s">
        <v>70</v>
      </c>
      <c r="D740" s="31" t="s">
        <v>76</v>
      </c>
      <c r="E740" s="94">
        <v>20000</v>
      </c>
      <c r="F740" s="94"/>
      <c r="G740" s="90"/>
      <c r="H740" s="31" t="s">
        <v>350</v>
      </c>
      <c r="I740" s="31"/>
      <c r="J740" s="31"/>
      <c r="K740" s="31" t="s">
        <v>66</v>
      </c>
      <c r="L740" s="82" t="s">
        <v>100</v>
      </c>
      <c r="M740" s="83"/>
    </row>
    <row r="741" spans="1:13" s="38" customFormat="1" hidden="1" x14ac:dyDescent="0.25">
      <c r="A741" s="52"/>
      <c r="B741" s="61"/>
      <c r="C741" s="61"/>
      <c r="D741" s="61"/>
      <c r="E741" s="66"/>
      <c r="F741" s="98"/>
      <c r="G741" s="61"/>
      <c r="H741" s="58"/>
      <c r="I741" s="61"/>
      <c r="J741" s="56"/>
      <c r="K741" s="56"/>
      <c r="L741" s="24"/>
      <c r="M741"/>
    </row>
    <row r="742" spans="1:13" s="38" customFormat="1" hidden="1" x14ac:dyDescent="0.25">
      <c r="A742" s="52"/>
      <c r="B742" s="61"/>
      <c r="C742" s="61"/>
      <c r="D742" s="61"/>
      <c r="E742" s="66"/>
      <c r="F742" s="98"/>
      <c r="G742" s="61"/>
      <c r="H742" s="58"/>
      <c r="I742" s="61"/>
      <c r="J742" s="56"/>
      <c r="K742" s="56"/>
      <c r="L742" s="24"/>
      <c r="M742"/>
    </row>
    <row r="743" spans="1:13" s="38" customFormat="1" hidden="1" x14ac:dyDescent="0.25">
      <c r="A743" s="52"/>
      <c r="B743" s="61"/>
      <c r="C743" s="61"/>
      <c r="D743" s="61"/>
      <c r="E743" s="66"/>
      <c r="F743" s="98"/>
      <c r="G743" s="61"/>
      <c r="H743" s="58"/>
      <c r="I743" s="61"/>
      <c r="J743" s="56"/>
      <c r="K743" s="56"/>
      <c r="L743" s="24"/>
      <c r="M743"/>
    </row>
    <row r="744" spans="1:13" s="38" customFormat="1" hidden="1" x14ac:dyDescent="0.25">
      <c r="A744" s="52"/>
      <c r="B744" s="58"/>
      <c r="C744" s="56"/>
      <c r="D744" s="58"/>
      <c r="E744" s="66"/>
      <c r="F744" s="66"/>
      <c r="G744" s="71"/>
      <c r="H744" s="58"/>
      <c r="I744" s="58"/>
      <c r="J744" s="56"/>
      <c r="K744" s="56"/>
      <c r="L744" s="24"/>
      <c r="M744"/>
    </row>
    <row r="745" spans="1:13" s="38" customFormat="1" hidden="1" x14ac:dyDescent="0.25">
      <c r="A745" s="52"/>
      <c r="B745" s="58"/>
      <c r="C745" s="56"/>
      <c r="D745" s="58"/>
      <c r="E745" s="66"/>
      <c r="F745" s="66"/>
      <c r="G745" s="71"/>
      <c r="H745" s="58"/>
      <c r="I745" s="58"/>
      <c r="J745" s="56"/>
      <c r="K745" s="56"/>
      <c r="L745" s="24"/>
      <c r="M745"/>
    </row>
    <row r="746" spans="1:13" s="38" customFormat="1" hidden="1" x14ac:dyDescent="0.25">
      <c r="A746" s="52"/>
      <c r="B746" s="58"/>
      <c r="C746" s="56"/>
      <c r="D746" s="58"/>
      <c r="E746" s="66"/>
      <c r="F746" s="66"/>
      <c r="G746" s="71"/>
      <c r="H746" s="58"/>
      <c r="I746" s="58"/>
      <c r="J746" s="56"/>
      <c r="K746" s="56"/>
      <c r="L746" s="24"/>
      <c r="M746"/>
    </row>
    <row r="747" spans="1:13" s="38" customFormat="1" hidden="1" x14ac:dyDescent="0.25">
      <c r="A747" s="52"/>
      <c r="B747" s="61"/>
      <c r="C747" s="61"/>
      <c r="D747" s="61"/>
      <c r="E747" s="66"/>
      <c r="F747" s="66"/>
      <c r="G747" s="71"/>
      <c r="H747" s="58"/>
      <c r="I747" s="61"/>
      <c r="J747" s="56"/>
      <c r="K747" s="56"/>
      <c r="L747" s="24"/>
      <c r="M747"/>
    </row>
    <row r="748" spans="1:13" s="38" customFormat="1" hidden="1" x14ac:dyDescent="0.25">
      <c r="A748" s="52"/>
      <c r="B748" s="61"/>
      <c r="C748" s="61"/>
      <c r="D748" s="61"/>
      <c r="E748" s="66"/>
      <c r="F748" s="66"/>
      <c r="G748" s="71"/>
      <c r="H748" s="58"/>
      <c r="I748" s="61"/>
      <c r="J748" s="56"/>
      <c r="K748" s="56"/>
      <c r="L748" s="24"/>
      <c r="M748"/>
    </row>
    <row r="749" spans="1:13" s="38" customFormat="1" hidden="1" x14ac:dyDescent="0.25">
      <c r="A749" s="52"/>
      <c r="B749" s="61"/>
      <c r="C749" s="61"/>
      <c r="D749" s="61"/>
      <c r="E749" s="66"/>
      <c r="F749" s="66"/>
      <c r="G749" s="71"/>
      <c r="H749" s="58"/>
      <c r="I749" s="61"/>
      <c r="J749" s="56"/>
      <c r="K749" s="56"/>
      <c r="L749" s="24"/>
      <c r="M749"/>
    </row>
    <row r="750" spans="1:13" s="38" customFormat="1" hidden="1" x14ac:dyDescent="0.25">
      <c r="A750" s="52"/>
      <c r="B750" s="61"/>
      <c r="C750" s="61"/>
      <c r="D750" s="61"/>
      <c r="E750" s="66"/>
      <c r="F750" s="66"/>
      <c r="G750" s="71"/>
      <c r="H750" s="58"/>
      <c r="I750" s="61"/>
      <c r="J750" s="56"/>
      <c r="K750" s="56"/>
      <c r="L750" s="24"/>
      <c r="M750"/>
    </row>
    <row r="751" spans="1:13" s="38" customFormat="1" hidden="1" x14ac:dyDescent="0.25">
      <c r="A751" s="52"/>
      <c r="B751" s="61"/>
      <c r="C751" s="61"/>
      <c r="D751" s="61"/>
      <c r="E751" s="66"/>
      <c r="F751" s="66"/>
      <c r="G751" s="71"/>
      <c r="H751" s="58"/>
      <c r="I751" s="61"/>
      <c r="J751" s="56"/>
      <c r="K751" s="56"/>
      <c r="L751" s="24"/>
      <c r="M751"/>
    </row>
    <row r="752" spans="1:13" s="38" customFormat="1" hidden="1" x14ac:dyDescent="0.25">
      <c r="A752" s="52"/>
      <c r="B752" s="61"/>
      <c r="C752" s="61"/>
      <c r="D752" s="61"/>
      <c r="E752" s="66"/>
      <c r="F752" s="66"/>
      <c r="G752" s="71"/>
      <c r="H752" s="58"/>
      <c r="I752" s="61"/>
      <c r="J752" s="56"/>
      <c r="K752" s="56"/>
      <c r="L752" s="24"/>
      <c r="M752"/>
    </row>
    <row r="753" spans="1:13" s="38" customFormat="1" hidden="1" x14ac:dyDescent="0.25">
      <c r="A753" s="52"/>
      <c r="B753" s="61"/>
      <c r="C753" s="61"/>
      <c r="D753" s="61"/>
      <c r="E753" s="66"/>
      <c r="F753" s="66"/>
      <c r="G753" s="71"/>
      <c r="H753" s="58"/>
      <c r="I753" s="61"/>
      <c r="J753" s="56"/>
      <c r="K753" s="56"/>
      <c r="L753" s="24"/>
      <c r="M753"/>
    </row>
    <row r="754" spans="1:13" s="38" customFormat="1" hidden="1" x14ac:dyDescent="0.25">
      <c r="A754" s="52"/>
      <c r="B754" s="61"/>
      <c r="C754" s="61"/>
      <c r="D754" s="61"/>
      <c r="E754" s="66"/>
      <c r="F754" s="66"/>
      <c r="G754" s="71"/>
      <c r="H754" s="58"/>
      <c r="I754" s="61"/>
      <c r="J754" s="56"/>
      <c r="K754" s="56"/>
      <c r="L754" s="24"/>
      <c r="M754"/>
    </row>
    <row r="755" spans="1:13" s="39" customFormat="1" ht="15.75" hidden="1" x14ac:dyDescent="0.25">
      <c r="A755" s="52"/>
      <c r="B755" s="61"/>
      <c r="C755" s="61"/>
      <c r="D755" s="61"/>
      <c r="E755" s="66"/>
      <c r="F755" s="66"/>
      <c r="G755" s="71"/>
      <c r="H755" s="58"/>
      <c r="I755" s="61"/>
      <c r="J755" s="56"/>
      <c r="K755" s="56"/>
      <c r="L755" s="24"/>
      <c r="M755"/>
    </row>
    <row r="756" spans="1:13" s="39" customFormat="1" ht="15.75" hidden="1" x14ac:dyDescent="0.25">
      <c r="A756" s="52"/>
      <c r="B756" s="61"/>
      <c r="C756" s="61"/>
      <c r="D756" s="61"/>
      <c r="E756" s="66"/>
      <c r="F756" s="66"/>
      <c r="G756" s="71"/>
      <c r="H756" s="58"/>
      <c r="I756" s="61"/>
      <c r="J756" s="56"/>
      <c r="K756" s="56"/>
      <c r="L756" s="24"/>
      <c r="M756"/>
    </row>
    <row r="757" spans="1:13" s="39" customFormat="1" ht="15.75" hidden="1" x14ac:dyDescent="0.25">
      <c r="A757" s="52"/>
      <c r="B757" s="61"/>
      <c r="C757" s="61"/>
      <c r="D757" s="61"/>
      <c r="E757" s="66"/>
      <c r="F757" s="66"/>
      <c r="G757" s="71"/>
      <c r="H757" s="58"/>
      <c r="I757" s="61"/>
      <c r="J757" s="56"/>
      <c r="K757" s="56"/>
      <c r="L757" s="24"/>
      <c r="M757"/>
    </row>
    <row r="758" spans="1:13" s="93" customFormat="1" ht="15.75" hidden="1" x14ac:dyDescent="0.25">
      <c r="A758" s="52"/>
      <c r="B758" s="61"/>
      <c r="C758" s="61"/>
      <c r="D758" s="61"/>
      <c r="E758" s="66"/>
      <c r="F758" s="66"/>
      <c r="G758" s="71"/>
      <c r="H758" s="58"/>
      <c r="I758" s="61"/>
      <c r="J758" s="56"/>
      <c r="K758" s="56"/>
      <c r="L758" s="24"/>
      <c r="M758"/>
    </row>
    <row r="759" spans="1:13" s="39" customFormat="1" ht="15.75" hidden="1" x14ac:dyDescent="0.25">
      <c r="A759" s="52"/>
      <c r="B759" s="61"/>
      <c r="C759" s="24"/>
      <c r="D759" s="61"/>
      <c r="E759" s="66"/>
      <c r="F759" s="66"/>
      <c r="G759" s="71"/>
      <c r="H759" s="58"/>
      <c r="I759" s="61"/>
      <c r="J759" s="56"/>
      <c r="K759" s="56"/>
      <c r="L759" s="24"/>
      <c r="M759"/>
    </row>
    <row r="760" spans="1:13" s="39" customFormat="1" ht="15.75" hidden="1" x14ac:dyDescent="0.25">
      <c r="A760" s="52"/>
      <c r="B760" s="74"/>
      <c r="C760" s="61"/>
      <c r="D760" s="75"/>
      <c r="E760" s="98"/>
      <c r="F760" s="98"/>
      <c r="G760" s="76"/>
      <c r="H760" s="61"/>
      <c r="I760" s="61"/>
      <c r="J760" s="61"/>
      <c r="K760" s="56"/>
      <c r="L760" s="24"/>
      <c r="M760" s="42"/>
    </row>
    <row r="761" spans="1:13" s="39" customFormat="1" ht="15.75" hidden="1" x14ac:dyDescent="0.25">
      <c r="A761" s="52"/>
      <c r="B761" s="74"/>
      <c r="C761" s="74"/>
      <c r="D761" s="75"/>
      <c r="E761" s="98"/>
      <c r="F761" s="98"/>
      <c r="G761" s="76"/>
      <c r="H761" s="61"/>
      <c r="I761" s="61"/>
      <c r="J761" s="61"/>
      <c r="K761" s="56"/>
      <c r="L761" s="24"/>
      <c r="M761" s="42"/>
    </row>
    <row r="762" spans="1:13" s="39" customFormat="1" ht="15.75" hidden="1" x14ac:dyDescent="0.25">
      <c r="A762" s="52"/>
      <c r="B762" s="74"/>
      <c r="C762" s="24"/>
      <c r="D762" s="75"/>
      <c r="E762" s="98"/>
      <c r="F762" s="98"/>
      <c r="G762" s="76"/>
      <c r="H762" s="61"/>
      <c r="I762" s="61"/>
      <c r="J762" s="61"/>
      <c r="K762" s="56"/>
      <c r="L762" s="24"/>
      <c r="M762" s="42"/>
    </row>
    <row r="763" spans="1:13" s="39" customFormat="1" ht="15.75" hidden="1" x14ac:dyDescent="0.25">
      <c r="A763" s="52"/>
      <c r="B763" s="74"/>
      <c r="C763" s="61"/>
      <c r="D763" s="75"/>
      <c r="E763" s="98"/>
      <c r="F763" s="98"/>
      <c r="G763" s="76"/>
      <c r="H763" s="61"/>
      <c r="I763" s="61"/>
      <c r="J763" s="61"/>
      <c r="K763" s="56"/>
      <c r="L763" s="24"/>
      <c r="M763" s="42"/>
    </row>
    <row r="764" spans="1:13" s="39" customFormat="1" ht="15.75" hidden="1" x14ac:dyDescent="0.25">
      <c r="A764" s="52"/>
      <c r="B764" s="47"/>
      <c r="C764" s="24"/>
      <c r="D764" s="48"/>
      <c r="E764" s="103"/>
      <c r="F764" s="49"/>
      <c r="G764" s="49"/>
      <c r="H764" s="50"/>
      <c r="I764" s="65"/>
      <c r="J764" s="65"/>
      <c r="K764" s="56"/>
      <c r="L764" s="65"/>
      <c r="M764" s="33"/>
    </row>
    <row r="765" spans="1:13" s="39" customFormat="1" ht="15.75" hidden="1" x14ac:dyDescent="0.25">
      <c r="A765" s="52"/>
      <c r="B765" s="45"/>
      <c r="C765" s="24"/>
      <c r="D765" s="46"/>
      <c r="E765" s="98"/>
      <c r="F765" s="62"/>
      <c r="G765" s="36"/>
      <c r="H765" s="24"/>
      <c r="I765" s="61"/>
      <c r="J765" s="61"/>
      <c r="K765" s="56"/>
      <c r="L765" s="24"/>
      <c r="M765" s="32"/>
    </row>
    <row r="766" spans="1:13" s="39" customFormat="1" ht="15.75" hidden="1" x14ac:dyDescent="0.25">
      <c r="A766" s="52"/>
      <c r="B766" s="45"/>
      <c r="C766" s="24"/>
      <c r="D766" s="46"/>
      <c r="E766" s="98"/>
      <c r="F766" s="62"/>
      <c r="G766" s="36"/>
      <c r="H766" s="24"/>
      <c r="I766" s="61"/>
      <c r="J766" s="61"/>
      <c r="K766" s="56"/>
      <c r="L766" s="24"/>
      <c r="M766" s="32"/>
    </row>
    <row r="767" spans="1:13" s="39" customFormat="1" ht="15.75" hidden="1" x14ac:dyDescent="0.25">
      <c r="A767" s="52"/>
      <c r="B767" s="45"/>
      <c r="C767" s="24"/>
      <c r="D767" s="46"/>
      <c r="E767" s="98"/>
      <c r="F767" s="62"/>
      <c r="G767" s="36"/>
      <c r="H767" s="24"/>
      <c r="I767" s="61"/>
      <c r="J767" s="61"/>
      <c r="K767" s="56"/>
      <c r="L767" s="24"/>
      <c r="M767" s="32"/>
    </row>
    <row r="768" spans="1:13" s="39" customFormat="1" ht="15.75" hidden="1" x14ac:dyDescent="0.25">
      <c r="A768" s="52"/>
      <c r="B768" s="45"/>
      <c r="C768" s="24"/>
      <c r="D768" s="46"/>
      <c r="E768" s="98"/>
      <c r="F768" s="62"/>
      <c r="G768" s="36"/>
      <c r="H768" s="24"/>
      <c r="I768" s="61"/>
      <c r="J768" s="61"/>
      <c r="K768" s="56"/>
      <c r="L768" s="24"/>
      <c r="M768" s="32"/>
    </row>
    <row r="769" spans="1:13" s="39" customFormat="1" ht="15.75" hidden="1" x14ac:dyDescent="0.25">
      <c r="A769" s="52"/>
      <c r="B769" s="56"/>
      <c r="C769" s="56"/>
      <c r="D769" s="56"/>
      <c r="E769" s="66"/>
      <c r="F769" s="66"/>
      <c r="G769" s="57"/>
      <c r="H769" s="56"/>
      <c r="I769" s="56"/>
      <c r="J769" s="56"/>
      <c r="K769" s="56"/>
      <c r="L769" s="20"/>
      <c r="M769"/>
    </row>
    <row r="770" spans="1:13" s="39" customFormat="1" ht="15.75" hidden="1" x14ac:dyDescent="0.25">
      <c r="A770" s="52"/>
      <c r="B770" s="56"/>
      <c r="C770" s="56"/>
      <c r="D770" s="56"/>
      <c r="E770" s="66"/>
      <c r="F770" s="66"/>
      <c r="G770" s="57"/>
      <c r="H770" s="56"/>
      <c r="I770" s="56"/>
      <c r="J770" s="56"/>
      <c r="K770" s="56"/>
      <c r="L770" s="20"/>
      <c r="M770"/>
    </row>
    <row r="771" spans="1:13" s="39" customFormat="1" ht="15.75" hidden="1" x14ac:dyDescent="0.25">
      <c r="A771" s="52"/>
      <c r="B771" s="56"/>
      <c r="C771" s="56"/>
      <c r="D771" s="56"/>
      <c r="E771" s="66"/>
      <c r="F771" s="66"/>
      <c r="G771" s="57"/>
      <c r="H771" s="56"/>
      <c r="I771" s="56"/>
      <c r="J771" s="56"/>
      <c r="K771" s="56"/>
      <c r="L771" s="20"/>
      <c r="M771"/>
    </row>
    <row r="772" spans="1:13" s="39" customFormat="1" ht="15.75" hidden="1" x14ac:dyDescent="0.25">
      <c r="A772" s="52"/>
      <c r="B772" s="56"/>
      <c r="C772" s="56"/>
      <c r="D772" s="56"/>
      <c r="E772" s="66"/>
      <c r="F772" s="66"/>
      <c r="G772" s="57"/>
      <c r="H772" s="56"/>
      <c r="I772" s="56"/>
      <c r="J772" s="56"/>
      <c r="K772" s="56"/>
      <c r="L772" s="20"/>
      <c r="M772"/>
    </row>
    <row r="773" spans="1:13" s="93" customFormat="1" ht="15.75" hidden="1" x14ac:dyDescent="0.25">
      <c r="A773" s="52"/>
      <c r="B773" s="56"/>
      <c r="C773" s="56"/>
      <c r="D773" s="56"/>
      <c r="E773" s="66"/>
      <c r="F773" s="66"/>
      <c r="G773" s="57"/>
      <c r="H773" s="56"/>
      <c r="I773" s="56"/>
      <c r="J773" s="56"/>
      <c r="K773" s="56"/>
      <c r="L773" s="20"/>
      <c r="M773"/>
    </row>
    <row r="774" spans="1:13" s="39" customFormat="1" ht="15.75" hidden="1" x14ac:dyDescent="0.25">
      <c r="A774" s="52"/>
      <c r="B774" s="24"/>
      <c r="C774" s="56"/>
      <c r="D774" s="24"/>
      <c r="E774" s="66"/>
      <c r="F774" s="66"/>
      <c r="G774" s="66"/>
      <c r="H774" s="24"/>
      <c r="I774" s="56"/>
      <c r="J774" s="56"/>
      <c r="K774" s="56"/>
      <c r="L774" s="20"/>
      <c r="M774"/>
    </row>
    <row r="775" spans="1:13" s="39" customFormat="1" ht="15.75" x14ac:dyDescent="0.25">
      <c r="A775" s="81">
        <v>43295</v>
      </c>
      <c r="B775" s="31" t="s">
        <v>338</v>
      </c>
      <c r="C775" s="31" t="s">
        <v>70</v>
      </c>
      <c r="D775" s="31" t="s">
        <v>74</v>
      </c>
      <c r="E775" s="60"/>
      <c r="F775" s="60">
        <v>250000</v>
      </c>
      <c r="G775" s="84"/>
      <c r="H775" s="31" t="s">
        <v>186</v>
      </c>
      <c r="I775" s="31" t="s">
        <v>409</v>
      </c>
      <c r="J775" s="31"/>
      <c r="K775" s="31" t="s">
        <v>66</v>
      </c>
      <c r="L775" s="82" t="s">
        <v>100</v>
      </c>
      <c r="M775" s="85"/>
    </row>
    <row r="776" spans="1:13" s="93" customFormat="1" ht="15.75" hidden="1" x14ac:dyDescent="0.25">
      <c r="A776" s="52"/>
      <c r="B776" s="20"/>
      <c r="C776" s="20"/>
      <c r="D776" s="20"/>
      <c r="E776" s="37"/>
      <c r="F776" s="37"/>
      <c r="G776" s="51"/>
      <c r="H776" s="20"/>
      <c r="I776" s="20"/>
      <c r="J776" s="20"/>
      <c r="K776" s="56"/>
      <c r="L776" s="24"/>
      <c r="M776" s="34"/>
    </row>
    <row r="777" spans="1:13" s="39" customFormat="1" ht="15.75" hidden="1" x14ac:dyDescent="0.25">
      <c r="A777" s="52"/>
      <c r="B777" s="61"/>
      <c r="C777" s="61"/>
      <c r="D777" s="61"/>
      <c r="E777" s="66"/>
      <c r="F777" s="66"/>
      <c r="G777" s="71"/>
      <c r="H777" s="58"/>
      <c r="I777" s="61"/>
      <c r="J777" s="56"/>
      <c r="K777" s="56"/>
      <c r="L777" s="24"/>
      <c r="M777"/>
    </row>
    <row r="778" spans="1:13" s="39" customFormat="1" ht="15.75" hidden="1" x14ac:dyDescent="0.25">
      <c r="A778" s="52"/>
      <c r="B778" s="61"/>
      <c r="C778" s="61"/>
      <c r="D778" s="61"/>
      <c r="E778" s="66"/>
      <c r="F778" s="66"/>
      <c r="G778" s="71"/>
      <c r="H778" s="58"/>
      <c r="I778" s="61"/>
      <c r="J778" s="56"/>
      <c r="K778" s="56"/>
      <c r="L778" s="24"/>
      <c r="M778"/>
    </row>
    <row r="779" spans="1:13" s="39" customFormat="1" ht="15.75" hidden="1" x14ac:dyDescent="0.25">
      <c r="A779" s="52"/>
      <c r="B779" s="61"/>
      <c r="C779" s="61"/>
      <c r="D779" s="61"/>
      <c r="E779" s="66"/>
      <c r="F779" s="66"/>
      <c r="G779" s="71"/>
      <c r="H779" s="58"/>
      <c r="I779" s="61"/>
      <c r="J779" s="56"/>
      <c r="K779" s="56"/>
      <c r="L779" s="24"/>
      <c r="M779"/>
    </row>
    <row r="780" spans="1:13" s="39" customFormat="1" ht="15.75" x14ac:dyDescent="0.25">
      <c r="A780" s="81">
        <v>43295</v>
      </c>
      <c r="B780" s="87" t="s">
        <v>186</v>
      </c>
      <c r="C780" s="87" t="s">
        <v>70</v>
      </c>
      <c r="D780" s="87" t="s">
        <v>74</v>
      </c>
      <c r="E780" s="60">
        <v>250000</v>
      </c>
      <c r="F780" s="60"/>
      <c r="G780" s="91"/>
      <c r="H780" s="82" t="s">
        <v>338</v>
      </c>
      <c r="I780" s="87" t="s">
        <v>188</v>
      </c>
      <c r="J780" s="31"/>
      <c r="K780" s="31" t="s">
        <v>66</v>
      </c>
      <c r="L780" s="82" t="s">
        <v>100</v>
      </c>
      <c r="M780" s="83"/>
    </row>
    <row r="781" spans="1:13" s="39" customFormat="1" ht="15.75" hidden="1" x14ac:dyDescent="0.25">
      <c r="A781" s="52"/>
      <c r="B781" s="61"/>
      <c r="C781" s="61"/>
      <c r="D781" s="61"/>
      <c r="E781" s="66"/>
      <c r="F781" s="66"/>
      <c r="G781" s="71"/>
      <c r="H781" s="58"/>
      <c r="I781" s="61"/>
      <c r="J781" s="56"/>
      <c r="K781" s="56"/>
      <c r="L781" s="24"/>
      <c r="M781"/>
    </row>
    <row r="782" spans="1:13" s="39" customFormat="1" ht="15.75" hidden="1" x14ac:dyDescent="0.25">
      <c r="A782" s="52"/>
      <c r="B782" s="61"/>
      <c r="C782" s="61"/>
      <c r="D782" s="61"/>
      <c r="E782" s="66"/>
      <c r="F782" s="66"/>
      <c r="G782" s="71"/>
      <c r="H782" s="58"/>
      <c r="I782" s="61"/>
      <c r="J782" s="56"/>
      <c r="K782" s="56"/>
      <c r="L782" s="24"/>
      <c r="M782"/>
    </row>
    <row r="783" spans="1:13" s="39" customFormat="1" ht="15.75" hidden="1" x14ac:dyDescent="0.25">
      <c r="A783" s="52"/>
      <c r="B783" s="61"/>
      <c r="C783" s="61"/>
      <c r="D783" s="61"/>
      <c r="E783" s="66"/>
      <c r="F783" s="66"/>
      <c r="G783" s="71"/>
      <c r="H783" s="58"/>
      <c r="I783" s="61"/>
      <c r="J783" s="56"/>
      <c r="K783" s="56"/>
      <c r="L783" s="24"/>
      <c r="M783"/>
    </row>
    <row r="784" spans="1:13" s="39" customFormat="1" ht="15.75" hidden="1" x14ac:dyDescent="0.25">
      <c r="A784" s="52"/>
      <c r="B784" s="61"/>
      <c r="C784" s="61"/>
      <c r="D784" s="61"/>
      <c r="E784" s="66"/>
      <c r="F784" s="66"/>
      <c r="G784" s="71"/>
      <c r="H784" s="58"/>
      <c r="I784" s="61"/>
      <c r="J784" s="56"/>
      <c r="K784" s="56"/>
      <c r="L784" s="24"/>
      <c r="M784"/>
    </row>
    <row r="785" spans="1:13" s="39" customFormat="1" ht="15.75" hidden="1" x14ac:dyDescent="0.25">
      <c r="A785" s="52"/>
      <c r="B785" s="61"/>
      <c r="C785" s="61"/>
      <c r="D785" s="61"/>
      <c r="E785" s="66"/>
      <c r="F785" s="66"/>
      <c r="G785" s="71"/>
      <c r="H785" s="58"/>
      <c r="I785" s="61"/>
      <c r="J785" s="56"/>
      <c r="K785" s="56"/>
      <c r="L785" s="24"/>
      <c r="M785"/>
    </row>
    <row r="786" spans="1:13" s="39" customFormat="1" ht="15.75" hidden="1" x14ac:dyDescent="0.25">
      <c r="A786" s="52"/>
      <c r="B786" s="61"/>
      <c r="C786" s="61"/>
      <c r="D786" s="61"/>
      <c r="E786" s="66"/>
      <c r="F786" s="66"/>
      <c r="G786" s="71"/>
      <c r="H786" s="58"/>
      <c r="I786" s="61"/>
      <c r="J786" s="56"/>
      <c r="K786" s="56"/>
      <c r="L786" s="24"/>
      <c r="M786"/>
    </row>
    <row r="787" spans="1:13" s="39" customFormat="1" ht="15.75" hidden="1" x14ac:dyDescent="0.25">
      <c r="A787" s="52"/>
      <c r="B787" s="61"/>
      <c r="C787" s="61"/>
      <c r="D787" s="61"/>
      <c r="E787" s="66"/>
      <c r="F787" s="66"/>
      <c r="G787" s="71"/>
      <c r="H787" s="58"/>
      <c r="I787" s="61"/>
      <c r="J787" s="56"/>
      <c r="K787" s="56"/>
      <c r="L787" s="24"/>
      <c r="M787"/>
    </row>
    <row r="788" spans="1:13" s="93" customFormat="1" ht="15.75" hidden="1" x14ac:dyDescent="0.25">
      <c r="A788" s="52"/>
      <c r="B788" s="61"/>
      <c r="C788" s="61"/>
      <c r="D788" s="61"/>
      <c r="E788" s="66"/>
      <c r="F788" s="66"/>
      <c r="G788" s="71"/>
      <c r="H788" s="58"/>
      <c r="I788" s="61"/>
      <c r="J788" s="56"/>
      <c r="K788" s="56"/>
      <c r="L788" s="24"/>
      <c r="M788"/>
    </row>
    <row r="789" spans="1:13" s="39" customFormat="1" ht="15.75" hidden="1" x14ac:dyDescent="0.25">
      <c r="A789" s="52"/>
      <c r="B789" s="63"/>
      <c r="C789" s="61"/>
      <c r="D789" s="61"/>
      <c r="E789" s="66"/>
      <c r="F789" s="66"/>
      <c r="G789" s="71"/>
      <c r="H789" s="58"/>
      <c r="I789" s="61"/>
      <c r="J789" s="56"/>
      <c r="K789" s="56"/>
      <c r="L789" s="24"/>
      <c r="M789"/>
    </row>
    <row r="790" spans="1:13" s="39" customFormat="1" ht="15.75" hidden="1" x14ac:dyDescent="0.25">
      <c r="A790" s="52"/>
      <c r="B790" s="61"/>
      <c r="C790" s="61"/>
      <c r="D790" s="61"/>
      <c r="E790" s="66"/>
      <c r="F790" s="66"/>
      <c r="G790" s="71"/>
      <c r="H790" s="58"/>
      <c r="I790" s="61"/>
      <c r="J790" s="56"/>
      <c r="K790" s="56"/>
      <c r="L790" s="24"/>
      <c r="M790"/>
    </row>
    <row r="791" spans="1:13" s="39" customFormat="1" ht="15.75" hidden="1" x14ac:dyDescent="0.25">
      <c r="A791" s="52"/>
      <c r="B791" s="61"/>
      <c r="C791" s="61"/>
      <c r="D791" s="61"/>
      <c r="E791" s="66"/>
      <c r="F791" s="66"/>
      <c r="G791" s="71"/>
      <c r="H791" s="58"/>
      <c r="I791" s="61"/>
      <c r="J791" s="56"/>
      <c r="K791" s="56"/>
      <c r="L791" s="24"/>
      <c r="M791"/>
    </row>
    <row r="792" spans="1:13" s="39" customFormat="1" ht="15.75" hidden="1" x14ac:dyDescent="0.25">
      <c r="A792" s="52"/>
      <c r="B792" s="45"/>
      <c r="C792" s="24"/>
      <c r="D792" s="46"/>
      <c r="E792" s="98"/>
      <c r="F792" s="62"/>
      <c r="G792" s="36"/>
      <c r="H792" s="24"/>
      <c r="I792" s="61"/>
      <c r="J792" s="61"/>
      <c r="K792" s="56"/>
      <c r="L792" s="24"/>
      <c r="M792" s="32"/>
    </row>
    <row r="793" spans="1:13" s="39" customFormat="1" ht="15.75" hidden="1" x14ac:dyDescent="0.25">
      <c r="A793" s="52"/>
      <c r="B793" s="56"/>
      <c r="C793" s="56"/>
      <c r="D793" s="56"/>
      <c r="E793" s="66"/>
      <c r="F793" s="66"/>
      <c r="G793" s="57"/>
      <c r="H793" s="56"/>
      <c r="I793" s="56"/>
      <c r="J793" s="56"/>
      <c r="K793" s="56"/>
      <c r="L793" s="20"/>
      <c r="M793"/>
    </row>
    <row r="794" spans="1:13" s="39" customFormat="1" ht="15.75" hidden="1" x14ac:dyDescent="0.25">
      <c r="A794" s="52"/>
      <c r="B794" s="56"/>
      <c r="C794" s="56"/>
      <c r="D794" s="56"/>
      <c r="E794" s="66"/>
      <c r="F794" s="66"/>
      <c r="G794" s="57"/>
      <c r="H794" s="56"/>
      <c r="I794" s="56"/>
      <c r="J794" s="56"/>
      <c r="K794" s="56"/>
      <c r="L794" s="20"/>
      <c r="M794"/>
    </row>
    <row r="795" spans="1:13" s="39" customFormat="1" ht="15.75" hidden="1" x14ac:dyDescent="0.25">
      <c r="A795" s="52"/>
      <c r="B795" s="24"/>
      <c r="C795" s="56"/>
      <c r="D795" s="24"/>
      <c r="E795" s="66"/>
      <c r="F795" s="66"/>
      <c r="G795" s="66"/>
      <c r="H795" s="24"/>
      <c r="I795" s="56"/>
      <c r="J795" s="56"/>
      <c r="K795" s="56"/>
      <c r="L795" s="20"/>
      <c r="M795"/>
    </row>
    <row r="796" spans="1:13" s="39" customFormat="1" ht="15.75" x14ac:dyDescent="0.25">
      <c r="A796" s="81">
        <v>43296</v>
      </c>
      <c r="B796" s="82" t="s">
        <v>338</v>
      </c>
      <c r="C796" s="31" t="s">
        <v>70</v>
      </c>
      <c r="D796" s="82" t="s">
        <v>74</v>
      </c>
      <c r="E796" s="60">
        <v>40000</v>
      </c>
      <c r="F796" s="60"/>
      <c r="G796" s="60"/>
      <c r="H796" s="82" t="s">
        <v>282</v>
      </c>
      <c r="I796" s="31"/>
      <c r="J796" s="31"/>
      <c r="K796" s="31" t="s">
        <v>66</v>
      </c>
      <c r="L796" s="82" t="s">
        <v>100</v>
      </c>
      <c r="M796" s="83"/>
    </row>
    <row r="797" spans="1:13" s="93" customFormat="1" ht="15.75" hidden="1" x14ac:dyDescent="0.25">
      <c r="A797" s="52"/>
      <c r="B797" s="61"/>
      <c r="C797" s="61"/>
      <c r="D797" s="61"/>
      <c r="E797" s="66"/>
      <c r="F797" s="66"/>
      <c r="G797" s="71"/>
      <c r="H797" s="58"/>
      <c r="I797" s="61"/>
      <c r="J797" s="56"/>
      <c r="K797" s="56"/>
      <c r="L797" s="24"/>
      <c r="M797"/>
    </row>
    <row r="798" spans="1:13" s="39" customFormat="1" ht="15.75" hidden="1" x14ac:dyDescent="0.25">
      <c r="A798" s="52"/>
      <c r="B798" s="61"/>
      <c r="C798" s="61"/>
      <c r="D798" s="61"/>
      <c r="E798" s="66"/>
      <c r="F798" s="66"/>
      <c r="G798" s="71"/>
      <c r="H798" s="58"/>
      <c r="I798" s="61"/>
      <c r="J798" s="56"/>
      <c r="K798" s="56"/>
      <c r="L798" s="24"/>
      <c r="M798"/>
    </row>
    <row r="799" spans="1:13" s="39" customFormat="1" ht="15.75" hidden="1" x14ac:dyDescent="0.25">
      <c r="A799" s="52"/>
      <c r="B799" s="61"/>
      <c r="C799" s="61"/>
      <c r="D799" s="61"/>
      <c r="E799" s="66"/>
      <c r="F799" s="66"/>
      <c r="G799" s="71"/>
      <c r="H799" s="58"/>
      <c r="I799" s="61"/>
      <c r="J799" s="56"/>
      <c r="K799" s="56"/>
      <c r="L799" s="24"/>
      <c r="M799"/>
    </row>
    <row r="800" spans="1:13" s="39" customFormat="1" ht="15.75" hidden="1" x14ac:dyDescent="0.25">
      <c r="A800" s="52"/>
      <c r="B800" s="61"/>
      <c r="C800" s="61"/>
      <c r="D800" s="61"/>
      <c r="E800" s="66"/>
      <c r="F800" s="66"/>
      <c r="G800" s="71"/>
      <c r="H800" s="58"/>
      <c r="I800" s="61"/>
      <c r="J800" s="56"/>
      <c r="K800" s="56"/>
      <c r="L800" s="24"/>
      <c r="M800"/>
    </row>
    <row r="801" spans="1:13" s="39" customFormat="1" ht="15.75" x14ac:dyDescent="0.25">
      <c r="A801" s="81">
        <v>43296</v>
      </c>
      <c r="B801" s="87" t="s">
        <v>380</v>
      </c>
      <c r="C801" s="31" t="s">
        <v>70</v>
      </c>
      <c r="D801" s="31" t="s">
        <v>74</v>
      </c>
      <c r="E801" s="60"/>
      <c r="F801" s="60">
        <v>40000</v>
      </c>
      <c r="G801" s="91"/>
      <c r="H801" s="82" t="s">
        <v>338</v>
      </c>
      <c r="I801" s="87" t="s">
        <v>188</v>
      </c>
      <c r="J801" s="31"/>
      <c r="K801" s="31" t="s">
        <v>66</v>
      </c>
      <c r="L801" s="82" t="s">
        <v>100</v>
      </c>
      <c r="M801" s="83"/>
    </row>
    <row r="802" spans="1:13" s="39" customFormat="1" ht="15.75" hidden="1" x14ac:dyDescent="0.25">
      <c r="A802" s="52"/>
      <c r="B802" s="31"/>
      <c r="C802" s="56"/>
      <c r="D802" s="56"/>
      <c r="E802" s="102"/>
      <c r="F802" s="60"/>
      <c r="G802" s="56"/>
      <c r="H802" s="53"/>
      <c r="I802" s="31"/>
      <c r="J802" s="20"/>
      <c r="K802" s="56"/>
      <c r="L802" s="24"/>
      <c r="M802"/>
    </row>
    <row r="803" spans="1:13" s="39" customFormat="1" ht="15.75" hidden="1" x14ac:dyDescent="0.25">
      <c r="A803" s="52"/>
      <c r="B803" s="31"/>
      <c r="C803" s="56"/>
      <c r="D803" s="56"/>
      <c r="E803" s="102"/>
      <c r="F803" s="60"/>
      <c r="G803" s="56"/>
      <c r="H803" s="53"/>
      <c r="I803" s="31"/>
      <c r="J803" s="20"/>
      <c r="K803" s="56"/>
      <c r="L803" s="24"/>
      <c r="M803"/>
    </row>
    <row r="804" spans="1:13" s="39" customFormat="1" ht="15.75" hidden="1" x14ac:dyDescent="0.25">
      <c r="A804" s="52"/>
      <c r="B804" s="45"/>
      <c r="C804" s="24"/>
      <c r="D804" s="46"/>
      <c r="E804" s="98"/>
      <c r="F804" s="62"/>
      <c r="G804" s="36"/>
      <c r="H804" s="24"/>
      <c r="I804" s="61"/>
      <c r="J804" s="61"/>
      <c r="K804" s="56"/>
      <c r="L804" s="24"/>
      <c r="M804" s="32"/>
    </row>
    <row r="805" spans="1:13" s="39" customFormat="1" ht="15.75" hidden="1" x14ac:dyDescent="0.25">
      <c r="A805" s="52"/>
      <c r="B805" s="45"/>
      <c r="C805" s="24"/>
      <c r="D805" s="46"/>
      <c r="E805" s="98"/>
      <c r="F805" s="62"/>
      <c r="G805" s="36"/>
      <c r="H805" s="24"/>
      <c r="I805" s="61"/>
      <c r="J805" s="61"/>
      <c r="K805" s="56"/>
      <c r="L805" s="24"/>
      <c r="M805" s="32"/>
    </row>
    <row r="806" spans="1:13" s="39" customFormat="1" ht="15.75" hidden="1" x14ac:dyDescent="0.25">
      <c r="A806" s="52"/>
      <c r="B806" s="45"/>
      <c r="C806" s="24"/>
      <c r="D806" s="46"/>
      <c r="E806" s="98"/>
      <c r="F806" s="62"/>
      <c r="G806" s="36"/>
      <c r="H806" s="24"/>
      <c r="I806" s="63"/>
      <c r="J806" s="61"/>
      <c r="K806" s="56"/>
      <c r="L806" s="24"/>
      <c r="M806" s="32"/>
    </row>
    <row r="807" spans="1:13" s="39" customFormat="1" ht="15.75" hidden="1" x14ac:dyDescent="0.25">
      <c r="A807" s="52"/>
      <c r="B807" s="45"/>
      <c r="C807" s="24"/>
      <c r="D807" s="46"/>
      <c r="E807" s="98"/>
      <c r="F807" s="62"/>
      <c r="G807" s="36"/>
      <c r="H807" s="24"/>
      <c r="I807" s="63"/>
      <c r="J807" s="61"/>
      <c r="K807" s="56"/>
      <c r="L807" s="24"/>
      <c r="M807" s="32"/>
    </row>
    <row r="808" spans="1:13" s="39" customFormat="1" ht="15.75" hidden="1" x14ac:dyDescent="0.25">
      <c r="A808" s="52"/>
      <c r="B808" s="56"/>
      <c r="C808" s="56"/>
      <c r="D808" s="56"/>
      <c r="E808" s="66"/>
      <c r="F808" s="66"/>
      <c r="G808" s="57"/>
      <c r="H808" s="56"/>
      <c r="I808" s="56"/>
      <c r="J808" s="56"/>
      <c r="K808" s="56"/>
      <c r="L808" s="20"/>
      <c r="M808"/>
    </row>
    <row r="809" spans="1:13" s="39" customFormat="1" ht="15.75" hidden="1" x14ac:dyDescent="0.25">
      <c r="A809" s="52"/>
      <c r="B809" s="56"/>
      <c r="C809" s="56"/>
      <c r="D809" s="56"/>
      <c r="E809" s="66"/>
      <c r="F809" s="66"/>
      <c r="G809" s="57"/>
      <c r="H809" s="56"/>
      <c r="I809" s="56"/>
      <c r="J809" s="56"/>
      <c r="K809" s="56"/>
      <c r="L809" s="20"/>
      <c r="M809"/>
    </row>
    <row r="810" spans="1:13" s="39" customFormat="1" ht="15.75" hidden="1" x14ac:dyDescent="0.25">
      <c r="A810" s="52"/>
      <c r="B810" s="56"/>
      <c r="C810" s="56"/>
      <c r="D810" s="56"/>
      <c r="E810" s="66"/>
      <c r="F810" s="66"/>
      <c r="G810" s="57"/>
      <c r="H810" s="56"/>
      <c r="I810" s="56"/>
      <c r="J810" s="56"/>
      <c r="K810" s="56"/>
      <c r="L810" s="20"/>
      <c r="M810"/>
    </row>
    <row r="811" spans="1:13" s="39" customFormat="1" ht="15.75" hidden="1" x14ac:dyDescent="0.25">
      <c r="A811" s="52"/>
      <c r="B811" s="56"/>
      <c r="C811" s="56"/>
      <c r="D811" s="56"/>
      <c r="E811" s="66"/>
      <c r="F811" s="66"/>
      <c r="G811" s="57"/>
      <c r="H811" s="56"/>
      <c r="I811" s="56"/>
      <c r="J811" s="56"/>
      <c r="K811" s="56"/>
      <c r="L811" s="20"/>
      <c r="M811"/>
    </row>
    <row r="812" spans="1:13" s="39" customFormat="1" ht="15.75" hidden="1" x14ac:dyDescent="0.25">
      <c r="A812" s="52"/>
      <c r="B812" s="56"/>
      <c r="C812" s="56"/>
      <c r="D812" s="56"/>
      <c r="E812" s="66"/>
      <c r="F812" s="66"/>
      <c r="G812" s="57"/>
      <c r="H812" s="56"/>
      <c r="I812" s="56"/>
      <c r="J812" s="56"/>
      <c r="K812" s="56"/>
      <c r="L812" s="20"/>
      <c r="M812"/>
    </row>
    <row r="813" spans="1:13" s="39" customFormat="1" ht="15.75" hidden="1" x14ac:dyDescent="0.25">
      <c r="A813" s="52"/>
      <c r="B813" s="56"/>
      <c r="C813" s="56"/>
      <c r="D813" s="56"/>
      <c r="E813" s="66"/>
      <c r="F813" s="66"/>
      <c r="G813" s="57"/>
      <c r="H813" s="56"/>
      <c r="I813" s="56"/>
      <c r="J813" s="56"/>
      <c r="K813" s="56"/>
      <c r="L813" s="20"/>
      <c r="M813"/>
    </row>
    <row r="814" spans="1:13" s="39" customFormat="1" ht="15.75" hidden="1" x14ac:dyDescent="0.25">
      <c r="A814" s="52"/>
      <c r="B814" s="56"/>
      <c r="C814" s="56"/>
      <c r="D814" s="56"/>
      <c r="E814" s="66"/>
      <c r="F814" s="66"/>
      <c r="G814" s="57"/>
      <c r="H814" s="56"/>
      <c r="I814" s="56"/>
      <c r="J814" s="56"/>
      <c r="K814" s="56"/>
      <c r="L814" s="20"/>
      <c r="M814"/>
    </row>
    <row r="815" spans="1:13" s="39" customFormat="1" ht="15.75" hidden="1" x14ac:dyDescent="0.25">
      <c r="A815" s="52"/>
      <c r="B815" s="56"/>
      <c r="C815" s="56"/>
      <c r="D815" s="56"/>
      <c r="E815" s="66"/>
      <c r="F815" s="66"/>
      <c r="G815" s="57"/>
      <c r="H815" s="56"/>
      <c r="I815" s="56"/>
      <c r="J815" s="56"/>
      <c r="K815" s="56"/>
      <c r="L815" s="20"/>
      <c r="M815"/>
    </row>
    <row r="816" spans="1:13" s="39" customFormat="1" ht="15.75" hidden="1" x14ac:dyDescent="0.25">
      <c r="A816" s="52"/>
      <c r="B816" s="56"/>
      <c r="C816" s="56"/>
      <c r="D816" s="56"/>
      <c r="E816" s="66"/>
      <c r="F816" s="66"/>
      <c r="G816" s="57"/>
      <c r="H816" s="56"/>
      <c r="I816" s="56"/>
      <c r="J816" s="56"/>
      <c r="K816" s="56"/>
      <c r="L816" s="20"/>
      <c r="M816"/>
    </row>
    <row r="817" spans="1:13" s="39" customFormat="1" ht="15.75" hidden="1" x14ac:dyDescent="0.25">
      <c r="A817" s="52"/>
      <c r="B817" s="56"/>
      <c r="C817" s="56"/>
      <c r="D817" s="56"/>
      <c r="E817" s="66"/>
      <c r="F817" s="66"/>
      <c r="G817" s="57"/>
      <c r="H817" s="56"/>
      <c r="I817" s="56"/>
      <c r="J817" s="56"/>
      <c r="K817" s="56"/>
      <c r="L817" s="20"/>
      <c r="M817"/>
    </row>
    <row r="818" spans="1:13" s="39" customFormat="1" ht="15.75" x14ac:dyDescent="0.25">
      <c r="A818" s="81">
        <v>43297</v>
      </c>
      <c r="B818" s="31" t="s">
        <v>186</v>
      </c>
      <c r="C818" s="31" t="s">
        <v>70</v>
      </c>
      <c r="D818" s="31" t="s">
        <v>74</v>
      </c>
      <c r="E818" s="60">
        <v>60000</v>
      </c>
      <c r="F818" s="60"/>
      <c r="G818" s="90"/>
      <c r="H818" s="31" t="s">
        <v>187</v>
      </c>
      <c r="I818" s="31" t="s">
        <v>188</v>
      </c>
      <c r="J818" s="31"/>
      <c r="K818" s="31" t="s">
        <v>66</v>
      </c>
      <c r="L818" s="82" t="s">
        <v>100</v>
      </c>
      <c r="M818" s="83"/>
    </row>
    <row r="819" spans="1:13" s="39" customFormat="1" ht="15.75" hidden="1" x14ac:dyDescent="0.25">
      <c r="A819" s="52"/>
      <c r="B819" s="24"/>
      <c r="C819" s="56"/>
      <c r="D819" s="24"/>
      <c r="E819" s="66"/>
      <c r="F819" s="66"/>
      <c r="G819" s="66"/>
      <c r="H819" s="24"/>
      <c r="I819" s="56"/>
      <c r="J819" s="56"/>
      <c r="K819" s="56"/>
      <c r="L819" s="20"/>
      <c r="M819"/>
    </row>
    <row r="820" spans="1:13" s="39" customFormat="1" ht="15.75" hidden="1" x14ac:dyDescent="0.25">
      <c r="A820" s="52"/>
      <c r="B820" s="24"/>
      <c r="C820" s="56"/>
      <c r="D820" s="24"/>
      <c r="E820" s="66"/>
      <c r="F820" s="66"/>
      <c r="G820" s="66"/>
      <c r="H820" s="24"/>
      <c r="I820" s="56"/>
      <c r="J820" s="56"/>
      <c r="K820" s="56"/>
      <c r="L820" s="56"/>
      <c r="M820"/>
    </row>
    <row r="821" spans="1:13" s="39" customFormat="1" ht="15.75" hidden="1" x14ac:dyDescent="0.25">
      <c r="A821" s="52"/>
      <c r="B821" s="24"/>
      <c r="C821" s="56"/>
      <c r="D821" s="24"/>
      <c r="E821" s="66"/>
      <c r="F821" s="66"/>
      <c r="G821" s="66"/>
      <c r="H821" s="24"/>
      <c r="I821" s="56"/>
      <c r="J821" s="56"/>
      <c r="K821" s="56"/>
      <c r="L821" s="20"/>
      <c r="M821"/>
    </row>
    <row r="822" spans="1:13" s="39" customFormat="1" ht="15.75" hidden="1" x14ac:dyDescent="0.25">
      <c r="A822" s="52"/>
      <c r="B822" s="24"/>
      <c r="C822" s="56"/>
      <c r="D822" s="24"/>
      <c r="E822" s="66"/>
      <c r="F822" s="66"/>
      <c r="G822" s="66"/>
      <c r="H822" s="24"/>
      <c r="I822" s="56"/>
      <c r="J822" s="56"/>
      <c r="K822" s="56"/>
      <c r="L822" s="20"/>
      <c r="M822"/>
    </row>
    <row r="823" spans="1:13" s="39" customFormat="1" ht="15.75" hidden="1" x14ac:dyDescent="0.25">
      <c r="A823" s="52"/>
      <c r="B823" s="24"/>
      <c r="C823" s="24"/>
      <c r="D823" s="24"/>
      <c r="E823" s="66"/>
      <c r="F823" s="66"/>
      <c r="G823" s="66"/>
      <c r="H823" s="24"/>
      <c r="I823" s="56"/>
      <c r="J823" s="56"/>
      <c r="K823" s="56"/>
      <c r="L823" s="56"/>
      <c r="M823"/>
    </row>
    <row r="824" spans="1:13" s="93" customFormat="1" ht="15.75" hidden="1" x14ac:dyDescent="0.25">
      <c r="A824" s="52"/>
      <c r="B824" s="24"/>
      <c r="C824" s="24"/>
      <c r="D824" s="24"/>
      <c r="E824" s="66"/>
      <c r="F824" s="66"/>
      <c r="G824" s="66"/>
      <c r="H824" s="24"/>
      <c r="I824" s="56"/>
      <c r="J824" s="56"/>
      <c r="K824" s="56"/>
      <c r="L824" s="20"/>
      <c r="M824"/>
    </row>
    <row r="825" spans="1:13" s="39" customFormat="1" ht="15.75" hidden="1" x14ac:dyDescent="0.25">
      <c r="A825" s="52"/>
      <c r="B825" s="24"/>
      <c r="C825" s="56"/>
      <c r="D825" s="24"/>
      <c r="E825" s="66"/>
      <c r="F825" s="66"/>
      <c r="G825" s="66"/>
      <c r="H825" s="24"/>
      <c r="I825" s="56"/>
      <c r="J825" s="56"/>
      <c r="K825" s="56"/>
      <c r="L825" s="20"/>
      <c r="M825"/>
    </row>
    <row r="826" spans="1:13" s="39" customFormat="1" ht="15.75" x14ac:dyDescent="0.25">
      <c r="A826" s="81">
        <v>43297</v>
      </c>
      <c r="B826" s="31" t="s">
        <v>82</v>
      </c>
      <c r="C826" s="31" t="s">
        <v>70</v>
      </c>
      <c r="D826" s="31" t="s">
        <v>74</v>
      </c>
      <c r="E826" s="60"/>
      <c r="F826" s="60">
        <v>100000</v>
      </c>
      <c r="G826" s="84"/>
      <c r="H826" s="31" t="s">
        <v>186</v>
      </c>
      <c r="I826" s="31" t="s">
        <v>411</v>
      </c>
      <c r="J826" s="31"/>
      <c r="K826" s="31" t="s">
        <v>66</v>
      </c>
      <c r="L826" s="82" t="s">
        <v>100</v>
      </c>
      <c r="M826" s="85"/>
    </row>
    <row r="827" spans="1:13" s="39" customFormat="1" ht="15.75" hidden="1" x14ac:dyDescent="0.25">
      <c r="A827" s="52"/>
      <c r="B827" s="20"/>
      <c r="C827" s="20"/>
      <c r="D827" s="20"/>
      <c r="E827" s="37"/>
      <c r="F827" s="37"/>
      <c r="G827" s="51"/>
      <c r="H827" s="20"/>
      <c r="I827" s="20"/>
      <c r="J827" s="20"/>
      <c r="K827" s="56"/>
      <c r="L827" s="24"/>
      <c r="M827" s="34"/>
    </row>
    <row r="828" spans="1:13" s="39" customFormat="1" ht="15.75" x14ac:dyDescent="0.25">
      <c r="A828" s="81">
        <v>43297</v>
      </c>
      <c r="B828" s="31" t="s">
        <v>338</v>
      </c>
      <c r="C828" s="31" t="s">
        <v>70</v>
      </c>
      <c r="D828" s="31" t="s">
        <v>74</v>
      </c>
      <c r="E828" s="60"/>
      <c r="F828" s="60">
        <v>50000</v>
      </c>
      <c r="G828" s="84"/>
      <c r="H828" s="31" t="s">
        <v>186</v>
      </c>
      <c r="I828" s="31" t="s">
        <v>412</v>
      </c>
      <c r="J828" s="31"/>
      <c r="K828" s="31" t="s">
        <v>66</v>
      </c>
      <c r="L828" s="82" t="s">
        <v>100</v>
      </c>
      <c r="M828" s="85"/>
    </row>
    <row r="829" spans="1:13" s="39" customFormat="1" ht="15.75" hidden="1" x14ac:dyDescent="0.25">
      <c r="A829" s="52"/>
      <c r="B829" s="20"/>
      <c r="C829" s="20"/>
      <c r="D829" s="20"/>
      <c r="E829" s="37"/>
      <c r="F829" s="37"/>
      <c r="G829" s="51"/>
      <c r="H829" s="20"/>
      <c r="I829" s="20"/>
      <c r="J829" s="20"/>
      <c r="K829" s="56"/>
      <c r="L829" s="24"/>
      <c r="M829" s="34"/>
    </row>
    <row r="830" spans="1:13" s="39" customFormat="1" ht="15.75" x14ac:dyDescent="0.25">
      <c r="A830" s="81">
        <v>43297</v>
      </c>
      <c r="B830" s="31" t="s">
        <v>187</v>
      </c>
      <c r="C830" s="31" t="s">
        <v>70</v>
      </c>
      <c r="D830" s="31" t="s">
        <v>74</v>
      </c>
      <c r="E830" s="60"/>
      <c r="F830" s="60">
        <v>60000</v>
      </c>
      <c r="G830" s="84"/>
      <c r="H830" s="31" t="s">
        <v>186</v>
      </c>
      <c r="I830" s="31" t="s">
        <v>413</v>
      </c>
      <c r="J830" s="31"/>
      <c r="K830" s="31" t="s">
        <v>66</v>
      </c>
      <c r="L830" s="82" t="s">
        <v>100</v>
      </c>
      <c r="M830" s="85"/>
    </row>
    <row r="831" spans="1:13" s="39" customFormat="1" ht="15.75" hidden="1" x14ac:dyDescent="0.25">
      <c r="A831" s="52"/>
      <c r="B831" s="20"/>
      <c r="C831" s="20"/>
      <c r="D831" s="20"/>
      <c r="E831" s="37"/>
      <c r="F831" s="37"/>
      <c r="G831" s="51"/>
      <c r="H831" s="20"/>
      <c r="I831" s="20"/>
      <c r="J831" s="20"/>
      <c r="K831" s="56"/>
      <c r="L831" s="24"/>
      <c r="M831" s="34"/>
    </row>
    <row r="832" spans="1:13" s="39" customFormat="1" ht="15.75" x14ac:dyDescent="0.25">
      <c r="A832" s="81">
        <v>43297</v>
      </c>
      <c r="B832" s="31" t="s">
        <v>350</v>
      </c>
      <c r="C832" s="31" t="s">
        <v>70</v>
      </c>
      <c r="D832" s="31" t="s">
        <v>76</v>
      </c>
      <c r="E832" s="60"/>
      <c r="F832" s="60">
        <v>60000</v>
      </c>
      <c r="G832" s="84"/>
      <c r="H832" s="31" t="s">
        <v>186</v>
      </c>
      <c r="I832" s="31">
        <v>36</v>
      </c>
      <c r="J832" s="31"/>
      <c r="K832" s="31" t="s">
        <v>66</v>
      </c>
      <c r="L832" s="82" t="s">
        <v>100</v>
      </c>
      <c r="M832" s="85"/>
    </row>
    <row r="833" spans="1:13" s="39" customFormat="1" ht="15.75" x14ac:dyDescent="0.25">
      <c r="A833" s="81">
        <v>43297</v>
      </c>
      <c r="B833" s="31" t="s">
        <v>356</v>
      </c>
      <c r="C833" s="31" t="s">
        <v>70</v>
      </c>
      <c r="D833" s="31" t="s">
        <v>74</v>
      </c>
      <c r="E833" s="60"/>
      <c r="F833" s="60">
        <v>20000</v>
      </c>
      <c r="G833" s="84"/>
      <c r="H833" s="31" t="s">
        <v>186</v>
      </c>
      <c r="I833" s="31">
        <v>37</v>
      </c>
      <c r="J833" s="31"/>
      <c r="K833" s="31" t="s">
        <v>66</v>
      </c>
      <c r="L833" s="82" t="s">
        <v>100</v>
      </c>
      <c r="M833" s="85"/>
    </row>
    <row r="834" spans="1:13" s="39" customFormat="1" ht="15.75" x14ac:dyDescent="0.25">
      <c r="A834" s="81">
        <v>43297</v>
      </c>
      <c r="B834" s="31" t="s">
        <v>350</v>
      </c>
      <c r="C834" s="31" t="s">
        <v>70</v>
      </c>
      <c r="D834" s="31" t="s">
        <v>76</v>
      </c>
      <c r="E834" s="60"/>
      <c r="F834" s="60">
        <v>120000</v>
      </c>
      <c r="G834" s="84"/>
      <c r="H834" s="31" t="s">
        <v>186</v>
      </c>
      <c r="I834" s="31">
        <v>38</v>
      </c>
      <c r="J834" s="31"/>
      <c r="K834" s="31" t="s">
        <v>66</v>
      </c>
      <c r="L834" s="82" t="s">
        <v>100</v>
      </c>
      <c r="M834" s="85"/>
    </row>
    <row r="835" spans="1:13" s="93" customFormat="1" ht="15.75" x14ac:dyDescent="0.25">
      <c r="A835" s="81">
        <v>43297</v>
      </c>
      <c r="B835" s="31" t="s">
        <v>806</v>
      </c>
      <c r="C835" s="31" t="s">
        <v>70</v>
      </c>
      <c r="D835" s="31" t="s">
        <v>74</v>
      </c>
      <c r="E835" s="60"/>
      <c r="F835" s="60">
        <v>60000</v>
      </c>
      <c r="G835" s="84"/>
      <c r="H835" s="31" t="s">
        <v>186</v>
      </c>
      <c r="I835" s="31">
        <v>39</v>
      </c>
      <c r="J835" s="31"/>
      <c r="K835" s="31" t="s">
        <v>66</v>
      </c>
      <c r="L835" s="82" t="s">
        <v>100</v>
      </c>
      <c r="M835" s="85"/>
    </row>
    <row r="836" spans="1:13" s="93" customFormat="1" ht="15.75" x14ac:dyDescent="0.25">
      <c r="A836" s="81">
        <v>43297</v>
      </c>
      <c r="B836" s="31" t="s">
        <v>351</v>
      </c>
      <c r="C836" s="31" t="s">
        <v>70</v>
      </c>
      <c r="D836" s="31" t="s">
        <v>76</v>
      </c>
      <c r="E836" s="60"/>
      <c r="F836" s="60">
        <v>120000</v>
      </c>
      <c r="G836" s="84"/>
      <c r="H836" s="31" t="s">
        <v>186</v>
      </c>
      <c r="I836" s="31">
        <v>40</v>
      </c>
      <c r="J836" s="31"/>
      <c r="K836" s="31" t="s">
        <v>66</v>
      </c>
      <c r="L836" s="82" t="s">
        <v>100</v>
      </c>
      <c r="M836" s="85"/>
    </row>
    <row r="837" spans="1:13" s="39" customFormat="1" ht="15.75" hidden="1" x14ac:dyDescent="0.25">
      <c r="A837" s="52"/>
      <c r="B837" s="20"/>
      <c r="C837" s="20"/>
      <c r="D837" s="20"/>
      <c r="E837" s="37"/>
      <c r="F837" s="37"/>
      <c r="G837" s="51"/>
      <c r="H837" s="20"/>
      <c r="I837" s="20"/>
      <c r="J837" s="20"/>
      <c r="K837" s="56"/>
      <c r="L837" s="24"/>
      <c r="M837" s="34"/>
    </row>
    <row r="838" spans="1:13" x14ac:dyDescent="0.25">
      <c r="A838" s="81">
        <v>43297</v>
      </c>
      <c r="B838" s="31" t="s">
        <v>186</v>
      </c>
      <c r="C838" s="31" t="s">
        <v>70</v>
      </c>
      <c r="D838" s="31" t="s">
        <v>74</v>
      </c>
      <c r="E838" s="60">
        <v>20000</v>
      </c>
      <c r="F838" s="60"/>
      <c r="G838" s="60"/>
      <c r="H838" s="31" t="s">
        <v>356</v>
      </c>
      <c r="I838" s="31" t="s">
        <v>500</v>
      </c>
      <c r="J838" s="31"/>
      <c r="K838" s="31" t="s">
        <v>66</v>
      </c>
      <c r="L838" s="82" t="s">
        <v>100</v>
      </c>
      <c r="M838" s="83"/>
    </row>
    <row r="839" spans="1:13" x14ac:dyDescent="0.25">
      <c r="A839" s="81">
        <v>43297</v>
      </c>
      <c r="B839" s="31" t="s">
        <v>92</v>
      </c>
      <c r="C839" s="31" t="s">
        <v>70</v>
      </c>
      <c r="D839" s="31" t="s">
        <v>76</v>
      </c>
      <c r="E839" s="60">
        <v>60000</v>
      </c>
      <c r="F839" s="94"/>
      <c r="G839" s="90"/>
      <c r="H839" s="31" t="s">
        <v>350</v>
      </c>
      <c r="I839" s="31"/>
      <c r="J839" s="31"/>
      <c r="K839" s="31" t="s">
        <v>66</v>
      </c>
      <c r="L839" s="82" t="s">
        <v>100</v>
      </c>
      <c r="M839" s="83"/>
    </row>
    <row r="840" spans="1:13" s="83" customFormat="1" hidden="1" x14ac:dyDescent="0.25">
      <c r="A840" s="52"/>
      <c r="B840" s="20"/>
      <c r="C840" s="20"/>
      <c r="D840" s="56"/>
      <c r="E840" s="37"/>
      <c r="F840" s="67"/>
      <c r="G840" s="57"/>
      <c r="H840" s="20"/>
      <c r="I840" s="20"/>
      <c r="J840" s="20"/>
      <c r="K840" s="56"/>
      <c r="L840" s="56"/>
      <c r="M840" s="3"/>
    </row>
    <row r="841" spans="1:13" s="83" customFormat="1" hidden="1" x14ac:dyDescent="0.25">
      <c r="A841" s="52"/>
      <c r="B841" s="69"/>
      <c r="C841" s="20"/>
      <c r="D841" s="56"/>
      <c r="E841" s="37"/>
      <c r="F841" s="67"/>
      <c r="G841" s="57"/>
      <c r="H841" s="20"/>
      <c r="I841" s="20"/>
      <c r="J841" s="20"/>
      <c r="K841" s="56"/>
      <c r="L841" s="56"/>
      <c r="M841" s="3"/>
    </row>
    <row r="842" spans="1:13" hidden="1" x14ac:dyDescent="0.25">
      <c r="A842" s="52"/>
      <c r="B842" s="20"/>
      <c r="C842" s="20"/>
      <c r="D842" s="56"/>
      <c r="E842" s="37"/>
      <c r="F842" s="67"/>
      <c r="G842" s="57"/>
      <c r="H842" s="20"/>
      <c r="I842" s="20"/>
      <c r="J842" s="20"/>
      <c r="K842" s="56"/>
      <c r="L842" s="56"/>
      <c r="M842" s="3"/>
    </row>
    <row r="843" spans="1:13" x14ac:dyDescent="0.25">
      <c r="A843" s="81">
        <v>43297</v>
      </c>
      <c r="B843" s="31" t="s">
        <v>186</v>
      </c>
      <c r="C843" s="31" t="s">
        <v>70</v>
      </c>
      <c r="D843" s="31" t="s">
        <v>76</v>
      </c>
      <c r="E843" s="60">
        <v>120000</v>
      </c>
      <c r="F843" s="94"/>
      <c r="G843" s="90"/>
      <c r="H843" s="31" t="s">
        <v>350</v>
      </c>
      <c r="I843" s="31"/>
      <c r="J843" s="31"/>
      <c r="K843" s="31" t="s">
        <v>66</v>
      </c>
      <c r="L843" s="82" t="s">
        <v>100</v>
      </c>
      <c r="M843" s="83"/>
    </row>
    <row r="844" spans="1:13" hidden="1" x14ac:dyDescent="0.25">
      <c r="A844" s="52"/>
      <c r="B844" s="61"/>
      <c r="C844" s="61"/>
      <c r="D844" s="61"/>
      <c r="E844" s="66"/>
      <c r="F844" s="98"/>
      <c r="G844" s="61"/>
      <c r="H844" s="58"/>
      <c r="I844" s="61"/>
      <c r="J844" s="56"/>
      <c r="K844" s="56"/>
      <c r="L844" s="24"/>
    </row>
    <row r="845" spans="1:13" hidden="1" x14ac:dyDescent="0.25">
      <c r="A845" s="52"/>
      <c r="B845" s="61"/>
      <c r="C845" s="61"/>
      <c r="D845" s="61"/>
      <c r="E845" s="66"/>
      <c r="F845" s="98"/>
      <c r="G845" s="61"/>
      <c r="H845" s="58"/>
      <c r="I845" s="61"/>
      <c r="J845" s="56"/>
      <c r="K845" s="56"/>
      <c r="L845" s="24"/>
    </row>
    <row r="846" spans="1:13" hidden="1" x14ac:dyDescent="0.25">
      <c r="A846" s="52"/>
      <c r="B846" s="61"/>
      <c r="C846" s="61"/>
      <c r="D846" s="61"/>
      <c r="E846" s="66"/>
      <c r="F846" s="98"/>
      <c r="G846" s="61"/>
      <c r="H846" s="58"/>
      <c r="I846" s="61"/>
      <c r="J846" s="56"/>
      <c r="K846" s="56"/>
      <c r="L846" s="24"/>
    </row>
    <row r="847" spans="1:13" hidden="1" x14ac:dyDescent="0.25">
      <c r="A847" s="52"/>
      <c r="B847" s="58"/>
      <c r="C847" s="56"/>
      <c r="D847" s="58"/>
      <c r="E847" s="66"/>
      <c r="F847" s="66"/>
      <c r="G847" s="71"/>
      <c r="H847" s="58"/>
      <c r="I847" s="58"/>
      <c r="J847" s="56"/>
      <c r="K847" s="56"/>
      <c r="L847" s="24"/>
    </row>
    <row r="848" spans="1:13" hidden="1" x14ac:dyDescent="0.25">
      <c r="A848" s="52"/>
      <c r="B848" s="58"/>
      <c r="C848" s="56"/>
      <c r="D848" s="58"/>
      <c r="E848" s="66"/>
      <c r="F848" s="66"/>
      <c r="G848" s="71"/>
      <c r="H848" s="58"/>
      <c r="I848" s="58"/>
      <c r="J848" s="56"/>
      <c r="K848" s="56"/>
      <c r="L848" s="24"/>
    </row>
    <row r="849" spans="1:13" hidden="1" x14ac:dyDescent="0.25">
      <c r="A849" s="52"/>
      <c r="B849" s="58"/>
      <c r="C849" s="56"/>
      <c r="D849" s="58"/>
      <c r="E849" s="66"/>
      <c r="F849" s="66"/>
      <c r="G849" s="71"/>
      <c r="H849" s="58"/>
      <c r="I849" s="58"/>
      <c r="J849" s="56"/>
      <c r="K849" s="56"/>
      <c r="L849" s="24"/>
    </row>
    <row r="850" spans="1:13" x14ac:dyDescent="0.25">
      <c r="A850" s="81">
        <v>43297</v>
      </c>
      <c r="B850" s="82" t="s">
        <v>186</v>
      </c>
      <c r="C850" s="31" t="s">
        <v>70</v>
      </c>
      <c r="D850" s="82" t="s">
        <v>74</v>
      </c>
      <c r="E850" s="60">
        <v>60000</v>
      </c>
      <c r="F850" s="60"/>
      <c r="G850" s="91"/>
      <c r="H850" s="82" t="s">
        <v>806</v>
      </c>
      <c r="I850" s="82" t="s">
        <v>83</v>
      </c>
      <c r="J850" s="31"/>
      <c r="K850" s="31" t="s">
        <v>66</v>
      </c>
      <c r="L850" s="82" t="s">
        <v>100</v>
      </c>
      <c r="M850" s="83"/>
    </row>
    <row r="851" spans="1:13" hidden="1" x14ac:dyDescent="0.25">
      <c r="A851" s="52"/>
      <c r="B851" s="61"/>
      <c r="C851" s="61"/>
      <c r="D851" s="56"/>
      <c r="E851" s="66"/>
      <c r="F851" s="66"/>
      <c r="G851" s="71"/>
      <c r="H851" s="58"/>
      <c r="I851" s="61"/>
      <c r="J851" s="56"/>
      <c r="K851" s="56"/>
      <c r="L851" s="24"/>
    </row>
    <row r="852" spans="1:13" hidden="1" x14ac:dyDescent="0.25">
      <c r="A852" s="52"/>
      <c r="B852" s="61"/>
      <c r="C852" s="61"/>
      <c r="D852" s="56"/>
      <c r="E852" s="66"/>
      <c r="F852" s="66"/>
      <c r="G852" s="71"/>
      <c r="H852" s="58"/>
      <c r="I852" s="61"/>
      <c r="J852" s="56"/>
      <c r="K852" s="56"/>
      <c r="L852" s="24"/>
    </row>
    <row r="853" spans="1:13" hidden="1" x14ac:dyDescent="0.25">
      <c r="A853" s="52"/>
      <c r="B853" s="61"/>
      <c r="C853" s="61"/>
      <c r="D853" s="56"/>
      <c r="E853" s="66"/>
      <c r="F853" s="66"/>
      <c r="G853" s="71"/>
      <c r="H853" s="58"/>
      <c r="I853" s="61"/>
      <c r="J853" s="56"/>
      <c r="K853" s="56"/>
      <c r="L853" s="24"/>
    </row>
    <row r="854" spans="1:13" hidden="1" x14ac:dyDescent="0.25">
      <c r="A854" s="52"/>
      <c r="B854" s="61"/>
      <c r="C854" s="61"/>
      <c r="D854" s="56"/>
      <c r="E854" s="66"/>
      <c r="F854" s="66"/>
      <c r="G854" s="71"/>
      <c r="H854" s="58"/>
      <c r="I854" s="61"/>
      <c r="J854" s="56"/>
      <c r="K854" s="56"/>
      <c r="L854" s="24"/>
    </row>
    <row r="855" spans="1:13" hidden="1" x14ac:dyDescent="0.25">
      <c r="A855" s="52"/>
      <c r="B855" s="61"/>
      <c r="C855" s="61"/>
      <c r="D855" s="56"/>
      <c r="E855" s="66"/>
      <c r="F855" s="66"/>
      <c r="G855" s="71"/>
      <c r="H855" s="58"/>
      <c r="I855" s="61"/>
      <c r="J855" s="56"/>
      <c r="K855" s="56"/>
      <c r="L855" s="24"/>
    </row>
    <row r="856" spans="1:13" hidden="1" x14ac:dyDescent="0.25">
      <c r="A856" s="52"/>
      <c r="B856" s="61"/>
      <c r="C856" s="61"/>
      <c r="D856" s="56"/>
      <c r="E856" s="66"/>
      <c r="F856" s="66"/>
      <c r="G856" s="71"/>
      <c r="H856" s="58"/>
      <c r="I856" s="61"/>
      <c r="J856" s="56"/>
      <c r="K856" s="56"/>
      <c r="L856" s="24"/>
    </row>
    <row r="857" spans="1:13" s="83" customFormat="1" hidden="1" x14ac:dyDescent="0.25">
      <c r="A857" s="52"/>
      <c r="B857" s="61"/>
      <c r="C857" s="61"/>
      <c r="D857" s="56"/>
      <c r="E857" s="66"/>
      <c r="F857" s="66"/>
      <c r="G857" s="71"/>
      <c r="H857" s="58"/>
      <c r="I857" s="61"/>
      <c r="J857" s="56"/>
      <c r="K857" s="56"/>
      <c r="L857" s="24"/>
      <c r="M857"/>
    </row>
    <row r="858" spans="1:13" hidden="1" x14ac:dyDescent="0.25">
      <c r="A858" s="52"/>
      <c r="B858" s="61"/>
      <c r="C858" s="61"/>
      <c r="D858" s="56"/>
      <c r="E858" s="66"/>
      <c r="F858" s="66"/>
      <c r="G858" s="71"/>
      <c r="H858" s="58"/>
      <c r="I858" s="61"/>
      <c r="J858" s="56"/>
      <c r="K858" s="56"/>
      <c r="L858" s="56"/>
    </row>
    <row r="859" spans="1:13" hidden="1" x14ac:dyDescent="0.25">
      <c r="A859" s="52"/>
      <c r="B859" s="45"/>
      <c r="C859" s="24"/>
      <c r="D859" s="46"/>
      <c r="E859" s="98"/>
      <c r="F859" s="62"/>
      <c r="G859" s="36"/>
      <c r="H859" s="24"/>
      <c r="I859" s="61"/>
      <c r="J859" s="61"/>
      <c r="K859" s="56"/>
      <c r="L859" s="24"/>
      <c r="M859" s="32"/>
    </row>
    <row r="860" spans="1:13" hidden="1" x14ac:dyDescent="0.25">
      <c r="A860" s="52"/>
      <c r="B860" s="45"/>
      <c r="C860" s="24"/>
      <c r="D860" s="46"/>
      <c r="E860" s="98"/>
      <c r="F860" s="62"/>
      <c r="G860" s="36"/>
      <c r="H860" s="24"/>
      <c r="I860" s="61"/>
      <c r="J860" s="61"/>
      <c r="K860" s="56"/>
      <c r="L860" s="24"/>
      <c r="M860" s="32"/>
    </row>
    <row r="861" spans="1:13" hidden="1" x14ac:dyDescent="0.25">
      <c r="A861" s="52"/>
      <c r="B861" s="45"/>
      <c r="C861" s="24"/>
      <c r="D861" s="46"/>
      <c r="E861" s="98"/>
      <c r="F861" s="62"/>
      <c r="G861" s="36"/>
      <c r="H861" s="24"/>
      <c r="I861" s="61"/>
      <c r="J861" s="61"/>
      <c r="K861" s="56"/>
      <c r="L861" s="24"/>
      <c r="M861" s="32"/>
    </row>
    <row r="862" spans="1:13" x14ac:dyDescent="0.25">
      <c r="A862" s="81">
        <v>43298</v>
      </c>
      <c r="B862" s="86" t="s">
        <v>92</v>
      </c>
      <c r="C862" s="82" t="s">
        <v>70</v>
      </c>
      <c r="D862" s="54" t="s">
        <v>74</v>
      </c>
      <c r="E862" s="99">
        <v>100000</v>
      </c>
      <c r="F862" s="88"/>
      <c r="G862" s="88"/>
      <c r="H862" s="82" t="s">
        <v>82</v>
      </c>
      <c r="I862" s="87" t="s">
        <v>85</v>
      </c>
      <c r="J862" s="87"/>
      <c r="K862" s="31" t="s">
        <v>66</v>
      </c>
      <c r="L862" s="82" t="s">
        <v>100</v>
      </c>
      <c r="M862" s="89"/>
    </row>
    <row r="863" spans="1:13" hidden="1" x14ac:dyDescent="0.25">
      <c r="A863" s="52"/>
      <c r="B863" s="45"/>
      <c r="C863" s="24"/>
      <c r="D863" s="46"/>
      <c r="E863" s="98"/>
      <c r="F863" s="62"/>
      <c r="G863" s="36"/>
      <c r="H863" s="24"/>
      <c r="I863" s="61"/>
      <c r="J863" s="61"/>
      <c r="K863" s="56"/>
      <c r="L863" s="24"/>
      <c r="M863" s="32"/>
    </row>
    <row r="864" spans="1:13" hidden="1" x14ac:dyDescent="0.25">
      <c r="A864" s="52"/>
      <c r="B864" s="56"/>
      <c r="C864" s="56"/>
      <c r="D864" s="56"/>
      <c r="E864" s="66"/>
      <c r="F864" s="66"/>
      <c r="G864" s="57"/>
      <c r="H864" s="56"/>
      <c r="I864" s="56"/>
      <c r="J864" s="56"/>
      <c r="K864" s="56"/>
      <c r="L864" s="20"/>
    </row>
    <row r="865" spans="1:13" hidden="1" x14ac:dyDescent="0.25">
      <c r="A865" s="52"/>
      <c r="B865" s="56"/>
      <c r="C865" s="56"/>
      <c r="D865" s="56"/>
      <c r="E865" s="66"/>
      <c r="F865" s="66"/>
      <c r="G865" s="57"/>
      <c r="H865" s="56"/>
      <c r="I865" s="56"/>
      <c r="J865" s="56"/>
      <c r="K865" s="56"/>
      <c r="L865" s="20"/>
    </row>
    <row r="866" spans="1:13" hidden="1" x14ac:dyDescent="0.25">
      <c r="A866" s="52"/>
      <c r="B866" s="56"/>
      <c r="C866" s="56"/>
      <c r="D866" s="56"/>
      <c r="E866" s="66"/>
      <c r="F866" s="66"/>
      <c r="G866" s="57"/>
      <c r="H866" s="56"/>
      <c r="I866" s="56"/>
      <c r="J866" s="56"/>
      <c r="K866" s="56"/>
      <c r="L866" s="20"/>
    </row>
    <row r="867" spans="1:13" hidden="1" x14ac:dyDescent="0.25">
      <c r="A867" s="52"/>
      <c r="B867" s="56"/>
      <c r="C867" s="56"/>
      <c r="D867" s="56"/>
      <c r="E867" s="66"/>
      <c r="F867" s="66"/>
      <c r="G867" s="57"/>
      <c r="H867" s="56"/>
      <c r="I867" s="56"/>
      <c r="J867" s="56"/>
      <c r="K867" s="56"/>
      <c r="L867" s="20"/>
    </row>
    <row r="868" spans="1:13" hidden="1" x14ac:dyDescent="0.25">
      <c r="A868" s="52"/>
      <c r="B868" s="56"/>
      <c r="C868" s="56"/>
      <c r="D868" s="56"/>
      <c r="E868" s="66"/>
      <c r="F868" s="66"/>
      <c r="G868" s="57"/>
      <c r="H868" s="56"/>
      <c r="I868" s="56"/>
      <c r="J868" s="56"/>
      <c r="K868" s="56"/>
      <c r="L868" s="20"/>
    </row>
    <row r="869" spans="1:13" s="3" customFormat="1" hidden="1" x14ac:dyDescent="0.25">
      <c r="A869" s="52"/>
      <c r="B869" s="56"/>
      <c r="C869" s="24"/>
      <c r="D869" s="56"/>
      <c r="E869" s="66"/>
      <c r="F869" s="66"/>
      <c r="G869" s="57"/>
      <c r="H869" s="56"/>
      <c r="I869" s="56"/>
      <c r="J869" s="56"/>
      <c r="K869" s="56"/>
      <c r="L869" s="20"/>
      <c r="M869"/>
    </row>
    <row r="870" spans="1:13" s="83" customFormat="1" hidden="1" x14ac:dyDescent="0.25">
      <c r="A870" s="52"/>
      <c r="B870" s="56"/>
      <c r="C870" s="24"/>
      <c r="D870" s="56"/>
      <c r="E870" s="66"/>
      <c r="F870" s="66"/>
      <c r="G870" s="57"/>
      <c r="H870" s="56"/>
      <c r="I870" s="56"/>
      <c r="J870" s="56"/>
      <c r="K870" s="56"/>
      <c r="L870" s="20"/>
      <c r="M870"/>
    </row>
    <row r="871" spans="1:13" s="3" customFormat="1" hidden="1" x14ac:dyDescent="0.25">
      <c r="A871" s="52"/>
      <c r="B871" s="56"/>
      <c r="C871" s="56"/>
      <c r="D871" s="56"/>
      <c r="E871" s="66"/>
      <c r="F871" s="66"/>
      <c r="G871" s="57"/>
      <c r="H871" s="56"/>
      <c r="I871" s="56"/>
      <c r="J871" s="56"/>
      <c r="K871" s="56"/>
      <c r="L871" s="20"/>
      <c r="M871"/>
    </row>
    <row r="872" spans="1:13" s="3" customFormat="1" hidden="1" x14ac:dyDescent="0.25">
      <c r="A872" s="52"/>
      <c r="B872" s="56"/>
      <c r="C872" s="56"/>
      <c r="D872" s="56"/>
      <c r="E872" s="66"/>
      <c r="F872" s="66"/>
      <c r="G872" s="57"/>
      <c r="H872" s="56"/>
      <c r="I872" s="56"/>
      <c r="J872" s="56"/>
      <c r="K872" s="56"/>
      <c r="L872" s="20"/>
      <c r="M872"/>
    </row>
    <row r="873" spans="1:13" s="3" customFormat="1" hidden="1" x14ac:dyDescent="0.25">
      <c r="A873" s="52"/>
      <c r="B873" s="56"/>
      <c r="C873" s="56"/>
      <c r="D873" s="56"/>
      <c r="E873" s="66"/>
      <c r="F873" s="66"/>
      <c r="G873" s="57"/>
      <c r="H873" s="56"/>
      <c r="I873" s="56"/>
      <c r="J873" s="56"/>
      <c r="K873" s="56"/>
      <c r="L873" s="20"/>
      <c r="M873"/>
    </row>
    <row r="874" spans="1:13" s="3" customFormat="1" hidden="1" x14ac:dyDescent="0.25">
      <c r="A874" s="52"/>
      <c r="B874" s="56"/>
      <c r="C874" s="56"/>
      <c r="D874" s="56"/>
      <c r="E874" s="66"/>
      <c r="F874" s="66"/>
      <c r="G874" s="57"/>
      <c r="H874" s="56"/>
      <c r="I874" s="56"/>
      <c r="J874" s="56"/>
      <c r="K874" s="56"/>
      <c r="L874" s="20"/>
      <c r="M874"/>
    </row>
    <row r="875" spans="1:13" s="3" customFormat="1" hidden="1" x14ac:dyDescent="0.25">
      <c r="A875" s="52"/>
      <c r="B875" s="56"/>
      <c r="C875" s="56"/>
      <c r="D875" s="56"/>
      <c r="E875" s="66"/>
      <c r="F875" s="66"/>
      <c r="G875" s="57"/>
      <c r="H875" s="56"/>
      <c r="I875" s="56"/>
      <c r="J875" s="56"/>
      <c r="K875" s="56"/>
      <c r="L875" s="20"/>
      <c r="M875"/>
    </row>
    <row r="876" spans="1:13" s="3" customFormat="1" hidden="1" x14ac:dyDescent="0.25">
      <c r="A876" s="52"/>
      <c r="B876" s="56"/>
      <c r="C876" s="56"/>
      <c r="D876" s="56"/>
      <c r="E876" s="66"/>
      <c r="F876" s="66"/>
      <c r="G876" s="57"/>
      <c r="H876" s="56"/>
      <c r="I876" s="56"/>
      <c r="J876" s="56"/>
      <c r="K876" s="56"/>
      <c r="L876" s="20"/>
      <c r="M876"/>
    </row>
    <row r="877" spans="1:13" s="3" customFormat="1" hidden="1" x14ac:dyDescent="0.25">
      <c r="A877" s="52"/>
      <c r="B877" s="20"/>
      <c r="C877" s="20"/>
      <c r="D877" s="20"/>
      <c r="E877" s="37"/>
      <c r="F877" s="37"/>
      <c r="G877" s="36"/>
      <c r="H877" s="20"/>
      <c r="I877" s="20"/>
      <c r="J877" s="20"/>
      <c r="K877" s="56"/>
      <c r="L877" s="20"/>
    </row>
    <row r="878" spans="1:13" s="3" customFormat="1" hidden="1" x14ac:dyDescent="0.25">
      <c r="A878" s="52"/>
      <c r="B878" s="20"/>
      <c r="C878" s="20"/>
      <c r="D878" s="56"/>
      <c r="E878" s="37"/>
      <c r="F878" s="67"/>
      <c r="G878" s="57"/>
      <c r="H878" s="20"/>
      <c r="I878" s="20"/>
      <c r="J878" s="20"/>
      <c r="K878" s="56"/>
      <c r="L878" s="56"/>
    </row>
    <row r="879" spans="1:13" s="3" customFormat="1" hidden="1" x14ac:dyDescent="0.25">
      <c r="A879" s="52"/>
      <c r="B879" s="20"/>
      <c r="C879" s="20"/>
      <c r="D879" s="56"/>
      <c r="E879" s="37"/>
      <c r="F879" s="67"/>
      <c r="G879" s="57"/>
      <c r="H879" s="20"/>
      <c r="I879" s="20"/>
      <c r="J879" s="20"/>
      <c r="K879" s="56"/>
      <c r="L879" s="56"/>
    </row>
    <row r="880" spans="1:13" s="3" customFormat="1" hidden="1" x14ac:dyDescent="0.25">
      <c r="A880" s="52"/>
      <c r="B880" s="61"/>
      <c r="C880" s="61"/>
      <c r="D880" s="61"/>
      <c r="E880" s="66"/>
      <c r="F880" s="98"/>
      <c r="G880" s="61"/>
      <c r="H880" s="58"/>
      <c r="I880" s="61"/>
      <c r="J880" s="56"/>
      <c r="K880" s="56"/>
      <c r="L880" s="24"/>
      <c r="M880"/>
    </row>
    <row r="881" spans="1:13" s="3" customFormat="1" hidden="1" x14ac:dyDescent="0.25">
      <c r="A881" s="52"/>
      <c r="B881" s="61"/>
      <c r="C881" s="61"/>
      <c r="D881" s="61"/>
      <c r="E881" s="66"/>
      <c r="F881" s="98"/>
      <c r="G881" s="61"/>
      <c r="H881" s="58"/>
      <c r="I881" s="61"/>
      <c r="J881" s="56"/>
      <c r="K881" s="56"/>
      <c r="L881" s="24"/>
      <c r="M881"/>
    </row>
    <row r="882" spans="1:13" s="3" customFormat="1" hidden="1" x14ac:dyDescent="0.25">
      <c r="A882" s="52"/>
      <c r="B882" s="61"/>
      <c r="C882" s="61"/>
      <c r="D882" s="61"/>
      <c r="E882" s="66"/>
      <c r="F882" s="98"/>
      <c r="G882" s="61"/>
      <c r="H882" s="58"/>
      <c r="I882" s="61"/>
      <c r="J882" s="56"/>
      <c r="K882" s="56"/>
      <c r="L882" s="24"/>
      <c r="M882"/>
    </row>
    <row r="883" spans="1:13" s="3" customFormat="1" hidden="1" x14ac:dyDescent="0.25">
      <c r="A883" s="52"/>
      <c r="B883" s="58"/>
      <c r="C883" s="56"/>
      <c r="D883" s="58"/>
      <c r="E883" s="66"/>
      <c r="F883" s="66"/>
      <c r="G883" s="71"/>
      <c r="H883" s="58"/>
      <c r="I883" s="58"/>
      <c r="J883" s="56"/>
      <c r="K883" s="56"/>
      <c r="L883" s="24"/>
      <c r="M883"/>
    </row>
    <row r="884" spans="1:13" s="3" customFormat="1" hidden="1" x14ac:dyDescent="0.25">
      <c r="A884" s="52"/>
      <c r="B884" s="58"/>
      <c r="C884" s="56"/>
      <c r="D884" s="58"/>
      <c r="E884" s="66"/>
      <c r="F884" s="66"/>
      <c r="G884" s="71"/>
      <c r="H884" s="58"/>
      <c r="I884" s="58"/>
      <c r="J884" s="56"/>
      <c r="K884" s="56"/>
      <c r="L884" s="24"/>
      <c r="M884"/>
    </row>
    <row r="885" spans="1:13" s="3" customFormat="1" hidden="1" x14ac:dyDescent="0.25">
      <c r="A885" s="52"/>
      <c r="B885" s="58"/>
      <c r="C885" s="56"/>
      <c r="D885" s="58"/>
      <c r="E885" s="66"/>
      <c r="F885" s="66"/>
      <c r="G885" s="71"/>
      <c r="H885" s="58"/>
      <c r="I885" s="58"/>
      <c r="J885" s="56"/>
      <c r="K885" s="56"/>
      <c r="L885" s="24"/>
      <c r="M885"/>
    </row>
    <row r="886" spans="1:13" s="3" customFormat="1" hidden="1" x14ac:dyDescent="0.25">
      <c r="A886" s="52"/>
      <c r="B886" s="58"/>
      <c r="C886" s="56"/>
      <c r="D886" s="58"/>
      <c r="E886" s="66"/>
      <c r="F886" s="66"/>
      <c r="G886" s="71"/>
      <c r="H886" s="58"/>
      <c r="I886" s="58"/>
      <c r="J886" s="56"/>
      <c r="K886" s="56"/>
      <c r="L886" s="24"/>
      <c r="M886"/>
    </row>
    <row r="887" spans="1:13" s="3" customFormat="1" hidden="1" x14ac:dyDescent="0.25">
      <c r="A887" s="52"/>
      <c r="B887" s="58"/>
      <c r="C887" s="56"/>
      <c r="D887" s="58"/>
      <c r="E887" s="66"/>
      <c r="F887" s="66"/>
      <c r="G887" s="71"/>
      <c r="H887" s="58"/>
      <c r="I887" s="58"/>
      <c r="J887" s="56"/>
      <c r="K887" s="56"/>
      <c r="L887" s="24"/>
      <c r="M887"/>
    </row>
    <row r="888" spans="1:13" s="83" customFormat="1" hidden="1" x14ac:dyDescent="0.25">
      <c r="A888" s="52"/>
      <c r="B888" s="58"/>
      <c r="C888" s="56"/>
      <c r="D888" s="58"/>
      <c r="E888" s="66"/>
      <c r="F888" s="66"/>
      <c r="G888" s="71"/>
      <c r="H888" s="58"/>
      <c r="I888" s="58"/>
      <c r="J888" s="56"/>
      <c r="K888" s="56"/>
      <c r="L888" s="24"/>
      <c r="M888"/>
    </row>
    <row r="889" spans="1:13" s="3" customFormat="1" hidden="1" x14ac:dyDescent="0.25">
      <c r="A889" s="52"/>
      <c r="B889" s="61"/>
      <c r="C889" s="61"/>
      <c r="D889" s="56"/>
      <c r="E889" s="66"/>
      <c r="F889" s="66"/>
      <c r="G889" s="71"/>
      <c r="H889" s="58"/>
      <c r="I889" s="61"/>
      <c r="J889" s="56"/>
      <c r="K889" s="56"/>
      <c r="L889" s="24"/>
      <c r="M889"/>
    </row>
    <row r="890" spans="1:13" s="3" customFormat="1" hidden="1" x14ac:dyDescent="0.25">
      <c r="A890" s="52"/>
      <c r="B890" s="61"/>
      <c r="C890" s="61"/>
      <c r="D890" s="56"/>
      <c r="E890" s="66"/>
      <c r="F890" s="66"/>
      <c r="G890" s="71"/>
      <c r="H890" s="58"/>
      <c r="I890" s="61"/>
      <c r="J890" s="56"/>
      <c r="K890" s="56"/>
      <c r="L890" s="24"/>
      <c r="M890"/>
    </row>
    <row r="891" spans="1:13" s="3" customFormat="1" hidden="1" x14ac:dyDescent="0.25">
      <c r="A891" s="52"/>
      <c r="B891" s="61"/>
      <c r="C891" s="61"/>
      <c r="D891" s="56"/>
      <c r="E891" s="66"/>
      <c r="F891" s="66"/>
      <c r="G891" s="71"/>
      <c r="H891" s="58"/>
      <c r="I891" s="61"/>
      <c r="J891" s="56"/>
      <c r="K891" s="56"/>
      <c r="L891" s="24"/>
      <c r="M891"/>
    </row>
    <row r="892" spans="1:13" s="3" customFormat="1" hidden="1" x14ac:dyDescent="0.25">
      <c r="A892" s="52"/>
      <c r="B892" s="61"/>
      <c r="C892" s="61"/>
      <c r="D892" s="56"/>
      <c r="E892" s="66"/>
      <c r="F892" s="66"/>
      <c r="G892" s="71"/>
      <c r="H892" s="58"/>
      <c r="I892" s="61"/>
      <c r="J892" s="56"/>
      <c r="K892" s="56"/>
      <c r="L892" s="24"/>
      <c r="M892"/>
    </row>
    <row r="893" spans="1:13" s="3" customFormat="1" hidden="1" x14ac:dyDescent="0.25">
      <c r="A893" s="52"/>
      <c r="B893" s="61"/>
      <c r="C893" s="61"/>
      <c r="D893" s="56"/>
      <c r="E893" s="66"/>
      <c r="F893" s="66"/>
      <c r="G893" s="71"/>
      <c r="H893" s="58"/>
      <c r="I893" s="61"/>
      <c r="J893" s="56"/>
      <c r="K893" s="56"/>
      <c r="L893" s="24"/>
      <c r="M893"/>
    </row>
    <row r="894" spans="1:13" s="3" customFormat="1" hidden="1" x14ac:dyDescent="0.25">
      <c r="A894" s="52"/>
      <c r="B894" s="61"/>
      <c r="C894" s="61"/>
      <c r="D894" s="56"/>
      <c r="E894" s="66"/>
      <c r="F894" s="66"/>
      <c r="G894" s="71"/>
      <c r="H894" s="58"/>
      <c r="I894" s="61"/>
      <c r="J894" s="56"/>
      <c r="K894" s="56"/>
      <c r="L894" s="24"/>
      <c r="M894"/>
    </row>
    <row r="895" spans="1:13" s="3" customFormat="1" hidden="1" x14ac:dyDescent="0.25">
      <c r="A895" s="52"/>
      <c r="B895" s="61"/>
      <c r="C895" s="61"/>
      <c r="D895" s="56"/>
      <c r="E895" s="66"/>
      <c r="F895" s="66"/>
      <c r="G895" s="71"/>
      <c r="H895" s="58"/>
      <c r="I895" s="61"/>
      <c r="J895" s="56"/>
      <c r="K895" s="56"/>
      <c r="L895" s="24"/>
      <c r="M895"/>
    </row>
    <row r="896" spans="1:13" s="3" customFormat="1" hidden="1" x14ac:dyDescent="0.25">
      <c r="A896" s="52"/>
      <c r="B896" s="61"/>
      <c r="C896" s="61"/>
      <c r="D896" s="56"/>
      <c r="E896" s="66"/>
      <c r="F896" s="66"/>
      <c r="G896" s="71"/>
      <c r="H896" s="58"/>
      <c r="I896" s="61"/>
      <c r="J896" s="56"/>
      <c r="K896" s="56"/>
      <c r="L896" s="24"/>
      <c r="M896"/>
    </row>
    <row r="897" spans="1:13" s="3" customFormat="1" hidden="1" x14ac:dyDescent="0.25">
      <c r="A897" s="52"/>
      <c r="B897" s="61"/>
      <c r="C897" s="61"/>
      <c r="D897" s="56"/>
      <c r="E897" s="66"/>
      <c r="F897" s="66"/>
      <c r="G897" s="71"/>
      <c r="H897" s="58"/>
      <c r="I897" s="61"/>
      <c r="J897" s="56"/>
      <c r="K897" s="56"/>
      <c r="L897" s="24"/>
      <c r="M897"/>
    </row>
    <row r="898" spans="1:13" s="3" customFormat="1" hidden="1" x14ac:dyDescent="0.25">
      <c r="A898" s="52"/>
      <c r="B898" s="61"/>
      <c r="C898" s="61"/>
      <c r="D898" s="56"/>
      <c r="E898" s="66"/>
      <c r="F898" s="66"/>
      <c r="G898" s="71"/>
      <c r="H898" s="58"/>
      <c r="I898" s="61"/>
      <c r="J898" s="56"/>
      <c r="K898" s="56"/>
      <c r="L898" s="24"/>
      <c r="M898"/>
    </row>
    <row r="899" spans="1:13" s="3" customFormat="1" hidden="1" x14ac:dyDescent="0.25">
      <c r="A899" s="52"/>
      <c r="B899" s="61"/>
      <c r="C899" s="61"/>
      <c r="D899" s="56"/>
      <c r="E899" s="66"/>
      <c r="F899" s="66"/>
      <c r="G899" s="71"/>
      <c r="H899" s="58"/>
      <c r="I899" s="61"/>
      <c r="J899" s="56"/>
      <c r="K899" s="56"/>
      <c r="L899" s="24"/>
      <c r="M899"/>
    </row>
    <row r="900" spans="1:13" s="3" customFormat="1" hidden="1" x14ac:dyDescent="0.25">
      <c r="A900" s="52"/>
      <c r="B900" s="61"/>
      <c r="C900" s="61"/>
      <c r="D900" s="56"/>
      <c r="E900" s="66"/>
      <c r="F900" s="66"/>
      <c r="G900" s="71"/>
      <c r="H900" s="58"/>
      <c r="I900" s="61"/>
      <c r="J900" s="56"/>
      <c r="K900" s="56"/>
      <c r="L900" s="24"/>
      <c r="M900"/>
    </row>
    <row r="901" spans="1:13" s="3" customFormat="1" hidden="1" x14ac:dyDescent="0.25">
      <c r="A901" s="52"/>
      <c r="B901" s="61"/>
      <c r="C901" s="61"/>
      <c r="D901" s="56"/>
      <c r="E901" s="66"/>
      <c r="F901" s="66"/>
      <c r="G901" s="71"/>
      <c r="H901" s="58"/>
      <c r="I901" s="61"/>
      <c r="J901" s="56"/>
      <c r="K901" s="56"/>
      <c r="L901" s="56"/>
      <c r="M901"/>
    </row>
    <row r="902" spans="1:13" s="3" customFormat="1" hidden="1" x14ac:dyDescent="0.25">
      <c r="A902" s="52"/>
      <c r="B902" s="74"/>
      <c r="C902" s="61"/>
      <c r="D902" s="75"/>
      <c r="E902" s="98"/>
      <c r="F902" s="98"/>
      <c r="G902" s="76"/>
      <c r="H902" s="61"/>
      <c r="I902" s="61"/>
      <c r="J902" s="61"/>
      <c r="K902" s="56"/>
      <c r="L902" s="24"/>
      <c r="M902" s="42"/>
    </row>
    <row r="903" spans="1:13" s="3" customFormat="1" hidden="1" x14ac:dyDescent="0.25">
      <c r="A903" s="52"/>
      <c r="B903" s="74"/>
      <c r="C903" s="74"/>
      <c r="D903" s="75"/>
      <c r="E903" s="98"/>
      <c r="F903" s="98"/>
      <c r="G903" s="76"/>
      <c r="H903" s="61"/>
      <c r="I903" s="61"/>
      <c r="J903" s="61"/>
      <c r="K903" s="56"/>
      <c r="L903" s="24"/>
      <c r="M903" s="42"/>
    </row>
    <row r="904" spans="1:13" s="3" customFormat="1" hidden="1" x14ac:dyDescent="0.25">
      <c r="A904" s="52"/>
      <c r="B904" s="31"/>
      <c r="C904" s="56"/>
      <c r="D904" s="56"/>
      <c r="E904" s="102"/>
      <c r="F904" s="60"/>
      <c r="G904" s="56"/>
      <c r="H904" s="53"/>
      <c r="I904" s="31"/>
      <c r="J904" s="20"/>
      <c r="K904" s="56"/>
      <c r="L904" s="24"/>
      <c r="M904"/>
    </row>
    <row r="905" spans="1:13" s="3" customFormat="1" hidden="1" x14ac:dyDescent="0.25">
      <c r="A905" s="52"/>
      <c r="B905" s="31"/>
      <c r="C905" s="56"/>
      <c r="D905" s="56"/>
      <c r="E905" s="102"/>
      <c r="F905" s="60"/>
      <c r="G905" s="56"/>
      <c r="H905" s="53"/>
      <c r="I905" s="31"/>
      <c r="J905" s="20"/>
      <c r="K905" s="56"/>
      <c r="L905" s="24"/>
      <c r="M905"/>
    </row>
    <row r="906" spans="1:13" s="3" customFormat="1" hidden="1" x14ac:dyDescent="0.25">
      <c r="A906" s="52"/>
      <c r="B906" s="31"/>
      <c r="C906" s="56"/>
      <c r="D906" s="56"/>
      <c r="E906" s="102"/>
      <c r="F906" s="60"/>
      <c r="G906" s="56"/>
      <c r="H906" s="53"/>
      <c r="I906" s="31"/>
      <c r="J906" s="20"/>
      <c r="K906" s="56"/>
      <c r="L906" s="24"/>
      <c r="M906"/>
    </row>
    <row r="907" spans="1:13" s="3" customFormat="1" hidden="1" x14ac:dyDescent="0.25">
      <c r="A907" s="52"/>
      <c r="B907" s="31"/>
      <c r="C907" s="56"/>
      <c r="D907" s="56"/>
      <c r="E907" s="102"/>
      <c r="F907" s="60"/>
      <c r="G907" s="56"/>
      <c r="H907" s="53"/>
      <c r="I907" s="31"/>
      <c r="J907" s="20"/>
      <c r="K907" s="56"/>
      <c r="L907" s="24"/>
      <c r="M907"/>
    </row>
    <row r="908" spans="1:13" s="3" customFormat="1" hidden="1" x14ac:dyDescent="0.25">
      <c r="A908" s="52"/>
      <c r="B908" s="45"/>
      <c r="C908" s="24"/>
      <c r="D908" s="46"/>
      <c r="E908" s="98"/>
      <c r="F908" s="62"/>
      <c r="G908" s="36"/>
      <c r="H908" s="24"/>
      <c r="I908" s="61"/>
      <c r="J908" s="61"/>
      <c r="K908" s="56"/>
      <c r="L908" s="24"/>
      <c r="M908" s="32"/>
    </row>
    <row r="909" spans="1:13" s="3" customFormat="1" hidden="1" x14ac:dyDescent="0.25">
      <c r="A909" s="52"/>
      <c r="B909" s="45"/>
      <c r="C909" s="24"/>
      <c r="D909" s="46"/>
      <c r="E909" s="98"/>
      <c r="F909" s="62"/>
      <c r="G909" s="36"/>
      <c r="H909" s="24"/>
      <c r="I909" s="61"/>
      <c r="J909" s="61"/>
      <c r="K909" s="56"/>
      <c r="L909" s="24"/>
      <c r="M909" s="32"/>
    </row>
    <row r="910" spans="1:13" s="3" customFormat="1" hidden="1" x14ac:dyDescent="0.25">
      <c r="A910" s="52"/>
      <c r="B910" s="45"/>
      <c r="C910" s="24"/>
      <c r="D910" s="46"/>
      <c r="E910" s="98"/>
      <c r="F910" s="62"/>
      <c r="G910" s="36"/>
      <c r="H910" s="24"/>
      <c r="I910" s="61"/>
      <c r="J910" s="61"/>
      <c r="K910" s="56"/>
      <c r="L910" s="24"/>
      <c r="M910" s="32"/>
    </row>
    <row r="911" spans="1:13" s="83" customFormat="1" hidden="1" x14ac:dyDescent="0.25">
      <c r="A911" s="52"/>
      <c r="B911" s="56"/>
      <c r="C911" s="56"/>
      <c r="D911" s="56"/>
      <c r="E911" s="66"/>
      <c r="F911" s="66"/>
      <c r="G911" s="57"/>
      <c r="H911" s="56"/>
      <c r="I911" s="56"/>
      <c r="J911" s="56"/>
      <c r="K911" s="56"/>
      <c r="L911" s="20"/>
      <c r="M911"/>
    </row>
    <row r="912" spans="1:13" s="83" customFormat="1" hidden="1" x14ac:dyDescent="0.25">
      <c r="A912" s="52"/>
      <c r="B912" s="56"/>
      <c r="C912" s="56"/>
      <c r="D912" s="56"/>
      <c r="E912" s="66"/>
      <c r="F912" s="66"/>
      <c r="G912" s="57"/>
      <c r="H912" s="56"/>
      <c r="I912" s="56"/>
      <c r="J912" s="56"/>
      <c r="K912" s="56"/>
      <c r="L912" s="20"/>
      <c r="M912"/>
    </row>
    <row r="913" spans="1:13" s="3" customFormat="1" hidden="1" x14ac:dyDescent="0.25">
      <c r="A913" s="52"/>
      <c r="B913" s="56"/>
      <c r="C913" s="56"/>
      <c r="D913" s="56"/>
      <c r="E913" s="66"/>
      <c r="F913" s="66"/>
      <c r="G913" s="57"/>
      <c r="H913" s="56"/>
      <c r="I913" s="56"/>
      <c r="J913" s="56"/>
      <c r="K913" s="56"/>
      <c r="L913" s="20"/>
      <c r="M913"/>
    </row>
    <row r="914" spans="1:13" s="3" customFormat="1" hidden="1" x14ac:dyDescent="0.25">
      <c r="A914" s="52"/>
      <c r="B914" s="56"/>
      <c r="C914" s="56"/>
      <c r="D914" s="56"/>
      <c r="E914" s="66"/>
      <c r="F914" s="66"/>
      <c r="G914" s="57"/>
      <c r="H914" s="56"/>
      <c r="I914" s="56"/>
      <c r="J914" s="56"/>
      <c r="K914" s="56"/>
      <c r="L914" s="20"/>
      <c r="M914"/>
    </row>
    <row r="915" spans="1:13" s="3" customFormat="1" hidden="1" x14ac:dyDescent="0.25">
      <c r="A915" s="52"/>
      <c r="B915" s="56"/>
      <c r="C915" s="56"/>
      <c r="D915" s="56"/>
      <c r="E915" s="66"/>
      <c r="F915" s="66"/>
      <c r="G915" s="57"/>
      <c r="H915" s="56"/>
      <c r="I915" s="56"/>
      <c r="J915" s="56"/>
      <c r="K915" s="56"/>
      <c r="L915" s="20"/>
      <c r="M915"/>
    </row>
    <row r="916" spans="1:13" s="3" customFormat="1" hidden="1" x14ac:dyDescent="0.25">
      <c r="A916" s="52"/>
      <c r="B916" s="56"/>
      <c r="C916" s="56"/>
      <c r="D916" s="56"/>
      <c r="E916" s="66"/>
      <c r="F916" s="66"/>
      <c r="G916" s="57"/>
      <c r="H916" s="56"/>
      <c r="I916" s="56"/>
      <c r="J916" s="56"/>
      <c r="K916" s="56"/>
      <c r="L916" s="20"/>
      <c r="M916"/>
    </row>
    <row r="917" spans="1:13" s="83" customFormat="1" hidden="1" x14ac:dyDescent="0.25">
      <c r="A917" s="52"/>
      <c r="B917" s="56"/>
      <c r="C917" s="56"/>
      <c r="D917" s="56"/>
      <c r="E917" s="66"/>
      <c r="F917" s="66"/>
      <c r="G917" s="57"/>
      <c r="H917" s="56"/>
      <c r="I917" s="56"/>
      <c r="J917" s="56"/>
      <c r="K917" s="56"/>
      <c r="L917" s="20"/>
      <c r="M917"/>
    </row>
    <row r="918" spans="1:13" s="3" customFormat="1" hidden="1" x14ac:dyDescent="0.25">
      <c r="A918" s="52"/>
      <c r="B918" s="56"/>
      <c r="C918" s="56"/>
      <c r="D918" s="56"/>
      <c r="E918" s="66"/>
      <c r="F918" s="66"/>
      <c r="G918" s="57"/>
      <c r="H918" s="56"/>
      <c r="I918" s="56"/>
      <c r="J918" s="56"/>
      <c r="K918" s="56"/>
      <c r="L918" s="20"/>
      <c r="M918"/>
    </row>
    <row r="919" spans="1:13" s="3" customFormat="1" hidden="1" x14ac:dyDescent="0.25">
      <c r="A919" s="52"/>
      <c r="B919" s="56"/>
      <c r="C919" s="56"/>
      <c r="D919" s="56"/>
      <c r="E919" s="66"/>
      <c r="F919" s="66"/>
      <c r="G919" s="57"/>
      <c r="H919" s="56"/>
      <c r="I919" s="56"/>
      <c r="J919" s="56"/>
      <c r="K919" s="56"/>
      <c r="L919" s="20"/>
      <c r="M919"/>
    </row>
    <row r="920" spans="1:13" s="3" customFormat="1" hidden="1" x14ac:dyDescent="0.25">
      <c r="A920" s="52"/>
      <c r="B920" s="20"/>
      <c r="C920" s="20"/>
      <c r="D920" s="20"/>
      <c r="E920" s="37"/>
      <c r="F920" s="37"/>
      <c r="G920" s="51"/>
      <c r="H920" s="20"/>
      <c r="I920" s="20"/>
      <c r="J920" s="20"/>
      <c r="K920" s="56"/>
      <c r="L920" s="24"/>
      <c r="M920" s="34"/>
    </row>
    <row r="921" spans="1:13" s="3" customFormat="1" hidden="1" x14ac:dyDescent="0.25">
      <c r="A921" s="52"/>
      <c r="B921" s="20"/>
      <c r="C921" s="20"/>
      <c r="D921" s="20"/>
      <c r="E921" s="37"/>
      <c r="F921" s="37"/>
      <c r="G921" s="51"/>
      <c r="H921" s="20"/>
      <c r="I921" s="20"/>
      <c r="J921" s="20"/>
      <c r="K921" s="56"/>
      <c r="L921" s="24"/>
      <c r="M921" s="34"/>
    </row>
    <row r="922" spans="1:13" s="3" customFormat="1" hidden="1" x14ac:dyDescent="0.25">
      <c r="A922" s="52"/>
      <c r="B922" s="20"/>
      <c r="C922" s="20"/>
      <c r="D922" s="20"/>
      <c r="E922" s="37"/>
      <c r="F922" s="37"/>
      <c r="G922" s="51"/>
      <c r="H922" s="20"/>
      <c r="I922" s="20"/>
      <c r="J922" s="20"/>
      <c r="K922" s="56"/>
      <c r="L922" s="24"/>
      <c r="M922" s="34"/>
    </row>
    <row r="923" spans="1:13" s="3" customFormat="1" x14ac:dyDescent="0.25">
      <c r="A923" s="81">
        <v>43299</v>
      </c>
      <c r="B923" s="31" t="s">
        <v>396</v>
      </c>
      <c r="C923" s="31" t="s">
        <v>70</v>
      </c>
      <c r="D923" s="31" t="s">
        <v>76</v>
      </c>
      <c r="E923" s="60"/>
      <c r="F923" s="60">
        <v>120000</v>
      </c>
      <c r="G923" s="84"/>
      <c r="H923" s="31" t="s">
        <v>186</v>
      </c>
      <c r="I923" s="31">
        <v>44</v>
      </c>
      <c r="J923" s="31"/>
      <c r="K923" s="31" t="s">
        <v>66</v>
      </c>
      <c r="L923" s="82" t="s">
        <v>100</v>
      </c>
      <c r="M923" s="85"/>
    </row>
    <row r="924" spans="1:13" s="3" customFormat="1" x14ac:dyDescent="0.25">
      <c r="A924" s="81">
        <v>43299</v>
      </c>
      <c r="B924" s="31" t="s">
        <v>288</v>
      </c>
      <c r="C924" s="31" t="s">
        <v>70</v>
      </c>
      <c r="D924" s="31" t="s">
        <v>74</v>
      </c>
      <c r="E924" s="60"/>
      <c r="F924" s="60">
        <v>100000</v>
      </c>
      <c r="G924" s="84"/>
      <c r="H924" s="31" t="s">
        <v>186</v>
      </c>
      <c r="I924" s="31">
        <v>45</v>
      </c>
      <c r="J924" s="31"/>
      <c r="K924" s="31" t="s">
        <v>66</v>
      </c>
      <c r="L924" s="82" t="s">
        <v>100</v>
      </c>
      <c r="M924" s="85"/>
    </row>
    <row r="925" spans="1:13" s="3" customFormat="1" x14ac:dyDescent="0.25">
      <c r="A925" s="81">
        <v>43299</v>
      </c>
      <c r="B925" s="31" t="s">
        <v>338</v>
      </c>
      <c r="C925" s="31" t="s">
        <v>70</v>
      </c>
      <c r="D925" s="31" t="s">
        <v>74</v>
      </c>
      <c r="E925" s="60"/>
      <c r="F925" s="60">
        <v>150000</v>
      </c>
      <c r="G925" s="84"/>
      <c r="H925" s="31" t="s">
        <v>186</v>
      </c>
      <c r="I925" s="31" t="s">
        <v>416</v>
      </c>
      <c r="J925" s="31"/>
      <c r="K925" s="31" t="s">
        <v>66</v>
      </c>
      <c r="L925" s="82" t="s">
        <v>100</v>
      </c>
      <c r="M925" s="85"/>
    </row>
    <row r="926" spans="1:13" s="3" customFormat="1" hidden="1" x14ac:dyDescent="0.25">
      <c r="A926" s="52"/>
      <c r="B926" s="20"/>
      <c r="C926" s="20"/>
      <c r="D926" s="20"/>
      <c r="E926" s="37"/>
      <c r="F926" s="37"/>
      <c r="G926" s="51"/>
      <c r="H926" s="20"/>
      <c r="I926" s="20"/>
      <c r="J926" s="20"/>
      <c r="K926" s="56"/>
      <c r="L926" s="24"/>
      <c r="M926" s="34"/>
    </row>
    <row r="927" spans="1:13" s="3" customFormat="1" hidden="1" x14ac:dyDescent="0.25">
      <c r="A927" s="52"/>
      <c r="B927" s="20"/>
      <c r="C927" s="20"/>
      <c r="D927" s="20"/>
      <c r="E927" s="37"/>
      <c r="F927" s="37"/>
      <c r="G927" s="51"/>
      <c r="H927" s="20"/>
      <c r="I927" s="20"/>
      <c r="J927" s="20"/>
      <c r="K927" s="56"/>
      <c r="L927" s="24"/>
      <c r="M927" s="34"/>
    </row>
    <row r="928" spans="1:13" s="3" customFormat="1" ht="15.75" hidden="1" x14ac:dyDescent="0.25">
      <c r="A928" s="52"/>
      <c r="B928" s="20"/>
      <c r="C928" s="20"/>
      <c r="D928" s="55"/>
      <c r="E928" s="37"/>
      <c r="F928" s="37"/>
      <c r="G928" s="37"/>
      <c r="H928" s="20"/>
      <c r="I928" s="46"/>
      <c r="J928" s="20"/>
      <c r="K928" s="56"/>
      <c r="L928" s="24"/>
      <c r="M928" s="39"/>
    </row>
    <row r="929" spans="1:13" s="3" customFormat="1" hidden="1" x14ac:dyDescent="0.25">
      <c r="A929" s="52"/>
      <c r="B929" s="20"/>
      <c r="C929" s="20"/>
      <c r="D929" s="56"/>
      <c r="E929" s="37"/>
      <c r="F929" s="67"/>
      <c r="G929" s="57"/>
      <c r="H929" s="20"/>
      <c r="I929" s="20"/>
      <c r="J929" s="20"/>
      <c r="K929" s="56"/>
      <c r="L929" s="56"/>
    </row>
    <row r="930" spans="1:13" s="83" customFormat="1" hidden="1" x14ac:dyDescent="0.25">
      <c r="A930" s="52"/>
      <c r="B930" s="20"/>
      <c r="C930" s="20"/>
      <c r="D930" s="56"/>
      <c r="E930" s="37"/>
      <c r="F930" s="67"/>
      <c r="G930" s="57"/>
      <c r="H930" s="20"/>
      <c r="I930" s="20"/>
      <c r="J930" s="20"/>
      <c r="K930" s="56"/>
      <c r="L930" s="56"/>
      <c r="M930" s="3"/>
    </row>
    <row r="931" spans="1:13" s="3" customFormat="1" hidden="1" x14ac:dyDescent="0.25">
      <c r="A931" s="52"/>
      <c r="B931" s="20"/>
      <c r="C931" s="20"/>
      <c r="D931" s="56"/>
      <c r="E931" s="37"/>
      <c r="F931" s="67"/>
      <c r="G931" s="57"/>
      <c r="H931" s="20"/>
      <c r="I931" s="20"/>
      <c r="J931" s="20"/>
      <c r="K931" s="56"/>
      <c r="L931" s="56"/>
    </row>
    <row r="932" spans="1:13" s="3" customFormat="1" hidden="1" x14ac:dyDescent="0.25">
      <c r="A932" s="52"/>
      <c r="B932" s="61"/>
      <c r="C932" s="61"/>
      <c r="D932" s="61"/>
      <c r="E932" s="66"/>
      <c r="F932" s="98"/>
      <c r="G932" s="61"/>
      <c r="H932" s="58"/>
      <c r="I932" s="61"/>
      <c r="J932" s="56"/>
      <c r="K932" s="56"/>
      <c r="L932" s="24"/>
      <c r="M932"/>
    </row>
    <row r="933" spans="1:13" s="3" customFormat="1" hidden="1" x14ac:dyDescent="0.25">
      <c r="A933" s="52"/>
      <c r="B933" s="61"/>
      <c r="C933" s="61"/>
      <c r="D933" s="61"/>
      <c r="E933" s="66"/>
      <c r="F933" s="98"/>
      <c r="G933" s="61"/>
      <c r="H933" s="58"/>
      <c r="I933" s="61"/>
      <c r="J933" s="56"/>
      <c r="K933" s="56"/>
      <c r="L933" s="24"/>
      <c r="M933"/>
    </row>
    <row r="934" spans="1:13" s="3" customFormat="1" hidden="1" x14ac:dyDescent="0.25">
      <c r="A934" s="52"/>
      <c r="B934" s="61"/>
      <c r="C934" s="61"/>
      <c r="D934" s="61"/>
      <c r="E934" s="66"/>
      <c r="F934" s="98"/>
      <c r="G934" s="61"/>
      <c r="H934" s="58"/>
      <c r="I934" s="61"/>
      <c r="J934" s="56"/>
      <c r="K934" s="56"/>
      <c r="L934" s="24"/>
      <c r="M934"/>
    </row>
    <row r="935" spans="1:13" s="3" customFormat="1" x14ac:dyDescent="0.25">
      <c r="A935" s="81">
        <v>43299</v>
      </c>
      <c r="B935" s="87" t="s">
        <v>186</v>
      </c>
      <c r="C935" s="87" t="s">
        <v>70</v>
      </c>
      <c r="D935" s="87" t="s">
        <v>74</v>
      </c>
      <c r="E935" s="60">
        <v>100000</v>
      </c>
      <c r="F935" s="60"/>
      <c r="G935" s="87"/>
      <c r="H935" s="82" t="s">
        <v>288</v>
      </c>
      <c r="I935" s="87" t="s">
        <v>500</v>
      </c>
      <c r="J935" s="31"/>
      <c r="K935" s="31" t="s">
        <v>66</v>
      </c>
      <c r="L935" s="82" t="s">
        <v>100</v>
      </c>
      <c r="M935" s="83"/>
    </row>
    <row r="936" spans="1:13" s="3" customFormat="1" hidden="1" x14ac:dyDescent="0.25">
      <c r="A936" s="52"/>
      <c r="B936" s="58"/>
      <c r="C936" s="56"/>
      <c r="D936" s="58"/>
      <c r="E936" s="66"/>
      <c r="F936" s="66"/>
      <c r="G936" s="71"/>
      <c r="H936" s="58"/>
      <c r="I936" s="58"/>
      <c r="J936" s="56"/>
      <c r="K936" s="56"/>
      <c r="L936" s="24"/>
      <c r="M936"/>
    </row>
    <row r="937" spans="1:13" s="83" customFormat="1" hidden="1" x14ac:dyDescent="0.25">
      <c r="A937" s="52"/>
      <c r="B937" s="58"/>
      <c r="C937" s="56"/>
      <c r="D937" s="58"/>
      <c r="E937" s="66"/>
      <c r="F937" s="66"/>
      <c r="G937" s="71"/>
      <c r="H937" s="58"/>
      <c r="I937" s="58"/>
      <c r="J937" s="56"/>
      <c r="K937" s="56"/>
      <c r="L937" s="24"/>
      <c r="M937"/>
    </row>
    <row r="938" spans="1:13" s="83" customFormat="1" hidden="1" x14ac:dyDescent="0.25">
      <c r="A938" s="52"/>
      <c r="B938" s="61"/>
      <c r="C938" s="61"/>
      <c r="D938" s="56"/>
      <c r="E938" s="66"/>
      <c r="F938" s="66"/>
      <c r="G938" s="71"/>
      <c r="H938" s="58"/>
      <c r="I938" s="61"/>
      <c r="J938" s="56"/>
      <c r="K938" s="56"/>
      <c r="L938" s="24"/>
      <c r="M938"/>
    </row>
    <row r="939" spans="1:13" s="3" customFormat="1" hidden="1" x14ac:dyDescent="0.25">
      <c r="A939" s="52"/>
      <c r="B939" s="61"/>
      <c r="C939" s="61"/>
      <c r="D939" s="56"/>
      <c r="E939" s="66"/>
      <c r="F939" s="66"/>
      <c r="G939" s="71"/>
      <c r="H939" s="58"/>
      <c r="I939" s="61"/>
      <c r="J939" s="56"/>
      <c r="K939" s="56"/>
      <c r="L939" s="24"/>
      <c r="M939"/>
    </row>
    <row r="940" spans="1:13" s="3" customFormat="1" x14ac:dyDescent="0.25">
      <c r="A940" s="81">
        <v>43299</v>
      </c>
      <c r="B940" s="87" t="s">
        <v>186</v>
      </c>
      <c r="C940" s="87" t="s">
        <v>70</v>
      </c>
      <c r="D940" s="31" t="s">
        <v>74</v>
      </c>
      <c r="E940" s="60">
        <v>50000</v>
      </c>
      <c r="F940" s="60"/>
      <c r="G940" s="91"/>
      <c r="H940" s="82" t="s">
        <v>338</v>
      </c>
      <c r="I940" s="87" t="s">
        <v>188</v>
      </c>
      <c r="J940" s="31"/>
      <c r="K940" s="31" t="s">
        <v>66</v>
      </c>
      <c r="L940" s="82" t="s">
        <v>100</v>
      </c>
      <c r="M940" s="83"/>
    </row>
    <row r="941" spans="1:13" s="83" customFormat="1" x14ac:dyDescent="0.25">
      <c r="A941" s="81">
        <v>43299</v>
      </c>
      <c r="B941" s="87" t="s">
        <v>186</v>
      </c>
      <c r="C941" s="87" t="s">
        <v>70</v>
      </c>
      <c r="D941" s="31" t="s">
        <v>74</v>
      </c>
      <c r="E941" s="60">
        <v>150000</v>
      </c>
      <c r="F941" s="60"/>
      <c r="G941" s="91"/>
      <c r="H941" s="82" t="s">
        <v>338</v>
      </c>
      <c r="I941" s="87" t="s">
        <v>188</v>
      </c>
      <c r="J941" s="31"/>
      <c r="K941" s="31" t="s">
        <v>66</v>
      </c>
      <c r="L941" s="82" t="s">
        <v>100</v>
      </c>
    </row>
    <row r="942" spans="1:13" s="3" customFormat="1" hidden="1" x14ac:dyDescent="0.25">
      <c r="A942" s="52"/>
      <c r="B942" s="61"/>
      <c r="C942" s="61"/>
      <c r="D942" s="56"/>
      <c r="E942" s="66"/>
      <c r="F942" s="66"/>
      <c r="G942" s="71"/>
      <c r="H942" s="58"/>
      <c r="I942" s="61"/>
      <c r="J942" s="56"/>
      <c r="K942" s="56"/>
      <c r="L942" s="24"/>
      <c r="M942"/>
    </row>
    <row r="943" spans="1:13" s="3" customFormat="1" hidden="1" x14ac:dyDescent="0.25">
      <c r="A943" s="52"/>
      <c r="B943" s="61"/>
      <c r="C943" s="61"/>
      <c r="D943" s="56"/>
      <c r="E943" s="66"/>
      <c r="F943" s="66"/>
      <c r="G943" s="71"/>
      <c r="H943" s="58"/>
      <c r="I943" s="61"/>
      <c r="J943" s="56"/>
      <c r="K943" s="56"/>
      <c r="L943" s="24"/>
      <c r="M943"/>
    </row>
    <row r="944" spans="1:13" s="3" customFormat="1" hidden="1" x14ac:dyDescent="0.25">
      <c r="A944" s="52"/>
      <c r="B944" s="63"/>
      <c r="C944" s="61"/>
      <c r="D944" s="61"/>
      <c r="E944" s="37"/>
      <c r="F944" s="37"/>
      <c r="G944" s="73"/>
      <c r="H944" s="24"/>
      <c r="I944" s="63"/>
      <c r="J944" s="20"/>
      <c r="K944" s="56"/>
      <c r="L944" s="24"/>
    </row>
    <row r="945" spans="1:13" s="3" customFormat="1" hidden="1" x14ac:dyDescent="0.25">
      <c r="A945" s="52"/>
      <c r="B945" s="61"/>
      <c r="C945" s="56"/>
      <c r="D945" s="56"/>
      <c r="E945" s="66"/>
      <c r="F945" s="66"/>
      <c r="G945" s="71"/>
      <c r="H945" s="58"/>
      <c r="I945" s="61"/>
      <c r="J945" s="56"/>
      <c r="K945" s="56"/>
      <c r="L945" s="24"/>
      <c r="M945"/>
    </row>
    <row r="946" spans="1:13" s="3" customFormat="1" hidden="1" x14ac:dyDescent="0.25">
      <c r="A946" s="52"/>
      <c r="B946" s="61"/>
      <c r="C946" s="56"/>
      <c r="D946" s="56"/>
      <c r="E946" s="66"/>
      <c r="F946" s="66"/>
      <c r="G946" s="71"/>
      <c r="H946" s="58"/>
      <c r="I946" s="61"/>
      <c r="J946" s="56"/>
      <c r="K946" s="56"/>
      <c r="L946" s="24"/>
      <c r="M946"/>
    </row>
    <row r="947" spans="1:13" s="3" customFormat="1" hidden="1" x14ac:dyDescent="0.25">
      <c r="A947" s="52"/>
      <c r="B947" s="61"/>
      <c r="C947" s="56"/>
      <c r="D947" s="56"/>
      <c r="E947" s="66"/>
      <c r="F947" s="66"/>
      <c r="G947" s="71"/>
      <c r="H947" s="58"/>
      <c r="I947" s="61"/>
      <c r="J947" s="56"/>
      <c r="K947" s="56"/>
      <c r="L947" s="24"/>
      <c r="M947"/>
    </row>
    <row r="948" spans="1:13" s="3" customFormat="1" hidden="1" x14ac:dyDescent="0.25">
      <c r="A948" s="52"/>
      <c r="B948" s="61"/>
      <c r="C948" s="56"/>
      <c r="D948" s="56"/>
      <c r="E948" s="66"/>
      <c r="F948" s="66"/>
      <c r="G948" s="71"/>
      <c r="H948" s="58"/>
      <c r="I948" s="61"/>
      <c r="J948" s="56"/>
      <c r="K948" s="56"/>
      <c r="L948" s="24"/>
      <c r="M948"/>
    </row>
    <row r="949" spans="1:13" s="3" customFormat="1" hidden="1" x14ac:dyDescent="0.25">
      <c r="A949" s="52"/>
      <c r="B949" s="61"/>
      <c r="C949" s="56"/>
      <c r="D949" s="56"/>
      <c r="E949" s="66"/>
      <c r="F949" s="66"/>
      <c r="G949" s="71"/>
      <c r="H949" s="58"/>
      <c r="I949" s="61"/>
      <c r="J949" s="56"/>
      <c r="K949" s="56"/>
      <c r="L949" s="24"/>
      <c r="M949"/>
    </row>
    <row r="950" spans="1:13" s="3" customFormat="1" hidden="1" x14ac:dyDescent="0.25">
      <c r="A950" s="52"/>
      <c r="B950" s="61"/>
      <c r="C950" s="56"/>
      <c r="D950" s="56"/>
      <c r="E950" s="66"/>
      <c r="F950" s="66"/>
      <c r="G950" s="71"/>
      <c r="H950" s="58"/>
      <c r="I950" s="61"/>
      <c r="J950" s="56"/>
      <c r="K950" s="56"/>
      <c r="L950" s="24"/>
      <c r="M950"/>
    </row>
    <row r="951" spans="1:13" s="3" customFormat="1" hidden="1" x14ac:dyDescent="0.25">
      <c r="A951" s="52"/>
      <c r="B951" s="61"/>
      <c r="C951" s="61"/>
      <c r="D951" s="61"/>
      <c r="E951" s="66"/>
      <c r="F951" s="66"/>
      <c r="G951" s="71"/>
      <c r="H951" s="58"/>
      <c r="I951" s="61"/>
      <c r="J951" s="56"/>
      <c r="K951" s="56"/>
      <c r="L951" s="24"/>
      <c r="M951"/>
    </row>
    <row r="952" spans="1:13" s="3" customFormat="1" x14ac:dyDescent="0.25">
      <c r="A952" s="81">
        <v>43299</v>
      </c>
      <c r="B952" s="87" t="s">
        <v>186</v>
      </c>
      <c r="C952" s="87" t="s">
        <v>70</v>
      </c>
      <c r="D952" s="31" t="s">
        <v>76</v>
      </c>
      <c r="E952" s="99">
        <v>120000</v>
      </c>
      <c r="F952" s="99"/>
      <c r="G952" s="95"/>
      <c r="H952" s="87" t="s">
        <v>351</v>
      </c>
      <c r="I952" s="87" t="s">
        <v>188</v>
      </c>
      <c r="J952" s="87"/>
      <c r="K952" s="31" t="s">
        <v>66</v>
      </c>
      <c r="L952" s="82" t="s">
        <v>100</v>
      </c>
      <c r="M952" s="89"/>
    </row>
    <row r="953" spans="1:13" hidden="1" x14ac:dyDescent="0.25">
      <c r="A953" s="52"/>
      <c r="B953" s="74"/>
      <c r="C953" s="61"/>
      <c r="D953" s="75"/>
      <c r="E953" s="98"/>
      <c r="F953" s="98"/>
      <c r="G953" s="76"/>
      <c r="H953" s="61"/>
      <c r="I953" s="61"/>
      <c r="J953" s="61"/>
      <c r="K953" s="56"/>
      <c r="L953" s="24"/>
      <c r="M953" s="42"/>
    </row>
    <row r="954" spans="1:13" hidden="1" x14ac:dyDescent="0.25">
      <c r="A954" s="52"/>
      <c r="B954" s="74"/>
      <c r="C954" s="61"/>
      <c r="D954" s="75"/>
      <c r="E954" s="98"/>
      <c r="F954" s="98"/>
      <c r="G954" s="76"/>
      <c r="H954" s="61"/>
      <c r="I954" s="61"/>
      <c r="J954" s="61"/>
      <c r="K954" s="56"/>
      <c r="L954" s="24"/>
      <c r="M954" s="42"/>
    </row>
    <row r="955" spans="1:13" hidden="1" x14ac:dyDescent="0.25">
      <c r="A955" s="52"/>
      <c r="B955" s="74"/>
      <c r="C955" s="24"/>
      <c r="D955" s="75"/>
      <c r="E955" s="98"/>
      <c r="F955" s="98"/>
      <c r="G955" s="76"/>
      <c r="H955" s="61"/>
      <c r="I955" s="61"/>
      <c r="J955" s="61"/>
      <c r="K955" s="56"/>
      <c r="L955" s="24"/>
      <c r="M955" s="42"/>
    </row>
    <row r="956" spans="1:13" hidden="1" x14ac:dyDescent="0.25">
      <c r="A956" s="52"/>
      <c r="B956" s="61"/>
      <c r="C956" s="61"/>
      <c r="D956" s="75"/>
      <c r="E956" s="98"/>
      <c r="F956" s="98"/>
      <c r="G956" s="76"/>
      <c r="H956" s="61"/>
      <c r="I956" s="74"/>
      <c r="J956" s="61"/>
      <c r="K956" s="56"/>
      <c r="L956" s="24"/>
      <c r="M956" s="42"/>
    </row>
    <row r="957" spans="1:13" hidden="1" x14ac:dyDescent="0.25">
      <c r="A957" s="52"/>
      <c r="B957" s="45"/>
      <c r="C957" s="24"/>
      <c r="D957" s="46"/>
      <c r="E957" s="98"/>
      <c r="F957" s="62"/>
      <c r="G957" s="36"/>
      <c r="H957" s="24"/>
      <c r="I957" s="61"/>
      <c r="J957" s="61"/>
      <c r="K957" s="56"/>
      <c r="L957" s="24"/>
      <c r="M957" s="32"/>
    </row>
    <row r="958" spans="1:13" hidden="1" x14ac:dyDescent="0.25">
      <c r="A958" s="52"/>
      <c r="B958" s="45"/>
      <c r="C958" s="24"/>
      <c r="D958" s="46"/>
      <c r="E958" s="98"/>
      <c r="F958" s="62"/>
      <c r="G958" s="36"/>
      <c r="H958" s="24"/>
      <c r="I958" s="61"/>
      <c r="J958" s="61"/>
      <c r="K958" s="56"/>
      <c r="L958" s="24"/>
      <c r="M958" s="32"/>
    </row>
    <row r="959" spans="1:13" hidden="1" x14ac:dyDescent="0.25">
      <c r="A959" s="52"/>
      <c r="B959" s="45"/>
      <c r="C959" s="24"/>
      <c r="D959" s="46"/>
      <c r="E959" s="98"/>
      <c r="F959" s="62"/>
      <c r="G959" s="36"/>
      <c r="H959" s="24"/>
      <c r="I959" s="61"/>
      <c r="J959" s="61"/>
      <c r="K959" s="56"/>
      <c r="L959" s="24"/>
      <c r="M959" s="32"/>
    </row>
    <row r="960" spans="1:13" hidden="1" x14ac:dyDescent="0.25">
      <c r="A960" s="52"/>
      <c r="B960" s="56"/>
      <c r="C960" s="56"/>
      <c r="D960" s="56"/>
      <c r="E960" s="66"/>
      <c r="F960" s="66"/>
      <c r="G960" s="57"/>
      <c r="H960" s="56"/>
      <c r="I960" s="56"/>
      <c r="J960" s="56"/>
      <c r="K960" s="56"/>
      <c r="L960" s="20"/>
    </row>
    <row r="961" spans="1:13" hidden="1" x14ac:dyDescent="0.25">
      <c r="A961" s="52"/>
      <c r="B961" s="56"/>
      <c r="C961" s="56"/>
      <c r="D961" s="56"/>
      <c r="E961" s="66"/>
      <c r="F961" s="66"/>
      <c r="G961" s="57"/>
      <c r="H961" s="56"/>
      <c r="I961" s="56"/>
      <c r="J961" s="56"/>
      <c r="K961" s="56"/>
      <c r="L961" s="20"/>
    </row>
    <row r="962" spans="1:13" hidden="1" x14ac:dyDescent="0.25">
      <c r="A962" s="52"/>
      <c r="B962" s="56"/>
      <c r="C962" s="56"/>
      <c r="D962" s="56"/>
      <c r="E962" s="66"/>
      <c r="F962" s="66"/>
      <c r="G962" s="57"/>
      <c r="H962" s="56"/>
      <c r="I962" s="56"/>
      <c r="J962" s="56"/>
      <c r="K962" s="56"/>
      <c r="L962" s="20"/>
    </row>
    <row r="963" spans="1:13" s="83" customFormat="1" hidden="1" x14ac:dyDescent="0.25">
      <c r="A963" s="52"/>
      <c r="B963" s="56"/>
      <c r="C963" s="56"/>
      <c r="D963" s="56"/>
      <c r="E963" s="66"/>
      <c r="F963" s="66"/>
      <c r="G963" s="57"/>
      <c r="H963" s="56"/>
      <c r="I963" s="56"/>
      <c r="J963" s="56"/>
      <c r="K963" s="56"/>
      <c r="L963" s="20"/>
      <c r="M963"/>
    </row>
    <row r="964" spans="1:13" s="83" customFormat="1" hidden="1" x14ac:dyDescent="0.25">
      <c r="A964" s="52"/>
      <c r="B964" s="56"/>
      <c r="C964" s="56"/>
      <c r="D964" s="56"/>
      <c r="E964" s="66"/>
      <c r="F964" s="66"/>
      <c r="G964" s="57"/>
      <c r="H964" s="56"/>
      <c r="I964" s="56"/>
      <c r="J964" s="56"/>
      <c r="K964" s="56"/>
      <c r="L964" s="20"/>
      <c r="M964"/>
    </row>
    <row r="965" spans="1:13" hidden="1" x14ac:dyDescent="0.25">
      <c r="A965" s="52"/>
      <c r="B965" s="56"/>
      <c r="C965" s="56"/>
      <c r="D965" s="56"/>
      <c r="E965" s="66"/>
      <c r="F965" s="66"/>
      <c r="G965" s="57"/>
      <c r="H965" s="56"/>
      <c r="I965" s="56"/>
      <c r="J965" s="56"/>
      <c r="K965" s="56"/>
      <c r="L965" s="20"/>
    </row>
    <row r="966" spans="1:13" hidden="1" x14ac:dyDescent="0.25">
      <c r="A966" s="52"/>
      <c r="B966" s="56"/>
      <c r="C966" s="56"/>
      <c r="D966" s="56"/>
      <c r="E966" s="66"/>
      <c r="F966" s="66"/>
      <c r="G966" s="57"/>
      <c r="H966" s="56"/>
      <c r="I966" s="56"/>
      <c r="J966" s="56"/>
      <c r="K966" s="56"/>
      <c r="L966" s="20"/>
    </row>
    <row r="967" spans="1:13" hidden="1" x14ac:dyDescent="0.25">
      <c r="A967" s="52"/>
      <c r="B967" s="56"/>
      <c r="C967" s="56"/>
      <c r="D967" s="56"/>
      <c r="E967" s="66"/>
      <c r="F967" s="66"/>
      <c r="G967" s="57"/>
      <c r="H967" s="56"/>
      <c r="I967" s="56"/>
      <c r="J967" s="56"/>
      <c r="K967" s="56"/>
      <c r="L967" s="20"/>
    </row>
    <row r="968" spans="1:13" hidden="1" x14ac:dyDescent="0.25">
      <c r="A968" s="52"/>
      <c r="B968" s="56"/>
      <c r="C968" s="56"/>
      <c r="D968" s="56"/>
      <c r="E968" s="66"/>
      <c r="F968" s="66"/>
      <c r="G968" s="57"/>
      <c r="H968" s="56"/>
      <c r="I968" s="56"/>
      <c r="J968" s="56"/>
      <c r="K968" s="56"/>
      <c r="L968" s="20"/>
    </row>
    <row r="969" spans="1:13" hidden="1" x14ac:dyDescent="0.25">
      <c r="A969" s="52"/>
      <c r="B969" s="56"/>
      <c r="C969" s="56"/>
      <c r="D969" s="56"/>
      <c r="E969" s="66"/>
      <c r="F969" s="66"/>
      <c r="G969" s="57"/>
      <c r="H969" s="56"/>
      <c r="I969" s="56"/>
      <c r="J969" s="56"/>
      <c r="K969" s="56"/>
      <c r="L969" s="20"/>
    </row>
    <row r="970" spans="1:13" s="3" customFormat="1" hidden="1" x14ac:dyDescent="0.25">
      <c r="A970" s="52"/>
      <c r="B970" s="56"/>
      <c r="C970" s="56"/>
      <c r="D970" s="56"/>
      <c r="E970" s="66"/>
      <c r="F970" s="66"/>
      <c r="G970" s="57"/>
      <c r="H970" s="56"/>
      <c r="I970" s="56"/>
      <c r="J970" s="56"/>
      <c r="K970" s="56"/>
      <c r="L970" s="20"/>
      <c r="M970"/>
    </row>
    <row r="971" spans="1:13" hidden="1" x14ac:dyDescent="0.25">
      <c r="A971" s="52"/>
      <c r="B971" s="56"/>
      <c r="C971" s="56"/>
      <c r="D971" s="56"/>
      <c r="E971" s="66"/>
      <c r="F971" s="66"/>
      <c r="G971" s="57"/>
      <c r="H971" s="56"/>
      <c r="I971" s="56"/>
      <c r="J971" s="56"/>
      <c r="K971" s="56"/>
      <c r="L971" s="20"/>
    </row>
    <row r="972" spans="1:13" hidden="1" x14ac:dyDescent="0.25">
      <c r="A972" s="52"/>
      <c r="B972" s="56"/>
      <c r="C972" s="56"/>
      <c r="D972" s="56"/>
      <c r="E972" s="66"/>
      <c r="F972" s="66"/>
      <c r="G972" s="57"/>
      <c r="H972" s="56"/>
      <c r="I972" s="56"/>
      <c r="J972" s="56"/>
      <c r="K972" s="56"/>
      <c r="L972" s="20"/>
    </row>
    <row r="973" spans="1:13" x14ac:dyDescent="0.25">
      <c r="A973" s="81">
        <v>43300</v>
      </c>
      <c r="B973" s="31" t="s">
        <v>186</v>
      </c>
      <c r="C973" s="31" t="s">
        <v>70</v>
      </c>
      <c r="D973" s="31" t="s">
        <v>74</v>
      </c>
      <c r="E973" s="60">
        <v>80000</v>
      </c>
      <c r="F973" s="60"/>
      <c r="G973" s="90"/>
      <c r="H973" s="31" t="s">
        <v>187</v>
      </c>
      <c r="I973" s="31" t="s">
        <v>83</v>
      </c>
      <c r="J973" s="31"/>
      <c r="K973" s="31" t="s">
        <v>66</v>
      </c>
      <c r="L973" s="82" t="s">
        <v>100</v>
      </c>
      <c r="M973" s="83"/>
    </row>
    <row r="974" spans="1:13" x14ac:dyDescent="0.25">
      <c r="A974" s="81">
        <v>43300</v>
      </c>
      <c r="B974" s="31" t="s">
        <v>187</v>
      </c>
      <c r="C974" s="31" t="s">
        <v>70</v>
      </c>
      <c r="D974" s="31" t="s">
        <v>74</v>
      </c>
      <c r="E974" s="60"/>
      <c r="F974" s="60">
        <v>80000</v>
      </c>
      <c r="G974" s="84"/>
      <c r="H974" s="31" t="s">
        <v>186</v>
      </c>
      <c r="I974" s="31" t="s">
        <v>418</v>
      </c>
      <c r="J974" s="31"/>
      <c r="K974" s="31" t="s">
        <v>66</v>
      </c>
      <c r="L974" s="82" t="s">
        <v>100</v>
      </c>
      <c r="M974" s="85"/>
    </row>
    <row r="975" spans="1:13" hidden="1" x14ac:dyDescent="0.25">
      <c r="A975" s="52"/>
      <c r="B975" s="20"/>
      <c r="C975" s="20"/>
      <c r="D975" s="20"/>
      <c r="E975" s="37"/>
      <c r="F975" s="37"/>
      <c r="G975" s="51"/>
      <c r="H975" s="20"/>
      <c r="I975" s="20"/>
      <c r="J975" s="20"/>
      <c r="K975" s="56"/>
      <c r="L975" s="24"/>
      <c r="M975" s="34"/>
    </row>
    <row r="976" spans="1:13" x14ac:dyDescent="0.25">
      <c r="A976" s="81">
        <v>43300</v>
      </c>
      <c r="B976" s="31" t="s">
        <v>806</v>
      </c>
      <c r="C976" s="31" t="s">
        <v>70</v>
      </c>
      <c r="D976" s="31" t="s">
        <v>74</v>
      </c>
      <c r="E976" s="60"/>
      <c r="F976" s="60">
        <v>90000</v>
      </c>
      <c r="G976" s="84"/>
      <c r="H976" s="31" t="s">
        <v>186</v>
      </c>
      <c r="I976" s="31" t="s">
        <v>420</v>
      </c>
      <c r="J976" s="31"/>
      <c r="K976" s="31" t="s">
        <v>66</v>
      </c>
      <c r="L976" s="82" t="s">
        <v>100</v>
      </c>
      <c r="M976" s="85"/>
    </row>
    <row r="977" spans="1:13" hidden="1" x14ac:dyDescent="0.25">
      <c r="A977" s="52"/>
      <c r="B977" s="20"/>
      <c r="C977" s="20"/>
      <c r="D977" s="20"/>
      <c r="E977" s="37"/>
      <c r="F977" s="37"/>
      <c r="G977" s="51"/>
      <c r="H977" s="20"/>
      <c r="I977" s="20"/>
      <c r="J977" s="20"/>
      <c r="K977" s="56"/>
      <c r="L977" s="24"/>
      <c r="M977" s="34"/>
    </row>
    <row r="978" spans="1:13" s="83" customFormat="1" hidden="1" x14ac:dyDescent="0.25">
      <c r="A978" s="52"/>
      <c r="B978" s="20"/>
      <c r="C978" s="20"/>
      <c r="D978" s="20"/>
      <c r="E978" s="37"/>
      <c r="F978" s="37"/>
      <c r="G978" s="51"/>
      <c r="H978" s="20"/>
      <c r="I978" s="20"/>
      <c r="J978" s="20"/>
      <c r="K978" s="56"/>
      <c r="L978" s="24"/>
      <c r="M978" s="34"/>
    </row>
    <row r="979" spans="1:13" hidden="1" x14ac:dyDescent="0.25">
      <c r="A979" s="52"/>
      <c r="B979" s="20"/>
      <c r="C979" s="20"/>
      <c r="D979" s="20"/>
      <c r="E979" s="37"/>
      <c r="F979" s="37"/>
      <c r="G979" s="51"/>
      <c r="H979" s="20"/>
      <c r="I979" s="20"/>
      <c r="J979" s="20"/>
      <c r="K979" s="56"/>
      <c r="L979" s="24"/>
      <c r="M979" s="34"/>
    </row>
    <row r="980" spans="1:13" hidden="1" x14ac:dyDescent="0.25">
      <c r="A980" s="52"/>
      <c r="B980" s="20"/>
      <c r="C980" s="20"/>
      <c r="D980" s="20"/>
      <c r="E980" s="37"/>
      <c r="F980" s="37"/>
      <c r="G980" s="36"/>
      <c r="H980" s="20"/>
      <c r="I980" s="20"/>
      <c r="J980" s="20"/>
      <c r="K980" s="56"/>
      <c r="L980" s="20"/>
      <c r="M980" s="3"/>
    </row>
    <row r="981" spans="1:13" ht="15.75" x14ac:dyDescent="0.25">
      <c r="A981" s="81">
        <v>43300</v>
      </c>
      <c r="B981" s="31" t="s">
        <v>186</v>
      </c>
      <c r="C981" s="31" t="s">
        <v>70</v>
      </c>
      <c r="D981" s="92" t="s">
        <v>76</v>
      </c>
      <c r="E981" s="60">
        <v>120000</v>
      </c>
      <c r="F981" s="60"/>
      <c r="G981" s="60"/>
      <c r="H981" s="31" t="s">
        <v>396</v>
      </c>
      <c r="I981" s="54" t="s">
        <v>500</v>
      </c>
      <c r="J981" s="31"/>
      <c r="K981" s="31" t="s">
        <v>66</v>
      </c>
      <c r="L981" s="82" t="s">
        <v>100</v>
      </c>
      <c r="M981" s="93"/>
    </row>
    <row r="982" spans="1:13" ht="15.75" hidden="1" x14ac:dyDescent="0.25">
      <c r="A982" s="52"/>
      <c r="B982" s="20"/>
      <c r="C982" s="20"/>
      <c r="D982" s="55"/>
      <c r="E982" s="37"/>
      <c r="F982" s="37"/>
      <c r="G982" s="37"/>
      <c r="H982" s="20"/>
      <c r="I982" s="46"/>
      <c r="J982" s="20"/>
      <c r="K982" s="56"/>
      <c r="L982" s="24"/>
      <c r="M982" s="39"/>
    </row>
    <row r="983" spans="1:13" ht="15.75" hidden="1" x14ac:dyDescent="0.25">
      <c r="A983" s="52"/>
      <c r="B983" s="20"/>
      <c r="C983" s="20"/>
      <c r="D983" s="55"/>
      <c r="E983" s="37"/>
      <c r="F983" s="37"/>
      <c r="G983" s="37"/>
      <c r="H983" s="20"/>
      <c r="I983" s="46"/>
      <c r="J983" s="20"/>
      <c r="K983" s="56"/>
      <c r="L983" s="20"/>
      <c r="M983" s="39"/>
    </row>
    <row r="984" spans="1:13" ht="15.75" hidden="1" x14ac:dyDescent="0.25">
      <c r="A984" s="52"/>
      <c r="B984" s="20"/>
      <c r="C984" s="20"/>
      <c r="D984" s="55"/>
      <c r="E984" s="37"/>
      <c r="F984" s="37"/>
      <c r="G984" s="37"/>
      <c r="H984" s="20"/>
      <c r="I984" s="46"/>
      <c r="J984" s="20"/>
      <c r="K984" s="56"/>
      <c r="L984" s="20"/>
      <c r="M984" s="39"/>
    </row>
    <row r="985" spans="1:13" ht="15.75" hidden="1" x14ac:dyDescent="0.25">
      <c r="A985" s="52"/>
      <c r="B985" s="20"/>
      <c r="C985" s="20"/>
      <c r="D985" s="55"/>
      <c r="E985" s="37"/>
      <c r="F985" s="37"/>
      <c r="G985" s="37"/>
      <c r="H985" s="20"/>
      <c r="I985" s="46"/>
      <c r="J985" s="20"/>
      <c r="K985" s="56"/>
      <c r="L985" s="20"/>
      <c r="M985" s="39"/>
    </row>
    <row r="986" spans="1:13" ht="15.75" hidden="1" x14ac:dyDescent="0.25">
      <c r="A986" s="52"/>
      <c r="B986" s="20"/>
      <c r="C986" s="20"/>
      <c r="D986" s="55"/>
      <c r="E986" s="37"/>
      <c r="F986" s="37"/>
      <c r="G986" s="37"/>
      <c r="H986" s="20"/>
      <c r="I986" s="46"/>
      <c r="J986" s="20"/>
      <c r="K986" s="56"/>
      <c r="L986" s="20"/>
      <c r="M986" s="39"/>
    </row>
    <row r="987" spans="1:13" ht="15.75" hidden="1" x14ac:dyDescent="0.25">
      <c r="A987" s="52"/>
      <c r="B987" s="20"/>
      <c r="C987" s="20"/>
      <c r="D987" s="55"/>
      <c r="E987" s="37"/>
      <c r="F987" s="37"/>
      <c r="G987" s="37"/>
      <c r="H987" s="20"/>
      <c r="I987" s="46"/>
      <c r="J987" s="20"/>
      <c r="K987" s="56"/>
      <c r="L987" s="20"/>
      <c r="M987" s="39"/>
    </row>
    <row r="988" spans="1:13" s="83" customFormat="1" ht="15.75" hidden="1" x14ac:dyDescent="0.25">
      <c r="A988" s="52"/>
      <c r="B988" s="20"/>
      <c r="C988" s="20"/>
      <c r="D988" s="55"/>
      <c r="E988" s="37"/>
      <c r="F988" s="37"/>
      <c r="G988" s="37"/>
      <c r="H988" s="20"/>
      <c r="I988" s="46"/>
      <c r="J988" s="20"/>
      <c r="K988" s="56"/>
      <c r="L988" s="20"/>
      <c r="M988" s="39"/>
    </row>
    <row r="989" spans="1:13" ht="15.75" hidden="1" x14ac:dyDescent="0.25">
      <c r="A989" s="52"/>
      <c r="B989" s="20"/>
      <c r="C989" s="20"/>
      <c r="D989" s="55"/>
      <c r="E989" s="37"/>
      <c r="F989" s="37"/>
      <c r="G989" s="37"/>
      <c r="H989" s="20"/>
      <c r="I989" s="46"/>
      <c r="J989" s="20"/>
      <c r="K989" s="56"/>
      <c r="L989" s="24"/>
      <c r="M989" s="39"/>
    </row>
    <row r="990" spans="1:13" ht="15.75" hidden="1" x14ac:dyDescent="0.25">
      <c r="A990" s="52"/>
      <c r="B990" s="20"/>
      <c r="C990" s="20"/>
      <c r="D990" s="55"/>
      <c r="E990" s="37"/>
      <c r="F990" s="37"/>
      <c r="G990" s="37"/>
      <c r="H990" s="20"/>
      <c r="I990" s="46"/>
      <c r="J990" s="20"/>
      <c r="K990" s="56"/>
      <c r="L990" s="24"/>
      <c r="M990" s="39"/>
    </row>
    <row r="991" spans="1:13" ht="15.75" hidden="1" x14ac:dyDescent="0.25">
      <c r="A991" s="52"/>
      <c r="B991" s="20"/>
      <c r="C991" s="20"/>
      <c r="D991" s="55"/>
      <c r="E991" s="37"/>
      <c r="F991" s="37"/>
      <c r="G991" s="37"/>
      <c r="H991" s="20"/>
      <c r="I991" s="46"/>
      <c r="J991" s="20"/>
      <c r="K991" s="56"/>
      <c r="L991" s="24"/>
      <c r="M991" s="39"/>
    </row>
    <row r="992" spans="1:13" ht="15.75" hidden="1" x14ac:dyDescent="0.25">
      <c r="A992" s="52"/>
      <c r="B992" s="20"/>
      <c r="C992" s="20"/>
      <c r="D992" s="55"/>
      <c r="E992" s="37"/>
      <c r="F992" s="37"/>
      <c r="G992" s="37"/>
      <c r="H992" s="20"/>
      <c r="I992" s="46"/>
      <c r="J992" s="20"/>
      <c r="K992" s="56"/>
      <c r="L992" s="24"/>
      <c r="M992" s="39"/>
    </row>
    <row r="993" spans="1:13" ht="15.75" hidden="1" x14ac:dyDescent="0.25">
      <c r="A993" s="52"/>
      <c r="B993" s="20"/>
      <c r="C993" s="20"/>
      <c r="D993" s="55"/>
      <c r="E993" s="37"/>
      <c r="F993" s="37"/>
      <c r="G993" s="37"/>
      <c r="H993" s="20"/>
      <c r="I993" s="46"/>
      <c r="J993" s="20"/>
      <c r="K993" s="56"/>
      <c r="L993" s="20"/>
      <c r="M993" s="39"/>
    </row>
    <row r="994" spans="1:13" ht="15.75" hidden="1" x14ac:dyDescent="0.25">
      <c r="A994" s="52"/>
      <c r="B994" s="20"/>
      <c r="C994" s="20"/>
      <c r="D994" s="55"/>
      <c r="E994" s="37"/>
      <c r="F994" s="37"/>
      <c r="G994" s="37"/>
      <c r="H994" s="20"/>
      <c r="I994" s="46"/>
      <c r="J994" s="20"/>
      <c r="K994" s="56"/>
      <c r="L994" s="24"/>
      <c r="M994" s="39"/>
    </row>
    <row r="995" spans="1:13" s="83" customFormat="1" ht="15.75" hidden="1" x14ac:dyDescent="0.25">
      <c r="A995" s="52"/>
      <c r="B995" s="20"/>
      <c r="C995" s="20"/>
      <c r="D995" s="55"/>
      <c r="E995" s="37"/>
      <c r="F995" s="37"/>
      <c r="G995" s="37"/>
      <c r="H995" s="20"/>
      <c r="I995" s="46"/>
      <c r="J995" s="20"/>
      <c r="K995" s="56"/>
      <c r="L995" s="24"/>
      <c r="M995" s="39"/>
    </row>
    <row r="996" spans="1:13" ht="15.75" hidden="1" x14ac:dyDescent="0.25">
      <c r="A996" s="52"/>
      <c r="B996" s="20"/>
      <c r="C996" s="20"/>
      <c r="D996" s="55"/>
      <c r="E996" s="37"/>
      <c r="F996" s="37"/>
      <c r="G996" s="37"/>
      <c r="H996" s="20"/>
      <c r="I996" s="46"/>
      <c r="J996" s="20"/>
      <c r="K996" s="56"/>
      <c r="L996" s="24"/>
      <c r="M996" s="39"/>
    </row>
    <row r="997" spans="1:13" s="83" customFormat="1" ht="15.75" hidden="1" x14ac:dyDescent="0.25">
      <c r="A997" s="52"/>
      <c r="B997" s="20"/>
      <c r="C997" s="20"/>
      <c r="D997" s="55"/>
      <c r="E997" s="37"/>
      <c r="F997" s="37"/>
      <c r="G997" s="37"/>
      <c r="H997" s="20"/>
      <c r="I997" s="46"/>
      <c r="J997" s="20"/>
      <c r="K997" s="56"/>
      <c r="L997" s="20"/>
      <c r="M997" s="39"/>
    </row>
    <row r="998" spans="1:13" hidden="1" x14ac:dyDescent="0.25">
      <c r="A998" s="52"/>
      <c r="B998" s="20"/>
      <c r="C998" s="20"/>
      <c r="D998" s="56"/>
      <c r="E998" s="37"/>
      <c r="F998" s="67"/>
      <c r="G998" s="57"/>
      <c r="H998" s="20"/>
      <c r="I998" s="20"/>
      <c r="J998" s="20"/>
      <c r="K998" s="56"/>
      <c r="L998" s="56"/>
      <c r="M998" s="3"/>
    </row>
    <row r="999" spans="1:13" hidden="1" x14ac:dyDescent="0.25">
      <c r="A999" s="52"/>
      <c r="B999" s="20"/>
      <c r="C999" s="20"/>
      <c r="D999" s="56"/>
      <c r="E999" s="37"/>
      <c r="F999" s="67"/>
      <c r="G999" s="57"/>
      <c r="H999" s="20"/>
      <c r="I999" s="20"/>
      <c r="J999" s="20"/>
      <c r="K999" s="56"/>
      <c r="L999" s="56"/>
      <c r="M999" s="3"/>
    </row>
    <row r="1000" spans="1:13" hidden="1" x14ac:dyDescent="0.25">
      <c r="A1000" s="52"/>
      <c r="B1000" s="20"/>
      <c r="C1000" s="24"/>
      <c r="D1000" s="56"/>
      <c r="E1000" s="37"/>
      <c r="F1000" s="67"/>
      <c r="G1000" s="57"/>
      <c r="H1000" s="20"/>
      <c r="I1000" s="20"/>
      <c r="J1000" s="20"/>
      <c r="K1000" s="56"/>
      <c r="L1000" s="20"/>
      <c r="M1000" s="3"/>
    </row>
    <row r="1001" spans="1:13" hidden="1" x14ac:dyDescent="0.25">
      <c r="A1001" s="52"/>
      <c r="B1001" s="20"/>
      <c r="C1001" s="20"/>
      <c r="D1001" s="56"/>
      <c r="E1001" s="37"/>
      <c r="F1001" s="67"/>
      <c r="G1001" s="57"/>
      <c r="H1001" s="20"/>
      <c r="I1001" s="20"/>
      <c r="J1001" s="20"/>
      <c r="K1001" s="56"/>
      <c r="L1001" s="56"/>
      <c r="M1001" s="3"/>
    </row>
    <row r="1002" spans="1:13" hidden="1" x14ac:dyDescent="0.25">
      <c r="A1002" s="52"/>
      <c r="B1002" s="61"/>
      <c r="C1002" s="61"/>
      <c r="D1002" s="61"/>
      <c r="E1002" s="66"/>
      <c r="F1002" s="98"/>
      <c r="G1002" s="61"/>
      <c r="H1002" s="58"/>
      <c r="I1002" s="61"/>
      <c r="J1002" s="56"/>
      <c r="K1002" s="56"/>
      <c r="L1002" s="24"/>
    </row>
    <row r="1003" spans="1:13" hidden="1" x14ac:dyDescent="0.25">
      <c r="A1003" s="52"/>
      <c r="B1003" s="61"/>
      <c r="C1003" s="61"/>
      <c r="D1003" s="61"/>
      <c r="E1003" s="66"/>
      <c r="F1003" s="98"/>
      <c r="G1003" s="61"/>
      <c r="H1003" s="58"/>
      <c r="I1003" s="61"/>
      <c r="J1003" s="56"/>
      <c r="K1003" s="56"/>
      <c r="L1003" s="24"/>
    </row>
    <row r="1004" spans="1:13" hidden="1" x14ac:dyDescent="0.25">
      <c r="A1004" s="52"/>
      <c r="B1004" s="61"/>
      <c r="C1004" s="61"/>
      <c r="D1004" s="61"/>
      <c r="E1004" s="66"/>
      <c r="F1004" s="98"/>
      <c r="G1004" s="61"/>
      <c r="H1004" s="58"/>
      <c r="I1004" s="61"/>
      <c r="J1004" s="56"/>
      <c r="K1004" s="56"/>
      <c r="L1004" s="24"/>
    </row>
    <row r="1005" spans="1:13" hidden="1" x14ac:dyDescent="0.25">
      <c r="A1005" s="52"/>
      <c r="B1005" s="58"/>
      <c r="C1005" s="56"/>
      <c r="D1005" s="58"/>
      <c r="E1005" s="66"/>
      <c r="F1005" s="66"/>
      <c r="G1005" s="71"/>
      <c r="H1005" s="58"/>
      <c r="I1005" s="58"/>
      <c r="J1005" s="56"/>
      <c r="K1005" s="56"/>
      <c r="L1005" s="24"/>
    </row>
    <row r="1006" spans="1:13" hidden="1" x14ac:dyDescent="0.25">
      <c r="A1006" s="52"/>
      <c r="B1006" s="58"/>
      <c r="C1006" s="56"/>
      <c r="D1006" s="58"/>
      <c r="E1006" s="66"/>
      <c r="F1006" s="66"/>
      <c r="G1006" s="71"/>
      <c r="H1006" s="58"/>
      <c r="I1006" s="58"/>
      <c r="J1006" s="56"/>
      <c r="K1006" s="56"/>
      <c r="L1006" s="24"/>
    </row>
    <row r="1007" spans="1:13" hidden="1" x14ac:dyDescent="0.25">
      <c r="A1007" s="52"/>
      <c r="B1007" s="58"/>
      <c r="C1007" s="56"/>
      <c r="D1007" s="58"/>
      <c r="E1007" s="66"/>
      <c r="F1007" s="66"/>
      <c r="G1007" s="71"/>
      <c r="H1007" s="58"/>
      <c r="I1007" s="58"/>
      <c r="J1007" s="56"/>
      <c r="K1007" s="56"/>
      <c r="L1007" s="24"/>
    </row>
    <row r="1008" spans="1:13" hidden="1" x14ac:dyDescent="0.25">
      <c r="A1008" s="52"/>
      <c r="B1008" s="58"/>
      <c r="C1008" s="56"/>
      <c r="D1008" s="58"/>
      <c r="E1008" s="66"/>
      <c r="F1008" s="66"/>
      <c r="G1008" s="71"/>
      <c r="H1008" s="58"/>
      <c r="I1008" s="58"/>
      <c r="J1008" s="56"/>
      <c r="K1008" s="56"/>
      <c r="L1008" s="24"/>
    </row>
    <row r="1009" spans="1:13" hidden="1" x14ac:dyDescent="0.25">
      <c r="A1009" s="52"/>
      <c r="B1009" s="58"/>
      <c r="C1009" s="56"/>
      <c r="D1009" s="58"/>
      <c r="E1009" s="66"/>
      <c r="F1009" s="66"/>
      <c r="G1009" s="71"/>
      <c r="H1009" s="58"/>
      <c r="I1009" s="58"/>
      <c r="J1009" s="56"/>
      <c r="K1009" s="56"/>
      <c r="L1009" s="24"/>
    </row>
    <row r="1010" spans="1:13" s="3" customFormat="1" x14ac:dyDescent="0.25">
      <c r="A1010" s="81">
        <v>43300</v>
      </c>
      <c r="B1010" s="82" t="s">
        <v>186</v>
      </c>
      <c r="C1010" s="31" t="s">
        <v>70</v>
      </c>
      <c r="D1010" s="82" t="s">
        <v>74</v>
      </c>
      <c r="E1010" s="60">
        <v>90000</v>
      </c>
      <c r="F1010" s="60"/>
      <c r="G1010" s="91"/>
      <c r="H1010" s="82" t="s">
        <v>806</v>
      </c>
      <c r="I1010" s="82" t="s">
        <v>83</v>
      </c>
      <c r="J1010" s="31"/>
      <c r="K1010" s="31" t="s">
        <v>66</v>
      </c>
      <c r="L1010" s="82" t="s">
        <v>100</v>
      </c>
      <c r="M1010" s="83"/>
    </row>
    <row r="1011" spans="1:13" s="3" customFormat="1" hidden="1" x14ac:dyDescent="0.25">
      <c r="A1011" s="52"/>
      <c r="B1011" s="58"/>
      <c r="C1011" s="56"/>
      <c r="D1011" s="58"/>
      <c r="E1011" s="66"/>
      <c r="F1011" s="66"/>
      <c r="G1011" s="71"/>
      <c r="H1011" s="58"/>
      <c r="I1011" s="58"/>
      <c r="J1011" s="56"/>
      <c r="K1011" s="56"/>
      <c r="L1011" s="24"/>
      <c r="M1011"/>
    </row>
    <row r="1012" spans="1:13" hidden="1" x14ac:dyDescent="0.25">
      <c r="A1012" s="52"/>
      <c r="B1012" s="58"/>
      <c r="C1012" s="56"/>
      <c r="D1012" s="58"/>
      <c r="E1012" s="66"/>
      <c r="F1012" s="66"/>
      <c r="G1012" s="71"/>
      <c r="H1012" s="58"/>
      <c r="I1012" s="58"/>
      <c r="J1012" s="56"/>
      <c r="K1012" s="56"/>
      <c r="L1012" s="24"/>
    </row>
    <row r="1013" spans="1:13" hidden="1" x14ac:dyDescent="0.25">
      <c r="A1013" s="52"/>
      <c r="B1013" s="58"/>
      <c r="C1013" s="56"/>
      <c r="D1013" s="58"/>
      <c r="E1013" s="66"/>
      <c r="F1013" s="66"/>
      <c r="G1013" s="71"/>
      <c r="H1013" s="58"/>
      <c r="I1013" s="58"/>
      <c r="J1013" s="56"/>
      <c r="K1013" s="56"/>
      <c r="L1013" s="24"/>
    </row>
    <row r="1014" spans="1:13" hidden="1" x14ac:dyDescent="0.25">
      <c r="A1014" s="52"/>
      <c r="B1014" s="61"/>
      <c r="C1014" s="56"/>
      <c r="D1014" s="56"/>
      <c r="E1014" s="66"/>
      <c r="F1014" s="66"/>
      <c r="G1014" s="71"/>
      <c r="H1014" s="58"/>
      <c r="I1014" s="61"/>
      <c r="J1014" s="56"/>
      <c r="K1014" s="56"/>
      <c r="L1014" s="24"/>
    </row>
    <row r="1015" spans="1:13" hidden="1" x14ac:dyDescent="0.25">
      <c r="A1015" s="52"/>
      <c r="B1015" s="61"/>
      <c r="C1015" s="61"/>
      <c r="D1015" s="61"/>
      <c r="E1015" s="66"/>
      <c r="F1015" s="66"/>
      <c r="G1015" s="71"/>
      <c r="H1015" s="58"/>
      <c r="I1015" s="61"/>
      <c r="J1015" s="56"/>
      <c r="K1015" s="56"/>
      <c r="L1015" s="24"/>
    </row>
    <row r="1016" spans="1:13" hidden="1" x14ac:dyDescent="0.25">
      <c r="A1016" s="52"/>
      <c r="B1016" s="61"/>
      <c r="C1016" s="56"/>
      <c r="D1016" s="56"/>
      <c r="E1016" s="66"/>
      <c r="F1016" s="66"/>
      <c r="G1016" s="71"/>
      <c r="H1016" s="58"/>
      <c r="I1016" s="61"/>
      <c r="J1016" s="56"/>
      <c r="K1016" s="56"/>
      <c r="L1016" s="24"/>
    </row>
    <row r="1017" spans="1:13" s="83" customFormat="1" hidden="1" x14ac:dyDescent="0.25">
      <c r="A1017" s="52"/>
      <c r="B1017" s="61"/>
      <c r="C1017" s="56"/>
      <c r="D1017" s="56"/>
      <c r="E1017" s="66"/>
      <c r="F1017" s="66"/>
      <c r="G1017" s="71"/>
      <c r="H1017" s="58"/>
      <c r="I1017" s="61"/>
      <c r="J1017" s="56"/>
      <c r="K1017" s="56"/>
      <c r="L1017" s="24"/>
      <c r="M1017"/>
    </row>
    <row r="1018" spans="1:13" hidden="1" x14ac:dyDescent="0.25">
      <c r="A1018" s="52"/>
      <c r="B1018" s="61"/>
      <c r="C1018" s="56"/>
      <c r="D1018" s="56"/>
      <c r="E1018" s="66"/>
      <c r="F1018" s="66"/>
      <c r="G1018" s="71"/>
      <c r="H1018" s="58"/>
      <c r="I1018" s="61"/>
      <c r="J1018" s="56"/>
      <c r="K1018" s="56"/>
      <c r="L1018" s="24"/>
    </row>
    <row r="1019" spans="1:13" hidden="1" x14ac:dyDescent="0.25">
      <c r="A1019" s="52"/>
      <c r="B1019" s="61"/>
      <c r="C1019" s="56"/>
      <c r="D1019" s="56"/>
      <c r="E1019" s="66"/>
      <c r="F1019" s="66"/>
      <c r="G1019" s="71"/>
      <c r="H1019" s="58"/>
      <c r="I1019" s="61"/>
      <c r="J1019" s="56"/>
      <c r="K1019" s="56"/>
      <c r="L1019" s="24"/>
    </row>
    <row r="1020" spans="1:13" hidden="1" x14ac:dyDescent="0.25">
      <c r="A1020" s="52"/>
      <c r="B1020" s="61"/>
      <c r="C1020" s="56"/>
      <c r="D1020" s="56"/>
      <c r="E1020" s="66"/>
      <c r="F1020" s="66"/>
      <c r="G1020" s="71"/>
      <c r="H1020" s="58"/>
      <c r="I1020" s="61"/>
      <c r="J1020" s="56"/>
      <c r="K1020" s="56"/>
      <c r="L1020" s="24"/>
    </row>
    <row r="1021" spans="1:13" hidden="1" x14ac:dyDescent="0.25">
      <c r="A1021" s="52"/>
      <c r="B1021" s="65"/>
      <c r="C1021" s="65"/>
      <c r="D1021" s="65"/>
      <c r="E1021" s="70"/>
      <c r="F1021" s="70"/>
      <c r="G1021" s="72"/>
      <c r="H1021" s="50"/>
      <c r="I1021" s="65"/>
      <c r="J1021" s="69"/>
      <c r="K1021" s="56"/>
      <c r="L1021" s="50"/>
      <c r="M1021" s="40"/>
    </row>
    <row r="1022" spans="1:13" hidden="1" x14ac:dyDescent="0.25">
      <c r="A1022" s="52"/>
      <c r="B1022" s="61"/>
      <c r="C1022" s="56"/>
      <c r="D1022" s="56"/>
      <c r="E1022" s="66"/>
      <c r="F1022" s="66"/>
      <c r="G1022" s="71"/>
      <c r="H1022" s="58"/>
      <c r="I1022" s="61"/>
      <c r="J1022" s="56"/>
      <c r="K1022" s="56"/>
      <c r="L1022" s="24"/>
    </row>
    <row r="1023" spans="1:13" hidden="1" x14ac:dyDescent="0.25">
      <c r="A1023" s="52"/>
      <c r="B1023" s="61"/>
      <c r="C1023" s="56"/>
      <c r="D1023" s="56"/>
      <c r="E1023" s="66"/>
      <c r="F1023" s="66"/>
      <c r="G1023" s="71"/>
      <c r="H1023" s="58"/>
      <c r="I1023" s="61"/>
      <c r="J1023" s="56"/>
      <c r="K1023" s="56"/>
      <c r="L1023" s="24"/>
    </row>
    <row r="1024" spans="1:13" hidden="1" x14ac:dyDescent="0.25">
      <c r="A1024" s="52"/>
      <c r="B1024" s="61"/>
      <c r="C1024" s="56"/>
      <c r="D1024" s="56"/>
      <c r="E1024" s="66"/>
      <c r="F1024" s="66"/>
      <c r="G1024" s="71"/>
      <c r="H1024" s="58"/>
      <c r="I1024" s="61"/>
      <c r="J1024" s="56"/>
      <c r="K1024" s="56"/>
      <c r="L1024" s="24"/>
    </row>
    <row r="1025" spans="1:13" hidden="1" x14ac:dyDescent="0.25">
      <c r="A1025" s="52"/>
      <c r="B1025" s="61"/>
      <c r="C1025" s="56"/>
      <c r="D1025" s="56"/>
      <c r="E1025" s="66"/>
      <c r="F1025" s="66"/>
      <c r="G1025" s="71"/>
      <c r="H1025" s="58"/>
      <c r="I1025" s="61"/>
      <c r="J1025" s="56"/>
      <c r="K1025" s="56"/>
      <c r="L1025" s="24"/>
    </row>
    <row r="1026" spans="1:13" hidden="1" x14ac:dyDescent="0.25">
      <c r="A1026" s="52"/>
      <c r="B1026" s="61"/>
      <c r="C1026" s="56"/>
      <c r="D1026" s="56"/>
      <c r="E1026" s="66"/>
      <c r="F1026" s="66"/>
      <c r="G1026" s="71"/>
      <c r="H1026" s="58"/>
      <c r="I1026" s="61"/>
      <c r="J1026" s="56"/>
      <c r="K1026" s="56"/>
      <c r="L1026" s="56"/>
    </row>
    <row r="1027" spans="1:13" hidden="1" x14ac:dyDescent="0.25">
      <c r="A1027" s="52"/>
      <c r="B1027" s="74"/>
      <c r="C1027" s="61"/>
      <c r="D1027" s="75"/>
      <c r="E1027" s="98"/>
      <c r="F1027" s="98"/>
      <c r="G1027" s="76"/>
      <c r="H1027" s="61"/>
      <c r="I1027" s="61"/>
      <c r="J1027" s="61"/>
      <c r="K1027" s="56"/>
      <c r="L1027" s="24"/>
      <c r="M1027" s="42"/>
    </row>
    <row r="1028" spans="1:13" hidden="1" x14ac:dyDescent="0.25">
      <c r="A1028" s="52"/>
      <c r="B1028" s="61"/>
      <c r="C1028" s="61"/>
      <c r="D1028" s="75"/>
      <c r="E1028" s="98"/>
      <c r="F1028" s="98"/>
      <c r="G1028" s="76"/>
      <c r="H1028" s="61"/>
      <c r="I1028" s="61"/>
      <c r="J1028" s="61"/>
      <c r="K1028" s="56"/>
      <c r="L1028" s="24"/>
      <c r="M1028" s="42"/>
    </row>
    <row r="1029" spans="1:13" hidden="1" x14ac:dyDescent="0.25">
      <c r="A1029" s="52"/>
      <c r="B1029" s="74"/>
      <c r="C1029" s="61"/>
      <c r="D1029" s="75"/>
      <c r="E1029" s="98"/>
      <c r="F1029" s="98"/>
      <c r="G1029" s="76"/>
      <c r="H1029" s="61"/>
      <c r="I1029" s="61"/>
      <c r="J1029" s="61"/>
      <c r="K1029" s="56"/>
      <c r="L1029" s="24"/>
      <c r="M1029" s="42"/>
    </row>
    <row r="1030" spans="1:13" hidden="1" x14ac:dyDescent="0.25">
      <c r="A1030" s="52"/>
      <c r="B1030" s="74"/>
      <c r="C1030" s="61"/>
      <c r="D1030" s="75"/>
      <c r="E1030" s="98"/>
      <c r="F1030" s="98"/>
      <c r="G1030" s="76"/>
      <c r="H1030" s="61"/>
      <c r="I1030" s="61"/>
      <c r="J1030" s="61"/>
      <c r="K1030" s="56"/>
      <c r="L1030" s="24"/>
      <c r="M1030" s="42"/>
    </row>
    <row r="1031" spans="1:13" hidden="1" x14ac:dyDescent="0.25">
      <c r="A1031" s="52"/>
      <c r="B1031" s="61"/>
      <c r="C1031" s="61"/>
      <c r="D1031" s="75"/>
      <c r="E1031" s="98"/>
      <c r="F1031" s="98"/>
      <c r="G1031" s="76"/>
      <c r="H1031" s="61"/>
      <c r="I1031" s="61"/>
      <c r="J1031" s="61"/>
      <c r="K1031" s="56"/>
      <c r="L1031" s="24"/>
      <c r="M1031" s="42"/>
    </row>
    <row r="1032" spans="1:13" hidden="1" x14ac:dyDescent="0.25">
      <c r="A1032" s="52"/>
      <c r="B1032" s="74"/>
      <c r="C1032" s="61"/>
      <c r="D1032" s="75"/>
      <c r="E1032" s="98"/>
      <c r="F1032" s="98"/>
      <c r="G1032" s="76"/>
      <c r="H1032" s="61"/>
      <c r="I1032" s="61"/>
      <c r="J1032" s="61"/>
      <c r="K1032" s="56"/>
      <c r="L1032" s="24"/>
      <c r="M1032" s="42"/>
    </row>
    <row r="1033" spans="1:13" hidden="1" x14ac:dyDescent="0.25">
      <c r="A1033" s="52"/>
      <c r="B1033" s="45"/>
      <c r="C1033" s="24"/>
      <c r="D1033" s="46"/>
      <c r="E1033" s="98"/>
      <c r="F1033" s="62"/>
      <c r="G1033" s="36"/>
      <c r="H1033" s="24"/>
      <c r="I1033" s="61"/>
      <c r="J1033" s="61"/>
      <c r="K1033" s="56"/>
      <c r="L1033" s="24"/>
      <c r="M1033" s="32"/>
    </row>
    <row r="1034" spans="1:13" hidden="1" x14ac:dyDescent="0.25">
      <c r="A1034" s="52"/>
      <c r="B1034" s="45"/>
      <c r="C1034" s="24"/>
      <c r="D1034" s="46"/>
      <c r="E1034" s="98"/>
      <c r="F1034" s="62"/>
      <c r="G1034" s="36"/>
      <c r="H1034" s="24"/>
      <c r="I1034" s="61"/>
      <c r="J1034" s="61"/>
      <c r="K1034" s="56"/>
      <c r="L1034" s="24"/>
      <c r="M1034" s="32"/>
    </row>
    <row r="1035" spans="1:13" s="83" customFormat="1" hidden="1" x14ac:dyDescent="0.25">
      <c r="A1035" s="52"/>
      <c r="B1035" s="45"/>
      <c r="C1035" s="24"/>
      <c r="D1035" s="46"/>
      <c r="E1035" s="98"/>
      <c r="F1035" s="62"/>
      <c r="G1035" s="36"/>
      <c r="H1035" s="24"/>
      <c r="I1035" s="61"/>
      <c r="J1035" s="61"/>
      <c r="K1035" s="56"/>
      <c r="L1035" s="24"/>
      <c r="M1035" s="32"/>
    </row>
    <row r="1036" spans="1:13" hidden="1" x14ac:dyDescent="0.25">
      <c r="A1036" s="52"/>
      <c r="B1036" s="56"/>
      <c r="C1036" s="56"/>
      <c r="D1036" s="56"/>
      <c r="E1036" s="66"/>
      <c r="F1036" s="66"/>
      <c r="G1036" s="57"/>
      <c r="H1036" s="56"/>
      <c r="I1036" s="56"/>
      <c r="J1036" s="56"/>
      <c r="K1036" s="56"/>
      <c r="L1036" s="20"/>
    </row>
    <row r="1037" spans="1:13" hidden="1" x14ac:dyDescent="0.25">
      <c r="A1037" s="52"/>
      <c r="B1037" s="56"/>
      <c r="C1037" s="56"/>
      <c r="D1037" s="56"/>
      <c r="E1037" s="66"/>
      <c r="F1037" s="66"/>
      <c r="G1037" s="57"/>
      <c r="H1037" s="56"/>
      <c r="I1037" s="56"/>
      <c r="J1037" s="56"/>
      <c r="K1037" s="56"/>
      <c r="L1037" s="20"/>
    </row>
    <row r="1038" spans="1:13" hidden="1" x14ac:dyDescent="0.25">
      <c r="A1038" s="52"/>
      <c r="B1038" s="56"/>
      <c r="C1038" s="56"/>
      <c r="D1038" s="56"/>
      <c r="E1038" s="66"/>
      <c r="F1038" s="66"/>
      <c r="G1038" s="57"/>
      <c r="H1038" s="56"/>
      <c r="I1038" s="56"/>
      <c r="J1038" s="56"/>
      <c r="K1038" s="56"/>
      <c r="L1038" s="20"/>
    </row>
    <row r="1039" spans="1:13" hidden="1" x14ac:dyDescent="0.25">
      <c r="A1039" s="52"/>
      <c r="B1039" s="56"/>
      <c r="C1039" s="56"/>
      <c r="D1039" s="56"/>
      <c r="E1039" s="66"/>
      <c r="F1039" s="66"/>
      <c r="G1039" s="57"/>
      <c r="H1039" s="56"/>
      <c r="I1039" s="56"/>
      <c r="J1039" s="56"/>
      <c r="K1039" s="56"/>
      <c r="L1039" s="20"/>
    </row>
    <row r="1040" spans="1:13" hidden="1" x14ac:dyDescent="0.25">
      <c r="A1040" s="52"/>
      <c r="B1040" s="56"/>
      <c r="C1040" s="56"/>
      <c r="D1040" s="56"/>
      <c r="E1040" s="66"/>
      <c r="F1040" s="66"/>
      <c r="G1040" s="57"/>
      <c r="H1040" s="56"/>
      <c r="I1040" s="56"/>
      <c r="J1040" s="56"/>
      <c r="K1040" s="56"/>
      <c r="L1040" s="20"/>
    </row>
    <row r="1041" spans="1:13" hidden="1" x14ac:dyDescent="0.25">
      <c r="A1041" s="52"/>
      <c r="B1041" s="56"/>
      <c r="C1041" s="56"/>
      <c r="D1041" s="56"/>
      <c r="E1041" s="66"/>
      <c r="F1041" s="66"/>
      <c r="G1041" s="57"/>
      <c r="H1041" s="56"/>
      <c r="I1041" s="56"/>
      <c r="J1041" s="56"/>
      <c r="K1041" s="56"/>
      <c r="L1041" s="20"/>
    </row>
    <row r="1042" spans="1:13" hidden="1" x14ac:dyDescent="0.25">
      <c r="A1042" s="52"/>
      <c r="B1042" s="20"/>
      <c r="C1042" s="20"/>
      <c r="D1042" s="20"/>
      <c r="E1042" s="37"/>
      <c r="F1042" s="37"/>
      <c r="G1042" s="51"/>
      <c r="H1042" s="20"/>
      <c r="I1042" s="20"/>
      <c r="J1042" s="20"/>
      <c r="K1042" s="56"/>
      <c r="L1042" s="24"/>
      <c r="M1042" s="34"/>
    </row>
    <row r="1043" spans="1:13" hidden="1" x14ac:dyDescent="0.25">
      <c r="A1043" s="52"/>
      <c r="B1043" s="20"/>
      <c r="C1043" s="20"/>
      <c r="D1043" s="20"/>
      <c r="E1043" s="37"/>
      <c r="F1043" s="37"/>
      <c r="G1043" s="51"/>
      <c r="H1043" s="20"/>
      <c r="I1043" s="20"/>
      <c r="J1043" s="20"/>
      <c r="K1043" s="56"/>
      <c r="L1043" s="24"/>
      <c r="M1043" s="34"/>
    </row>
    <row r="1044" spans="1:13" hidden="1" x14ac:dyDescent="0.25">
      <c r="A1044" s="52"/>
      <c r="B1044" s="20"/>
      <c r="C1044" s="20"/>
      <c r="D1044" s="20"/>
      <c r="E1044" s="37"/>
      <c r="F1044" s="37"/>
      <c r="G1044" s="51"/>
      <c r="H1044" s="20"/>
      <c r="I1044" s="20"/>
      <c r="J1044" s="20"/>
      <c r="K1044" s="56"/>
      <c r="L1044" s="24"/>
      <c r="M1044" s="34"/>
    </row>
    <row r="1045" spans="1:13" s="83" customFormat="1" hidden="1" x14ac:dyDescent="0.25">
      <c r="A1045" s="52"/>
      <c r="B1045" s="20"/>
      <c r="C1045" s="20"/>
      <c r="D1045" s="20"/>
      <c r="E1045" s="37"/>
      <c r="F1045" s="37"/>
      <c r="G1045" s="51"/>
      <c r="H1045" s="20"/>
      <c r="I1045" s="20"/>
      <c r="J1045" s="20"/>
      <c r="K1045" s="56"/>
      <c r="L1045" s="24"/>
      <c r="M1045" s="34"/>
    </row>
    <row r="1046" spans="1:13" hidden="1" x14ac:dyDescent="0.25">
      <c r="A1046" s="52"/>
      <c r="B1046" s="56"/>
      <c r="C1046" s="56"/>
      <c r="D1046" s="56"/>
      <c r="E1046" s="66"/>
      <c r="F1046" s="66"/>
      <c r="G1046" s="51"/>
      <c r="H1046" s="20"/>
      <c r="I1046" s="56"/>
      <c r="J1046" s="56"/>
      <c r="K1046" s="56"/>
      <c r="L1046" s="24"/>
      <c r="M1046" s="35"/>
    </row>
    <row r="1047" spans="1:13" hidden="1" x14ac:dyDescent="0.25">
      <c r="A1047" s="52"/>
      <c r="B1047" s="56"/>
      <c r="C1047" s="56"/>
      <c r="D1047" s="56"/>
      <c r="E1047" s="66"/>
      <c r="F1047" s="66"/>
      <c r="G1047" s="51"/>
      <c r="H1047" s="56"/>
      <c r="I1047" s="56"/>
      <c r="J1047" s="56"/>
      <c r="K1047" s="56"/>
      <c r="L1047" s="24"/>
      <c r="M1047" s="35"/>
    </row>
    <row r="1048" spans="1:13" x14ac:dyDescent="0.25">
      <c r="A1048" s="81">
        <v>43301</v>
      </c>
      <c r="B1048" s="31" t="s">
        <v>396</v>
      </c>
      <c r="C1048" s="31" t="s">
        <v>70</v>
      </c>
      <c r="D1048" s="31" t="s">
        <v>76</v>
      </c>
      <c r="E1048" s="60"/>
      <c r="F1048" s="60">
        <v>71000</v>
      </c>
      <c r="G1048" s="84"/>
      <c r="H1048" s="31" t="s">
        <v>186</v>
      </c>
      <c r="I1048" s="31" t="s">
        <v>188</v>
      </c>
      <c r="J1048" s="31"/>
      <c r="K1048" s="31" t="s">
        <v>66</v>
      </c>
      <c r="L1048" s="82" t="s">
        <v>100</v>
      </c>
      <c r="M1048" s="85"/>
    </row>
    <row r="1049" spans="1:13" hidden="1" x14ac:dyDescent="0.25">
      <c r="A1049" s="52"/>
      <c r="B1049" s="56"/>
      <c r="C1049" s="56"/>
      <c r="D1049" s="56"/>
      <c r="E1049" s="66"/>
      <c r="F1049" s="66"/>
      <c r="G1049" s="51"/>
      <c r="H1049" s="56"/>
      <c r="I1049" s="56"/>
      <c r="J1049" s="56"/>
      <c r="K1049" s="56"/>
      <c r="L1049" s="24"/>
      <c r="M1049" s="35"/>
    </row>
    <row r="1050" spans="1:13" hidden="1" x14ac:dyDescent="0.25">
      <c r="A1050" s="52"/>
      <c r="B1050" s="20"/>
      <c r="C1050" s="20"/>
      <c r="D1050" s="68"/>
      <c r="E1050" s="66"/>
      <c r="F1050" s="66"/>
      <c r="G1050" s="37"/>
      <c r="H1050" s="20"/>
      <c r="I1050" s="20"/>
      <c r="J1050" s="56"/>
      <c r="K1050" s="56"/>
      <c r="L1050" s="24"/>
      <c r="M1050" s="38"/>
    </row>
    <row r="1051" spans="1:13" hidden="1" x14ac:dyDescent="0.25">
      <c r="A1051" s="52"/>
      <c r="B1051" s="20"/>
      <c r="C1051" s="20"/>
      <c r="D1051" s="68"/>
      <c r="E1051" s="66"/>
      <c r="F1051" s="66"/>
      <c r="G1051" s="37"/>
      <c r="H1051" s="20"/>
      <c r="I1051" s="20"/>
      <c r="J1051" s="56"/>
      <c r="K1051" s="56"/>
      <c r="L1051" s="24"/>
      <c r="M1051" s="38"/>
    </row>
    <row r="1052" spans="1:13" hidden="1" x14ac:dyDescent="0.25">
      <c r="A1052" s="52"/>
      <c r="B1052" s="20"/>
      <c r="C1052" s="20"/>
      <c r="D1052" s="68"/>
      <c r="E1052" s="66"/>
      <c r="F1052" s="66"/>
      <c r="G1052" s="37"/>
      <c r="H1052" s="20"/>
      <c r="I1052" s="20"/>
      <c r="J1052" s="56"/>
      <c r="K1052" s="56"/>
      <c r="L1052" s="24"/>
      <c r="M1052" s="38"/>
    </row>
    <row r="1053" spans="1:13" hidden="1" x14ac:dyDescent="0.25">
      <c r="A1053" s="52"/>
      <c r="B1053" s="20"/>
      <c r="C1053" s="20"/>
      <c r="D1053" s="68"/>
      <c r="E1053" s="66"/>
      <c r="F1053" s="66"/>
      <c r="G1053" s="37"/>
      <c r="H1053" s="20"/>
      <c r="I1053" s="20"/>
      <c r="J1053" s="56"/>
      <c r="K1053" s="56"/>
      <c r="L1053" s="24"/>
      <c r="M1053" s="38"/>
    </row>
    <row r="1054" spans="1:13" ht="15.75" hidden="1" x14ac:dyDescent="0.25">
      <c r="A1054" s="52"/>
      <c r="B1054" s="20"/>
      <c r="C1054" s="20"/>
      <c r="D1054" s="55"/>
      <c r="E1054" s="37"/>
      <c r="F1054" s="37"/>
      <c r="G1054" s="37"/>
      <c r="H1054" s="20"/>
      <c r="I1054" s="46"/>
      <c r="J1054" s="20"/>
      <c r="K1054" s="56"/>
      <c r="L1054" s="24"/>
      <c r="M1054" s="39"/>
    </row>
    <row r="1055" spans="1:13" ht="15.75" hidden="1" x14ac:dyDescent="0.25">
      <c r="A1055" s="52"/>
      <c r="B1055" s="20"/>
      <c r="C1055" s="20"/>
      <c r="D1055" s="55"/>
      <c r="E1055" s="37"/>
      <c r="F1055" s="37"/>
      <c r="G1055" s="37"/>
      <c r="H1055" s="20"/>
      <c r="I1055" s="46"/>
      <c r="J1055" s="20"/>
      <c r="K1055" s="56"/>
      <c r="L1055" s="24"/>
      <c r="M1055" s="39"/>
    </row>
    <row r="1056" spans="1:13" ht="15.75" hidden="1" x14ac:dyDescent="0.25">
      <c r="A1056" s="52"/>
      <c r="B1056" s="20"/>
      <c r="C1056" s="20"/>
      <c r="D1056" s="55"/>
      <c r="E1056" s="37"/>
      <c r="F1056" s="37"/>
      <c r="G1056" s="37"/>
      <c r="H1056" s="20"/>
      <c r="I1056" s="46"/>
      <c r="J1056" s="20"/>
      <c r="K1056" s="56"/>
      <c r="L1056" s="24"/>
      <c r="M1056" s="39"/>
    </row>
    <row r="1057" spans="1:13" ht="15.75" hidden="1" x14ac:dyDescent="0.25">
      <c r="A1057" s="52"/>
      <c r="B1057" s="20"/>
      <c r="C1057" s="20"/>
      <c r="D1057" s="55"/>
      <c r="E1057" s="37"/>
      <c r="F1057" s="37"/>
      <c r="G1057" s="37"/>
      <c r="H1057" s="20"/>
      <c r="I1057" s="46"/>
      <c r="J1057" s="20"/>
      <c r="K1057" s="56"/>
      <c r="L1057" s="24"/>
      <c r="M1057" s="39"/>
    </row>
    <row r="1058" spans="1:13" ht="15.75" hidden="1" x14ac:dyDescent="0.25">
      <c r="A1058" s="52"/>
      <c r="B1058" s="20"/>
      <c r="C1058" s="20"/>
      <c r="D1058" s="20"/>
      <c r="E1058" s="37"/>
      <c r="F1058" s="37"/>
      <c r="G1058" s="37"/>
      <c r="H1058" s="20"/>
      <c r="I1058" s="46"/>
      <c r="J1058" s="20"/>
      <c r="K1058" s="56"/>
      <c r="L1058" s="24"/>
      <c r="M1058" s="39"/>
    </row>
    <row r="1059" spans="1:13" hidden="1" x14ac:dyDescent="0.25">
      <c r="A1059" s="52"/>
      <c r="B1059" s="20"/>
      <c r="C1059" s="20"/>
      <c r="D1059" s="56"/>
      <c r="E1059" s="37"/>
      <c r="F1059" s="67"/>
      <c r="G1059" s="57"/>
      <c r="H1059" s="20"/>
      <c r="I1059" s="20"/>
      <c r="J1059" s="20"/>
      <c r="K1059" s="56"/>
      <c r="L1059" s="56"/>
      <c r="M1059" s="3"/>
    </row>
    <row r="1060" spans="1:13" hidden="1" x14ac:dyDescent="0.25">
      <c r="A1060" s="52"/>
      <c r="B1060" s="20"/>
      <c r="C1060" s="20"/>
      <c r="D1060" s="56"/>
      <c r="E1060" s="37"/>
      <c r="F1060" s="67"/>
      <c r="G1060" s="57"/>
      <c r="H1060" s="20"/>
      <c r="I1060" s="20"/>
      <c r="J1060" s="20"/>
      <c r="K1060" s="56"/>
      <c r="L1060" s="56"/>
      <c r="M1060" s="3"/>
    </row>
    <row r="1061" spans="1:13" hidden="1" x14ac:dyDescent="0.25">
      <c r="A1061" s="52"/>
      <c r="B1061" s="61"/>
      <c r="C1061" s="61"/>
      <c r="D1061" s="61"/>
      <c r="E1061" s="66"/>
      <c r="F1061" s="98"/>
      <c r="G1061" s="61"/>
      <c r="H1061" s="58"/>
      <c r="I1061" s="61"/>
      <c r="J1061" s="56"/>
      <c r="K1061" s="56"/>
      <c r="L1061" s="24"/>
    </row>
    <row r="1062" spans="1:13" hidden="1" x14ac:dyDescent="0.25">
      <c r="A1062" s="52"/>
      <c r="B1062" s="61"/>
      <c r="C1062" s="61"/>
      <c r="D1062" s="61"/>
      <c r="E1062" s="66"/>
      <c r="F1062" s="98"/>
      <c r="G1062" s="61"/>
      <c r="H1062" s="58"/>
      <c r="I1062" s="61"/>
      <c r="J1062" s="56"/>
      <c r="K1062" s="56"/>
      <c r="L1062" s="24"/>
    </row>
    <row r="1063" spans="1:13" s="83" customFormat="1" hidden="1" x14ac:dyDescent="0.25">
      <c r="A1063" s="52"/>
      <c r="B1063" s="61"/>
      <c r="C1063" s="61"/>
      <c r="D1063" s="61"/>
      <c r="E1063" s="66"/>
      <c r="F1063" s="98"/>
      <c r="G1063" s="61"/>
      <c r="H1063" s="58"/>
      <c r="I1063" s="61"/>
      <c r="J1063" s="56"/>
      <c r="K1063" s="56"/>
      <c r="L1063" s="24"/>
      <c r="M1063"/>
    </row>
    <row r="1064" spans="1:13" hidden="1" x14ac:dyDescent="0.25">
      <c r="A1064" s="52"/>
      <c r="B1064" s="58"/>
      <c r="C1064" s="24"/>
      <c r="D1064" s="58"/>
      <c r="E1064" s="66"/>
      <c r="F1064" s="66"/>
      <c r="G1064" s="71"/>
      <c r="H1064" s="58"/>
      <c r="I1064" s="58"/>
      <c r="J1064" s="56"/>
      <c r="K1064" s="56"/>
      <c r="L1064" s="24"/>
    </row>
    <row r="1065" spans="1:13" hidden="1" x14ac:dyDescent="0.25">
      <c r="A1065" s="52"/>
      <c r="B1065" s="58"/>
      <c r="C1065" s="56"/>
      <c r="D1065" s="58"/>
      <c r="E1065" s="66"/>
      <c r="F1065" s="66"/>
      <c r="G1065" s="71"/>
      <c r="H1065" s="58"/>
      <c r="I1065" s="58"/>
      <c r="J1065" s="56"/>
      <c r="K1065" s="56"/>
      <c r="L1065" s="24"/>
    </row>
    <row r="1066" spans="1:13" hidden="1" x14ac:dyDescent="0.25">
      <c r="A1066" s="52"/>
      <c r="B1066" s="58"/>
      <c r="C1066" s="56"/>
      <c r="D1066" s="58"/>
      <c r="E1066" s="66"/>
      <c r="F1066" s="66"/>
      <c r="G1066" s="71"/>
      <c r="H1066" s="58"/>
      <c r="I1066" s="58"/>
      <c r="J1066" s="56"/>
      <c r="K1066" s="56"/>
      <c r="L1066" s="24"/>
    </row>
    <row r="1067" spans="1:13" hidden="1" x14ac:dyDescent="0.25">
      <c r="A1067" s="52"/>
      <c r="B1067" s="58"/>
      <c r="C1067" s="56"/>
      <c r="D1067" s="58"/>
      <c r="E1067" s="66"/>
      <c r="F1067" s="66"/>
      <c r="G1067" s="71"/>
      <c r="H1067" s="58"/>
      <c r="I1067" s="58"/>
      <c r="J1067" s="56"/>
      <c r="K1067" s="56"/>
      <c r="L1067" s="24"/>
    </row>
    <row r="1068" spans="1:13" hidden="1" x14ac:dyDescent="0.25">
      <c r="A1068" s="52"/>
      <c r="B1068" s="61"/>
      <c r="C1068" s="56"/>
      <c r="D1068" s="56"/>
      <c r="E1068" s="66"/>
      <c r="F1068" s="66"/>
      <c r="G1068" s="71"/>
      <c r="H1068" s="58"/>
      <c r="I1068" s="61"/>
      <c r="J1068" s="56"/>
      <c r="K1068" s="56"/>
      <c r="L1068" s="24"/>
    </row>
    <row r="1069" spans="1:13" hidden="1" x14ac:dyDescent="0.25">
      <c r="A1069" s="52"/>
      <c r="B1069" s="61"/>
      <c r="C1069" s="56"/>
      <c r="D1069" s="56"/>
      <c r="E1069" s="66"/>
      <c r="F1069" s="66"/>
      <c r="G1069" s="71"/>
      <c r="H1069" s="58"/>
      <c r="I1069" s="61"/>
      <c r="J1069" s="56"/>
      <c r="K1069" s="56"/>
      <c r="L1069" s="24"/>
    </row>
    <row r="1070" spans="1:13" hidden="1" x14ac:dyDescent="0.25">
      <c r="A1070" s="52"/>
      <c r="B1070" s="61"/>
      <c r="C1070" s="56"/>
      <c r="D1070" s="56"/>
      <c r="E1070" s="66"/>
      <c r="F1070" s="66"/>
      <c r="G1070" s="71"/>
      <c r="H1070" s="58"/>
      <c r="I1070" s="61"/>
      <c r="J1070" s="56"/>
      <c r="K1070" s="56"/>
      <c r="L1070" s="24"/>
    </row>
    <row r="1071" spans="1:13" hidden="1" x14ac:dyDescent="0.25">
      <c r="A1071" s="52"/>
      <c r="B1071" s="61"/>
      <c r="C1071" s="56"/>
      <c r="D1071" s="56"/>
      <c r="E1071" s="66"/>
      <c r="F1071" s="66"/>
      <c r="G1071" s="71"/>
      <c r="H1071" s="58"/>
      <c r="I1071" s="61"/>
      <c r="J1071" s="56"/>
      <c r="K1071" s="56"/>
      <c r="L1071" s="24"/>
    </row>
    <row r="1072" spans="1:13" hidden="1" x14ac:dyDescent="0.25">
      <c r="A1072" s="52"/>
      <c r="B1072" s="61"/>
      <c r="C1072" s="56"/>
      <c r="D1072" s="56"/>
      <c r="E1072" s="66"/>
      <c r="F1072" s="66"/>
      <c r="G1072" s="71"/>
      <c r="H1072" s="58"/>
      <c r="I1072" s="61"/>
      <c r="J1072" s="56"/>
      <c r="K1072" s="56"/>
      <c r="L1072" s="24"/>
    </row>
    <row r="1073" spans="1:13" hidden="1" x14ac:dyDescent="0.25">
      <c r="A1073" s="52"/>
      <c r="B1073" s="61"/>
      <c r="C1073" s="56"/>
      <c r="D1073" s="56"/>
      <c r="E1073" s="66"/>
      <c r="F1073" s="66"/>
      <c r="G1073" s="71"/>
      <c r="H1073" s="58"/>
      <c r="I1073" s="61"/>
      <c r="J1073" s="56"/>
      <c r="K1073" s="56"/>
      <c r="L1073" s="24"/>
    </row>
    <row r="1074" spans="1:13" hidden="1" x14ac:dyDescent="0.25">
      <c r="A1074" s="52"/>
      <c r="B1074" s="61"/>
      <c r="C1074" s="56"/>
      <c r="D1074" s="56"/>
      <c r="E1074" s="66"/>
      <c r="F1074" s="66"/>
      <c r="G1074" s="71"/>
      <c r="H1074" s="58"/>
      <c r="I1074" s="61"/>
      <c r="J1074" s="56"/>
      <c r="K1074" s="56"/>
      <c r="L1074" s="24"/>
    </row>
    <row r="1075" spans="1:13" hidden="1" x14ac:dyDescent="0.25">
      <c r="A1075" s="52"/>
      <c r="B1075" s="61"/>
      <c r="C1075" s="24"/>
      <c r="D1075" s="56"/>
      <c r="E1075" s="66"/>
      <c r="F1075" s="66"/>
      <c r="G1075" s="71"/>
      <c r="H1075" s="58"/>
      <c r="I1075" s="61"/>
      <c r="J1075" s="56"/>
      <c r="K1075" s="56"/>
      <c r="L1075" s="24"/>
    </row>
    <row r="1076" spans="1:13" hidden="1" x14ac:dyDescent="0.25">
      <c r="A1076" s="52"/>
      <c r="B1076" s="74"/>
      <c r="C1076" s="61"/>
      <c r="D1076" s="75"/>
      <c r="E1076" s="98"/>
      <c r="F1076" s="98"/>
      <c r="G1076" s="76"/>
      <c r="H1076" s="61"/>
      <c r="I1076" s="61"/>
      <c r="J1076" s="61"/>
      <c r="K1076" s="56"/>
      <c r="L1076" s="24"/>
      <c r="M1076" s="42"/>
    </row>
    <row r="1077" spans="1:13" hidden="1" x14ac:dyDescent="0.25">
      <c r="A1077" s="52"/>
      <c r="B1077" s="74"/>
      <c r="C1077" s="61"/>
      <c r="D1077" s="75"/>
      <c r="E1077" s="98"/>
      <c r="F1077" s="98"/>
      <c r="G1077" s="76"/>
      <c r="H1077" s="61"/>
      <c r="I1077" s="61"/>
      <c r="J1077" s="61"/>
      <c r="K1077" s="56"/>
      <c r="L1077" s="24"/>
      <c r="M1077" s="42"/>
    </row>
    <row r="1078" spans="1:13" hidden="1" x14ac:dyDescent="0.25">
      <c r="A1078" s="52"/>
      <c r="B1078" s="74"/>
      <c r="C1078" s="24"/>
      <c r="D1078" s="75"/>
      <c r="E1078" s="98"/>
      <c r="F1078" s="98"/>
      <c r="G1078" s="76"/>
      <c r="H1078" s="61"/>
      <c r="I1078" s="61"/>
      <c r="J1078" s="61"/>
      <c r="K1078" s="56"/>
      <c r="L1078" s="24"/>
      <c r="M1078" s="42"/>
    </row>
    <row r="1079" spans="1:13" hidden="1" x14ac:dyDescent="0.25">
      <c r="A1079" s="52"/>
      <c r="B1079" s="74"/>
      <c r="C1079" s="61"/>
      <c r="D1079" s="75"/>
      <c r="E1079" s="98"/>
      <c r="F1079" s="98"/>
      <c r="G1079" s="76"/>
      <c r="H1079" s="61"/>
      <c r="I1079" s="61"/>
      <c r="J1079" s="61"/>
      <c r="K1079" s="56"/>
      <c r="L1079" s="24"/>
      <c r="M1079" s="42"/>
    </row>
    <row r="1080" spans="1:13" hidden="1" x14ac:dyDescent="0.25">
      <c r="A1080" s="52"/>
      <c r="B1080" s="74"/>
      <c r="C1080" s="61"/>
      <c r="D1080" s="75"/>
      <c r="E1080" s="98"/>
      <c r="F1080" s="98"/>
      <c r="G1080" s="76"/>
      <c r="H1080" s="61"/>
      <c r="I1080" s="61"/>
      <c r="J1080" s="61"/>
      <c r="K1080" s="56"/>
      <c r="L1080" s="24"/>
      <c r="M1080" s="42"/>
    </row>
    <row r="1081" spans="1:13" hidden="1" x14ac:dyDescent="0.25">
      <c r="A1081" s="52"/>
      <c r="B1081" s="45"/>
      <c r="C1081" s="24"/>
      <c r="D1081" s="46"/>
      <c r="E1081" s="98"/>
      <c r="F1081" s="62"/>
      <c r="G1081" s="36"/>
      <c r="H1081" s="24"/>
      <c r="I1081" s="61"/>
      <c r="J1081" s="61"/>
      <c r="K1081" s="56"/>
      <c r="L1081" s="24"/>
      <c r="M1081" s="32"/>
    </row>
    <row r="1082" spans="1:13" hidden="1" x14ac:dyDescent="0.25">
      <c r="A1082" s="52"/>
      <c r="B1082" s="45"/>
      <c r="C1082" s="24"/>
      <c r="D1082" s="46"/>
      <c r="E1082" s="98"/>
      <c r="F1082" s="62"/>
      <c r="G1082" s="36"/>
      <c r="H1082" s="24"/>
      <c r="I1082" s="61"/>
      <c r="J1082" s="61"/>
      <c r="K1082" s="56"/>
      <c r="L1082" s="24"/>
      <c r="M1082" s="32"/>
    </row>
    <row r="1083" spans="1:13" hidden="1" x14ac:dyDescent="0.25">
      <c r="A1083" s="52"/>
      <c r="B1083" s="45"/>
      <c r="C1083" s="24"/>
      <c r="D1083" s="46"/>
      <c r="E1083" s="98"/>
      <c r="F1083" s="62"/>
      <c r="G1083" s="36"/>
      <c r="H1083" s="24"/>
      <c r="I1083" s="61"/>
      <c r="J1083" s="61"/>
      <c r="K1083" s="56"/>
      <c r="L1083" s="24"/>
      <c r="M1083" s="32"/>
    </row>
    <row r="1084" spans="1:13" hidden="1" x14ac:dyDescent="0.25">
      <c r="A1084" s="52"/>
      <c r="B1084" s="56"/>
      <c r="C1084" s="56"/>
      <c r="D1084" s="56"/>
      <c r="E1084" s="66"/>
      <c r="F1084" s="66"/>
      <c r="G1084" s="57"/>
      <c r="H1084" s="56"/>
      <c r="I1084" s="56"/>
      <c r="J1084" s="56"/>
      <c r="K1084" s="56"/>
      <c r="L1084" s="20"/>
    </row>
    <row r="1085" spans="1:13" hidden="1" x14ac:dyDescent="0.25">
      <c r="A1085" s="52"/>
      <c r="B1085" s="56"/>
      <c r="C1085" s="56"/>
      <c r="D1085" s="56"/>
      <c r="E1085" s="66"/>
      <c r="F1085" s="66"/>
      <c r="G1085" s="57"/>
      <c r="H1085" s="56"/>
      <c r="I1085" s="56"/>
      <c r="J1085" s="56"/>
      <c r="K1085" s="56"/>
      <c r="L1085" s="20"/>
    </row>
    <row r="1086" spans="1:13" hidden="1" x14ac:dyDescent="0.25">
      <c r="A1086" s="52"/>
      <c r="B1086" s="56"/>
      <c r="C1086" s="56"/>
      <c r="D1086" s="56"/>
      <c r="E1086" s="66"/>
      <c r="F1086" s="66"/>
      <c r="G1086" s="57"/>
      <c r="H1086" s="56"/>
      <c r="I1086" s="56"/>
      <c r="J1086" s="56"/>
      <c r="K1086" s="56"/>
      <c r="L1086" s="20"/>
    </row>
    <row r="1087" spans="1:13" s="83" customFormat="1" hidden="1" x14ac:dyDescent="0.25">
      <c r="A1087" s="52"/>
      <c r="B1087" s="56"/>
      <c r="C1087" s="56"/>
      <c r="D1087" s="56"/>
      <c r="E1087" s="66"/>
      <c r="F1087" s="66"/>
      <c r="G1087" s="57"/>
      <c r="H1087" s="56"/>
      <c r="I1087" s="56"/>
      <c r="J1087" s="56"/>
      <c r="K1087" s="56"/>
      <c r="L1087" s="20"/>
      <c r="M1087"/>
    </row>
    <row r="1088" spans="1:13" s="40" customFormat="1" hidden="1" x14ac:dyDescent="0.25">
      <c r="A1088" s="52"/>
      <c r="B1088" s="56"/>
      <c r="C1088" s="56"/>
      <c r="D1088" s="56"/>
      <c r="E1088" s="66"/>
      <c r="F1088" s="66"/>
      <c r="G1088" s="57"/>
      <c r="H1088" s="56"/>
      <c r="I1088" s="56"/>
      <c r="J1088" s="56"/>
      <c r="K1088" s="56"/>
      <c r="L1088" s="20"/>
      <c r="M1088"/>
    </row>
    <row r="1089" spans="1:13" hidden="1" x14ac:dyDescent="0.25">
      <c r="A1089" s="52"/>
      <c r="B1089" s="56"/>
      <c r="C1089" s="56"/>
      <c r="D1089" s="56"/>
      <c r="E1089" s="66"/>
      <c r="F1089" s="66"/>
      <c r="G1089" s="57"/>
      <c r="H1089" s="56"/>
      <c r="I1089" s="56"/>
      <c r="J1089" s="56"/>
      <c r="K1089" s="56"/>
      <c r="L1089" s="20"/>
    </row>
    <row r="1090" spans="1:13" s="83" customFormat="1" hidden="1" x14ac:dyDescent="0.25">
      <c r="A1090" s="52"/>
      <c r="B1090" s="56"/>
      <c r="C1090" s="56"/>
      <c r="D1090" s="56"/>
      <c r="E1090" s="66"/>
      <c r="F1090" s="66"/>
      <c r="G1090" s="51"/>
      <c r="H1090" s="56"/>
      <c r="I1090" s="56"/>
      <c r="J1090" s="56"/>
      <c r="K1090" s="56"/>
      <c r="L1090" s="24"/>
      <c r="M1090" s="35"/>
    </row>
    <row r="1091" spans="1:13" hidden="1" x14ac:dyDescent="0.25">
      <c r="A1091" s="52"/>
      <c r="B1091" s="56"/>
      <c r="C1091" s="56"/>
      <c r="D1091" s="56"/>
      <c r="E1091" s="66"/>
      <c r="F1091" s="66"/>
      <c r="G1091" s="51"/>
      <c r="H1091" s="56"/>
      <c r="I1091" s="56"/>
      <c r="J1091" s="56"/>
      <c r="K1091" s="56"/>
      <c r="L1091" s="24"/>
      <c r="M1091" s="35"/>
    </row>
    <row r="1092" spans="1:13" x14ac:dyDescent="0.25">
      <c r="A1092" s="81">
        <v>43302</v>
      </c>
      <c r="B1092" s="31" t="s">
        <v>350</v>
      </c>
      <c r="C1092" s="31" t="s">
        <v>70</v>
      </c>
      <c r="D1092" s="31" t="s">
        <v>76</v>
      </c>
      <c r="E1092" s="60"/>
      <c r="F1092" s="60">
        <v>22000</v>
      </c>
      <c r="G1092" s="84"/>
      <c r="H1092" s="31" t="s">
        <v>186</v>
      </c>
      <c r="I1092" s="31" t="s">
        <v>188</v>
      </c>
      <c r="J1092" s="31"/>
      <c r="K1092" s="31" t="s">
        <v>66</v>
      </c>
      <c r="L1092" s="82" t="s">
        <v>100</v>
      </c>
      <c r="M1092" s="85"/>
    </row>
    <row r="1093" spans="1:13" hidden="1" x14ac:dyDescent="0.25">
      <c r="A1093" s="52"/>
      <c r="B1093" s="56"/>
      <c r="C1093" s="56"/>
      <c r="D1093" s="56"/>
      <c r="E1093" s="66"/>
      <c r="F1093" s="66"/>
      <c r="G1093" s="51"/>
      <c r="H1093" s="56"/>
      <c r="I1093" s="56"/>
      <c r="J1093" s="56"/>
      <c r="K1093" s="56"/>
      <c r="L1093" s="24"/>
      <c r="M1093" s="35"/>
    </row>
    <row r="1094" spans="1:13" ht="15.75" hidden="1" x14ac:dyDescent="0.25">
      <c r="A1094" s="52"/>
      <c r="B1094" s="20"/>
      <c r="C1094" s="24"/>
      <c r="D1094" s="55"/>
      <c r="E1094" s="37"/>
      <c r="F1094" s="37"/>
      <c r="G1094" s="37"/>
      <c r="H1094" s="20"/>
      <c r="I1094" s="46"/>
      <c r="J1094" s="20"/>
      <c r="K1094" s="56"/>
      <c r="L1094" s="20"/>
      <c r="M1094" s="39"/>
    </row>
    <row r="1095" spans="1:13" ht="15.75" hidden="1" x14ac:dyDescent="0.25">
      <c r="A1095" s="52"/>
      <c r="B1095" s="20"/>
      <c r="C1095" s="20"/>
      <c r="D1095" s="55"/>
      <c r="E1095" s="37"/>
      <c r="F1095" s="37"/>
      <c r="G1095" s="37"/>
      <c r="H1095" s="20"/>
      <c r="I1095" s="46"/>
      <c r="J1095" s="20"/>
      <c r="K1095" s="56"/>
      <c r="L1095" s="24"/>
      <c r="M1095" s="39"/>
    </row>
    <row r="1096" spans="1:13" ht="15.75" hidden="1" x14ac:dyDescent="0.25">
      <c r="A1096" s="52"/>
      <c r="B1096" s="20"/>
      <c r="C1096" s="20"/>
      <c r="D1096" s="55"/>
      <c r="E1096" s="37"/>
      <c r="F1096" s="37"/>
      <c r="G1096" s="37"/>
      <c r="H1096" s="20"/>
      <c r="I1096" s="46"/>
      <c r="J1096" s="20"/>
      <c r="K1096" s="56"/>
      <c r="L1096" s="24"/>
      <c r="M1096" s="39"/>
    </row>
    <row r="1097" spans="1:13" ht="15.75" hidden="1" x14ac:dyDescent="0.25">
      <c r="A1097" s="52"/>
      <c r="B1097" s="20"/>
      <c r="C1097" s="20"/>
      <c r="D1097" s="55"/>
      <c r="E1097" s="37"/>
      <c r="F1097" s="37"/>
      <c r="G1097" s="37"/>
      <c r="H1097" s="20"/>
      <c r="I1097" s="46"/>
      <c r="J1097" s="20"/>
      <c r="K1097" s="56"/>
      <c r="L1097" s="24"/>
      <c r="M1097" s="39"/>
    </row>
    <row r="1098" spans="1:13" ht="15.75" hidden="1" x14ac:dyDescent="0.25">
      <c r="A1098" s="52"/>
      <c r="B1098" s="20"/>
      <c r="C1098" s="20"/>
      <c r="D1098" s="20"/>
      <c r="E1098" s="37"/>
      <c r="F1098" s="37"/>
      <c r="G1098" s="37"/>
      <c r="H1098" s="20"/>
      <c r="I1098" s="46"/>
      <c r="J1098" s="20"/>
      <c r="K1098" s="56"/>
      <c r="L1098" s="24"/>
      <c r="M1098" s="39"/>
    </row>
    <row r="1099" spans="1:13" ht="15.75" x14ac:dyDescent="0.25">
      <c r="A1099" s="81">
        <v>43302</v>
      </c>
      <c r="B1099" s="31" t="s">
        <v>186</v>
      </c>
      <c r="C1099" s="31" t="s">
        <v>70</v>
      </c>
      <c r="D1099" s="92" t="s">
        <v>76</v>
      </c>
      <c r="E1099" s="60">
        <v>71000</v>
      </c>
      <c r="F1099" s="60"/>
      <c r="G1099" s="60"/>
      <c r="H1099" s="31" t="s">
        <v>396</v>
      </c>
      <c r="I1099" s="54" t="s">
        <v>500</v>
      </c>
      <c r="J1099" s="31"/>
      <c r="K1099" s="31" t="s">
        <v>66</v>
      </c>
      <c r="L1099" s="82" t="s">
        <v>100</v>
      </c>
      <c r="M1099" s="93"/>
    </row>
    <row r="1100" spans="1:13" ht="15.75" hidden="1" x14ac:dyDescent="0.25">
      <c r="A1100" s="52"/>
      <c r="B1100" s="20"/>
      <c r="C1100" s="20"/>
      <c r="D1100" s="55"/>
      <c r="E1100" s="37"/>
      <c r="F1100" s="37"/>
      <c r="G1100" s="37"/>
      <c r="H1100" s="20"/>
      <c r="I1100" s="46"/>
      <c r="J1100" s="20"/>
      <c r="K1100" s="56"/>
      <c r="L1100" s="24"/>
      <c r="M1100" s="39"/>
    </row>
    <row r="1101" spans="1:13" ht="15.75" hidden="1" x14ac:dyDescent="0.25">
      <c r="A1101" s="52"/>
      <c r="B1101" s="20"/>
      <c r="C1101" s="20"/>
      <c r="D1101" s="55"/>
      <c r="E1101" s="37"/>
      <c r="F1101" s="37"/>
      <c r="G1101" s="37"/>
      <c r="H1101" s="20"/>
      <c r="I1101" s="46"/>
      <c r="J1101" s="20"/>
      <c r="K1101" s="56"/>
      <c r="L1101" s="20"/>
      <c r="M1101" s="39"/>
    </row>
    <row r="1102" spans="1:13" s="83" customFormat="1" ht="15.75" hidden="1" x14ac:dyDescent="0.25">
      <c r="A1102" s="52"/>
      <c r="B1102" s="20"/>
      <c r="C1102" s="20"/>
      <c r="D1102" s="55"/>
      <c r="E1102" s="37"/>
      <c r="F1102" s="37"/>
      <c r="G1102" s="37"/>
      <c r="H1102" s="20"/>
      <c r="I1102" s="46"/>
      <c r="J1102" s="20"/>
      <c r="K1102" s="56"/>
      <c r="L1102" s="20"/>
      <c r="M1102" s="39"/>
    </row>
    <row r="1103" spans="1:13" ht="15.75" hidden="1" x14ac:dyDescent="0.25">
      <c r="A1103" s="52"/>
      <c r="B1103" s="20"/>
      <c r="C1103" s="20"/>
      <c r="D1103" s="55"/>
      <c r="E1103" s="37"/>
      <c r="F1103" s="37"/>
      <c r="G1103" s="37"/>
      <c r="H1103" s="20"/>
      <c r="I1103" s="46"/>
      <c r="J1103" s="20"/>
      <c r="K1103" s="56"/>
      <c r="L1103" s="20"/>
      <c r="M1103" s="39"/>
    </row>
    <row r="1104" spans="1:13" ht="15.75" hidden="1" x14ac:dyDescent="0.25">
      <c r="A1104" s="52"/>
      <c r="B1104" s="20"/>
      <c r="C1104" s="20"/>
      <c r="D1104" s="55"/>
      <c r="E1104" s="37"/>
      <c r="F1104" s="37"/>
      <c r="G1104" s="37"/>
      <c r="H1104" s="20"/>
      <c r="I1104" s="46"/>
      <c r="J1104" s="20"/>
      <c r="K1104" s="56"/>
      <c r="L1104" s="20"/>
      <c r="M1104" s="39"/>
    </row>
    <row r="1105" spans="1:13" ht="15.75" hidden="1" x14ac:dyDescent="0.25">
      <c r="A1105" s="52"/>
      <c r="B1105" s="20"/>
      <c r="C1105" s="20"/>
      <c r="D1105" s="55"/>
      <c r="E1105" s="37"/>
      <c r="F1105" s="37"/>
      <c r="G1105" s="37"/>
      <c r="H1105" s="20"/>
      <c r="I1105" s="46"/>
      <c r="J1105" s="20"/>
      <c r="K1105" s="56"/>
      <c r="L1105" s="20"/>
      <c r="M1105" s="39"/>
    </row>
    <row r="1106" spans="1:13" ht="15.75" hidden="1" x14ac:dyDescent="0.25">
      <c r="A1106" s="52"/>
      <c r="B1106" s="20"/>
      <c r="C1106" s="20"/>
      <c r="D1106" s="55"/>
      <c r="E1106" s="37"/>
      <c r="F1106" s="37"/>
      <c r="G1106" s="37"/>
      <c r="H1106" s="20"/>
      <c r="I1106" s="46"/>
      <c r="J1106" s="20"/>
      <c r="K1106" s="56"/>
      <c r="L1106" s="20"/>
      <c r="M1106" s="39"/>
    </row>
    <row r="1107" spans="1:13" ht="15.75" hidden="1" x14ac:dyDescent="0.25">
      <c r="A1107" s="52"/>
      <c r="B1107" s="20"/>
      <c r="C1107" s="20"/>
      <c r="D1107" s="55"/>
      <c r="E1107" s="37"/>
      <c r="F1107" s="37"/>
      <c r="G1107" s="37"/>
      <c r="H1107" s="20"/>
      <c r="I1107" s="46"/>
      <c r="J1107" s="20"/>
      <c r="K1107" s="56"/>
      <c r="L1107" s="24"/>
      <c r="M1107" s="39"/>
    </row>
    <row r="1108" spans="1:13" ht="15.75" hidden="1" x14ac:dyDescent="0.25">
      <c r="A1108" s="52"/>
      <c r="B1108" s="20"/>
      <c r="C1108" s="24"/>
      <c r="D1108" s="55"/>
      <c r="E1108" s="37"/>
      <c r="F1108" s="37"/>
      <c r="G1108" s="37"/>
      <c r="H1108" s="20"/>
      <c r="I1108" s="46"/>
      <c r="J1108" s="20"/>
      <c r="K1108" s="56"/>
      <c r="L1108" s="24"/>
      <c r="M1108" s="39"/>
    </row>
    <row r="1109" spans="1:13" hidden="1" x14ac:dyDescent="0.25">
      <c r="A1109" s="52"/>
      <c r="B1109" s="20"/>
      <c r="C1109" s="20"/>
      <c r="D1109" s="56"/>
      <c r="E1109" s="37"/>
      <c r="F1109" s="67"/>
      <c r="G1109" s="57"/>
      <c r="H1109" s="20"/>
      <c r="I1109" s="20"/>
      <c r="J1109" s="20"/>
      <c r="K1109" s="56"/>
      <c r="L1109" s="56"/>
      <c r="M1109" s="3"/>
    </row>
    <row r="1110" spans="1:13" hidden="1" x14ac:dyDescent="0.25">
      <c r="A1110" s="52"/>
      <c r="B1110" s="20"/>
      <c r="C1110" s="20"/>
      <c r="D1110" s="56"/>
      <c r="E1110" s="37"/>
      <c r="F1110" s="67"/>
      <c r="G1110" s="57"/>
      <c r="H1110" s="20"/>
      <c r="I1110" s="20"/>
      <c r="J1110" s="20"/>
      <c r="K1110" s="56"/>
      <c r="L1110" s="56"/>
      <c r="M1110" s="3"/>
    </row>
    <row r="1111" spans="1:13" x14ac:dyDescent="0.25">
      <c r="A1111" s="81">
        <v>43302</v>
      </c>
      <c r="B1111" s="31" t="s">
        <v>186</v>
      </c>
      <c r="C1111" s="31" t="s">
        <v>70</v>
      </c>
      <c r="D1111" s="31" t="s">
        <v>76</v>
      </c>
      <c r="E1111" s="60">
        <v>22000</v>
      </c>
      <c r="F1111" s="94"/>
      <c r="G1111" s="90"/>
      <c r="H1111" s="31" t="s">
        <v>350</v>
      </c>
      <c r="I1111" s="31" t="s">
        <v>188</v>
      </c>
      <c r="J1111" s="31"/>
      <c r="K1111" s="31" t="s">
        <v>66</v>
      </c>
      <c r="L1111" s="82" t="s">
        <v>100</v>
      </c>
      <c r="M1111" s="83"/>
    </row>
    <row r="1112" spans="1:13" hidden="1" x14ac:dyDescent="0.25">
      <c r="A1112" s="52"/>
      <c r="B1112" s="61"/>
      <c r="C1112" s="56"/>
      <c r="D1112" s="56"/>
      <c r="E1112" s="66"/>
      <c r="F1112" s="66"/>
      <c r="G1112" s="71"/>
      <c r="H1112" s="58"/>
      <c r="I1112" s="61"/>
      <c r="J1112" s="56"/>
      <c r="K1112" s="56"/>
      <c r="L1112" s="24"/>
    </row>
    <row r="1113" spans="1:13" hidden="1" x14ac:dyDescent="0.25">
      <c r="A1113" s="52"/>
      <c r="B1113" s="61"/>
      <c r="C1113" s="56"/>
      <c r="D1113" s="56"/>
      <c r="E1113" s="66"/>
      <c r="F1113" s="66"/>
      <c r="G1113" s="71"/>
      <c r="H1113" s="58"/>
      <c r="I1113" s="61"/>
      <c r="J1113" s="56"/>
      <c r="K1113" s="56"/>
      <c r="L1113" s="24"/>
    </row>
    <row r="1114" spans="1:13" s="83" customFormat="1" hidden="1" x14ac:dyDescent="0.25">
      <c r="A1114" s="52"/>
      <c r="B1114" s="61"/>
      <c r="C1114" s="56"/>
      <c r="D1114" s="56"/>
      <c r="E1114" s="66"/>
      <c r="F1114" s="66"/>
      <c r="G1114" s="71"/>
      <c r="H1114" s="58"/>
      <c r="I1114" s="61"/>
      <c r="J1114" s="56"/>
      <c r="K1114" s="56"/>
      <c r="L1114" s="56"/>
      <c r="M1114"/>
    </row>
    <row r="1115" spans="1:13" s="40" customFormat="1" hidden="1" x14ac:dyDescent="0.25">
      <c r="A1115" s="52"/>
      <c r="B1115" s="61"/>
      <c r="C1115" s="56"/>
      <c r="D1115" s="56"/>
      <c r="E1115" s="66"/>
      <c r="F1115" s="66"/>
      <c r="G1115" s="71"/>
      <c r="H1115" s="58"/>
      <c r="I1115" s="61"/>
      <c r="J1115" s="56"/>
      <c r="K1115" s="56"/>
      <c r="L1115" s="24"/>
      <c r="M1115"/>
    </row>
    <row r="1116" spans="1:13" hidden="1" x14ac:dyDescent="0.25">
      <c r="A1116" s="52"/>
      <c r="B1116" s="74"/>
      <c r="C1116" s="24"/>
      <c r="D1116" s="75"/>
      <c r="E1116" s="98"/>
      <c r="F1116" s="98"/>
      <c r="G1116" s="76"/>
      <c r="H1116" s="61"/>
      <c r="I1116" s="61"/>
      <c r="J1116" s="61"/>
      <c r="K1116" s="56"/>
      <c r="L1116" s="24"/>
      <c r="M1116" s="42"/>
    </row>
    <row r="1117" spans="1:13" hidden="1" x14ac:dyDescent="0.25">
      <c r="A1117" s="52"/>
      <c r="B1117" s="74"/>
      <c r="C1117" s="24"/>
      <c r="D1117" s="75"/>
      <c r="E1117" s="98"/>
      <c r="F1117" s="98"/>
      <c r="G1117" s="76"/>
      <c r="H1117" s="61"/>
      <c r="I1117" s="61"/>
      <c r="J1117" s="61"/>
      <c r="K1117" s="56"/>
      <c r="L1117" s="24"/>
      <c r="M1117" s="42"/>
    </row>
    <row r="1118" spans="1:13" hidden="1" x14ac:dyDescent="0.25">
      <c r="A1118" s="52"/>
      <c r="B1118" s="74"/>
      <c r="C1118" s="61"/>
      <c r="D1118" s="75"/>
      <c r="E1118" s="98"/>
      <c r="F1118" s="98"/>
      <c r="G1118" s="76"/>
      <c r="H1118" s="61"/>
      <c r="I1118" s="61"/>
      <c r="J1118" s="61"/>
      <c r="K1118" s="56"/>
      <c r="L1118" s="24"/>
      <c r="M1118" s="42"/>
    </row>
    <row r="1119" spans="1:13" s="83" customFormat="1" hidden="1" x14ac:dyDescent="0.25">
      <c r="A1119" s="52"/>
      <c r="B1119" s="45"/>
      <c r="C1119" s="24"/>
      <c r="D1119" s="46"/>
      <c r="E1119" s="98"/>
      <c r="F1119" s="62"/>
      <c r="G1119" s="36"/>
      <c r="H1119" s="24"/>
      <c r="I1119" s="61"/>
      <c r="J1119" s="61"/>
      <c r="K1119" s="56"/>
      <c r="L1119" s="24"/>
      <c r="M1119" s="32"/>
    </row>
    <row r="1120" spans="1:13" hidden="1" x14ac:dyDescent="0.25">
      <c r="A1120" s="52"/>
      <c r="B1120" s="56"/>
      <c r="C1120" s="56"/>
      <c r="D1120" s="56"/>
      <c r="E1120" s="66"/>
      <c r="F1120" s="66"/>
      <c r="G1120" s="57"/>
      <c r="H1120" s="56"/>
      <c r="I1120" s="56"/>
      <c r="J1120" s="56"/>
      <c r="K1120" s="56"/>
      <c r="L1120" s="20"/>
    </row>
    <row r="1121" spans="1:13" hidden="1" x14ac:dyDescent="0.25">
      <c r="A1121" s="52"/>
      <c r="B1121" s="56"/>
      <c r="C1121" s="56"/>
      <c r="D1121" s="56"/>
      <c r="E1121" s="66"/>
      <c r="F1121" s="66"/>
      <c r="G1121" s="57"/>
      <c r="H1121" s="56"/>
      <c r="I1121" s="56"/>
      <c r="J1121" s="56"/>
      <c r="K1121" s="56"/>
      <c r="L1121" s="20"/>
    </row>
    <row r="1122" spans="1:13" hidden="1" x14ac:dyDescent="0.25">
      <c r="A1122" s="52"/>
      <c r="B1122" s="56"/>
      <c r="C1122" s="56"/>
      <c r="D1122" s="56"/>
      <c r="E1122" s="66"/>
      <c r="F1122" s="66"/>
      <c r="G1122" s="57"/>
      <c r="H1122" s="56"/>
      <c r="I1122" s="56"/>
      <c r="J1122" s="56"/>
      <c r="K1122" s="56"/>
      <c r="L1122" s="20"/>
    </row>
    <row r="1123" spans="1:13" hidden="1" x14ac:dyDescent="0.25">
      <c r="A1123" s="52"/>
      <c r="B1123" s="56"/>
      <c r="C1123" s="56"/>
      <c r="D1123" s="56"/>
      <c r="E1123" s="66"/>
      <c r="F1123" s="66"/>
      <c r="G1123" s="57"/>
      <c r="H1123" s="56"/>
      <c r="I1123" s="56"/>
      <c r="J1123" s="56"/>
      <c r="K1123" s="56"/>
      <c r="L1123" s="20"/>
    </row>
    <row r="1124" spans="1:13" hidden="1" x14ac:dyDescent="0.25">
      <c r="A1124" s="52"/>
      <c r="B1124" s="56"/>
      <c r="C1124" s="56"/>
      <c r="D1124" s="56"/>
      <c r="E1124" s="66"/>
      <c r="F1124" s="66"/>
      <c r="G1124" s="57"/>
      <c r="H1124" s="56"/>
      <c r="I1124" s="56"/>
      <c r="J1124" s="56"/>
      <c r="K1124" s="56"/>
      <c r="L1124" s="20"/>
    </row>
    <row r="1125" spans="1:13" hidden="1" x14ac:dyDescent="0.25">
      <c r="A1125" s="52"/>
      <c r="B1125" s="20"/>
      <c r="C1125" s="20"/>
      <c r="D1125" s="56"/>
      <c r="E1125" s="37"/>
      <c r="F1125" s="67"/>
      <c r="G1125" s="57"/>
      <c r="H1125" s="20"/>
      <c r="I1125" s="20"/>
      <c r="J1125" s="20"/>
      <c r="K1125" s="56"/>
      <c r="L1125" s="56"/>
      <c r="M1125" s="3"/>
    </row>
    <row r="1126" spans="1:13" hidden="1" x14ac:dyDescent="0.25">
      <c r="A1126" s="52"/>
      <c r="B1126" s="20"/>
      <c r="C1126" s="20"/>
      <c r="D1126" s="56"/>
      <c r="E1126" s="37"/>
      <c r="F1126" s="67"/>
      <c r="G1126" s="57"/>
      <c r="H1126" s="20"/>
      <c r="I1126" s="20"/>
      <c r="J1126" s="20"/>
      <c r="K1126" s="56"/>
      <c r="L1126" s="56"/>
      <c r="M1126" s="3"/>
    </row>
    <row r="1127" spans="1:13" hidden="1" x14ac:dyDescent="0.25">
      <c r="A1127" s="52"/>
      <c r="B1127" s="20"/>
      <c r="C1127" s="24"/>
      <c r="D1127" s="56"/>
      <c r="E1127" s="37"/>
      <c r="F1127" s="67"/>
      <c r="G1127" s="57"/>
      <c r="H1127" s="20"/>
      <c r="I1127" s="20"/>
      <c r="J1127" s="20"/>
      <c r="K1127" s="56"/>
      <c r="L1127" s="56"/>
      <c r="M1127" s="3"/>
    </row>
    <row r="1128" spans="1:13" hidden="1" x14ac:dyDescent="0.25">
      <c r="A1128" s="52"/>
      <c r="B1128" s="61"/>
      <c r="C1128" s="56"/>
      <c r="D1128" s="56"/>
      <c r="E1128" s="66"/>
      <c r="F1128" s="66"/>
      <c r="G1128" s="71"/>
      <c r="H1128" s="58"/>
      <c r="I1128" s="61"/>
      <c r="J1128" s="56"/>
      <c r="K1128" s="56"/>
      <c r="L1128" s="24"/>
    </row>
    <row r="1129" spans="1:13" hidden="1" x14ac:dyDescent="0.25">
      <c r="A1129" s="52"/>
      <c r="B1129" s="61"/>
      <c r="C1129" s="56"/>
      <c r="D1129" s="56"/>
      <c r="E1129" s="66"/>
      <c r="F1129" s="66"/>
      <c r="G1129" s="71"/>
      <c r="H1129" s="58"/>
      <c r="I1129" s="61"/>
      <c r="J1129" s="56"/>
      <c r="K1129" s="56"/>
      <c r="L1129" s="24"/>
    </row>
    <row r="1130" spans="1:13" hidden="1" x14ac:dyDescent="0.25">
      <c r="A1130" s="52"/>
      <c r="B1130" s="61"/>
      <c r="C1130" s="56"/>
      <c r="D1130" s="56"/>
      <c r="E1130" s="66"/>
      <c r="F1130" s="66"/>
      <c r="G1130" s="71"/>
      <c r="H1130" s="58"/>
      <c r="I1130" s="61"/>
      <c r="J1130" s="56"/>
      <c r="K1130" s="56"/>
      <c r="L1130" s="24"/>
    </row>
    <row r="1131" spans="1:13" hidden="1" x14ac:dyDescent="0.25">
      <c r="A1131" s="52"/>
      <c r="B1131" s="61"/>
      <c r="C1131" s="56"/>
      <c r="D1131" s="56"/>
      <c r="E1131" s="66"/>
      <c r="F1131" s="66"/>
      <c r="G1131" s="71"/>
      <c r="H1131" s="58"/>
      <c r="I1131" s="61"/>
      <c r="J1131" s="56"/>
      <c r="K1131" s="56"/>
      <c r="L1131" s="24"/>
    </row>
    <row r="1132" spans="1:13" hidden="1" x14ac:dyDescent="0.25">
      <c r="A1132" s="52"/>
      <c r="B1132" s="74"/>
      <c r="C1132" s="61"/>
      <c r="D1132" s="75"/>
      <c r="E1132" s="98"/>
      <c r="F1132" s="98"/>
      <c r="G1132" s="76"/>
      <c r="H1132" s="61"/>
      <c r="I1132" s="61"/>
      <c r="J1132" s="61"/>
      <c r="K1132" s="56"/>
      <c r="L1132" s="24"/>
      <c r="M1132" s="42"/>
    </row>
    <row r="1133" spans="1:13" s="83" customFormat="1" hidden="1" x14ac:dyDescent="0.25">
      <c r="A1133" s="52"/>
      <c r="B1133" s="74"/>
      <c r="C1133" s="61"/>
      <c r="D1133" s="75"/>
      <c r="E1133" s="98"/>
      <c r="F1133" s="98"/>
      <c r="G1133" s="76"/>
      <c r="H1133" s="61"/>
      <c r="I1133" s="61"/>
      <c r="J1133" s="61"/>
      <c r="K1133" s="56"/>
      <c r="L1133" s="24"/>
      <c r="M1133" s="42"/>
    </row>
    <row r="1134" spans="1:13" hidden="1" x14ac:dyDescent="0.25">
      <c r="A1134" s="52"/>
      <c r="B1134" s="31"/>
      <c r="C1134" s="56"/>
      <c r="D1134" s="56"/>
      <c r="E1134" s="53"/>
      <c r="F1134" s="60"/>
      <c r="G1134" s="56"/>
      <c r="H1134" s="53"/>
      <c r="I1134" s="31"/>
      <c r="J1134" s="20"/>
      <c r="K1134" s="56"/>
      <c r="L1134" s="24"/>
    </row>
    <row r="1135" spans="1:13" x14ac:dyDescent="0.25">
      <c r="A1135" s="81">
        <v>43304</v>
      </c>
      <c r="B1135" s="31" t="s">
        <v>48</v>
      </c>
      <c r="C1135" s="31" t="s">
        <v>70</v>
      </c>
      <c r="D1135" s="31" t="s">
        <v>69</v>
      </c>
      <c r="E1135" s="102"/>
      <c r="F1135" s="60">
        <v>2000000</v>
      </c>
      <c r="G1135" s="31"/>
      <c r="H1135" s="53" t="s">
        <v>67</v>
      </c>
      <c r="I1135" s="31">
        <v>3593809</v>
      </c>
      <c r="J1135" s="31"/>
      <c r="K1135" s="31" t="s">
        <v>66</v>
      </c>
      <c r="L1135" s="82" t="s">
        <v>100</v>
      </c>
      <c r="M1135" s="83"/>
    </row>
    <row r="1136" spans="1:13" hidden="1" x14ac:dyDescent="0.25">
      <c r="A1136" s="52"/>
      <c r="B1136" s="31"/>
      <c r="C1136" s="56"/>
      <c r="D1136" s="56"/>
      <c r="E1136" s="102"/>
      <c r="F1136" s="60"/>
      <c r="G1136" s="56"/>
      <c r="H1136" s="53"/>
      <c r="I1136" s="31"/>
      <c r="J1136" s="20"/>
      <c r="K1136" s="56"/>
      <c r="L1136" s="24"/>
    </row>
    <row r="1137" spans="1:13" hidden="1" x14ac:dyDescent="0.25">
      <c r="A1137" s="52"/>
      <c r="B1137" s="45"/>
      <c r="C1137" s="24"/>
      <c r="D1137" s="46"/>
      <c r="E1137" s="98"/>
      <c r="F1137" s="62"/>
      <c r="G1137" s="36"/>
      <c r="H1137" s="24"/>
      <c r="I1137" s="61"/>
      <c r="J1137" s="61"/>
      <c r="K1137" s="56"/>
      <c r="L1137" s="24"/>
      <c r="M1137" s="32"/>
    </row>
    <row r="1138" spans="1:13" hidden="1" x14ac:dyDescent="0.25">
      <c r="A1138" s="52"/>
      <c r="B1138" s="45"/>
      <c r="C1138" s="24"/>
      <c r="D1138" s="46"/>
      <c r="E1138" s="98"/>
      <c r="F1138" s="62"/>
      <c r="G1138" s="36"/>
      <c r="H1138" s="24"/>
      <c r="I1138" s="61"/>
      <c r="J1138" s="61"/>
      <c r="K1138" s="56"/>
      <c r="L1138" s="24"/>
      <c r="M1138" s="32"/>
    </row>
    <row r="1139" spans="1:13" hidden="1" x14ac:dyDescent="0.25">
      <c r="A1139" s="52"/>
      <c r="B1139" s="45"/>
      <c r="C1139" s="24"/>
      <c r="D1139" s="46"/>
      <c r="E1139" s="98"/>
      <c r="F1139" s="62"/>
      <c r="G1139" s="36"/>
      <c r="H1139" s="24"/>
      <c r="I1139" s="61"/>
      <c r="J1139" s="61"/>
      <c r="K1139" s="56"/>
      <c r="L1139" s="24"/>
      <c r="M1139" s="32"/>
    </row>
    <row r="1140" spans="1:13" x14ac:dyDescent="0.25">
      <c r="A1140" s="81">
        <v>43304</v>
      </c>
      <c r="B1140" s="86" t="s">
        <v>92</v>
      </c>
      <c r="C1140" s="82" t="s">
        <v>70</v>
      </c>
      <c r="D1140" s="54" t="s">
        <v>74</v>
      </c>
      <c r="E1140" s="99">
        <v>100000</v>
      </c>
      <c r="F1140" s="88"/>
      <c r="G1140" s="88"/>
      <c r="H1140" s="82" t="s">
        <v>82</v>
      </c>
      <c r="I1140" s="87" t="s">
        <v>85</v>
      </c>
      <c r="J1140" s="87"/>
      <c r="K1140" s="31" t="s">
        <v>66</v>
      </c>
      <c r="L1140" s="82" t="s">
        <v>100</v>
      </c>
      <c r="M1140" s="89"/>
    </row>
    <row r="1141" spans="1:13" hidden="1" x14ac:dyDescent="0.25">
      <c r="A1141" s="52"/>
      <c r="B1141" s="45"/>
      <c r="C1141" s="24"/>
      <c r="D1141" s="46"/>
      <c r="E1141" s="98"/>
      <c r="F1141" s="62"/>
      <c r="G1141" s="36"/>
      <c r="H1141" s="24"/>
      <c r="I1141" s="61"/>
      <c r="J1141" s="61"/>
      <c r="K1141" s="56"/>
      <c r="L1141" s="24"/>
      <c r="M1141" s="32"/>
    </row>
    <row r="1142" spans="1:13" hidden="1" x14ac:dyDescent="0.25">
      <c r="A1142" s="52"/>
      <c r="B1142" s="56"/>
      <c r="C1142" s="56"/>
      <c r="D1142" s="56"/>
      <c r="E1142" s="66"/>
      <c r="F1142" s="66"/>
      <c r="G1142" s="57"/>
      <c r="H1142" s="56"/>
      <c r="I1142" s="56"/>
      <c r="J1142" s="56"/>
      <c r="K1142" s="56"/>
      <c r="L1142" s="20"/>
    </row>
    <row r="1143" spans="1:13" hidden="1" x14ac:dyDescent="0.25">
      <c r="A1143" s="52"/>
      <c r="B1143" s="56"/>
      <c r="C1143" s="56"/>
      <c r="D1143" s="56"/>
      <c r="E1143" s="66"/>
      <c r="F1143" s="66"/>
      <c r="G1143" s="57"/>
      <c r="H1143" s="56"/>
      <c r="I1143" s="56"/>
      <c r="J1143" s="56"/>
      <c r="K1143" s="56"/>
      <c r="L1143" s="20"/>
    </row>
    <row r="1144" spans="1:13" hidden="1" x14ac:dyDescent="0.25">
      <c r="A1144" s="52"/>
      <c r="B1144" s="56"/>
      <c r="C1144" s="56"/>
      <c r="D1144" s="56"/>
      <c r="E1144" s="66"/>
      <c r="F1144" s="66"/>
      <c r="G1144" s="57"/>
      <c r="H1144" s="56"/>
      <c r="I1144" s="56"/>
      <c r="J1144" s="56"/>
      <c r="K1144" s="56"/>
      <c r="L1144" s="20"/>
    </row>
    <row r="1145" spans="1:13" hidden="1" x14ac:dyDescent="0.25">
      <c r="A1145" s="52"/>
      <c r="B1145" s="56"/>
      <c r="C1145" s="56"/>
      <c r="D1145" s="56"/>
      <c r="E1145" s="66"/>
      <c r="F1145" s="66"/>
      <c r="G1145" s="57"/>
      <c r="H1145" s="56"/>
      <c r="I1145" s="56"/>
      <c r="J1145" s="56"/>
      <c r="K1145" s="56"/>
      <c r="L1145" s="20"/>
    </row>
    <row r="1146" spans="1:13" hidden="1" x14ac:dyDescent="0.25">
      <c r="A1146" s="52"/>
      <c r="B1146" s="56"/>
      <c r="C1146" s="56"/>
      <c r="D1146" s="56"/>
      <c r="E1146" s="66"/>
      <c r="F1146" s="66"/>
      <c r="G1146" s="57"/>
      <c r="H1146" s="56"/>
      <c r="I1146" s="56"/>
      <c r="J1146" s="56"/>
      <c r="K1146" s="56"/>
      <c r="L1146" s="20"/>
    </row>
    <row r="1147" spans="1:13" s="83" customFormat="1" hidden="1" x14ac:dyDescent="0.25">
      <c r="A1147" s="52"/>
      <c r="B1147" s="56"/>
      <c r="C1147" s="56"/>
      <c r="D1147" s="56"/>
      <c r="E1147" s="66"/>
      <c r="F1147" s="66"/>
      <c r="G1147" s="57"/>
      <c r="H1147" s="56"/>
      <c r="I1147" s="56"/>
      <c r="J1147" s="56"/>
      <c r="K1147" s="56"/>
      <c r="L1147" s="20"/>
      <c r="M1147"/>
    </row>
    <row r="1148" spans="1:13" hidden="1" x14ac:dyDescent="0.25">
      <c r="A1148" s="52"/>
      <c r="B1148" s="56"/>
      <c r="C1148" s="56"/>
      <c r="D1148" s="56"/>
      <c r="E1148" s="66"/>
      <c r="F1148" s="66"/>
      <c r="G1148" s="57"/>
      <c r="H1148" s="56"/>
      <c r="I1148" s="56"/>
      <c r="J1148" s="56"/>
      <c r="K1148" s="56"/>
      <c r="L1148" s="20"/>
    </row>
    <row r="1149" spans="1:13" hidden="1" x14ac:dyDescent="0.25">
      <c r="A1149" s="52"/>
      <c r="B1149" s="56"/>
      <c r="C1149" s="56"/>
      <c r="D1149" s="56"/>
      <c r="E1149" s="66"/>
      <c r="F1149" s="66"/>
      <c r="G1149" s="57"/>
      <c r="H1149" s="56"/>
      <c r="I1149" s="56"/>
      <c r="J1149" s="56"/>
      <c r="K1149" s="56"/>
      <c r="L1149" s="20"/>
    </row>
    <row r="1150" spans="1:13" x14ac:dyDescent="0.25">
      <c r="A1150" s="81">
        <v>43304</v>
      </c>
      <c r="B1150" s="31" t="s">
        <v>186</v>
      </c>
      <c r="C1150" s="31" t="s">
        <v>70</v>
      </c>
      <c r="D1150" s="31" t="s">
        <v>74</v>
      </c>
      <c r="E1150" s="60">
        <v>90000</v>
      </c>
      <c r="F1150" s="60"/>
      <c r="G1150" s="90"/>
      <c r="H1150" s="31" t="s">
        <v>187</v>
      </c>
      <c r="I1150" s="31" t="s">
        <v>188</v>
      </c>
      <c r="J1150" s="31"/>
      <c r="K1150" s="31" t="s">
        <v>66</v>
      </c>
      <c r="L1150" s="82" t="s">
        <v>100</v>
      </c>
      <c r="M1150" s="83"/>
    </row>
    <row r="1151" spans="1:13" hidden="1" x14ac:dyDescent="0.25">
      <c r="A1151" s="52"/>
      <c r="B1151" s="24"/>
      <c r="C1151" s="56"/>
      <c r="D1151" s="24"/>
      <c r="E1151" s="66"/>
      <c r="F1151" s="66"/>
      <c r="G1151" s="66"/>
      <c r="H1151" s="24"/>
      <c r="I1151" s="56"/>
      <c r="J1151" s="56"/>
      <c r="K1151" s="56"/>
      <c r="L1151" s="20"/>
    </row>
    <row r="1152" spans="1:13" hidden="1" x14ac:dyDescent="0.25">
      <c r="A1152" s="52"/>
      <c r="B1152" s="24"/>
      <c r="C1152" s="56"/>
      <c r="D1152" s="24"/>
      <c r="E1152" s="66"/>
      <c r="F1152" s="66"/>
      <c r="G1152" s="66"/>
      <c r="H1152" s="24"/>
      <c r="I1152" s="56"/>
      <c r="J1152" s="56"/>
      <c r="K1152" s="56"/>
      <c r="L1152" s="20"/>
    </row>
    <row r="1153" spans="1:13" x14ac:dyDescent="0.25">
      <c r="A1153" s="81">
        <v>43304</v>
      </c>
      <c r="B1153" s="31" t="s">
        <v>67</v>
      </c>
      <c r="C1153" s="31" t="s">
        <v>70</v>
      </c>
      <c r="D1153" s="31" t="s">
        <v>75</v>
      </c>
      <c r="E1153" s="60">
        <v>2000000</v>
      </c>
      <c r="F1153" s="60"/>
      <c r="G1153" s="84"/>
      <c r="H1153" s="31" t="s">
        <v>186</v>
      </c>
      <c r="I1153" s="31" t="s">
        <v>188</v>
      </c>
      <c r="J1153" s="31"/>
      <c r="K1153" s="31" t="s">
        <v>66</v>
      </c>
      <c r="L1153" s="82" t="s">
        <v>100</v>
      </c>
      <c r="M1153" s="85"/>
    </row>
    <row r="1154" spans="1:13" hidden="1" x14ac:dyDescent="0.25">
      <c r="A1154" s="52"/>
      <c r="B1154" s="56"/>
      <c r="C1154" s="56"/>
      <c r="D1154" s="56"/>
      <c r="E1154" s="66"/>
      <c r="F1154" s="66"/>
      <c r="G1154" s="51"/>
      <c r="H1154" s="56"/>
      <c r="I1154" s="56"/>
      <c r="J1154" s="56"/>
      <c r="K1154" s="56"/>
      <c r="L1154" s="24"/>
      <c r="M1154" s="35"/>
    </row>
    <row r="1155" spans="1:13" x14ac:dyDescent="0.25">
      <c r="A1155" s="81">
        <v>43304</v>
      </c>
      <c r="B1155" s="31" t="s">
        <v>82</v>
      </c>
      <c r="C1155" s="31" t="s">
        <v>70</v>
      </c>
      <c r="D1155" s="31" t="s">
        <v>74</v>
      </c>
      <c r="E1155" s="60"/>
      <c r="F1155" s="60">
        <v>100000</v>
      </c>
      <c r="G1155" s="84"/>
      <c r="H1155" s="31" t="s">
        <v>186</v>
      </c>
      <c r="I1155" s="31" t="s">
        <v>360</v>
      </c>
      <c r="J1155" s="31"/>
      <c r="K1155" s="31" t="s">
        <v>66</v>
      </c>
      <c r="L1155" s="82" t="s">
        <v>100</v>
      </c>
      <c r="M1155" s="85"/>
    </row>
    <row r="1156" spans="1:13" hidden="1" x14ac:dyDescent="0.25">
      <c r="A1156" s="52"/>
      <c r="B1156" s="56"/>
      <c r="C1156" s="56"/>
      <c r="D1156" s="56"/>
      <c r="E1156" s="66"/>
      <c r="F1156" s="66"/>
      <c r="G1156" s="51"/>
      <c r="H1156" s="56"/>
      <c r="I1156" s="56"/>
      <c r="J1156" s="56"/>
      <c r="K1156" s="56"/>
      <c r="L1156" s="24"/>
      <c r="M1156" s="35"/>
    </row>
    <row r="1157" spans="1:13" x14ac:dyDescent="0.25">
      <c r="A1157" s="81">
        <v>43304</v>
      </c>
      <c r="B1157" s="31" t="s">
        <v>187</v>
      </c>
      <c r="C1157" s="31" t="s">
        <v>70</v>
      </c>
      <c r="D1157" s="31" t="s">
        <v>74</v>
      </c>
      <c r="E1157" s="60"/>
      <c r="F1157" s="60">
        <v>90000</v>
      </c>
      <c r="G1157" s="84"/>
      <c r="H1157" s="31" t="s">
        <v>186</v>
      </c>
      <c r="I1157" s="31" t="s">
        <v>392</v>
      </c>
      <c r="J1157" s="31"/>
      <c r="K1157" s="31" t="s">
        <v>66</v>
      </c>
      <c r="L1157" s="82" t="s">
        <v>100</v>
      </c>
      <c r="M1157" s="85"/>
    </row>
    <row r="1158" spans="1:13" hidden="1" x14ac:dyDescent="0.25">
      <c r="A1158" s="52"/>
      <c r="B1158" s="56"/>
      <c r="C1158" s="56"/>
      <c r="D1158" s="56"/>
      <c r="E1158" s="66"/>
      <c r="F1158" s="66"/>
      <c r="G1158" s="51"/>
      <c r="H1158" s="56"/>
      <c r="I1158" s="56"/>
      <c r="J1158" s="56"/>
      <c r="K1158" s="56"/>
      <c r="L1158" s="24"/>
      <c r="M1158" s="35"/>
    </row>
    <row r="1159" spans="1:13" x14ac:dyDescent="0.25">
      <c r="A1159" s="81">
        <v>43304</v>
      </c>
      <c r="B1159" s="31" t="s">
        <v>338</v>
      </c>
      <c r="C1159" s="31" t="s">
        <v>70</v>
      </c>
      <c r="D1159" s="31" t="s">
        <v>74</v>
      </c>
      <c r="E1159" s="60"/>
      <c r="F1159" s="60">
        <v>200000</v>
      </c>
      <c r="G1159" s="84"/>
      <c r="H1159" s="31" t="s">
        <v>186</v>
      </c>
      <c r="I1159" s="31" t="s">
        <v>409</v>
      </c>
      <c r="J1159" s="31"/>
      <c r="K1159" s="31" t="s">
        <v>66</v>
      </c>
      <c r="L1159" s="82" t="s">
        <v>100</v>
      </c>
      <c r="M1159" s="85"/>
    </row>
    <row r="1160" spans="1:13" hidden="1" x14ac:dyDescent="0.25">
      <c r="A1160" s="52"/>
      <c r="B1160" s="56"/>
      <c r="C1160" s="56"/>
      <c r="D1160" s="56"/>
      <c r="E1160" s="66"/>
      <c r="F1160" s="66"/>
      <c r="G1160" s="51"/>
      <c r="H1160" s="56"/>
      <c r="I1160" s="56"/>
      <c r="J1160" s="56"/>
      <c r="K1160" s="56"/>
      <c r="L1160" s="24"/>
      <c r="M1160" s="35"/>
    </row>
    <row r="1161" spans="1:13" hidden="1" x14ac:dyDescent="0.25">
      <c r="A1161" s="52"/>
      <c r="B1161" s="56"/>
      <c r="C1161" s="56"/>
      <c r="D1161" s="56"/>
      <c r="E1161" s="66"/>
      <c r="F1161" s="66"/>
      <c r="G1161" s="51"/>
      <c r="H1161" s="56"/>
      <c r="I1161" s="56"/>
      <c r="J1161" s="56"/>
      <c r="K1161" s="56"/>
      <c r="L1161" s="24"/>
      <c r="M1161" s="35"/>
    </row>
    <row r="1162" spans="1:13" hidden="1" x14ac:dyDescent="0.25">
      <c r="A1162" s="52"/>
      <c r="B1162" s="56"/>
      <c r="C1162" s="56"/>
      <c r="D1162" s="56"/>
      <c r="E1162" s="66"/>
      <c r="F1162" s="66"/>
      <c r="G1162" s="51"/>
      <c r="H1162" s="56"/>
      <c r="I1162" s="56"/>
      <c r="J1162" s="56"/>
      <c r="K1162" s="56"/>
      <c r="L1162" s="24"/>
      <c r="M1162" s="35"/>
    </row>
    <row r="1163" spans="1:13" x14ac:dyDescent="0.25">
      <c r="A1163" s="81">
        <v>43304</v>
      </c>
      <c r="B1163" s="31" t="s">
        <v>430</v>
      </c>
      <c r="C1163" s="31" t="s">
        <v>70</v>
      </c>
      <c r="D1163" s="31" t="s">
        <v>76</v>
      </c>
      <c r="E1163" s="60"/>
      <c r="F1163" s="60">
        <v>100000</v>
      </c>
      <c r="G1163" s="84"/>
      <c r="H1163" s="31" t="s">
        <v>186</v>
      </c>
      <c r="I1163" s="31">
        <v>46</v>
      </c>
      <c r="J1163" s="31"/>
      <c r="K1163" s="31" t="s">
        <v>66</v>
      </c>
      <c r="L1163" s="82" t="s">
        <v>100</v>
      </c>
      <c r="M1163" s="85"/>
    </row>
    <row r="1164" spans="1:13" x14ac:dyDescent="0.25">
      <c r="A1164" s="81">
        <v>43304</v>
      </c>
      <c r="B1164" s="31" t="s">
        <v>430</v>
      </c>
      <c r="C1164" s="31" t="s">
        <v>70</v>
      </c>
      <c r="D1164" s="31" t="s">
        <v>76</v>
      </c>
      <c r="E1164" s="60"/>
      <c r="F1164" s="60">
        <v>10000</v>
      </c>
      <c r="G1164" s="84"/>
      <c r="H1164" s="31" t="s">
        <v>186</v>
      </c>
      <c r="I1164" s="31">
        <v>46</v>
      </c>
      <c r="J1164" s="31"/>
      <c r="K1164" s="31" t="s">
        <v>66</v>
      </c>
      <c r="L1164" s="82" t="s">
        <v>100</v>
      </c>
      <c r="M1164" s="85"/>
    </row>
    <row r="1165" spans="1:13" x14ac:dyDescent="0.25">
      <c r="A1165" s="81">
        <v>43304</v>
      </c>
      <c r="B1165" s="31" t="s">
        <v>288</v>
      </c>
      <c r="C1165" s="31" t="s">
        <v>70</v>
      </c>
      <c r="D1165" s="31" t="s">
        <v>74</v>
      </c>
      <c r="E1165" s="60"/>
      <c r="F1165" s="60">
        <v>90000</v>
      </c>
      <c r="G1165" s="84"/>
      <c r="H1165" s="31" t="s">
        <v>186</v>
      </c>
      <c r="I1165" s="31" t="s">
        <v>431</v>
      </c>
      <c r="J1165" s="31"/>
      <c r="K1165" s="31" t="s">
        <v>66</v>
      </c>
      <c r="L1165" s="82" t="s">
        <v>100</v>
      </c>
      <c r="M1165" s="85"/>
    </row>
    <row r="1166" spans="1:13" x14ac:dyDescent="0.25">
      <c r="A1166" s="81">
        <v>43304</v>
      </c>
      <c r="B1166" s="31" t="s">
        <v>396</v>
      </c>
      <c r="C1166" s="31" t="s">
        <v>70</v>
      </c>
      <c r="D1166" s="31" t="s">
        <v>76</v>
      </c>
      <c r="E1166" s="60"/>
      <c r="F1166" s="60">
        <v>20000</v>
      </c>
      <c r="G1166" s="84"/>
      <c r="H1166" s="31" t="s">
        <v>186</v>
      </c>
      <c r="I1166" s="31">
        <v>49</v>
      </c>
      <c r="J1166" s="31"/>
      <c r="K1166" s="31" t="s">
        <v>66</v>
      </c>
      <c r="L1166" s="82" t="s">
        <v>100</v>
      </c>
      <c r="M1166" s="85"/>
    </row>
    <row r="1167" spans="1:13" x14ac:dyDescent="0.25">
      <c r="A1167" s="81">
        <v>43304</v>
      </c>
      <c r="B1167" s="31" t="s">
        <v>385</v>
      </c>
      <c r="C1167" s="31" t="s">
        <v>70</v>
      </c>
      <c r="D1167" s="31" t="s">
        <v>72</v>
      </c>
      <c r="E1167" s="60"/>
      <c r="F1167" s="60">
        <v>20000</v>
      </c>
      <c r="G1167" s="84"/>
      <c r="H1167" s="31" t="s">
        <v>186</v>
      </c>
      <c r="I1167" s="31">
        <v>50</v>
      </c>
      <c r="J1167" s="31"/>
      <c r="K1167" s="31" t="s">
        <v>66</v>
      </c>
      <c r="L1167" s="82" t="s">
        <v>100</v>
      </c>
      <c r="M1167" s="85"/>
    </row>
    <row r="1168" spans="1:13" x14ac:dyDescent="0.25">
      <c r="A1168" s="81">
        <v>43304</v>
      </c>
      <c r="B1168" s="31" t="s">
        <v>186</v>
      </c>
      <c r="C1168" s="31" t="s">
        <v>70</v>
      </c>
      <c r="D1168" s="31" t="s">
        <v>72</v>
      </c>
      <c r="E1168" s="60">
        <v>20000</v>
      </c>
      <c r="F1168" s="60"/>
      <c r="G1168" s="60"/>
      <c r="H1168" s="31" t="s">
        <v>385</v>
      </c>
      <c r="I1168" s="31" t="s">
        <v>503</v>
      </c>
      <c r="J1168" s="31"/>
      <c r="K1168" s="31" t="s">
        <v>66</v>
      </c>
      <c r="L1168" s="82" t="s">
        <v>100</v>
      </c>
      <c r="M1168" s="83"/>
    </row>
    <row r="1169" spans="1:13" hidden="1" x14ac:dyDescent="0.25">
      <c r="A1169" s="52"/>
      <c r="B1169" s="20"/>
      <c r="C1169" s="20"/>
      <c r="D1169" s="68"/>
      <c r="E1169" s="66"/>
      <c r="F1169" s="66"/>
      <c r="G1169" s="37"/>
      <c r="H1169" s="20"/>
      <c r="I1169" s="20"/>
      <c r="J1169" s="56"/>
      <c r="K1169" s="56"/>
      <c r="L1169" s="24"/>
      <c r="M1169" s="38"/>
    </row>
    <row r="1170" spans="1:13" s="83" customFormat="1" hidden="1" x14ac:dyDescent="0.25">
      <c r="A1170" s="52"/>
      <c r="B1170" s="20"/>
      <c r="C1170" s="20"/>
      <c r="D1170" s="68"/>
      <c r="E1170" s="66"/>
      <c r="F1170" s="66"/>
      <c r="G1170" s="37"/>
      <c r="H1170" s="20"/>
      <c r="I1170" s="20"/>
      <c r="J1170" s="56"/>
      <c r="K1170" s="56"/>
      <c r="L1170" s="24"/>
      <c r="M1170" s="38"/>
    </row>
    <row r="1171" spans="1:13" hidden="1" x14ac:dyDescent="0.25">
      <c r="A1171" s="52"/>
      <c r="B1171" s="20"/>
      <c r="C1171" s="20"/>
      <c r="D1171" s="68"/>
      <c r="E1171" s="66"/>
      <c r="F1171" s="66"/>
      <c r="G1171" s="37"/>
      <c r="H1171" s="20"/>
      <c r="I1171" s="20"/>
      <c r="J1171" s="56"/>
      <c r="K1171" s="56"/>
      <c r="L1171" s="24"/>
      <c r="M1171" s="38"/>
    </row>
    <row r="1172" spans="1:13" hidden="1" x14ac:dyDescent="0.25">
      <c r="A1172" s="52"/>
      <c r="B1172" s="20"/>
      <c r="C1172" s="20"/>
      <c r="D1172" s="68"/>
      <c r="E1172" s="66"/>
      <c r="F1172" s="66"/>
      <c r="G1172" s="37"/>
      <c r="H1172" s="20"/>
      <c r="I1172" s="20"/>
      <c r="J1172" s="56"/>
      <c r="K1172" s="56"/>
      <c r="L1172" s="24"/>
      <c r="M1172" s="38"/>
    </row>
    <row r="1173" spans="1:13" hidden="1" x14ac:dyDescent="0.25">
      <c r="A1173" s="52"/>
      <c r="B1173" s="20"/>
      <c r="C1173" s="20"/>
      <c r="D1173" s="68"/>
      <c r="E1173" s="66"/>
      <c r="F1173" s="66"/>
      <c r="G1173" s="37"/>
      <c r="H1173" s="20"/>
      <c r="I1173" s="20"/>
      <c r="J1173" s="56"/>
      <c r="K1173" s="56"/>
      <c r="L1173" s="24"/>
      <c r="M1173" s="38"/>
    </row>
    <row r="1174" spans="1:13" ht="15.75" hidden="1" x14ac:dyDescent="0.25">
      <c r="A1174" s="52"/>
      <c r="B1174" s="20"/>
      <c r="C1174" s="20"/>
      <c r="D1174" s="55"/>
      <c r="E1174" s="37"/>
      <c r="F1174" s="37"/>
      <c r="G1174" s="37"/>
      <c r="H1174" s="20"/>
      <c r="I1174" s="46"/>
      <c r="J1174" s="20"/>
      <c r="K1174" s="56"/>
      <c r="L1174" s="24"/>
      <c r="M1174" s="39"/>
    </row>
    <row r="1175" spans="1:13" ht="15.75" x14ac:dyDescent="0.25">
      <c r="A1175" s="81">
        <v>43304</v>
      </c>
      <c r="B1175" s="31" t="s">
        <v>186</v>
      </c>
      <c r="C1175" s="31" t="s">
        <v>70</v>
      </c>
      <c r="D1175" s="92" t="s">
        <v>76</v>
      </c>
      <c r="E1175" s="60">
        <v>20000</v>
      </c>
      <c r="F1175" s="60"/>
      <c r="G1175" s="60"/>
      <c r="H1175" s="31" t="s">
        <v>396</v>
      </c>
      <c r="I1175" s="54" t="s">
        <v>500</v>
      </c>
      <c r="J1175" s="31"/>
      <c r="K1175" s="31" t="s">
        <v>66</v>
      </c>
      <c r="L1175" s="82" t="s">
        <v>100</v>
      </c>
      <c r="M1175" s="93"/>
    </row>
    <row r="1176" spans="1:13" hidden="1" x14ac:dyDescent="0.25">
      <c r="A1176" s="52"/>
      <c r="B1176" s="24"/>
      <c r="C1176" s="24"/>
      <c r="D1176" s="24"/>
      <c r="E1176" s="66"/>
      <c r="F1176" s="66"/>
      <c r="G1176" s="57"/>
      <c r="H1176" s="24"/>
      <c r="I1176" s="24"/>
      <c r="J1176" s="56"/>
      <c r="K1176" s="56"/>
      <c r="L1176" s="20"/>
    </row>
    <row r="1177" spans="1:13" hidden="1" x14ac:dyDescent="0.25">
      <c r="A1177" s="52"/>
      <c r="B1177" s="24"/>
      <c r="C1177" s="24"/>
      <c r="D1177" s="24"/>
      <c r="E1177" s="66"/>
      <c r="F1177" s="66"/>
      <c r="G1177" s="57"/>
      <c r="H1177" s="24"/>
      <c r="I1177" s="24"/>
      <c r="J1177" s="56"/>
      <c r="K1177" s="56"/>
      <c r="L1177" s="20"/>
    </row>
    <row r="1178" spans="1:13" x14ac:dyDescent="0.25">
      <c r="A1178" s="81">
        <v>43304</v>
      </c>
      <c r="B1178" s="82" t="s">
        <v>186</v>
      </c>
      <c r="C1178" s="82" t="s">
        <v>70</v>
      </c>
      <c r="D1178" s="82" t="s">
        <v>76</v>
      </c>
      <c r="E1178" s="60">
        <v>100000</v>
      </c>
      <c r="F1178" s="60"/>
      <c r="G1178" s="90"/>
      <c r="H1178" s="82" t="s">
        <v>639</v>
      </c>
      <c r="I1178" s="82" t="s">
        <v>500</v>
      </c>
      <c r="J1178" s="31"/>
      <c r="K1178" s="31" t="s">
        <v>66</v>
      </c>
      <c r="L1178" s="82" t="s">
        <v>100</v>
      </c>
      <c r="M1178" s="83"/>
    </row>
    <row r="1179" spans="1:13" x14ac:dyDescent="0.25">
      <c r="A1179" s="81">
        <v>43304</v>
      </c>
      <c r="B1179" s="82" t="s">
        <v>186</v>
      </c>
      <c r="C1179" s="82" t="s">
        <v>70</v>
      </c>
      <c r="D1179" s="82" t="s">
        <v>76</v>
      </c>
      <c r="E1179" s="60">
        <v>10000</v>
      </c>
      <c r="F1179" s="60"/>
      <c r="G1179" s="90"/>
      <c r="H1179" s="82" t="s">
        <v>639</v>
      </c>
      <c r="I1179" s="82" t="s">
        <v>500</v>
      </c>
      <c r="J1179" s="31"/>
      <c r="K1179" s="31" t="s">
        <v>66</v>
      </c>
      <c r="L1179" s="82" t="s">
        <v>100</v>
      </c>
      <c r="M1179" s="83"/>
    </row>
    <row r="1180" spans="1:13" hidden="1" x14ac:dyDescent="0.25">
      <c r="A1180" s="52"/>
      <c r="B1180" s="24"/>
      <c r="C1180" s="24"/>
      <c r="D1180" s="24"/>
      <c r="E1180" s="66"/>
      <c r="F1180" s="66"/>
      <c r="G1180" s="57"/>
      <c r="H1180" s="24"/>
      <c r="I1180" s="24"/>
      <c r="J1180" s="56"/>
      <c r="K1180" s="56"/>
      <c r="L1180" s="20"/>
    </row>
    <row r="1181" spans="1:13" hidden="1" x14ac:dyDescent="0.25">
      <c r="A1181" s="52"/>
      <c r="B1181" s="24"/>
      <c r="C1181" s="24"/>
      <c r="D1181" s="24"/>
      <c r="E1181" s="66"/>
      <c r="F1181" s="66"/>
      <c r="G1181" s="57"/>
      <c r="H1181" s="24"/>
      <c r="I1181" s="24"/>
      <c r="J1181" s="56"/>
      <c r="K1181" s="56"/>
      <c r="L1181" s="20"/>
    </row>
    <row r="1182" spans="1:13" hidden="1" x14ac:dyDescent="0.25">
      <c r="A1182" s="52"/>
      <c r="B1182" s="20"/>
      <c r="C1182" s="20"/>
      <c r="D1182" s="56"/>
      <c r="E1182" s="37"/>
      <c r="F1182" s="67"/>
      <c r="G1182" s="57"/>
      <c r="H1182" s="20"/>
      <c r="I1182" s="20"/>
      <c r="J1182" s="20"/>
      <c r="K1182" s="56"/>
      <c r="L1182" s="56"/>
      <c r="M1182" s="3"/>
    </row>
    <row r="1183" spans="1:13" s="83" customFormat="1" hidden="1" x14ac:dyDescent="0.25">
      <c r="A1183" s="52"/>
      <c r="B1183" s="20"/>
      <c r="C1183" s="20"/>
      <c r="D1183" s="56"/>
      <c r="E1183" s="37"/>
      <c r="F1183" s="67"/>
      <c r="G1183" s="57"/>
      <c r="H1183" s="20"/>
      <c r="I1183" s="20"/>
      <c r="J1183" s="20"/>
      <c r="K1183" s="56"/>
      <c r="L1183" s="56"/>
      <c r="M1183" s="3"/>
    </row>
    <row r="1184" spans="1:13" hidden="1" x14ac:dyDescent="0.25">
      <c r="A1184" s="52"/>
      <c r="B1184" s="20"/>
      <c r="C1184" s="24"/>
      <c r="D1184" s="56"/>
      <c r="E1184" s="37"/>
      <c r="F1184" s="67"/>
      <c r="G1184" s="57"/>
      <c r="H1184" s="20"/>
      <c r="I1184" s="20"/>
      <c r="J1184" s="20"/>
      <c r="K1184" s="56"/>
      <c r="L1184" s="56"/>
      <c r="M1184" s="3"/>
    </row>
    <row r="1185" spans="1:13" x14ac:dyDescent="0.25">
      <c r="A1185" s="81">
        <v>43304</v>
      </c>
      <c r="B1185" s="31" t="s">
        <v>92</v>
      </c>
      <c r="C1185" s="31" t="s">
        <v>70</v>
      </c>
      <c r="D1185" s="31" t="s">
        <v>76</v>
      </c>
      <c r="E1185" s="60">
        <v>50000</v>
      </c>
      <c r="F1185" s="94"/>
      <c r="G1185" s="90"/>
      <c r="H1185" s="31" t="s">
        <v>350</v>
      </c>
      <c r="I1185" s="31"/>
      <c r="J1185" s="31"/>
      <c r="K1185" s="31" t="s">
        <v>66</v>
      </c>
      <c r="L1185" s="82" t="s">
        <v>100</v>
      </c>
      <c r="M1185" s="83"/>
    </row>
    <row r="1186" spans="1:13" hidden="1" x14ac:dyDescent="0.25">
      <c r="A1186" s="52"/>
      <c r="B1186" s="61"/>
      <c r="C1186" s="61"/>
      <c r="D1186" s="61"/>
      <c r="E1186" s="66"/>
      <c r="F1186" s="98"/>
      <c r="G1186" s="61"/>
      <c r="H1186" s="58"/>
      <c r="I1186" s="61"/>
      <c r="J1186" s="56"/>
      <c r="K1186" s="56"/>
      <c r="L1186" s="24"/>
    </row>
    <row r="1187" spans="1:13" hidden="1" x14ac:dyDescent="0.25">
      <c r="A1187" s="52"/>
      <c r="B1187" s="61"/>
      <c r="C1187" s="61"/>
      <c r="D1187" s="61"/>
      <c r="E1187" s="66"/>
      <c r="F1187" s="98"/>
      <c r="G1187" s="61"/>
      <c r="H1187" s="58"/>
      <c r="I1187" s="61"/>
      <c r="J1187" s="56"/>
      <c r="K1187" s="56"/>
      <c r="L1187" s="24"/>
    </row>
    <row r="1188" spans="1:13" hidden="1" x14ac:dyDescent="0.25">
      <c r="A1188" s="52"/>
      <c r="B1188" s="61"/>
      <c r="C1188" s="61"/>
      <c r="D1188" s="61"/>
      <c r="E1188" s="66"/>
      <c r="F1188" s="98"/>
      <c r="G1188" s="61"/>
      <c r="H1188" s="58"/>
      <c r="I1188" s="61"/>
      <c r="J1188" s="56"/>
      <c r="K1188" s="56"/>
      <c r="L1188" s="24"/>
    </row>
    <row r="1189" spans="1:13" x14ac:dyDescent="0.25">
      <c r="A1189" s="81">
        <v>43304</v>
      </c>
      <c r="B1189" s="87" t="s">
        <v>186</v>
      </c>
      <c r="C1189" s="87" t="s">
        <v>70</v>
      </c>
      <c r="D1189" s="87" t="s">
        <v>74</v>
      </c>
      <c r="E1189" s="60">
        <v>90000</v>
      </c>
      <c r="F1189" s="60"/>
      <c r="G1189" s="87"/>
      <c r="H1189" s="82" t="s">
        <v>288</v>
      </c>
      <c r="I1189" s="87" t="s">
        <v>500</v>
      </c>
      <c r="J1189" s="31"/>
      <c r="K1189" s="31" t="s">
        <v>66</v>
      </c>
      <c r="L1189" s="82" t="s">
        <v>100</v>
      </c>
      <c r="M1189" s="83"/>
    </row>
    <row r="1190" spans="1:13" hidden="1" x14ac:dyDescent="0.25">
      <c r="A1190" s="52"/>
      <c r="B1190" s="58"/>
      <c r="C1190" s="56"/>
      <c r="D1190" s="58"/>
      <c r="E1190" s="66"/>
      <c r="F1190" s="66"/>
      <c r="G1190" s="71"/>
      <c r="H1190" s="58"/>
      <c r="I1190" s="58"/>
      <c r="J1190" s="56"/>
      <c r="K1190" s="56"/>
      <c r="L1190" s="24"/>
    </row>
    <row r="1191" spans="1:13" hidden="1" x14ac:dyDescent="0.25">
      <c r="A1191" s="52"/>
      <c r="B1191" s="58"/>
      <c r="C1191" s="56"/>
      <c r="D1191" s="58"/>
      <c r="E1191" s="66"/>
      <c r="F1191" s="66"/>
      <c r="G1191" s="71"/>
      <c r="H1191" s="58"/>
      <c r="I1191" s="58"/>
      <c r="J1191" s="56"/>
      <c r="K1191" s="56"/>
      <c r="L1191" s="24"/>
    </row>
    <row r="1192" spans="1:13" hidden="1" x14ac:dyDescent="0.25">
      <c r="A1192" s="52"/>
      <c r="B1192" s="58"/>
      <c r="C1192" s="56"/>
      <c r="D1192" s="58"/>
      <c r="E1192" s="66"/>
      <c r="F1192" s="66"/>
      <c r="G1192" s="71"/>
      <c r="H1192" s="58"/>
      <c r="I1192" s="58"/>
      <c r="J1192" s="56"/>
      <c r="K1192" s="56"/>
      <c r="L1192" s="24"/>
    </row>
    <row r="1193" spans="1:13" hidden="1" x14ac:dyDescent="0.25">
      <c r="A1193" s="52"/>
      <c r="B1193" s="61"/>
      <c r="C1193" s="56"/>
      <c r="D1193" s="56"/>
      <c r="E1193" s="66"/>
      <c r="F1193" s="66"/>
      <c r="G1193" s="71"/>
      <c r="H1193" s="58"/>
      <c r="I1193" s="61"/>
      <c r="J1193" s="56"/>
      <c r="K1193" s="56"/>
      <c r="L1193" s="24"/>
    </row>
    <row r="1194" spans="1:13" hidden="1" x14ac:dyDescent="0.25">
      <c r="A1194" s="52"/>
      <c r="B1194" s="61"/>
      <c r="C1194" s="56"/>
      <c r="D1194" s="56"/>
      <c r="E1194" s="66"/>
      <c r="F1194" s="66"/>
      <c r="G1194" s="71"/>
      <c r="H1194" s="58"/>
      <c r="I1194" s="61"/>
      <c r="J1194" s="56"/>
      <c r="K1194" s="56"/>
      <c r="L1194" s="24"/>
    </row>
    <row r="1195" spans="1:13" hidden="1" x14ac:dyDescent="0.25">
      <c r="A1195" s="52"/>
      <c r="B1195" s="61"/>
      <c r="C1195" s="56"/>
      <c r="D1195" s="56"/>
      <c r="E1195" s="66"/>
      <c r="F1195" s="66"/>
      <c r="G1195" s="71"/>
      <c r="H1195" s="58"/>
      <c r="I1195" s="61"/>
      <c r="J1195" s="56"/>
      <c r="K1195" s="56"/>
      <c r="L1195" s="56"/>
    </row>
    <row r="1196" spans="1:13" hidden="1" x14ac:dyDescent="0.25">
      <c r="A1196" s="52"/>
      <c r="B1196" s="61"/>
      <c r="C1196" s="56"/>
      <c r="D1196" s="56"/>
      <c r="E1196" s="66"/>
      <c r="F1196" s="66"/>
      <c r="G1196" s="71"/>
      <c r="H1196" s="58"/>
      <c r="I1196" s="61"/>
      <c r="J1196" s="56"/>
      <c r="K1196" s="56"/>
      <c r="L1196" s="24"/>
    </row>
    <row r="1197" spans="1:13" s="83" customFormat="1" hidden="1" x14ac:dyDescent="0.25">
      <c r="A1197" s="52"/>
      <c r="B1197" s="61"/>
      <c r="C1197" s="56"/>
      <c r="D1197" s="56"/>
      <c r="E1197" s="66"/>
      <c r="F1197" s="66"/>
      <c r="G1197" s="71"/>
      <c r="H1197" s="58"/>
      <c r="I1197" s="61"/>
      <c r="J1197" s="56"/>
      <c r="K1197" s="56"/>
      <c r="L1197" s="24"/>
      <c r="M1197"/>
    </row>
    <row r="1198" spans="1:13" x14ac:dyDescent="0.25">
      <c r="A1198" s="81">
        <v>43304</v>
      </c>
      <c r="B1198" s="87" t="s">
        <v>186</v>
      </c>
      <c r="C1198" s="31" t="s">
        <v>70</v>
      </c>
      <c r="D1198" s="31" t="s">
        <v>74</v>
      </c>
      <c r="E1198" s="60">
        <v>200000</v>
      </c>
      <c r="F1198" s="60"/>
      <c r="G1198" s="91"/>
      <c r="H1198" s="82" t="s">
        <v>338</v>
      </c>
      <c r="I1198" s="87" t="s">
        <v>188</v>
      </c>
      <c r="J1198" s="31"/>
      <c r="K1198" s="31" t="s">
        <v>66</v>
      </c>
      <c r="L1198" s="82" t="s">
        <v>100</v>
      </c>
      <c r="M1198" s="83"/>
    </row>
    <row r="1199" spans="1:13" hidden="1" x14ac:dyDescent="0.25">
      <c r="A1199" s="52"/>
      <c r="B1199" s="61"/>
      <c r="C1199" s="56"/>
      <c r="D1199" s="56"/>
      <c r="E1199" s="66"/>
      <c r="F1199" s="66"/>
      <c r="G1199" s="71"/>
      <c r="H1199" s="58"/>
      <c r="I1199" s="61"/>
      <c r="J1199" s="56"/>
      <c r="K1199" s="56"/>
      <c r="L1199" s="24"/>
    </row>
    <row r="1200" spans="1:13" hidden="1" x14ac:dyDescent="0.25">
      <c r="A1200" s="52"/>
      <c r="B1200" s="61"/>
      <c r="C1200" s="56"/>
      <c r="D1200" s="56"/>
      <c r="E1200" s="66"/>
      <c r="F1200" s="66"/>
      <c r="G1200" s="71"/>
      <c r="H1200" s="58"/>
      <c r="I1200" s="61"/>
      <c r="J1200" s="56"/>
      <c r="K1200" s="56"/>
      <c r="L1200" s="24"/>
    </row>
    <row r="1201" spans="1:13" hidden="1" x14ac:dyDescent="0.25">
      <c r="A1201" s="52"/>
      <c r="B1201" s="61"/>
      <c r="C1201" s="56"/>
      <c r="D1201" s="56"/>
      <c r="E1201" s="66"/>
      <c r="F1201" s="66"/>
      <c r="G1201" s="71"/>
      <c r="H1201" s="58"/>
      <c r="I1201" s="61"/>
      <c r="J1201" s="56"/>
      <c r="K1201" s="56"/>
      <c r="L1201" s="24"/>
    </row>
    <row r="1202" spans="1:13" s="83" customFormat="1" hidden="1" x14ac:dyDescent="0.25">
      <c r="A1202" s="52"/>
      <c r="B1202" s="61"/>
      <c r="C1202" s="24"/>
      <c r="D1202" s="56"/>
      <c r="E1202" s="66"/>
      <c r="F1202" s="66"/>
      <c r="G1202" s="71"/>
      <c r="H1202" s="58"/>
      <c r="I1202" s="61"/>
      <c r="J1202" s="56"/>
      <c r="K1202" s="56"/>
      <c r="L1202" s="24"/>
      <c r="M1202"/>
    </row>
    <row r="1203" spans="1:13" hidden="1" x14ac:dyDescent="0.25">
      <c r="A1203" s="52"/>
      <c r="B1203" s="61"/>
      <c r="C1203" s="56"/>
      <c r="D1203" s="56"/>
      <c r="E1203" s="66"/>
      <c r="F1203" s="66"/>
      <c r="G1203" s="71"/>
      <c r="H1203" s="58"/>
      <c r="I1203" s="61"/>
      <c r="J1203" s="56"/>
      <c r="K1203" s="56"/>
      <c r="L1203" s="24"/>
    </row>
    <row r="1204" spans="1:13" hidden="1" x14ac:dyDescent="0.25">
      <c r="A1204" s="52"/>
      <c r="B1204" s="74"/>
      <c r="C1204" s="61"/>
      <c r="D1204" s="75"/>
      <c r="E1204" s="98"/>
      <c r="F1204" s="98"/>
      <c r="G1204" s="76"/>
      <c r="H1204" s="61"/>
      <c r="I1204" s="61"/>
      <c r="J1204" s="61"/>
      <c r="K1204" s="56"/>
      <c r="L1204" s="24"/>
      <c r="M1204" s="42"/>
    </row>
    <row r="1205" spans="1:13" hidden="1" x14ac:dyDescent="0.25">
      <c r="A1205" s="52"/>
      <c r="B1205" s="74"/>
      <c r="C1205" s="61"/>
      <c r="D1205" s="75"/>
      <c r="E1205" s="98"/>
      <c r="F1205" s="98"/>
      <c r="G1205" s="76"/>
      <c r="H1205" s="61"/>
      <c r="I1205" s="61"/>
      <c r="J1205" s="61"/>
      <c r="K1205" s="56"/>
      <c r="L1205" s="24"/>
      <c r="M1205" s="42"/>
    </row>
    <row r="1206" spans="1:13" hidden="1" x14ac:dyDescent="0.25">
      <c r="A1206" s="52"/>
      <c r="B1206" s="74"/>
      <c r="C1206" s="61"/>
      <c r="D1206" s="75"/>
      <c r="E1206" s="98"/>
      <c r="F1206" s="98"/>
      <c r="G1206" s="76"/>
      <c r="H1206" s="61"/>
      <c r="I1206" s="61"/>
      <c r="J1206" s="61"/>
      <c r="K1206" s="56"/>
      <c r="L1206" s="24"/>
      <c r="M1206" s="42"/>
    </row>
    <row r="1207" spans="1:13" hidden="1" x14ac:dyDescent="0.25">
      <c r="A1207" s="52"/>
      <c r="B1207" s="45"/>
      <c r="C1207" s="24"/>
      <c r="D1207" s="46"/>
      <c r="E1207" s="98"/>
      <c r="F1207" s="62"/>
      <c r="G1207" s="36"/>
      <c r="H1207" s="24"/>
      <c r="I1207" s="61"/>
      <c r="J1207" s="61"/>
      <c r="K1207" s="56"/>
      <c r="L1207" s="24"/>
      <c r="M1207" s="32"/>
    </row>
    <row r="1208" spans="1:13" hidden="1" x14ac:dyDescent="0.25">
      <c r="A1208" s="52"/>
      <c r="B1208" s="45"/>
      <c r="C1208" s="24"/>
      <c r="D1208" s="46"/>
      <c r="E1208" s="98"/>
      <c r="F1208" s="62"/>
      <c r="G1208" s="36"/>
      <c r="H1208" s="24"/>
      <c r="I1208" s="61"/>
      <c r="J1208" s="61"/>
      <c r="K1208" s="56"/>
      <c r="L1208" s="24"/>
      <c r="M1208" s="32"/>
    </row>
    <row r="1209" spans="1:13" hidden="1" x14ac:dyDescent="0.25">
      <c r="A1209" s="52"/>
      <c r="B1209" s="56"/>
      <c r="C1209" s="56"/>
      <c r="D1209" s="56"/>
      <c r="E1209" s="66"/>
      <c r="F1209" s="66"/>
      <c r="G1209" s="57"/>
      <c r="H1209" s="56"/>
      <c r="I1209" s="56"/>
      <c r="J1209" s="56"/>
      <c r="K1209" s="56"/>
      <c r="L1209" s="20"/>
    </row>
    <row r="1210" spans="1:13" hidden="1" x14ac:dyDescent="0.25">
      <c r="A1210" s="52"/>
      <c r="B1210" s="56"/>
      <c r="C1210" s="56"/>
      <c r="D1210" s="56"/>
      <c r="E1210" s="66"/>
      <c r="F1210" s="66"/>
      <c r="G1210" s="57"/>
      <c r="H1210" s="56"/>
      <c r="I1210" s="56"/>
      <c r="J1210" s="56"/>
      <c r="K1210" s="56"/>
      <c r="L1210" s="20"/>
    </row>
    <row r="1211" spans="1:13" hidden="1" x14ac:dyDescent="0.25">
      <c r="A1211" s="52"/>
      <c r="B1211" s="56"/>
      <c r="C1211" s="56"/>
      <c r="D1211" s="56"/>
      <c r="E1211" s="66"/>
      <c r="F1211" s="66"/>
      <c r="G1211" s="57"/>
      <c r="H1211" s="56"/>
      <c r="I1211" s="56"/>
      <c r="J1211" s="56"/>
      <c r="K1211" s="56"/>
      <c r="L1211" s="20"/>
    </row>
    <row r="1212" spans="1:13" hidden="1" x14ac:dyDescent="0.25">
      <c r="A1212" s="52"/>
      <c r="B1212" s="56"/>
      <c r="C1212" s="56"/>
      <c r="D1212" s="56"/>
      <c r="E1212" s="66"/>
      <c r="F1212" s="66"/>
      <c r="G1212" s="57"/>
      <c r="H1212" s="56"/>
      <c r="I1212" s="56"/>
      <c r="J1212" s="56"/>
      <c r="K1212" s="56"/>
      <c r="L1212" s="20"/>
    </row>
    <row r="1213" spans="1:13" hidden="1" x14ac:dyDescent="0.25">
      <c r="A1213" s="52"/>
      <c r="B1213" s="56"/>
      <c r="C1213" s="56"/>
      <c r="D1213" s="56"/>
      <c r="E1213" s="66"/>
      <c r="F1213" s="66"/>
      <c r="G1213" s="57"/>
      <c r="H1213" s="56"/>
      <c r="I1213" s="56"/>
      <c r="J1213" s="56"/>
      <c r="K1213" s="56"/>
      <c r="L1213" s="20"/>
    </row>
    <row r="1214" spans="1:13" hidden="1" x14ac:dyDescent="0.25">
      <c r="A1214" s="52"/>
      <c r="B1214" s="56"/>
      <c r="C1214" s="56"/>
      <c r="D1214" s="56"/>
      <c r="E1214" s="66"/>
      <c r="F1214" s="66"/>
      <c r="G1214" s="57"/>
      <c r="H1214" s="56"/>
      <c r="I1214" s="56"/>
      <c r="J1214" s="56"/>
      <c r="K1214" s="56"/>
      <c r="L1214" s="20"/>
    </row>
    <row r="1215" spans="1:13" hidden="1" x14ac:dyDescent="0.25">
      <c r="A1215" s="52"/>
      <c r="B1215" s="56"/>
      <c r="C1215" s="56"/>
      <c r="D1215" s="56"/>
      <c r="E1215" s="66"/>
      <c r="F1215" s="66"/>
      <c r="G1215" s="57"/>
      <c r="H1215" s="56"/>
      <c r="I1215" s="56"/>
      <c r="J1215" s="56"/>
      <c r="K1215" s="56"/>
      <c r="L1215" s="20"/>
    </row>
    <row r="1216" spans="1:13" x14ac:dyDescent="0.25">
      <c r="A1216" s="81">
        <v>43305</v>
      </c>
      <c r="B1216" s="31" t="s">
        <v>186</v>
      </c>
      <c r="C1216" s="31" t="s">
        <v>70</v>
      </c>
      <c r="D1216" s="31" t="s">
        <v>74</v>
      </c>
      <c r="E1216" s="60">
        <v>315000</v>
      </c>
      <c r="F1216" s="60"/>
      <c r="G1216" s="90"/>
      <c r="H1216" s="31" t="s">
        <v>187</v>
      </c>
      <c r="I1216" s="31" t="s">
        <v>188</v>
      </c>
      <c r="J1216" s="31"/>
      <c r="K1216" s="31" t="s">
        <v>66</v>
      </c>
      <c r="L1216" s="82" t="s">
        <v>100</v>
      </c>
      <c r="M1216" s="83"/>
    </row>
    <row r="1217" spans="1:13" hidden="1" x14ac:dyDescent="0.25">
      <c r="A1217" s="52"/>
      <c r="B1217" s="56"/>
      <c r="C1217" s="56"/>
      <c r="D1217" s="56"/>
      <c r="E1217" s="66"/>
      <c r="F1217" s="66"/>
      <c r="G1217" s="57"/>
      <c r="H1217" s="56"/>
      <c r="I1217" s="56"/>
      <c r="J1217" s="56"/>
      <c r="K1217" s="56"/>
      <c r="L1217" s="20"/>
    </row>
    <row r="1218" spans="1:13" hidden="1" x14ac:dyDescent="0.25">
      <c r="A1218" s="52"/>
      <c r="B1218" s="56"/>
      <c r="C1218" s="56"/>
      <c r="D1218" s="56"/>
      <c r="E1218" s="66"/>
      <c r="F1218" s="66"/>
      <c r="G1218" s="57"/>
      <c r="H1218" s="56"/>
      <c r="I1218" s="56"/>
      <c r="J1218" s="56"/>
      <c r="K1218" s="56"/>
      <c r="L1218" s="20"/>
    </row>
    <row r="1219" spans="1:13" hidden="1" x14ac:dyDescent="0.25">
      <c r="A1219" s="52"/>
      <c r="B1219" s="56"/>
      <c r="C1219" s="56"/>
      <c r="D1219" s="56"/>
      <c r="E1219" s="66"/>
      <c r="F1219" s="66"/>
      <c r="G1219" s="57"/>
      <c r="H1219" s="56"/>
      <c r="I1219" s="56"/>
      <c r="J1219" s="56"/>
      <c r="K1219" s="56"/>
      <c r="L1219" s="20"/>
    </row>
    <row r="1220" spans="1:13" hidden="1" x14ac:dyDescent="0.25">
      <c r="A1220" s="52"/>
      <c r="B1220" s="56"/>
      <c r="C1220" s="56"/>
      <c r="D1220" s="56"/>
      <c r="E1220" s="66"/>
      <c r="F1220" s="66"/>
      <c r="G1220" s="57"/>
      <c r="H1220" s="56"/>
      <c r="I1220" s="56"/>
      <c r="J1220" s="56"/>
      <c r="K1220" s="56"/>
      <c r="L1220" s="20"/>
    </row>
    <row r="1221" spans="1:13" x14ac:dyDescent="0.25">
      <c r="A1221" s="81">
        <v>43305</v>
      </c>
      <c r="B1221" s="31" t="s">
        <v>187</v>
      </c>
      <c r="C1221" s="31" t="s">
        <v>70</v>
      </c>
      <c r="D1221" s="31" t="s">
        <v>74</v>
      </c>
      <c r="E1221" s="60"/>
      <c r="F1221" s="60">
        <v>315000</v>
      </c>
      <c r="G1221" s="84"/>
      <c r="H1221" s="31" t="s">
        <v>186</v>
      </c>
      <c r="I1221" s="31" t="s">
        <v>432</v>
      </c>
      <c r="J1221" s="31"/>
      <c r="K1221" s="31" t="s">
        <v>66</v>
      </c>
      <c r="L1221" s="82" t="s">
        <v>100</v>
      </c>
      <c r="M1221" s="85"/>
    </row>
    <row r="1222" spans="1:13" hidden="1" x14ac:dyDescent="0.25">
      <c r="A1222" s="52"/>
      <c r="B1222" s="56"/>
      <c r="C1222" s="56"/>
      <c r="D1222" s="56"/>
      <c r="E1222" s="66"/>
      <c r="F1222" s="66"/>
      <c r="G1222" s="51"/>
      <c r="H1222" s="56"/>
      <c r="I1222" s="56"/>
      <c r="J1222" s="56"/>
      <c r="K1222" s="56"/>
      <c r="L1222" s="24"/>
      <c r="M1222" s="35"/>
    </row>
    <row r="1223" spans="1:13" x14ac:dyDescent="0.25">
      <c r="A1223" s="81">
        <v>43305</v>
      </c>
      <c r="B1223" s="31" t="s">
        <v>350</v>
      </c>
      <c r="C1223" s="31" t="s">
        <v>70</v>
      </c>
      <c r="D1223" s="31" t="s">
        <v>76</v>
      </c>
      <c r="E1223" s="60"/>
      <c r="F1223" s="60">
        <v>50000</v>
      </c>
      <c r="G1223" s="84"/>
      <c r="H1223" s="31" t="s">
        <v>186</v>
      </c>
      <c r="I1223" s="31">
        <v>1</v>
      </c>
      <c r="J1223" s="31"/>
      <c r="K1223" s="31" t="s">
        <v>66</v>
      </c>
      <c r="L1223" s="82" t="s">
        <v>100</v>
      </c>
      <c r="M1223" s="85"/>
    </row>
    <row r="1224" spans="1:13" x14ac:dyDescent="0.25">
      <c r="A1224" s="81">
        <v>43305</v>
      </c>
      <c r="B1224" s="31" t="s">
        <v>396</v>
      </c>
      <c r="C1224" s="31" t="s">
        <v>70</v>
      </c>
      <c r="D1224" s="31" t="s">
        <v>76</v>
      </c>
      <c r="E1224" s="60"/>
      <c r="F1224" s="60">
        <v>30000</v>
      </c>
      <c r="G1224" s="84"/>
      <c r="H1224" s="31" t="s">
        <v>186</v>
      </c>
      <c r="I1224" s="31">
        <v>2</v>
      </c>
      <c r="J1224" s="31"/>
      <c r="K1224" s="31" t="s">
        <v>66</v>
      </c>
      <c r="L1224" s="82" t="s">
        <v>100</v>
      </c>
      <c r="M1224" s="85"/>
    </row>
    <row r="1225" spans="1:13" s="83" customFormat="1" hidden="1" x14ac:dyDescent="0.25">
      <c r="A1225" s="52"/>
      <c r="B1225" s="20"/>
      <c r="C1225" s="20"/>
      <c r="D1225" s="20"/>
      <c r="E1225" s="37"/>
      <c r="F1225" s="37"/>
      <c r="G1225" s="36"/>
      <c r="H1225" s="20"/>
      <c r="I1225" s="20"/>
      <c r="J1225" s="20"/>
      <c r="K1225" s="56"/>
      <c r="L1225" s="20"/>
      <c r="M1225" s="3"/>
    </row>
    <row r="1226" spans="1:13" hidden="1" x14ac:dyDescent="0.25">
      <c r="A1226" s="52"/>
      <c r="B1226" s="20"/>
      <c r="C1226" s="20"/>
      <c r="D1226" s="68"/>
      <c r="E1226" s="66"/>
      <c r="F1226" s="66"/>
      <c r="G1226" s="37"/>
      <c r="H1226" s="20"/>
      <c r="I1226" s="20"/>
      <c r="J1226" s="56"/>
      <c r="K1226" s="56"/>
      <c r="L1226" s="24"/>
      <c r="M1226" s="38"/>
    </row>
    <row r="1227" spans="1:13" hidden="1" x14ac:dyDescent="0.25">
      <c r="A1227" s="52"/>
      <c r="B1227" s="20"/>
      <c r="C1227" s="20"/>
      <c r="D1227" s="68"/>
      <c r="E1227" s="66"/>
      <c r="F1227" s="66"/>
      <c r="G1227" s="37"/>
      <c r="H1227" s="20"/>
      <c r="I1227" s="20"/>
      <c r="J1227" s="56"/>
      <c r="K1227" s="56"/>
      <c r="L1227" s="24"/>
      <c r="M1227" s="38"/>
    </row>
    <row r="1228" spans="1:13" ht="15.75" x14ac:dyDescent="0.25">
      <c r="A1228" s="81">
        <v>43305</v>
      </c>
      <c r="B1228" s="31" t="s">
        <v>186</v>
      </c>
      <c r="C1228" s="31" t="s">
        <v>70</v>
      </c>
      <c r="D1228" s="92" t="s">
        <v>76</v>
      </c>
      <c r="E1228" s="60">
        <v>30000</v>
      </c>
      <c r="F1228" s="60"/>
      <c r="G1228" s="60"/>
      <c r="H1228" s="31" t="s">
        <v>396</v>
      </c>
      <c r="I1228" s="54" t="s">
        <v>500</v>
      </c>
      <c r="J1228" s="31"/>
      <c r="K1228" s="31" t="s">
        <v>66</v>
      </c>
      <c r="L1228" s="82" t="s">
        <v>100</v>
      </c>
      <c r="M1228" s="93"/>
    </row>
    <row r="1229" spans="1:13" hidden="1" x14ac:dyDescent="0.25">
      <c r="A1229" s="52"/>
      <c r="B1229" s="24"/>
      <c r="C1229" s="24"/>
      <c r="D1229" s="24"/>
      <c r="E1229" s="66"/>
      <c r="F1229" s="66"/>
      <c r="G1229" s="57"/>
      <c r="H1229" s="24"/>
      <c r="I1229" s="24"/>
      <c r="J1229" s="56"/>
      <c r="K1229" s="56"/>
      <c r="L1229" s="20"/>
    </row>
    <row r="1230" spans="1:13" hidden="1" x14ac:dyDescent="0.25">
      <c r="A1230" s="52"/>
      <c r="B1230" s="24"/>
      <c r="C1230" s="24"/>
      <c r="D1230" s="24"/>
      <c r="E1230" s="66"/>
      <c r="F1230" s="66"/>
      <c r="G1230" s="57"/>
      <c r="H1230" s="24"/>
      <c r="I1230" s="24"/>
      <c r="J1230" s="56"/>
      <c r="K1230" s="56"/>
      <c r="L1230" s="20"/>
    </row>
    <row r="1231" spans="1:13" hidden="1" x14ac:dyDescent="0.25">
      <c r="A1231" s="52"/>
      <c r="B1231" s="24"/>
      <c r="C1231" s="24"/>
      <c r="D1231" s="24"/>
      <c r="E1231" s="66"/>
      <c r="F1231" s="66"/>
      <c r="G1231" s="57"/>
      <c r="H1231" s="24"/>
      <c r="I1231" s="24"/>
      <c r="J1231" s="56"/>
      <c r="K1231" s="56"/>
      <c r="L1231" s="20"/>
    </row>
    <row r="1232" spans="1:13" hidden="1" x14ac:dyDescent="0.25">
      <c r="A1232" s="52"/>
      <c r="B1232" s="24"/>
      <c r="C1232" s="24"/>
      <c r="D1232" s="24"/>
      <c r="E1232" s="66"/>
      <c r="F1232" s="66"/>
      <c r="G1232" s="57"/>
      <c r="H1232" s="24"/>
      <c r="I1232" s="24"/>
      <c r="J1232" s="56"/>
      <c r="K1232" s="56"/>
      <c r="L1232" s="20"/>
    </row>
    <row r="1233" spans="1:13" hidden="1" x14ac:dyDescent="0.25">
      <c r="A1233" s="52"/>
      <c r="B1233" s="61"/>
      <c r="C1233" s="61"/>
      <c r="D1233" s="61"/>
      <c r="E1233" s="66"/>
      <c r="F1233" s="98"/>
      <c r="G1233" s="61"/>
      <c r="H1233" s="58"/>
      <c r="I1233" s="61"/>
      <c r="J1233" s="56"/>
      <c r="K1233" s="56"/>
      <c r="L1233" s="24"/>
    </row>
    <row r="1234" spans="1:13" hidden="1" x14ac:dyDescent="0.25">
      <c r="A1234" s="52"/>
      <c r="B1234" s="61"/>
      <c r="C1234" s="61"/>
      <c r="D1234" s="61"/>
      <c r="E1234" s="66"/>
      <c r="F1234" s="98"/>
      <c r="G1234" s="61"/>
      <c r="H1234" s="58"/>
      <c r="I1234" s="61"/>
      <c r="J1234" s="56"/>
      <c r="K1234" s="56"/>
      <c r="L1234" s="24"/>
    </row>
    <row r="1235" spans="1:13" hidden="1" x14ac:dyDescent="0.25">
      <c r="A1235" s="52"/>
      <c r="B1235" s="61"/>
      <c r="C1235" s="24"/>
      <c r="D1235" s="61"/>
      <c r="E1235" s="66"/>
      <c r="F1235" s="98"/>
      <c r="G1235" s="61"/>
      <c r="H1235" s="58"/>
      <c r="I1235" s="61"/>
      <c r="J1235" s="56"/>
      <c r="K1235" s="56"/>
      <c r="L1235" s="24"/>
    </row>
    <row r="1236" spans="1:13" hidden="1" x14ac:dyDescent="0.25">
      <c r="A1236" s="52"/>
      <c r="B1236" s="58"/>
      <c r="C1236" s="56"/>
      <c r="D1236" s="58"/>
      <c r="E1236" s="66"/>
      <c r="F1236" s="66"/>
      <c r="G1236" s="71"/>
      <c r="H1236" s="58"/>
      <c r="I1236" s="58"/>
      <c r="J1236" s="56"/>
      <c r="K1236" s="56"/>
      <c r="L1236" s="24"/>
    </row>
    <row r="1237" spans="1:13" hidden="1" x14ac:dyDescent="0.25">
      <c r="A1237" s="52"/>
      <c r="B1237" s="58"/>
      <c r="C1237" s="56"/>
      <c r="D1237" s="58"/>
      <c r="E1237" s="66"/>
      <c r="F1237" s="66"/>
      <c r="G1237" s="71"/>
      <c r="H1237" s="58"/>
      <c r="I1237" s="58"/>
      <c r="J1237" s="56"/>
      <c r="K1237" s="56"/>
      <c r="L1237" s="24"/>
    </row>
    <row r="1238" spans="1:13" hidden="1" x14ac:dyDescent="0.25">
      <c r="A1238" s="52"/>
      <c r="B1238" s="58"/>
      <c r="C1238" s="56"/>
      <c r="D1238" s="58"/>
      <c r="E1238" s="66"/>
      <c r="F1238" s="66"/>
      <c r="G1238" s="71"/>
      <c r="H1238" s="58"/>
      <c r="I1238" s="58"/>
      <c r="J1238" s="56"/>
      <c r="K1238" s="56"/>
      <c r="L1238" s="24"/>
    </row>
    <row r="1239" spans="1:13" hidden="1" x14ac:dyDescent="0.25">
      <c r="A1239" s="52"/>
      <c r="B1239" s="58"/>
      <c r="C1239" s="56"/>
      <c r="D1239" s="58"/>
      <c r="E1239" s="66"/>
      <c r="F1239" s="66"/>
      <c r="G1239" s="71"/>
      <c r="H1239" s="58"/>
      <c r="I1239" s="58"/>
      <c r="J1239" s="56"/>
      <c r="K1239" s="56"/>
      <c r="L1239" s="24"/>
    </row>
    <row r="1240" spans="1:13" hidden="1" x14ac:dyDescent="0.25">
      <c r="A1240" s="52"/>
      <c r="B1240" s="58"/>
      <c r="C1240" s="56"/>
      <c r="D1240" s="58"/>
      <c r="E1240" s="66"/>
      <c r="F1240" s="66"/>
      <c r="G1240" s="71"/>
      <c r="H1240" s="58"/>
      <c r="I1240" s="58"/>
      <c r="J1240" s="56"/>
      <c r="K1240" s="56"/>
      <c r="L1240" s="24"/>
    </row>
    <row r="1241" spans="1:13" hidden="1" x14ac:dyDescent="0.25">
      <c r="A1241" s="52"/>
      <c r="B1241" s="58"/>
      <c r="C1241" s="56"/>
      <c r="D1241" s="58"/>
      <c r="E1241" s="66"/>
      <c r="F1241" s="66"/>
      <c r="G1241" s="71"/>
      <c r="H1241" s="58"/>
      <c r="I1241" s="58"/>
      <c r="J1241" s="56"/>
      <c r="K1241" s="56"/>
      <c r="L1241" s="24"/>
    </row>
    <row r="1242" spans="1:13" hidden="1" x14ac:dyDescent="0.25">
      <c r="A1242" s="52"/>
      <c r="B1242" s="58"/>
      <c r="C1242" s="56"/>
      <c r="D1242" s="58"/>
      <c r="E1242" s="66"/>
      <c r="F1242" s="66"/>
      <c r="G1242" s="71"/>
      <c r="H1242" s="58"/>
      <c r="I1242" s="58"/>
      <c r="J1242" s="56"/>
      <c r="K1242" s="56"/>
      <c r="L1242" s="24"/>
    </row>
    <row r="1243" spans="1:13" hidden="1" x14ac:dyDescent="0.25">
      <c r="A1243" s="52"/>
      <c r="B1243" s="61"/>
      <c r="C1243" s="56"/>
      <c r="D1243" s="56"/>
      <c r="E1243" s="66"/>
      <c r="F1243" s="66"/>
      <c r="G1243" s="71"/>
      <c r="H1243" s="58"/>
      <c r="I1243" s="61"/>
      <c r="J1243" s="56"/>
      <c r="K1243" s="56"/>
      <c r="L1243" s="24"/>
    </row>
    <row r="1244" spans="1:13" hidden="1" x14ac:dyDescent="0.25">
      <c r="A1244" s="52"/>
      <c r="B1244" s="61"/>
      <c r="C1244" s="56"/>
      <c r="D1244" s="56"/>
      <c r="E1244" s="66"/>
      <c r="F1244" s="66"/>
      <c r="G1244" s="71"/>
      <c r="H1244" s="58"/>
      <c r="I1244" s="61"/>
      <c r="J1244" s="56"/>
      <c r="K1244" s="56"/>
      <c r="L1244" s="24"/>
    </row>
    <row r="1245" spans="1:13" hidden="1" x14ac:dyDescent="0.25">
      <c r="A1245" s="52"/>
      <c r="B1245" s="61"/>
      <c r="C1245" s="56"/>
      <c r="D1245" s="56"/>
      <c r="E1245" s="66"/>
      <c r="F1245" s="66"/>
      <c r="G1245" s="71"/>
      <c r="H1245" s="58"/>
      <c r="I1245" s="61"/>
      <c r="J1245" s="56"/>
      <c r="K1245" s="56"/>
      <c r="L1245" s="24"/>
    </row>
    <row r="1246" spans="1:13" hidden="1" x14ac:dyDescent="0.25">
      <c r="A1246" s="52"/>
      <c r="B1246" s="61"/>
      <c r="C1246" s="56"/>
      <c r="D1246" s="56"/>
      <c r="E1246" s="66"/>
      <c r="F1246" s="66"/>
      <c r="G1246" s="71"/>
      <c r="H1246" s="58"/>
      <c r="I1246" s="61"/>
      <c r="J1246" s="56"/>
      <c r="K1246" s="56"/>
      <c r="L1246" s="24"/>
    </row>
    <row r="1247" spans="1:13" hidden="1" x14ac:dyDescent="0.25">
      <c r="A1247" s="52"/>
      <c r="B1247" s="61"/>
      <c r="C1247" s="56"/>
      <c r="D1247" s="56"/>
      <c r="E1247" s="66"/>
      <c r="F1247" s="66"/>
      <c r="G1247" s="71"/>
      <c r="H1247" s="58"/>
      <c r="I1247" s="61"/>
      <c r="J1247" s="56"/>
      <c r="K1247" s="56"/>
      <c r="L1247" s="24"/>
    </row>
    <row r="1248" spans="1:13" s="83" customFormat="1" hidden="1" x14ac:dyDescent="0.25">
      <c r="A1248" s="52"/>
      <c r="B1248" s="61"/>
      <c r="C1248" s="56"/>
      <c r="D1248" s="56"/>
      <c r="E1248" s="66"/>
      <c r="F1248" s="66"/>
      <c r="G1248" s="71"/>
      <c r="H1248" s="58"/>
      <c r="I1248" s="61"/>
      <c r="J1248" s="56"/>
      <c r="K1248" s="56"/>
      <c r="L1248" s="24"/>
      <c r="M1248"/>
    </row>
    <row r="1249" spans="1:13" hidden="1" x14ac:dyDescent="0.25">
      <c r="A1249" s="52"/>
      <c r="B1249" s="61"/>
      <c r="C1249" s="56"/>
      <c r="D1249" s="56"/>
      <c r="E1249" s="66"/>
      <c r="F1249" s="66"/>
      <c r="G1249" s="71"/>
      <c r="H1249" s="58"/>
      <c r="I1249" s="61"/>
      <c r="J1249" s="56"/>
      <c r="K1249" s="56"/>
      <c r="L1249" s="24"/>
    </row>
    <row r="1250" spans="1:13" hidden="1" x14ac:dyDescent="0.25">
      <c r="A1250" s="52"/>
      <c r="B1250" s="61"/>
      <c r="C1250" s="56"/>
      <c r="D1250" s="56"/>
      <c r="E1250" s="66"/>
      <c r="F1250" s="66"/>
      <c r="G1250" s="71"/>
      <c r="H1250" s="58"/>
      <c r="I1250" s="61"/>
      <c r="J1250" s="56"/>
      <c r="K1250" s="56"/>
      <c r="L1250" s="24"/>
    </row>
    <row r="1251" spans="1:13" hidden="1" x14ac:dyDescent="0.25">
      <c r="A1251" s="52"/>
      <c r="B1251" s="61"/>
      <c r="C1251" s="56"/>
      <c r="D1251" s="56"/>
      <c r="E1251" s="66"/>
      <c r="F1251" s="66"/>
      <c r="G1251" s="71"/>
      <c r="H1251" s="58"/>
      <c r="I1251" s="61"/>
      <c r="J1251" s="56"/>
      <c r="K1251" s="56"/>
      <c r="L1251" s="24"/>
    </row>
    <row r="1252" spans="1:13" hidden="1" x14ac:dyDescent="0.25">
      <c r="A1252" s="52"/>
      <c r="B1252" s="61"/>
      <c r="C1252" s="56"/>
      <c r="D1252" s="56"/>
      <c r="E1252" s="66"/>
      <c r="F1252" s="66"/>
      <c r="G1252" s="71"/>
      <c r="H1252" s="58"/>
      <c r="I1252" s="61"/>
      <c r="J1252" s="56"/>
      <c r="K1252" s="56"/>
      <c r="L1252" s="24"/>
    </row>
    <row r="1253" spans="1:13" hidden="1" x14ac:dyDescent="0.25">
      <c r="A1253" s="52"/>
      <c r="B1253" s="74"/>
      <c r="C1253" s="61"/>
      <c r="D1253" s="75"/>
      <c r="E1253" s="98"/>
      <c r="F1253" s="98"/>
      <c r="G1253" s="76"/>
      <c r="H1253" s="61"/>
      <c r="I1253" s="61"/>
      <c r="J1253" s="61"/>
      <c r="K1253" s="56"/>
      <c r="L1253" s="24"/>
      <c r="M1253" s="42"/>
    </row>
    <row r="1254" spans="1:13" hidden="1" x14ac:dyDescent="0.25">
      <c r="A1254" s="52"/>
      <c r="B1254" s="45"/>
      <c r="C1254" s="24"/>
      <c r="D1254" s="46"/>
      <c r="E1254" s="98"/>
      <c r="F1254" s="62"/>
      <c r="G1254" s="36"/>
      <c r="H1254" s="24"/>
      <c r="I1254" s="63"/>
      <c r="J1254" s="61"/>
      <c r="K1254" s="56"/>
      <c r="L1254" s="24"/>
      <c r="M1254" s="32"/>
    </row>
    <row r="1255" spans="1:13" hidden="1" x14ac:dyDescent="0.25">
      <c r="A1255" s="52"/>
      <c r="B1255" s="45"/>
      <c r="C1255" s="24"/>
      <c r="D1255" s="46"/>
      <c r="E1255" s="98"/>
      <c r="F1255" s="62"/>
      <c r="G1255" s="36"/>
      <c r="H1255" s="24"/>
      <c r="I1255" s="61"/>
      <c r="J1255" s="61"/>
      <c r="K1255" s="56"/>
      <c r="L1255" s="24"/>
      <c r="M1255" s="32"/>
    </row>
    <row r="1256" spans="1:13" hidden="1" x14ac:dyDescent="0.25">
      <c r="A1256" s="52"/>
      <c r="B1256" s="45"/>
      <c r="C1256" s="24"/>
      <c r="D1256" s="46"/>
      <c r="E1256" s="98"/>
      <c r="F1256" s="62"/>
      <c r="G1256" s="36"/>
      <c r="H1256" s="24"/>
      <c r="I1256" s="61"/>
      <c r="J1256" s="61"/>
      <c r="K1256" s="56"/>
      <c r="L1256" s="24"/>
      <c r="M1256" s="32"/>
    </row>
    <row r="1257" spans="1:13" hidden="1" x14ac:dyDescent="0.25">
      <c r="A1257" s="52"/>
      <c r="B1257" s="45"/>
      <c r="C1257" s="24"/>
      <c r="D1257" s="46"/>
      <c r="E1257" s="98"/>
      <c r="F1257" s="62"/>
      <c r="G1257" s="36"/>
      <c r="H1257" s="24"/>
      <c r="I1257" s="61"/>
      <c r="J1257" s="61"/>
      <c r="K1257" s="56"/>
      <c r="L1257" s="24"/>
      <c r="M1257" s="32"/>
    </row>
    <row r="1258" spans="1:13" hidden="1" x14ac:dyDescent="0.25">
      <c r="A1258" s="52"/>
      <c r="B1258" s="45"/>
      <c r="C1258" s="24"/>
      <c r="D1258" s="46"/>
      <c r="E1258" s="98"/>
      <c r="F1258" s="62"/>
      <c r="G1258" s="36"/>
      <c r="H1258" s="24"/>
      <c r="I1258" s="61"/>
      <c r="J1258" s="61"/>
      <c r="K1258" s="56"/>
      <c r="L1258" s="24"/>
      <c r="M1258" s="32"/>
    </row>
    <row r="1259" spans="1:13" hidden="1" x14ac:dyDescent="0.25">
      <c r="A1259" s="52"/>
      <c r="B1259" s="45"/>
      <c r="C1259" s="24"/>
      <c r="D1259" s="46"/>
      <c r="E1259" s="98"/>
      <c r="F1259" s="62"/>
      <c r="G1259" s="36"/>
      <c r="H1259" s="24"/>
      <c r="I1259" s="61"/>
      <c r="J1259" s="61"/>
      <c r="K1259" s="56"/>
      <c r="L1259" s="24"/>
      <c r="M1259" s="32"/>
    </row>
    <row r="1260" spans="1:13" hidden="1" x14ac:dyDescent="0.25">
      <c r="A1260" s="52"/>
      <c r="B1260" s="45"/>
      <c r="C1260" s="24"/>
      <c r="D1260" s="46"/>
      <c r="E1260" s="98"/>
      <c r="F1260" s="62"/>
      <c r="G1260" s="36"/>
      <c r="H1260" s="24"/>
      <c r="I1260" s="61"/>
      <c r="J1260" s="61"/>
      <c r="K1260" s="56"/>
      <c r="L1260" s="24"/>
      <c r="M1260" s="32"/>
    </row>
    <row r="1261" spans="1:13" hidden="1" x14ac:dyDescent="0.25">
      <c r="A1261" s="52"/>
      <c r="B1261" s="56"/>
      <c r="C1261" s="24"/>
      <c r="D1261" s="56"/>
      <c r="E1261" s="66"/>
      <c r="F1261" s="66"/>
      <c r="G1261" s="57"/>
      <c r="H1261" s="56"/>
      <c r="I1261" s="56"/>
      <c r="J1261" s="56"/>
      <c r="K1261" s="56"/>
      <c r="L1261" s="20"/>
    </row>
    <row r="1262" spans="1:13" hidden="1" x14ac:dyDescent="0.25">
      <c r="A1262" s="52"/>
      <c r="B1262" s="56"/>
      <c r="C1262" s="24"/>
      <c r="D1262" s="56"/>
      <c r="E1262" s="66"/>
      <c r="F1262" s="66"/>
      <c r="G1262" s="57"/>
      <c r="H1262" s="56"/>
      <c r="I1262" s="56"/>
      <c r="J1262" s="56"/>
      <c r="K1262" s="56"/>
      <c r="L1262" s="20"/>
    </row>
    <row r="1263" spans="1:13" hidden="1" x14ac:dyDescent="0.25">
      <c r="A1263" s="52"/>
      <c r="B1263" s="56"/>
      <c r="C1263" s="56"/>
      <c r="D1263" s="56"/>
      <c r="E1263" s="66"/>
      <c r="F1263" s="66"/>
      <c r="G1263" s="57"/>
      <c r="H1263" s="56"/>
      <c r="I1263" s="56"/>
      <c r="J1263" s="56"/>
      <c r="K1263" s="56"/>
      <c r="L1263" s="20"/>
    </row>
    <row r="1264" spans="1:13" s="83" customFormat="1" hidden="1" x14ac:dyDescent="0.25">
      <c r="A1264" s="52"/>
      <c r="B1264" s="56"/>
      <c r="C1264" s="56"/>
      <c r="D1264" s="56"/>
      <c r="E1264" s="66"/>
      <c r="F1264" s="66"/>
      <c r="G1264" s="57"/>
      <c r="H1264" s="56"/>
      <c r="I1264" s="56"/>
      <c r="J1264" s="56"/>
      <c r="K1264" s="56"/>
      <c r="L1264" s="20"/>
      <c r="M1264"/>
    </row>
    <row r="1265" spans="1:13" x14ac:dyDescent="0.25">
      <c r="A1265" s="81">
        <v>43306</v>
      </c>
      <c r="B1265" s="31" t="s">
        <v>186</v>
      </c>
      <c r="C1265" s="31" t="s">
        <v>70</v>
      </c>
      <c r="D1265" s="31" t="s">
        <v>74</v>
      </c>
      <c r="E1265" s="60">
        <v>100000</v>
      </c>
      <c r="F1265" s="60"/>
      <c r="G1265" s="90"/>
      <c r="H1265" s="31" t="s">
        <v>187</v>
      </c>
      <c r="I1265" s="31" t="s">
        <v>188</v>
      </c>
      <c r="J1265" s="31"/>
      <c r="K1265" s="31" t="s">
        <v>66</v>
      </c>
      <c r="L1265" s="82" t="s">
        <v>100</v>
      </c>
      <c r="M1265" s="83"/>
    </row>
    <row r="1266" spans="1:13" hidden="1" x14ac:dyDescent="0.25">
      <c r="A1266" s="52"/>
      <c r="B1266" s="56"/>
      <c r="C1266" s="56"/>
      <c r="D1266" s="56"/>
      <c r="E1266" s="66"/>
      <c r="F1266" s="66"/>
      <c r="G1266" s="57"/>
      <c r="H1266" s="56"/>
      <c r="I1266" s="56"/>
      <c r="J1266" s="56"/>
      <c r="K1266" s="56"/>
      <c r="L1266" s="20"/>
    </row>
    <row r="1267" spans="1:13" hidden="1" x14ac:dyDescent="0.25">
      <c r="A1267" s="52"/>
      <c r="B1267" s="56"/>
      <c r="C1267" s="56"/>
      <c r="D1267" s="56"/>
      <c r="E1267" s="66"/>
      <c r="F1267" s="66"/>
      <c r="G1267" s="57"/>
      <c r="H1267" s="56"/>
      <c r="I1267" s="56"/>
      <c r="J1267" s="56"/>
      <c r="K1267" s="56"/>
      <c r="L1267" s="20"/>
    </row>
    <row r="1268" spans="1:13" hidden="1" x14ac:dyDescent="0.25">
      <c r="A1268" s="52"/>
      <c r="B1268" s="56"/>
      <c r="C1268" s="56"/>
      <c r="D1268" s="56"/>
      <c r="E1268" s="66"/>
      <c r="F1268" s="66"/>
      <c r="G1268" s="57"/>
      <c r="H1268" s="56"/>
      <c r="I1268" s="56"/>
      <c r="J1268" s="56"/>
      <c r="K1268" s="56"/>
      <c r="L1268" s="20"/>
    </row>
    <row r="1269" spans="1:13" x14ac:dyDescent="0.25">
      <c r="A1269" s="81">
        <v>43306</v>
      </c>
      <c r="B1269" s="31" t="s">
        <v>356</v>
      </c>
      <c r="C1269" s="31" t="s">
        <v>70</v>
      </c>
      <c r="D1269" s="31" t="s">
        <v>74</v>
      </c>
      <c r="E1269" s="60"/>
      <c r="F1269" s="60">
        <v>20000</v>
      </c>
      <c r="G1269" s="84"/>
      <c r="H1269" s="31" t="s">
        <v>186</v>
      </c>
      <c r="I1269" s="31">
        <v>3</v>
      </c>
      <c r="J1269" s="31"/>
      <c r="K1269" s="31" t="s">
        <v>66</v>
      </c>
      <c r="L1269" s="82" t="s">
        <v>100</v>
      </c>
      <c r="M1269" s="85"/>
    </row>
    <row r="1270" spans="1:13" x14ac:dyDescent="0.25">
      <c r="A1270" s="81">
        <v>43306</v>
      </c>
      <c r="B1270" s="31" t="s">
        <v>351</v>
      </c>
      <c r="C1270" s="31" t="s">
        <v>70</v>
      </c>
      <c r="D1270" s="31" t="s">
        <v>76</v>
      </c>
      <c r="E1270" s="60"/>
      <c r="F1270" s="60">
        <v>20000</v>
      </c>
      <c r="G1270" s="84"/>
      <c r="H1270" s="31" t="s">
        <v>186</v>
      </c>
      <c r="I1270" s="31">
        <v>4</v>
      </c>
      <c r="J1270" s="31"/>
      <c r="K1270" s="31" t="s">
        <v>66</v>
      </c>
      <c r="L1270" s="82" t="s">
        <v>100</v>
      </c>
      <c r="M1270" s="85"/>
    </row>
    <row r="1271" spans="1:13" hidden="1" x14ac:dyDescent="0.25">
      <c r="A1271" s="52"/>
      <c r="B1271" s="56"/>
      <c r="C1271" s="56"/>
      <c r="D1271" s="56"/>
      <c r="E1271" s="66"/>
      <c r="F1271" s="66"/>
      <c r="G1271" s="51"/>
      <c r="H1271" s="56"/>
      <c r="I1271" s="56"/>
      <c r="J1271" s="56"/>
      <c r="K1271" s="56"/>
      <c r="L1271" s="24"/>
      <c r="M1271" s="35"/>
    </row>
    <row r="1272" spans="1:13" hidden="1" x14ac:dyDescent="0.25">
      <c r="A1272" s="52"/>
      <c r="B1272" s="56"/>
      <c r="C1272" s="56"/>
      <c r="D1272" s="56"/>
      <c r="E1272" s="66"/>
      <c r="F1272" s="66"/>
      <c r="G1272" s="51"/>
      <c r="H1272" s="56"/>
      <c r="I1272" s="56"/>
      <c r="J1272" s="56"/>
      <c r="K1272" s="56"/>
      <c r="L1272" s="24"/>
      <c r="M1272" s="35"/>
    </row>
    <row r="1273" spans="1:13" hidden="1" x14ac:dyDescent="0.25">
      <c r="A1273" s="52"/>
      <c r="B1273" s="56"/>
      <c r="C1273" s="56"/>
      <c r="D1273" s="56"/>
      <c r="E1273" s="66"/>
      <c r="F1273" s="66"/>
      <c r="G1273" s="51"/>
      <c r="H1273" s="56"/>
      <c r="I1273" s="56"/>
      <c r="J1273" s="56"/>
      <c r="K1273" s="56"/>
      <c r="L1273" s="24"/>
      <c r="M1273" s="35"/>
    </row>
    <row r="1274" spans="1:13" hidden="1" x14ac:dyDescent="0.25">
      <c r="A1274" s="52"/>
      <c r="B1274" s="56"/>
      <c r="C1274" s="56"/>
      <c r="D1274" s="56"/>
      <c r="E1274" s="66"/>
      <c r="F1274" s="66"/>
      <c r="G1274" s="51"/>
      <c r="H1274" s="56"/>
      <c r="I1274" s="56"/>
      <c r="J1274" s="56"/>
      <c r="K1274" s="56"/>
      <c r="L1274" s="24"/>
      <c r="M1274" s="35"/>
    </row>
    <row r="1275" spans="1:13" x14ac:dyDescent="0.25">
      <c r="A1275" s="81">
        <v>43306</v>
      </c>
      <c r="B1275" s="31" t="s">
        <v>187</v>
      </c>
      <c r="C1275" s="31" t="s">
        <v>70</v>
      </c>
      <c r="D1275" s="31" t="s">
        <v>74</v>
      </c>
      <c r="E1275" s="60"/>
      <c r="F1275" s="60">
        <v>100000</v>
      </c>
      <c r="G1275" s="84"/>
      <c r="H1275" s="31" t="s">
        <v>186</v>
      </c>
      <c r="I1275" s="31">
        <v>6</v>
      </c>
      <c r="J1275" s="31"/>
      <c r="K1275" s="31" t="s">
        <v>66</v>
      </c>
      <c r="L1275" s="82" t="s">
        <v>100</v>
      </c>
      <c r="M1275" s="85"/>
    </row>
    <row r="1276" spans="1:13" x14ac:dyDescent="0.25">
      <c r="A1276" s="81">
        <v>43306</v>
      </c>
      <c r="B1276" s="31" t="s">
        <v>351</v>
      </c>
      <c r="C1276" s="31" t="s">
        <v>70</v>
      </c>
      <c r="D1276" s="31" t="s">
        <v>76</v>
      </c>
      <c r="E1276" s="60"/>
      <c r="F1276" s="60">
        <v>70000</v>
      </c>
      <c r="G1276" s="84"/>
      <c r="H1276" s="31" t="s">
        <v>186</v>
      </c>
      <c r="I1276" s="31">
        <v>7</v>
      </c>
      <c r="J1276" s="31"/>
      <c r="K1276" s="31" t="s">
        <v>66</v>
      </c>
      <c r="L1276" s="82" t="s">
        <v>100</v>
      </c>
      <c r="M1276" s="85"/>
    </row>
    <row r="1277" spans="1:13" x14ac:dyDescent="0.25">
      <c r="A1277" s="81">
        <v>43306</v>
      </c>
      <c r="B1277" s="31" t="s">
        <v>435</v>
      </c>
      <c r="C1277" s="31" t="s">
        <v>70</v>
      </c>
      <c r="D1277" s="31" t="s">
        <v>76</v>
      </c>
      <c r="E1277" s="60"/>
      <c r="F1277" s="60">
        <v>100000</v>
      </c>
      <c r="G1277" s="84"/>
      <c r="H1277" s="31" t="s">
        <v>186</v>
      </c>
      <c r="I1277" s="31">
        <v>8</v>
      </c>
      <c r="J1277" s="31"/>
      <c r="K1277" s="31" t="s">
        <v>66</v>
      </c>
      <c r="L1277" s="82" t="s">
        <v>100</v>
      </c>
      <c r="M1277" s="85"/>
    </row>
    <row r="1278" spans="1:13" x14ac:dyDescent="0.25">
      <c r="A1278" s="81">
        <v>43306</v>
      </c>
      <c r="B1278" s="31" t="s">
        <v>351</v>
      </c>
      <c r="C1278" s="31" t="s">
        <v>70</v>
      </c>
      <c r="D1278" s="31" t="s">
        <v>76</v>
      </c>
      <c r="E1278" s="60"/>
      <c r="F1278" s="60">
        <v>70000</v>
      </c>
      <c r="G1278" s="84"/>
      <c r="H1278" s="31" t="s">
        <v>186</v>
      </c>
      <c r="I1278" s="31">
        <v>9</v>
      </c>
      <c r="J1278" s="31"/>
      <c r="K1278" s="31" t="s">
        <v>66</v>
      </c>
      <c r="L1278" s="82" t="s">
        <v>100</v>
      </c>
      <c r="M1278" s="85"/>
    </row>
    <row r="1279" spans="1:13" x14ac:dyDescent="0.25">
      <c r="A1279" s="81">
        <v>43306</v>
      </c>
      <c r="B1279" s="31" t="s">
        <v>186</v>
      </c>
      <c r="C1279" s="31" t="s">
        <v>70</v>
      </c>
      <c r="D1279" s="31" t="s">
        <v>74</v>
      </c>
      <c r="E1279" s="60">
        <v>20000</v>
      </c>
      <c r="F1279" s="60"/>
      <c r="G1279" s="60"/>
      <c r="H1279" s="31" t="s">
        <v>356</v>
      </c>
      <c r="I1279" s="31" t="s">
        <v>188</v>
      </c>
      <c r="J1279" s="31"/>
      <c r="K1279" s="31" t="s">
        <v>66</v>
      </c>
      <c r="L1279" s="82" t="s">
        <v>100</v>
      </c>
      <c r="M1279" s="83"/>
    </row>
    <row r="1280" spans="1:13" hidden="1" x14ac:dyDescent="0.25">
      <c r="A1280" s="52"/>
      <c r="B1280" s="56"/>
      <c r="C1280" s="56"/>
      <c r="D1280" s="56"/>
      <c r="E1280" s="66"/>
      <c r="F1280" s="66"/>
      <c r="G1280" s="37"/>
      <c r="H1280" s="56"/>
      <c r="I1280" s="56"/>
      <c r="J1280" s="56"/>
      <c r="K1280" s="56"/>
      <c r="L1280" s="24"/>
    </row>
    <row r="1281" spans="1:13" hidden="1" x14ac:dyDescent="0.25">
      <c r="A1281" s="52"/>
      <c r="B1281" s="56"/>
      <c r="C1281" s="56"/>
      <c r="D1281" s="56"/>
      <c r="E1281" s="66"/>
      <c r="F1281" s="66"/>
      <c r="G1281" s="37"/>
      <c r="H1281" s="56"/>
      <c r="I1281" s="56"/>
      <c r="J1281" s="56"/>
      <c r="K1281" s="56"/>
      <c r="L1281" s="24"/>
    </row>
    <row r="1282" spans="1:13" hidden="1" x14ac:dyDescent="0.25">
      <c r="A1282" s="52"/>
      <c r="B1282" s="20"/>
      <c r="C1282" s="20"/>
      <c r="D1282" s="68"/>
      <c r="E1282" s="66"/>
      <c r="F1282" s="66"/>
      <c r="G1282" s="37"/>
      <c r="H1282" s="20"/>
      <c r="I1282" s="20"/>
      <c r="J1282" s="56"/>
      <c r="K1282" s="56"/>
      <c r="L1282" s="24"/>
      <c r="M1282" s="38"/>
    </row>
    <row r="1283" spans="1:13" hidden="1" x14ac:dyDescent="0.25">
      <c r="A1283" s="52"/>
      <c r="B1283" s="20"/>
      <c r="C1283" s="20"/>
      <c r="D1283" s="68"/>
      <c r="E1283" s="66"/>
      <c r="F1283" s="66"/>
      <c r="G1283" s="37"/>
      <c r="H1283" s="20"/>
      <c r="I1283" s="20"/>
      <c r="J1283" s="56"/>
      <c r="K1283" s="56"/>
      <c r="L1283" s="24"/>
      <c r="M1283" s="38"/>
    </row>
    <row r="1284" spans="1:13" hidden="1" x14ac:dyDescent="0.25">
      <c r="A1284" s="52"/>
      <c r="B1284" s="20"/>
      <c r="C1284" s="20"/>
      <c r="D1284" s="68"/>
      <c r="E1284" s="66"/>
      <c r="F1284" s="66"/>
      <c r="G1284" s="37"/>
      <c r="H1284" s="20"/>
      <c r="I1284" s="20"/>
      <c r="J1284" s="56"/>
      <c r="K1284" s="56"/>
      <c r="L1284" s="24"/>
      <c r="M1284" s="38"/>
    </row>
    <row r="1285" spans="1:13" hidden="1" x14ac:dyDescent="0.25">
      <c r="A1285" s="52"/>
      <c r="B1285" s="20"/>
      <c r="C1285" s="20"/>
      <c r="D1285" s="68"/>
      <c r="E1285" s="66"/>
      <c r="F1285" s="66"/>
      <c r="G1285" s="37"/>
      <c r="H1285" s="20"/>
      <c r="I1285" s="20"/>
      <c r="J1285" s="56"/>
      <c r="K1285" s="56"/>
      <c r="L1285" s="24"/>
      <c r="M1285" s="38"/>
    </row>
    <row r="1286" spans="1:13" hidden="1" x14ac:dyDescent="0.25">
      <c r="A1286" s="52"/>
      <c r="B1286" s="24"/>
      <c r="C1286" s="24"/>
      <c r="D1286" s="24"/>
      <c r="E1286" s="66"/>
      <c r="F1286" s="66"/>
      <c r="G1286" s="57"/>
      <c r="H1286" s="24"/>
      <c r="I1286" s="24"/>
      <c r="J1286" s="56"/>
      <c r="K1286" s="56"/>
      <c r="L1286" s="20"/>
    </row>
    <row r="1287" spans="1:13" hidden="1" x14ac:dyDescent="0.25">
      <c r="A1287" s="52"/>
      <c r="B1287" s="24"/>
      <c r="C1287" s="24"/>
      <c r="D1287" s="24"/>
      <c r="E1287" s="66"/>
      <c r="F1287" s="66"/>
      <c r="G1287" s="57"/>
      <c r="H1287" s="24"/>
      <c r="I1287" s="24"/>
      <c r="J1287" s="56"/>
      <c r="K1287" s="56"/>
      <c r="L1287" s="20"/>
    </row>
    <row r="1288" spans="1:13" s="83" customFormat="1" hidden="1" x14ac:dyDescent="0.25">
      <c r="A1288" s="52"/>
      <c r="B1288" s="24"/>
      <c r="C1288" s="24"/>
      <c r="D1288" s="24"/>
      <c r="E1288" s="66"/>
      <c r="F1288" s="66"/>
      <c r="G1288" s="57"/>
      <c r="H1288" s="24"/>
      <c r="I1288" s="24"/>
      <c r="J1288" s="56"/>
      <c r="K1288" s="56"/>
      <c r="L1288" s="20"/>
      <c r="M1288"/>
    </row>
    <row r="1289" spans="1:13" s="83" customFormat="1" hidden="1" x14ac:dyDescent="0.25">
      <c r="A1289" s="52"/>
      <c r="B1289" s="24"/>
      <c r="C1289" s="24"/>
      <c r="D1289" s="24"/>
      <c r="E1289" s="66"/>
      <c r="F1289" s="66"/>
      <c r="G1289" s="57"/>
      <c r="H1289" s="24"/>
      <c r="I1289" s="24"/>
      <c r="J1289" s="56"/>
      <c r="K1289" s="56"/>
      <c r="L1289" s="20"/>
      <c r="M1289"/>
    </row>
    <row r="1290" spans="1:13" hidden="1" x14ac:dyDescent="0.25">
      <c r="A1290" s="52"/>
      <c r="B1290" s="24"/>
      <c r="C1290" s="24"/>
      <c r="D1290" s="24"/>
      <c r="E1290" s="66"/>
      <c r="F1290" s="66"/>
      <c r="G1290" s="57"/>
      <c r="H1290" s="24"/>
      <c r="I1290" s="24"/>
      <c r="J1290" s="56"/>
      <c r="K1290" s="56"/>
      <c r="L1290" s="20"/>
    </row>
    <row r="1291" spans="1:13" x14ac:dyDescent="0.25">
      <c r="A1291" s="81">
        <v>43306</v>
      </c>
      <c r="B1291" s="31" t="s">
        <v>92</v>
      </c>
      <c r="C1291" s="31" t="s">
        <v>70</v>
      </c>
      <c r="D1291" s="31" t="s">
        <v>76</v>
      </c>
      <c r="E1291" s="60">
        <v>100000</v>
      </c>
      <c r="F1291" s="94"/>
      <c r="G1291" s="90"/>
      <c r="H1291" s="31" t="s">
        <v>350</v>
      </c>
      <c r="I1291" s="31"/>
      <c r="J1291" s="31"/>
      <c r="K1291" s="31" t="s">
        <v>66</v>
      </c>
      <c r="L1291" s="82" t="s">
        <v>100</v>
      </c>
      <c r="M1291" s="83"/>
    </row>
    <row r="1292" spans="1:13" s="3" customFormat="1" hidden="1" x14ac:dyDescent="0.25">
      <c r="A1292" s="52"/>
      <c r="B1292" s="61"/>
      <c r="C1292" s="61"/>
      <c r="D1292" s="61"/>
      <c r="E1292" s="66"/>
      <c r="F1292" s="98"/>
      <c r="G1292" s="61"/>
      <c r="H1292" s="58"/>
      <c r="I1292" s="61"/>
      <c r="J1292" s="56"/>
      <c r="K1292" s="56"/>
      <c r="L1292" s="24"/>
      <c r="M1292"/>
    </row>
    <row r="1293" spans="1:13" hidden="1" x14ac:dyDescent="0.25">
      <c r="A1293" s="52"/>
      <c r="B1293" s="61"/>
      <c r="C1293" s="61"/>
      <c r="D1293" s="61"/>
      <c r="E1293" s="66"/>
      <c r="F1293" s="98"/>
      <c r="G1293" s="61"/>
      <c r="H1293" s="58"/>
      <c r="I1293" s="61"/>
      <c r="J1293" s="56"/>
      <c r="K1293" s="56"/>
      <c r="L1293" s="24"/>
    </row>
    <row r="1294" spans="1:13" hidden="1" x14ac:dyDescent="0.25">
      <c r="A1294" s="52"/>
      <c r="B1294" s="61"/>
      <c r="C1294" s="61"/>
      <c r="D1294" s="61"/>
      <c r="E1294" s="66"/>
      <c r="F1294" s="98"/>
      <c r="G1294" s="61"/>
      <c r="H1294" s="58"/>
      <c r="I1294" s="61"/>
      <c r="J1294" s="56"/>
      <c r="K1294" s="56"/>
      <c r="L1294" s="24"/>
    </row>
    <row r="1295" spans="1:13" hidden="1" x14ac:dyDescent="0.25">
      <c r="A1295" s="52"/>
      <c r="B1295" s="61"/>
      <c r="C1295" s="61"/>
      <c r="D1295" s="61"/>
      <c r="E1295" s="66"/>
      <c r="F1295" s="98"/>
      <c r="G1295" s="61"/>
      <c r="H1295" s="58"/>
      <c r="I1295" s="61"/>
      <c r="J1295" s="56"/>
      <c r="K1295" s="56"/>
      <c r="L1295" s="24"/>
    </row>
    <row r="1296" spans="1:13" hidden="1" x14ac:dyDescent="0.25">
      <c r="A1296" s="52"/>
      <c r="B1296" s="61"/>
      <c r="C1296" s="61"/>
      <c r="D1296" s="61"/>
      <c r="E1296" s="66"/>
      <c r="F1296" s="98"/>
      <c r="G1296" s="61"/>
      <c r="H1296" s="58"/>
      <c r="I1296" s="61"/>
      <c r="J1296" s="56"/>
      <c r="K1296" s="56"/>
      <c r="L1296" s="24"/>
    </row>
    <row r="1297" spans="1:13" hidden="1" x14ac:dyDescent="0.25">
      <c r="A1297" s="52"/>
      <c r="B1297" s="61"/>
      <c r="C1297" s="61"/>
      <c r="D1297" s="61"/>
      <c r="E1297" s="66"/>
      <c r="F1297" s="98"/>
      <c r="G1297" s="61"/>
      <c r="H1297" s="58"/>
      <c r="I1297" s="61"/>
      <c r="J1297" s="56"/>
      <c r="K1297" s="56"/>
      <c r="L1297" s="24"/>
    </row>
    <row r="1298" spans="1:13" hidden="1" x14ac:dyDescent="0.25">
      <c r="A1298" s="52"/>
      <c r="B1298" s="61"/>
      <c r="C1298" s="24"/>
      <c r="D1298" s="61"/>
      <c r="E1298" s="66"/>
      <c r="F1298" s="98"/>
      <c r="G1298" s="61"/>
      <c r="H1298" s="58"/>
      <c r="I1298" s="61"/>
      <c r="J1298" s="56"/>
      <c r="K1298" s="56"/>
      <c r="L1298" s="24"/>
    </row>
    <row r="1299" spans="1:13" hidden="1" x14ac:dyDescent="0.25">
      <c r="A1299" s="52"/>
      <c r="B1299" s="58"/>
      <c r="C1299" s="56"/>
      <c r="D1299" s="58"/>
      <c r="E1299" s="66"/>
      <c r="F1299" s="66"/>
      <c r="G1299" s="71"/>
      <c r="H1299" s="58"/>
      <c r="I1299" s="58"/>
      <c r="J1299" s="56"/>
      <c r="K1299" s="56"/>
      <c r="L1299" s="24"/>
    </row>
    <row r="1300" spans="1:13" hidden="1" x14ac:dyDescent="0.25">
      <c r="A1300" s="52"/>
      <c r="B1300" s="58"/>
      <c r="C1300" s="56"/>
      <c r="D1300" s="58"/>
      <c r="E1300" s="66"/>
      <c r="F1300" s="66"/>
      <c r="G1300" s="71"/>
      <c r="H1300" s="58"/>
      <c r="I1300" s="58"/>
      <c r="J1300" s="56"/>
      <c r="K1300" s="56"/>
      <c r="L1300" s="24"/>
    </row>
    <row r="1301" spans="1:13" hidden="1" x14ac:dyDescent="0.25">
      <c r="A1301" s="52"/>
      <c r="B1301" s="58"/>
      <c r="C1301" s="56"/>
      <c r="D1301" s="58"/>
      <c r="E1301" s="66"/>
      <c r="F1301" s="66"/>
      <c r="G1301" s="71"/>
      <c r="H1301" s="58"/>
      <c r="I1301" s="58"/>
      <c r="J1301" s="56"/>
      <c r="K1301" s="56"/>
      <c r="L1301" s="24"/>
    </row>
    <row r="1302" spans="1:13" hidden="1" x14ac:dyDescent="0.25">
      <c r="A1302" s="52"/>
      <c r="B1302" s="61"/>
      <c r="C1302" s="56"/>
      <c r="D1302" s="56"/>
      <c r="E1302" s="66"/>
      <c r="F1302" s="66"/>
      <c r="G1302" s="71"/>
      <c r="H1302" s="58"/>
      <c r="I1302" s="61"/>
      <c r="J1302" s="56"/>
      <c r="K1302" s="56"/>
      <c r="L1302" s="24"/>
    </row>
    <row r="1303" spans="1:13" hidden="1" x14ac:dyDescent="0.25">
      <c r="A1303" s="52"/>
      <c r="B1303" s="61"/>
      <c r="C1303" s="56"/>
      <c r="D1303" s="56"/>
      <c r="E1303" s="66"/>
      <c r="F1303" s="66"/>
      <c r="G1303" s="71"/>
      <c r="H1303" s="58"/>
      <c r="I1303" s="61"/>
      <c r="J1303" s="56"/>
      <c r="K1303" s="56"/>
      <c r="L1303" s="24"/>
    </row>
    <row r="1304" spans="1:13" hidden="1" x14ac:dyDescent="0.25">
      <c r="A1304" s="52"/>
      <c r="B1304" s="61"/>
      <c r="C1304" s="56"/>
      <c r="D1304" s="56"/>
      <c r="E1304" s="66"/>
      <c r="F1304" s="66"/>
      <c r="G1304" s="71"/>
      <c r="H1304" s="58"/>
      <c r="I1304" s="61"/>
      <c r="J1304" s="56"/>
      <c r="K1304" s="56"/>
      <c r="L1304" s="24"/>
    </row>
    <row r="1305" spans="1:13" hidden="1" x14ac:dyDescent="0.25">
      <c r="A1305" s="52"/>
      <c r="B1305" s="61"/>
      <c r="C1305" s="56"/>
      <c r="D1305" s="56"/>
      <c r="E1305" s="66"/>
      <c r="F1305" s="66"/>
      <c r="G1305" s="71"/>
      <c r="H1305" s="58"/>
      <c r="I1305" s="61"/>
      <c r="J1305" s="56"/>
      <c r="K1305" s="56"/>
      <c r="L1305" s="24"/>
    </row>
    <row r="1306" spans="1:13" hidden="1" x14ac:dyDescent="0.25">
      <c r="A1306" s="52"/>
      <c r="B1306" s="61"/>
      <c r="C1306" s="56"/>
      <c r="D1306" s="56"/>
      <c r="E1306" s="66"/>
      <c r="F1306" s="66"/>
      <c r="G1306" s="71"/>
      <c r="H1306" s="58"/>
      <c r="I1306" s="61"/>
      <c r="J1306" s="56"/>
      <c r="K1306" s="56"/>
      <c r="L1306" s="24"/>
    </row>
    <row r="1307" spans="1:13" s="40" customFormat="1" hidden="1" x14ac:dyDescent="0.25">
      <c r="A1307" s="52"/>
      <c r="B1307" s="61"/>
      <c r="C1307" s="56"/>
      <c r="D1307" s="56"/>
      <c r="E1307" s="66"/>
      <c r="F1307" s="66"/>
      <c r="G1307" s="71"/>
      <c r="H1307" s="58"/>
      <c r="I1307" s="61"/>
      <c r="J1307" s="56"/>
      <c r="K1307" s="56"/>
      <c r="L1307" s="24"/>
      <c r="M1307"/>
    </row>
    <row r="1308" spans="1:13" hidden="1" x14ac:dyDescent="0.25">
      <c r="A1308" s="52"/>
      <c r="B1308" s="61"/>
      <c r="C1308" s="56"/>
      <c r="D1308" s="56"/>
      <c r="E1308" s="66"/>
      <c r="F1308" s="66"/>
      <c r="G1308" s="71"/>
      <c r="H1308" s="58"/>
      <c r="I1308" s="61"/>
      <c r="J1308" s="56"/>
      <c r="K1308" s="56"/>
      <c r="L1308" s="24"/>
    </row>
    <row r="1309" spans="1:13" hidden="1" x14ac:dyDescent="0.25">
      <c r="A1309" s="52"/>
      <c r="B1309" s="74"/>
      <c r="C1309" s="61"/>
      <c r="D1309" s="75"/>
      <c r="E1309" s="98"/>
      <c r="F1309" s="98"/>
      <c r="G1309" s="76"/>
      <c r="H1309" s="61"/>
      <c r="I1309" s="61"/>
      <c r="J1309" s="61"/>
      <c r="K1309" s="56"/>
      <c r="L1309" s="24"/>
      <c r="M1309" s="42"/>
    </row>
    <row r="1310" spans="1:13" x14ac:dyDescent="0.25">
      <c r="A1310" s="81">
        <v>43306</v>
      </c>
      <c r="B1310" s="87" t="s">
        <v>186</v>
      </c>
      <c r="C1310" s="87" t="s">
        <v>70</v>
      </c>
      <c r="D1310" s="31" t="s">
        <v>76</v>
      </c>
      <c r="E1310" s="99">
        <v>20000</v>
      </c>
      <c r="F1310" s="99"/>
      <c r="G1310" s="95"/>
      <c r="H1310" s="87" t="s">
        <v>351</v>
      </c>
      <c r="I1310" s="87" t="s">
        <v>188</v>
      </c>
      <c r="J1310" s="87"/>
      <c r="K1310" s="31" t="s">
        <v>66</v>
      </c>
      <c r="L1310" s="82" t="s">
        <v>100</v>
      </c>
      <c r="M1310" s="89"/>
    </row>
    <row r="1311" spans="1:13" x14ac:dyDescent="0.25">
      <c r="A1311" s="81">
        <v>43306</v>
      </c>
      <c r="B1311" s="87" t="s">
        <v>186</v>
      </c>
      <c r="C1311" s="87" t="s">
        <v>70</v>
      </c>
      <c r="D1311" s="31" t="s">
        <v>76</v>
      </c>
      <c r="E1311" s="99">
        <v>70000</v>
      </c>
      <c r="F1311" s="99"/>
      <c r="G1311" s="95"/>
      <c r="H1311" s="87" t="s">
        <v>351</v>
      </c>
      <c r="I1311" s="87" t="s">
        <v>188</v>
      </c>
      <c r="J1311" s="87"/>
      <c r="K1311" s="31" t="s">
        <v>66</v>
      </c>
      <c r="L1311" s="82" t="s">
        <v>100</v>
      </c>
      <c r="M1311" s="89"/>
    </row>
    <row r="1312" spans="1:13" hidden="1" x14ac:dyDescent="0.25">
      <c r="A1312" s="52"/>
      <c r="B1312" s="74"/>
      <c r="C1312" s="61"/>
      <c r="D1312" s="75"/>
      <c r="E1312" s="98"/>
      <c r="F1312" s="98"/>
      <c r="G1312" s="76"/>
      <c r="H1312" s="61"/>
      <c r="I1312" s="61"/>
      <c r="J1312" s="61"/>
      <c r="K1312" s="56"/>
      <c r="L1312" s="24"/>
      <c r="M1312" s="42"/>
    </row>
    <row r="1313" spans="1:13" hidden="1" x14ac:dyDescent="0.25">
      <c r="A1313" s="52"/>
      <c r="B1313" s="74"/>
      <c r="C1313" s="74"/>
      <c r="D1313" s="75"/>
      <c r="E1313" s="98"/>
      <c r="F1313" s="98"/>
      <c r="G1313" s="76"/>
      <c r="H1313" s="61"/>
      <c r="I1313" s="61"/>
      <c r="J1313" s="61"/>
      <c r="K1313" s="56"/>
      <c r="L1313" s="24"/>
      <c r="M1313" s="42"/>
    </row>
    <row r="1314" spans="1:13" hidden="1" x14ac:dyDescent="0.25">
      <c r="A1314" s="52"/>
      <c r="B1314" s="74"/>
      <c r="C1314" s="61"/>
      <c r="D1314" s="75"/>
      <c r="E1314" s="98"/>
      <c r="F1314" s="98"/>
      <c r="G1314" s="76"/>
      <c r="H1314" s="61"/>
      <c r="I1314" s="61"/>
      <c r="J1314" s="61"/>
      <c r="K1314" s="56"/>
      <c r="L1314" s="24"/>
      <c r="M1314" s="42"/>
    </row>
    <row r="1315" spans="1:13" hidden="1" x14ac:dyDescent="0.25">
      <c r="A1315" s="52"/>
      <c r="B1315" s="74"/>
      <c r="C1315" s="61"/>
      <c r="D1315" s="75"/>
      <c r="E1315" s="98"/>
      <c r="F1315" s="98"/>
      <c r="G1315" s="76"/>
      <c r="H1315" s="61"/>
      <c r="I1315" s="61"/>
      <c r="J1315" s="61"/>
      <c r="K1315" s="56"/>
      <c r="L1315" s="24"/>
      <c r="M1315" s="42"/>
    </row>
    <row r="1316" spans="1:13" hidden="1" x14ac:dyDescent="0.25">
      <c r="A1316" s="52"/>
      <c r="B1316" s="74"/>
      <c r="C1316" s="61"/>
      <c r="D1316" s="75"/>
      <c r="E1316" s="98"/>
      <c r="F1316" s="98"/>
      <c r="G1316" s="76"/>
      <c r="H1316" s="61"/>
      <c r="I1316" s="61"/>
      <c r="J1316" s="61"/>
      <c r="K1316" s="56"/>
      <c r="L1316" s="24"/>
      <c r="M1316" s="42"/>
    </row>
    <row r="1317" spans="1:13" x14ac:dyDescent="0.25">
      <c r="A1317" s="81">
        <v>43306</v>
      </c>
      <c r="B1317" s="87" t="s">
        <v>186</v>
      </c>
      <c r="C1317" s="87" t="s">
        <v>70</v>
      </c>
      <c r="D1317" s="31" t="s">
        <v>76</v>
      </c>
      <c r="E1317" s="99">
        <v>70000</v>
      </c>
      <c r="F1317" s="99"/>
      <c r="G1317" s="95"/>
      <c r="H1317" s="87" t="s">
        <v>351</v>
      </c>
      <c r="I1317" s="87" t="s">
        <v>188</v>
      </c>
      <c r="J1317" s="87"/>
      <c r="K1317" s="31" t="s">
        <v>66</v>
      </c>
      <c r="L1317" s="82" t="s">
        <v>100</v>
      </c>
      <c r="M1317" s="89"/>
    </row>
    <row r="1318" spans="1:13" hidden="1" x14ac:dyDescent="0.25">
      <c r="A1318" s="52"/>
      <c r="B1318" s="31"/>
      <c r="C1318" s="56"/>
      <c r="D1318" s="56"/>
      <c r="E1318" s="53"/>
      <c r="F1318" s="60"/>
      <c r="G1318" s="56"/>
      <c r="H1318" s="53"/>
      <c r="I1318" s="31"/>
      <c r="J1318" s="20"/>
      <c r="K1318" s="56"/>
      <c r="L1318" s="24"/>
    </row>
    <row r="1319" spans="1:13" x14ac:dyDescent="0.25">
      <c r="A1319" s="81">
        <v>43307</v>
      </c>
      <c r="B1319" s="31" t="s">
        <v>51</v>
      </c>
      <c r="C1319" s="31" t="s">
        <v>70</v>
      </c>
      <c r="D1319" s="31" t="s">
        <v>69</v>
      </c>
      <c r="E1319" s="102"/>
      <c r="F1319" s="60">
        <v>1000000</v>
      </c>
      <c r="G1319" s="31"/>
      <c r="H1319" s="53" t="s">
        <v>67</v>
      </c>
      <c r="I1319" s="31">
        <v>3593811</v>
      </c>
      <c r="J1319" s="31"/>
      <c r="K1319" s="31" t="s">
        <v>66</v>
      </c>
      <c r="L1319" s="82" t="s">
        <v>100</v>
      </c>
      <c r="M1319" s="83"/>
    </row>
    <row r="1320" spans="1:13" hidden="1" x14ac:dyDescent="0.25">
      <c r="A1320" s="52"/>
      <c r="B1320" s="45"/>
      <c r="C1320" s="24"/>
      <c r="D1320" s="46"/>
      <c r="E1320" s="98"/>
      <c r="F1320" s="62"/>
      <c r="G1320" s="36"/>
      <c r="H1320" s="24"/>
      <c r="I1320" s="61"/>
      <c r="J1320" s="61"/>
      <c r="K1320" s="56"/>
      <c r="L1320" s="24"/>
      <c r="M1320" s="32"/>
    </row>
    <row r="1321" spans="1:13" hidden="1" x14ac:dyDescent="0.25">
      <c r="A1321" s="52"/>
      <c r="B1321" s="45"/>
      <c r="C1321" s="24"/>
      <c r="D1321" s="46"/>
      <c r="E1321" s="98"/>
      <c r="F1321" s="62"/>
      <c r="G1321" s="36"/>
      <c r="H1321" s="24"/>
      <c r="I1321" s="61"/>
      <c r="J1321" s="61"/>
      <c r="K1321" s="56"/>
      <c r="L1321" s="24"/>
      <c r="M1321" s="32"/>
    </row>
    <row r="1322" spans="1:13" hidden="1" x14ac:dyDescent="0.25">
      <c r="A1322" s="52"/>
      <c r="B1322" s="45"/>
      <c r="C1322" s="24"/>
      <c r="D1322" s="46"/>
      <c r="E1322" s="98"/>
      <c r="F1322" s="62"/>
      <c r="G1322" s="36"/>
      <c r="H1322" s="24"/>
      <c r="I1322" s="61"/>
      <c r="J1322" s="61"/>
      <c r="K1322" s="56"/>
      <c r="L1322" s="24"/>
      <c r="M1322" s="32"/>
    </row>
    <row r="1323" spans="1:13" hidden="1" x14ac:dyDescent="0.25">
      <c r="A1323" s="52"/>
      <c r="B1323" s="45"/>
      <c r="C1323" s="24"/>
      <c r="D1323" s="46"/>
      <c r="E1323" s="98"/>
      <c r="F1323" s="62"/>
      <c r="G1323" s="36"/>
      <c r="H1323" s="24"/>
      <c r="I1323" s="61"/>
      <c r="J1323" s="61"/>
      <c r="K1323" s="56"/>
      <c r="L1323" s="24"/>
      <c r="M1323" s="32"/>
    </row>
    <row r="1324" spans="1:13" x14ac:dyDescent="0.25">
      <c r="A1324" s="81">
        <v>43307</v>
      </c>
      <c r="B1324" s="86" t="s">
        <v>92</v>
      </c>
      <c r="C1324" s="87" t="s">
        <v>70</v>
      </c>
      <c r="D1324" s="54" t="s">
        <v>74</v>
      </c>
      <c r="E1324" s="99">
        <v>232000</v>
      </c>
      <c r="F1324" s="88"/>
      <c r="G1324" s="88"/>
      <c r="H1324" s="82" t="s">
        <v>82</v>
      </c>
      <c r="I1324" s="87" t="s">
        <v>85</v>
      </c>
      <c r="J1324" s="87"/>
      <c r="K1324" s="31" t="s">
        <v>66</v>
      </c>
      <c r="L1324" s="82" t="s">
        <v>100</v>
      </c>
      <c r="M1324" s="89"/>
    </row>
    <row r="1325" spans="1:13" hidden="1" x14ac:dyDescent="0.25">
      <c r="A1325" s="81"/>
      <c r="B1325" s="86"/>
      <c r="C1325" s="82"/>
      <c r="D1325" s="54"/>
      <c r="E1325" s="99"/>
      <c r="F1325" s="88"/>
      <c r="G1325" s="88"/>
      <c r="H1325" s="82"/>
      <c r="I1325" s="87"/>
      <c r="J1325" s="87"/>
      <c r="K1325" s="31"/>
      <c r="L1325" s="82"/>
      <c r="M1325" s="89"/>
    </row>
    <row r="1326" spans="1:13" hidden="1" x14ac:dyDescent="0.25">
      <c r="A1326" s="52"/>
      <c r="B1326" s="45"/>
      <c r="C1326" s="24"/>
      <c r="D1326" s="46"/>
      <c r="E1326" s="98"/>
      <c r="F1326" s="62"/>
      <c r="G1326" s="36"/>
      <c r="H1326" s="24"/>
      <c r="I1326" s="61"/>
      <c r="J1326" s="61"/>
      <c r="K1326" s="56"/>
      <c r="L1326" s="24"/>
      <c r="M1326" s="32"/>
    </row>
    <row r="1327" spans="1:13" x14ac:dyDescent="0.25">
      <c r="A1327" s="81">
        <v>43307</v>
      </c>
      <c r="B1327" s="31" t="s">
        <v>274</v>
      </c>
      <c r="C1327" s="31" t="s">
        <v>70</v>
      </c>
      <c r="D1327" s="31" t="s">
        <v>74</v>
      </c>
      <c r="E1327" s="60">
        <v>10000</v>
      </c>
      <c r="F1327" s="60"/>
      <c r="G1327" s="90"/>
      <c r="H1327" s="31" t="s">
        <v>187</v>
      </c>
      <c r="I1327" s="31" t="s">
        <v>83</v>
      </c>
      <c r="J1327" s="31"/>
      <c r="K1327" s="31" t="s">
        <v>66</v>
      </c>
      <c r="L1327" s="82" t="s">
        <v>100</v>
      </c>
      <c r="M1327" s="83"/>
    </row>
    <row r="1328" spans="1:13" hidden="1" x14ac:dyDescent="0.25">
      <c r="A1328" s="52"/>
      <c r="B1328" s="56"/>
      <c r="C1328" s="56"/>
      <c r="D1328" s="56"/>
      <c r="E1328" s="66"/>
      <c r="F1328" s="66"/>
      <c r="G1328" s="57"/>
      <c r="H1328" s="56"/>
      <c r="I1328" s="56"/>
      <c r="J1328" s="56"/>
      <c r="K1328" s="56"/>
      <c r="L1328" s="20"/>
    </row>
    <row r="1329" spans="1:13" hidden="1" x14ac:dyDescent="0.25">
      <c r="A1329" s="52"/>
      <c r="B1329" s="56"/>
      <c r="C1329" s="56"/>
      <c r="D1329" s="56"/>
      <c r="E1329" s="66"/>
      <c r="F1329" s="66"/>
      <c r="G1329" s="57"/>
      <c r="H1329" s="56"/>
      <c r="I1329" s="56"/>
      <c r="J1329" s="56"/>
      <c r="K1329" s="56"/>
      <c r="L1329" s="20"/>
    </row>
    <row r="1330" spans="1:13" hidden="1" x14ac:dyDescent="0.25">
      <c r="A1330" s="52"/>
      <c r="B1330" s="56"/>
      <c r="C1330" s="56"/>
      <c r="D1330" s="56"/>
      <c r="E1330" s="66"/>
      <c r="F1330" s="66"/>
      <c r="G1330" s="57"/>
      <c r="H1330" s="56"/>
      <c r="I1330" s="56"/>
      <c r="J1330" s="56"/>
      <c r="K1330" s="56"/>
      <c r="L1330" s="20"/>
    </row>
    <row r="1331" spans="1:13" x14ac:dyDescent="0.25">
      <c r="A1331" s="81">
        <v>43307</v>
      </c>
      <c r="B1331" s="31" t="s">
        <v>806</v>
      </c>
      <c r="C1331" s="31" t="s">
        <v>70</v>
      </c>
      <c r="D1331" s="31" t="s">
        <v>74</v>
      </c>
      <c r="E1331" s="60"/>
      <c r="F1331" s="60">
        <v>20000</v>
      </c>
      <c r="G1331" s="84"/>
      <c r="H1331" s="31" t="s">
        <v>186</v>
      </c>
      <c r="I1331" s="31">
        <v>10</v>
      </c>
      <c r="J1331" s="31"/>
      <c r="K1331" s="31" t="s">
        <v>66</v>
      </c>
      <c r="L1331" s="82" t="s">
        <v>100</v>
      </c>
      <c r="M1331" s="85"/>
    </row>
    <row r="1332" spans="1:13" x14ac:dyDescent="0.25">
      <c r="A1332" s="81">
        <v>43307</v>
      </c>
      <c r="B1332" s="31" t="s">
        <v>67</v>
      </c>
      <c r="C1332" s="31" t="s">
        <v>70</v>
      </c>
      <c r="D1332" s="31" t="s">
        <v>75</v>
      </c>
      <c r="E1332" s="60">
        <v>1000000</v>
      </c>
      <c r="F1332" s="60"/>
      <c r="G1332" s="84"/>
      <c r="H1332" s="31" t="s">
        <v>186</v>
      </c>
      <c r="I1332" s="31" t="s">
        <v>188</v>
      </c>
      <c r="J1332" s="31"/>
      <c r="K1332" s="31" t="s">
        <v>66</v>
      </c>
      <c r="L1332" s="82" t="s">
        <v>100</v>
      </c>
      <c r="M1332" s="85"/>
    </row>
    <row r="1333" spans="1:13" hidden="1" x14ac:dyDescent="0.25">
      <c r="A1333" s="52"/>
      <c r="B1333" s="56"/>
      <c r="C1333" s="56"/>
      <c r="D1333" s="56"/>
      <c r="E1333" s="66"/>
      <c r="F1333" s="66"/>
      <c r="G1333" s="51"/>
      <c r="H1333" s="56"/>
      <c r="I1333" s="56"/>
      <c r="J1333" s="56"/>
      <c r="K1333" s="56"/>
      <c r="L1333" s="24"/>
      <c r="M1333" s="35"/>
    </row>
    <row r="1334" spans="1:13" s="83" customFormat="1" x14ac:dyDescent="0.25">
      <c r="A1334" s="81">
        <v>43307</v>
      </c>
      <c r="B1334" s="31" t="s">
        <v>436</v>
      </c>
      <c r="C1334" s="31" t="s">
        <v>70</v>
      </c>
      <c r="D1334" s="31" t="s">
        <v>76</v>
      </c>
      <c r="E1334" s="60"/>
      <c r="F1334" s="60">
        <v>100000</v>
      </c>
      <c r="G1334" s="84"/>
      <c r="H1334" s="31" t="s">
        <v>186</v>
      </c>
      <c r="I1334" s="31" t="s">
        <v>188</v>
      </c>
      <c r="J1334" s="31"/>
      <c r="K1334" s="31" t="s">
        <v>66</v>
      </c>
      <c r="L1334" s="82" t="s">
        <v>100</v>
      </c>
      <c r="M1334" s="85"/>
    </row>
    <row r="1335" spans="1:13" hidden="1" x14ac:dyDescent="0.25">
      <c r="A1335" s="52"/>
      <c r="B1335" s="56"/>
      <c r="C1335" s="56"/>
      <c r="D1335" s="56"/>
      <c r="E1335" s="66"/>
      <c r="F1335" s="66"/>
      <c r="G1335" s="51"/>
      <c r="H1335" s="56"/>
      <c r="I1335" s="56"/>
      <c r="J1335" s="56"/>
      <c r="K1335" s="56"/>
      <c r="L1335" s="24"/>
      <c r="M1335" s="35"/>
    </row>
    <row r="1336" spans="1:13" x14ac:dyDescent="0.25">
      <c r="A1336" s="81">
        <v>43307</v>
      </c>
      <c r="B1336" s="31" t="s">
        <v>82</v>
      </c>
      <c r="C1336" s="31" t="s">
        <v>70</v>
      </c>
      <c r="D1336" s="31" t="s">
        <v>74</v>
      </c>
      <c r="E1336" s="60"/>
      <c r="F1336" s="60">
        <v>232000</v>
      </c>
      <c r="G1336" s="84"/>
      <c r="H1336" s="31" t="s">
        <v>186</v>
      </c>
      <c r="I1336" s="31" t="s">
        <v>438</v>
      </c>
      <c r="J1336" s="31"/>
      <c r="K1336" s="31" t="s">
        <v>66</v>
      </c>
      <c r="L1336" s="82" t="s">
        <v>100</v>
      </c>
      <c r="M1336" s="85"/>
    </row>
    <row r="1337" spans="1:13" hidden="1" x14ac:dyDescent="0.25">
      <c r="A1337" s="52"/>
      <c r="B1337" s="56"/>
      <c r="C1337" s="56"/>
      <c r="D1337" s="56"/>
      <c r="E1337" s="66"/>
      <c r="F1337" s="66"/>
      <c r="G1337" s="51"/>
      <c r="H1337" s="56"/>
      <c r="I1337" s="56"/>
      <c r="J1337" s="56"/>
      <c r="K1337" s="56"/>
      <c r="L1337" s="24"/>
      <c r="M1337" s="35"/>
    </row>
    <row r="1338" spans="1:13" x14ac:dyDescent="0.25">
      <c r="A1338" s="81">
        <v>43307</v>
      </c>
      <c r="B1338" s="31" t="s">
        <v>288</v>
      </c>
      <c r="C1338" s="31" t="s">
        <v>70</v>
      </c>
      <c r="D1338" s="31" t="s">
        <v>74</v>
      </c>
      <c r="E1338" s="60"/>
      <c r="F1338" s="60">
        <v>50000</v>
      </c>
      <c r="G1338" s="84"/>
      <c r="H1338" s="31" t="s">
        <v>186</v>
      </c>
      <c r="I1338" s="31" t="s">
        <v>439</v>
      </c>
      <c r="J1338" s="31"/>
      <c r="K1338" s="31" t="s">
        <v>66</v>
      </c>
      <c r="L1338" s="82" t="s">
        <v>100</v>
      </c>
      <c r="M1338" s="85"/>
    </row>
    <row r="1339" spans="1:13" hidden="1" x14ac:dyDescent="0.25">
      <c r="A1339" s="52"/>
      <c r="B1339" s="56"/>
      <c r="C1339" s="56"/>
      <c r="D1339" s="56"/>
      <c r="E1339" s="66"/>
      <c r="F1339" s="66"/>
      <c r="G1339" s="51"/>
      <c r="H1339" s="56"/>
      <c r="I1339" s="56"/>
      <c r="J1339" s="56"/>
      <c r="K1339" s="56"/>
      <c r="L1339" s="24"/>
      <c r="M1339" s="35"/>
    </row>
    <row r="1340" spans="1:13" x14ac:dyDescent="0.25">
      <c r="A1340" s="81">
        <v>43307</v>
      </c>
      <c r="B1340" s="31" t="s">
        <v>351</v>
      </c>
      <c r="C1340" s="31" t="s">
        <v>70</v>
      </c>
      <c r="D1340" s="31" t="s">
        <v>76</v>
      </c>
      <c r="E1340" s="60"/>
      <c r="F1340" s="60">
        <v>30000</v>
      </c>
      <c r="G1340" s="84"/>
      <c r="H1340" s="31" t="s">
        <v>186</v>
      </c>
      <c r="I1340" s="31" t="s">
        <v>441</v>
      </c>
      <c r="J1340" s="31"/>
      <c r="K1340" s="31" t="s">
        <v>66</v>
      </c>
      <c r="L1340" s="82" t="s">
        <v>100</v>
      </c>
      <c r="M1340" s="85"/>
    </row>
    <row r="1341" spans="1:13" hidden="1" x14ac:dyDescent="0.25">
      <c r="A1341" s="52"/>
      <c r="B1341" s="56"/>
      <c r="C1341" s="56"/>
      <c r="D1341" s="56"/>
      <c r="E1341" s="66"/>
      <c r="F1341" s="66"/>
      <c r="G1341" s="51"/>
      <c r="H1341" s="56"/>
      <c r="I1341" s="56"/>
      <c r="J1341" s="56"/>
      <c r="K1341" s="56"/>
      <c r="L1341" s="24"/>
      <c r="M1341" s="35"/>
    </row>
    <row r="1342" spans="1:13" x14ac:dyDescent="0.25">
      <c r="A1342" s="81">
        <v>43307</v>
      </c>
      <c r="B1342" s="31" t="s">
        <v>338</v>
      </c>
      <c r="C1342" s="31" t="s">
        <v>70</v>
      </c>
      <c r="D1342" s="31" t="s">
        <v>74</v>
      </c>
      <c r="E1342" s="60"/>
      <c r="F1342" s="60">
        <v>290000</v>
      </c>
      <c r="G1342" s="84"/>
      <c r="H1342" s="31" t="s">
        <v>186</v>
      </c>
      <c r="I1342" s="31" t="s">
        <v>443</v>
      </c>
      <c r="J1342" s="31"/>
      <c r="K1342" s="31" t="s">
        <v>66</v>
      </c>
      <c r="L1342" s="82" t="s">
        <v>100</v>
      </c>
      <c r="M1342" s="85"/>
    </row>
    <row r="1343" spans="1:13" hidden="1" x14ac:dyDescent="0.25">
      <c r="A1343" s="52"/>
      <c r="B1343" s="56"/>
      <c r="C1343" s="56"/>
      <c r="D1343" s="56"/>
      <c r="E1343" s="66"/>
      <c r="F1343" s="66"/>
      <c r="G1343" s="51"/>
      <c r="H1343" s="56"/>
      <c r="I1343" s="56"/>
      <c r="J1343" s="56"/>
      <c r="K1343" s="56"/>
      <c r="L1343" s="24"/>
      <c r="M1343" s="35"/>
    </row>
    <row r="1344" spans="1:13" x14ac:dyDescent="0.25">
      <c r="A1344" s="81">
        <v>43307</v>
      </c>
      <c r="B1344" s="31" t="s">
        <v>435</v>
      </c>
      <c r="C1344" s="31" t="s">
        <v>70</v>
      </c>
      <c r="D1344" s="31" t="s">
        <v>76</v>
      </c>
      <c r="E1344" s="60"/>
      <c r="F1344" s="60">
        <v>50000</v>
      </c>
      <c r="G1344" s="84"/>
      <c r="H1344" s="31" t="s">
        <v>186</v>
      </c>
      <c r="I1344" s="31" t="s">
        <v>444</v>
      </c>
      <c r="J1344" s="31"/>
      <c r="K1344" s="31" t="s">
        <v>66</v>
      </c>
      <c r="L1344" s="82" t="s">
        <v>100</v>
      </c>
      <c r="M1344" s="85"/>
    </row>
    <row r="1345" spans="1:13" hidden="1" x14ac:dyDescent="0.25">
      <c r="A1345" s="52"/>
      <c r="B1345" s="56"/>
      <c r="C1345" s="56"/>
      <c r="D1345" s="56"/>
      <c r="E1345" s="66"/>
      <c r="F1345" s="66"/>
      <c r="G1345" s="51"/>
      <c r="H1345" s="56"/>
      <c r="I1345" s="56"/>
      <c r="J1345" s="56"/>
      <c r="K1345" s="56"/>
      <c r="L1345" s="24"/>
      <c r="M1345" s="35"/>
    </row>
    <row r="1346" spans="1:13" hidden="1" x14ac:dyDescent="0.25">
      <c r="A1346" s="52"/>
      <c r="B1346" s="20"/>
      <c r="C1346" s="20"/>
      <c r="D1346" s="20"/>
      <c r="E1346" s="37"/>
      <c r="F1346" s="37"/>
      <c r="G1346" s="36"/>
      <c r="H1346" s="20"/>
      <c r="I1346" s="20"/>
      <c r="J1346" s="20"/>
      <c r="K1346" s="56"/>
      <c r="L1346" s="20"/>
      <c r="M1346" s="3"/>
    </row>
    <row r="1347" spans="1:13" hidden="1" x14ac:dyDescent="0.25">
      <c r="A1347" s="52"/>
      <c r="B1347" s="20"/>
      <c r="C1347" s="20"/>
      <c r="D1347" s="20"/>
      <c r="E1347" s="37"/>
      <c r="F1347" s="37"/>
      <c r="G1347" s="36"/>
      <c r="H1347" s="20"/>
      <c r="I1347" s="20"/>
      <c r="J1347" s="20"/>
      <c r="K1347" s="56"/>
      <c r="L1347" s="20"/>
      <c r="M1347" s="3"/>
    </row>
    <row r="1348" spans="1:13" hidden="1" x14ac:dyDescent="0.25">
      <c r="A1348" s="52"/>
      <c r="B1348" s="20"/>
      <c r="C1348" s="20"/>
      <c r="D1348" s="20"/>
      <c r="E1348" s="37"/>
      <c r="F1348" s="37"/>
      <c r="G1348" s="36"/>
      <c r="H1348" s="20"/>
      <c r="I1348" s="20"/>
      <c r="J1348" s="20"/>
      <c r="K1348" s="56"/>
      <c r="L1348" s="20"/>
      <c r="M1348" s="3"/>
    </row>
    <row r="1349" spans="1:13" ht="15.75" hidden="1" x14ac:dyDescent="0.25">
      <c r="A1349" s="52"/>
      <c r="B1349" s="20"/>
      <c r="C1349" s="20"/>
      <c r="D1349" s="55"/>
      <c r="E1349" s="37"/>
      <c r="F1349" s="37"/>
      <c r="G1349" s="37"/>
      <c r="H1349" s="20"/>
      <c r="I1349" s="46"/>
      <c r="J1349" s="20"/>
      <c r="K1349" s="56"/>
      <c r="L1349" s="24"/>
      <c r="M1349" s="39"/>
    </row>
    <row r="1350" spans="1:13" hidden="1" x14ac:dyDescent="0.25">
      <c r="A1350" s="52"/>
      <c r="B1350" s="24"/>
      <c r="C1350" s="24"/>
      <c r="D1350" s="24"/>
      <c r="E1350" s="66"/>
      <c r="F1350" s="66"/>
      <c r="G1350" s="57"/>
      <c r="H1350" s="24"/>
      <c r="I1350" s="24"/>
      <c r="J1350" s="56"/>
      <c r="K1350" s="56"/>
      <c r="L1350" s="20"/>
    </row>
    <row r="1351" spans="1:13" hidden="1" x14ac:dyDescent="0.25">
      <c r="A1351" s="52"/>
      <c r="B1351" s="24"/>
      <c r="C1351" s="24"/>
      <c r="D1351" s="24"/>
      <c r="E1351" s="66"/>
      <c r="F1351" s="66"/>
      <c r="G1351" s="57"/>
      <c r="H1351" s="24"/>
      <c r="I1351" s="24"/>
      <c r="J1351" s="56"/>
      <c r="K1351" s="56"/>
      <c r="L1351" s="20"/>
    </row>
    <row r="1352" spans="1:13" hidden="1" x14ac:dyDescent="0.25">
      <c r="A1352" s="52"/>
      <c r="B1352" s="20"/>
      <c r="C1352" s="20"/>
      <c r="D1352" s="56"/>
      <c r="E1352" s="37"/>
      <c r="F1352" s="67"/>
      <c r="G1352" s="57"/>
      <c r="H1352" s="20"/>
      <c r="I1352" s="20"/>
      <c r="J1352" s="20"/>
      <c r="K1352" s="56"/>
      <c r="L1352" s="56"/>
      <c r="M1352" s="3"/>
    </row>
    <row r="1353" spans="1:13" hidden="1" x14ac:dyDescent="0.25">
      <c r="A1353" s="52"/>
      <c r="B1353" s="20"/>
      <c r="C1353" s="20"/>
      <c r="D1353" s="56"/>
      <c r="E1353" s="37"/>
      <c r="F1353" s="67"/>
      <c r="G1353" s="57"/>
      <c r="H1353" s="20"/>
      <c r="I1353" s="20"/>
      <c r="J1353" s="20"/>
      <c r="K1353" s="56"/>
      <c r="L1353" s="56"/>
      <c r="M1353" s="3"/>
    </row>
    <row r="1354" spans="1:13" x14ac:dyDescent="0.25">
      <c r="A1354" s="81">
        <v>43307</v>
      </c>
      <c r="B1354" s="31" t="s">
        <v>186</v>
      </c>
      <c r="C1354" s="31" t="s">
        <v>70</v>
      </c>
      <c r="D1354" s="31" t="s">
        <v>76</v>
      </c>
      <c r="E1354" s="60">
        <v>50000</v>
      </c>
      <c r="F1354" s="94"/>
      <c r="G1354" s="90"/>
      <c r="H1354" s="31" t="s">
        <v>350</v>
      </c>
      <c r="I1354" s="31" t="s">
        <v>188</v>
      </c>
      <c r="J1354" s="31"/>
      <c r="K1354" s="31" t="s">
        <v>66</v>
      </c>
      <c r="L1354" s="82" t="s">
        <v>100</v>
      </c>
      <c r="M1354" s="83"/>
    </row>
    <row r="1355" spans="1:13" hidden="1" x14ac:dyDescent="0.25">
      <c r="A1355" s="52"/>
      <c r="B1355" s="61"/>
      <c r="C1355" s="24"/>
      <c r="D1355" s="61"/>
      <c r="E1355" s="66"/>
      <c r="F1355" s="98"/>
      <c r="G1355" s="61"/>
      <c r="H1355" s="58"/>
      <c r="I1355" s="61"/>
      <c r="J1355" s="56"/>
      <c r="K1355" s="56"/>
      <c r="L1355" s="24"/>
    </row>
    <row r="1356" spans="1:13" hidden="1" x14ac:dyDescent="0.25">
      <c r="A1356" s="52"/>
      <c r="B1356" s="61"/>
      <c r="C1356" s="61"/>
      <c r="D1356" s="61"/>
      <c r="E1356" s="66"/>
      <c r="F1356" s="98"/>
      <c r="G1356" s="61"/>
      <c r="H1356" s="58"/>
      <c r="I1356" s="61"/>
      <c r="J1356" s="56"/>
      <c r="K1356" s="56"/>
      <c r="L1356" s="24"/>
    </row>
    <row r="1357" spans="1:13" hidden="1" x14ac:dyDescent="0.25">
      <c r="A1357" s="52"/>
      <c r="B1357" s="61"/>
      <c r="C1357" s="61"/>
      <c r="D1357" s="61"/>
      <c r="E1357" s="66"/>
      <c r="F1357" s="98"/>
      <c r="G1357" s="61"/>
      <c r="H1357" s="58"/>
      <c r="I1357" s="61"/>
      <c r="J1357" s="56"/>
      <c r="K1357" s="56"/>
      <c r="L1357" s="24"/>
    </row>
    <row r="1358" spans="1:13" hidden="1" x14ac:dyDescent="0.25">
      <c r="A1358" s="52"/>
      <c r="B1358" s="61"/>
      <c r="C1358" s="61"/>
      <c r="D1358" s="61"/>
      <c r="E1358" s="66"/>
      <c r="F1358" s="98"/>
      <c r="G1358" s="61"/>
      <c r="H1358" s="58"/>
      <c r="I1358" s="61"/>
      <c r="J1358" s="56"/>
      <c r="K1358" s="56"/>
      <c r="L1358" s="24"/>
    </row>
    <row r="1359" spans="1:13" hidden="1" x14ac:dyDescent="0.25">
      <c r="A1359" s="52"/>
      <c r="B1359" s="61"/>
      <c r="C1359" s="61"/>
      <c r="D1359" s="61"/>
      <c r="E1359" s="66"/>
      <c r="F1359" s="98"/>
      <c r="G1359" s="61"/>
      <c r="H1359" s="58"/>
      <c r="I1359" s="61"/>
      <c r="J1359" s="56"/>
      <c r="K1359" s="56"/>
      <c r="L1359" s="24"/>
    </row>
    <row r="1360" spans="1:13" hidden="1" x14ac:dyDescent="0.25">
      <c r="A1360" s="52"/>
      <c r="B1360" s="61"/>
      <c r="C1360" s="61"/>
      <c r="D1360" s="61"/>
      <c r="E1360" s="66"/>
      <c r="F1360" s="98"/>
      <c r="G1360" s="61"/>
      <c r="H1360" s="58"/>
      <c r="I1360" s="61"/>
      <c r="J1360" s="56"/>
      <c r="K1360" s="56"/>
      <c r="L1360" s="24"/>
    </row>
    <row r="1361" spans="1:13" hidden="1" x14ac:dyDescent="0.25">
      <c r="A1361" s="52"/>
      <c r="B1361" s="61"/>
      <c r="C1361" s="24"/>
      <c r="D1361" s="61"/>
      <c r="E1361" s="66"/>
      <c r="F1361" s="98"/>
      <c r="G1361" s="61"/>
      <c r="H1361" s="58"/>
      <c r="I1361" s="61"/>
      <c r="J1361" s="56"/>
      <c r="K1361" s="56"/>
      <c r="L1361" s="24"/>
    </row>
    <row r="1362" spans="1:13" x14ac:dyDescent="0.25">
      <c r="A1362" s="81">
        <v>43307</v>
      </c>
      <c r="B1362" s="87" t="s">
        <v>186</v>
      </c>
      <c r="C1362" s="87" t="s">
        <v>70</v>
      </c>
      <c r="D1362" s="87" t="s">
        <v>74</v>
      </c>
      <c r="E1362" s="60">
        <v>50000</v>
      </c>
      <c r="F1362" s="60"/>
      <c r="G1362" s="87"/>
      <c r="H1362" s="82" t="s">
        <v>288</v>
      </c>
      <c r="I1362" s="87" t="s">
        <v>500</v>
      </c>
      <c r="J1362" s="31"/>
      <c r="K1362" s="31" t="s">
        <v>66</v>
      </c>
      <c r="L1362" s="82" t="s">
        <v>100</v>
      </c>
      <c r="M1362" s="83"/>
    </row>
    <row r="1363" spans="1:13" hidden="1" x14ac:dyDescent="0.25">
      <c r="A1363" s="52"/>
      <c r="B1363" s="58"/>
      <c r="C1363" s="56"/>
      <c r="D1363" s="58"/>
      <c r="E1363" s="66"/>
      <c r="F1363" s="66"/>
      <c r="G1363" s="71"/>
      <c r="H1363" s="58"/>
      <c r="I1363" s="58"/>
      <c r="J1363" s="56"/>
      <c r="K1363" s="56"/>
      <c r="L1363" s="24"/>
    </row>
    <row r="1364" spans="1:13" hidden="1" x14ac:dyDescent="0.25">
      <c r="A1364" s="52"/>
      <c r="B1364" s="58"/>
      <c r="C1364" s="56"/>
      <c r="D1364" s="58"/>
      <c r="E1364" s="66"/>
      <c r="F1364" s="66"/>
      <c r="G1364" s="71"/>
      <c r="H1364" s="58"/>
      <c r="I1364" s="58"/>
      <c r="J1364" s="56"/>
      <c r="K1364" s="56"/>
      <c r="L1364" s="24"/>
    </row>
    <row r="1365" spans="1:13" x14ac:dyDescent="0.25">
      <c r="A1365" s="81">
        <v>43307</v>
      </c>
      <c r="B1365" s="82" t="s">
        <v>186</v>
      </c>
      <c r="C1365" s="31" t="s">
        <v>70</v>
      </c>
      <c r="D1365" s="82" t="s">
        <v>74</v>
      </c>
      <c r="E1365" s="60">
        <v>20000</v>
      </c>
      <c r="F1365" s="60"/>
      <c r="G1365" s="91"/>
      <c r="H1365" s="82" t="s">
        <v>806</v>
      </c>
      <c r="I1365" s="82" t="s">
        <v>83</v>
      </c>
      <c r="J1365" s="31"/>
      <c r="K1365" s="31" t="s">
        <v>66</v>
      </c>
      <c r="L1365" s="82" t="s">
        <v>100</v>
      </c>
      <c r="M1365" s="83"/>
    </row>
    <row r="1366" spans="1:13" hidden="1" x14ac:dyDescent="0.25">
      <c r="A1366" s="52"/>
      <c r="B1366" s="58"/>
      <c r="C1366" s="56"/>
      <c r="D1366" s="58"/>
      <c r="E1366" s="66"/>
      <c r="F1366" s="66"/>
      <c r="G1366" s="71"/>
      <c r="H1366" s="58"/>
      <c r="I1366" s="58"/>
      <c r="J1366" s="56"/>
      <c r="K1366" s="56"/>
      <c r="L1366" s="24"/>
    </row>
    <row r="1367" spans="1:13" hidden="1" x14ac:dyDescent="0.25">
      <c r="A1367" s="52"/>
      <c r="B1367" s="58"/>
      <c r="C1367" s="56"/>
      <c r="D1367" s="58"/>
      <c r="E1367" s="66"/>
      <c r="F1367" s="66"/>
      <c r="G1367" s="71"/>
      <c r="H1367" s="58"/>
      <c r="I1367" s="58"/>
      <c r="J1367" s="56"/>
      <c r="K1367" s="56"/>
      <c r="L1367" s="24"/>
    </row>
    <row r="1368" spans="1:13" hidden="1" x14ac:dyDescent="0.25">
      <c r="A1368" s="52"/>
      <c r="B1368" s="61"/>
      <c r="C1368" s="56"/>
      <c r="D1368" s="56"/>
      <c r="E1368" s="66"/>
      <c r="F1368" s="66"/>
      <c r="G1368" s="71"/>
      <c r="H1368" s="58"/>
      <c r="I1368" s="61"/>
      <c r="J1368" s="56"/>
      <c r="K1368" s="56"/>
      <c r="L1368" s="24"/>
    </row>
    <row r="1369" spans="1:13" s="83" customFormat="1" hidden="1" x14ac:dyDescent="0.25">
      <c r="A1369" s="52"/>
      <c r="B1369" s="61"/>
      <c r="C1369" s="56"/>
      <c r="D1369" s="56"/>
      <c r="E1369" s="66"/>
      <c r="F1369" s="66"/>
      <c r="G1369" s="71"/>
      <c r="H1369" s="58"/>
      <c r="I1369" s="61"/>
      <c r="J1369" s="56"/>
      <c r="K1369" s="56"/>
      <c r="L1369" s="24"/>
      <c r="M1369"/>
    </row>
    <row r="1370" spans="1:13" hidden="1" x14ac:dyDescent="0.25">
      <c r="A1370" s="52"/>
      <c r="B1370" s="61"/>
      <c r="C1370" s="61"/>
      <c r="D1370" s="56"/>
      <c r="E1370" s="66"/>
      <c r="F1370" s="66"/>
      <c r="G1370" s="71"/>
      <c r="H1370" s="58"/>
      <c r="I1370" s="61"/>
      <c r="J1370" s="56"/>
      <c r="K1370" s="56"/>
      <c r="L1370" s="24"/>
    </row>
    <row r="1371" spans="1:13" hidden="1" x14ac:dyDescent="0.25">
      <c r="A1371" s="52"/>
      <c r="B1371" s="61"/>
      <c r="C1371" s="56"/>
      <c r="D1371" s="56"/>
      <c r="E1371" s="66"/>
      <c r="F1371" s="66"/>
      <c r="G1371" s="71"/>
      <c r="H1371" s="58"/>
      <c r="I1371" s="61"/>
      <c r="J1371" s="56"/>
      <c r="K1371" s="56"/>
      <c r="L1371" s="24"/>
    </row>
    <row r="1372" spans="1:13" hidden="1" x14ac:dyDescent="0.25">
      <c r="A1372" s="52"/>
      <c r="B1372" s="61"/>
      <c r="C1372" s="56"/>
      <c r="D1372" s="56"/>
      <c r="E1372" s="66"/>
      <c r="F1372" s="66"/>
      <c r="G1372" s="71"/>
      <c r="H1372" s="58"/>
      <c r="I1372" s="61"/>
      <c r="J1372" s="56"/>
      <c r="K1372" s="56"/>
      <c r="L1372" s="24"/>
    </row>
    <row r="1373" spans="1:13" hidden="1" x14ac:dyDescent="0.25">
      <c r="A1373" s="52"/>
      <c r="B1373" s="61"/>
      <c r="C1373" s="56"/>
      <c r="D1373" s="56"/>
      <c r="E1373" s="66"/>
      <c r="F1373" s="66"/>
      <c r="G1373" s="71"/>
      <c r="H1373" s="58"/>
      <c r="I1373" s="61"/>
      <c r="J1373" s="56"/>
      <c r="K1373" s="56"/>
      <c r="L1373" s="24"/>
    </row>
    <row r="1374" spans="1:13" hidden="1" x14ac:dyDescent="0.25">
      <c r="A1374" s="52"/>
      <c r="B1374" s="61"/>
      <c r="C1374" s="56"/>
      <c r="D1374" s="56"/>
      <c r="E1374" s="66"/>
      <c r="F1374" s="66"/>
      <c r="G1374" s="71"/>
      <c r="H1374" s="58"/>
      <c r="I1374" s="61"/>
      <c r="J1374" s="56"/>
      <c r="K1374" s="56"/>
      <c r="L1374" s="24"/>
    </row>
    <row r="1375" spans="1:13" hidden="1" x14ac:dyDescent="0.25">
      <c r="A1375" s="52"/>
      <c r="B1375" s="61"/>
      <c r="C1375" s="56"/>
      <c r="D1375" s="56"/>
      <c r="E1375" s="66"/>
      <c r="F1375" s="66"/>
      <c r="G1375" s="71"/>
      <c r="H1375" s="58"/>
      <c r="I1375" s="61"/>
      <c r="J1375" s="56"/>
      <c r="K1375" s="56"/>
      <c r="L1375" s="24"/>
    </row>
    <row r="1376" spans="1:13" hidden="1" x14ac:dyDescent="0.25">
      <c r="A1376" s="52"/>
      <c r="B1376" s="61"/>
      <c r="C1376" s="56"/>
      <c r="D1376" s="56"/>
      <c r="E1376" s="66"/>
      <c r="F1376" s="66"/>
      <c r="G1376" s="71"/>
      <c r="H1376" s="58"/>
      <c r="I1376" s="61"/>
      <c r="J1376" s="56"/>
      <c r="K1376" s="56"/>
      <c r="L1376" s="24"/>
    </row>
    <row r="1377" spans="1:13" hidden="1" x14ac:dyDescent="0.25">
      <c r="A1377" s="52"/>
      <c r="B1377" s="63"/>
      <c r="C1377" s="63"/>
      <c r="D1377" s="20"/>
      <c r="E1377" s="100"/>
      <c r="F1377" s="100"/>
      <c r="G1377" s="77"/>
      <c r="H1377" s="63"/>
      <c r="I1377" s="63"/>
      <c r="J1377" s="63"/>
      <c r="K1377" s="56"/>
      <c r="L1377" s="24"/>
      <c r="M1377" s="43"/>
    </row>
    <row r="1378" spans="1:13" hidden="1" x14ac:dyDescent="0.25">
      <c r="A1378" s="52"/>
      <c r="B1378" s="63"/>
      <c r="C1378" s="63"/>
      <c r="D1378" s="20"/>
      <c r="E1378" s="100"/>
      <c r="F1378" s="100"/>
      <c r="G1378" s="77"/>
      <c r="H1378" s="63"/>
      <c r="I1378" s="63"/>
      <c r="J1378" s="63"/>
      <c r="K1378" s="56"/>
      <c r="L1378" s="24"/>
      <c r="M1378" s="43"/>
    </row>
    <row r="1379" spans="1:13" hidden="1" x14ac:dyDescent="0.25">
      <c r="A1379" s="52"/>
      <c r="B1379" s="74"/>
      <c r="C1379" s="61"/>
      <c r="D1379" s="75"/>
      <c r="E1379" s="98"/>
      <c r="F1379" s="98"/>
      <c r="G1379" s="76"/>
      <c r="H1379" s="61"/>
      <c r="I1379" s="61"/>
      <c r="J1379" s="61"/>
      <c r="K1379" s="56"/>
      <c r="L1379" s="24"/>
      <c r="M1379" s="42"/>
    </row>
    <row r="1380" spans="1:13" s="83" customFormat="1" hidden="1" x14ac:dyDescent="0.25">
      <c r="A1380" s="52"/>
      <c r="B1380" s="74"/>
      <c r="C1380" s="61"/>
      <c r="D1380" s="75"/>
      <c r="E1380" s="98"/>
      <c r="F1380" s="98"/>
      <c r="G1380" s="76"/>
      <c r="H1380" s="61"/>
      <c r="I1380" s="61"/>
      <c r="J1380" s="61"/>
      <c r="K1380" s="56"/>
      <c r="L1380" s="24"/>
      <c r="M1380" s="42"/>
    </row>
    <row r="1381" spans="1:13" hidden="1" x14ac:dyDescent="0.25">
      <c r="A1381" s="52"/>
      <c r="B1381" s="24"/>
      <c r="C1381" s="24"/>
      <c r="D1381" s="24"/>
      <c r="E1381" s="36"/>
      <c r="F1381" s="36"/>
      <c r="G1381" s="62"/>
      <c r="H1381" s="24"/>
      <c r="I1381" s="24"/>
      <c r="J1381" s="24"/>
      <c r="K1381" s="56"/>
      <c r="L1381" s="24"/>
      <c r="M1381" s="32"/>
    </row>
    <row r="1382" spans="1:13" x14ac:dyDescent="0.25">
      <c r="A1382" s="81">
        <v>43307</v>
      </c>
      <c r="B1382" s="82" t="s">
        <v>1131</v>
      </c>
      <c r="C1382" s="82" t="s">
        <v>1132</v>
      </c>
      <c r="D1382" s="82" t="s">
        <v>74</v>
      </c>
      <c r="E1382" s="88"/>
      <c r="F1382" s="88">
        <v>10000</v>
      </c>
      <c r="G1382" s="88"/>
      <c r="H1382" s="82" t="s">
        <v>1090</v>
      </c>
      <c r="I1382" s="82" t="s">
        <v>503</v>
      </c>
      <c r="J1382" s="82"/>
      <c r="K1382" s="31" t="s">
        <v>66</v>
      </c>
      <c r="L1382" s="82" t="s">
        <v>100</v>
      </c>
      <c r="M1382" s="89"/>
    </row>
    <row r="1383" spans="1:13" hidden="1" x14ac:dyDescent="0.25">
      <c r="A1383" s="52"/>
      <c r="B1383" s="45"/>
      <c r="C1383" s="24"/>
      <c r="D1383" s="46"/>
      <c r="E1383" s="98"/>
      <c r="F1383" s="62"/>
      <c r="G1383" s="36"/>
      <c r="H1383" s="24"/>
      <c r="I1383" s="61"/>
      <c r="J1383" s="61"/>
      <c r="K1383" s="56"/>
      <c r="L1383" s="24"/>
      <c r="M1383" s="32"/>
    </row>
    <row r="1384" spans="1:13" hidden="1" x14ac:dyDescent="0.25">
      <c r="A1384" s="52"/>
      <c r="B1384" s="45"/>
      <c r="C1384" s="24"/>
      <c r="D1384" s="46"/>
      <c r="E1384" s="98"/>
      <c r="F1384" s="62"/>
      <c r="G1384" s="36"/>
      <c r="H1384" s="24"/>
      <c r="I1384" s="61"/>
      <c r="J1384" s="61"/>
      <c r="K1384" s="56"/>
      <c r="L1384" s="24"/>
      <c r="M1384" s="32"/>
    </row>
    <row r="1385" spans="1:13" x14ac:dyDescent="0.25">
      <c r="A1385" s="81">
        <v>43308</v>
      </c>
      <c r="B1385" s="31" t="s">
        <v>186</v>
      </c>
      <c r="C1385" s="31" t="s">
        <v>70</v>
      </c>
      <c r="D1385" s="31" t="s">
        <v>74</v>
      </c>
      <c r="E1385" s="60">
        <v>5000</v>
      </c>
      <c r="F1385" s="60"/>
      <c r="G1385" s="90"/>
      <c r="H1385" s="31" t="s">
        <v>187</v>
      </c>
      <c r="I1385" s="31" t="s">
        <v>188</v>
      </c>
      <c r="J1385" s="31"/>
      <c r="K1385" s="31" t="s">
        <v>66</v>
      </c>
      <c r="L1385" s="82" t="s">
        <v>100</v>
      </c>
      <c r="M1385" s="83"/>
    </row>
    <row r="1386" spans="1:13" x14ac:dyDescent="0.25">
      <c r="A1386" s="81">
        <v>43308</v>
      </c>
      <c r="B1386" s="31" t="s">
        <v>186</v>
      </c>
      <c r="C1386" s="31" t="s">
        <v>70</v>
      </c>
      <c r="D1386" s="31" t="s">
        <v>74</v>
      </c>
      <c r="E1386" s="60">
        <v>30000</v>
      </c>
      <c r="F1386" s="60"/>
      <c r="G1386" s="90"/>
      <c r="H1386" s="31" t="s">
        <v>187</v>
      </c>
      <c r="I1386" s="31" t="s">
        <v>188</v>
      </c>
      <c r="J1386" s="31"/>
      <c r="K1386" s="31" t="s">
        <v>66</v>
      </c>
      <c r="L1386" s="82" t="s">
        <v>100</v>
      </c>
      <c r="M1386" s="83"/>
    </row>
    <row r="1387" spans="1:13" x14ac:dyDescent="0.25">
      <c r="A1387" s="81">
        <v>43308</v>
      </c>
      <c r="B1387" s="31" t="s">
        <v>187</v>
      </c>
      <c r="C1387" s="31" t="s">
        <v>70</v>
      </c>
      <c r="D1387" s="31" t="s">
        <v>74</v>
      </c>
      <c r="E1387" s="60"/>
      <c r="F1387" s="60">
        <v>30000</v>
      </c>
      <c r="G1387" s="84"/>
      <c r="H1387" s="31" t="s">
        <v>186</v>
      </c>
      <c r="I1387" s="31">
        <v>11</v>
      </c>
      <c r="J1387" s="31"/>
      <c r="K1387" s="31" t="s">
        <v>66</v>
      </c>
      <c r="L1387" s="82" t="s">
        <v>100</v>
      </c>
      <c r="M1387" s="85"/>
    </row>
    <row r="1388" spans="1:13" x14ac:dyDescent="0.25">
      <c r="A1388" s="81">
        <v>43308</v>
      </c>
      <c r="B1388" s="31" t="s">
        <v>187</v>
      </c>
      <c r="C1388" s="31" t="s">
        <v>70</v>
      </c>
      <c r="D1388" s="31" t="s">
        <v>74</v>
      </c>
      <c r="E1388" s="60"/>
      <c r="F1388" s="60">
        <v>5000</v>
      </c>
      <c r="G1388" s="84"/>
      <c r="H1388" s="31" t="s">
        <v>186</v>
      </c>
      <c r="I1388" s="31">
        <v>12</v>
      </c>
      <c r="J1388" s="31"/>
      <c r="K1388" s="31" t="s">
        <v>66</v>
      </c>
      <c r="L1388" s="82" t="s">
        <v>100</v>
      </c>
      <c r="M1388" s="85"/>
    </row>
    <row r="1389" spans="1:13" x14ac:dyDescent="0.25">
      <c r="A1389" s="81">
        <v>43308</v>
      </c>
      <c r="B1389" s="31" t="s">
        <v>338</v>
      </c>
      <c r="C1389" s="31" t="s">
        <v>70</v>
      </c>
      <c r="D1389" s="31" t="s">
        <v>74</v>
      </c>
      <c r="E1389" s="60"/>
      <c r="F1389" s="60">
        <v>125000</v>
      </c>
      <c r="G1389" s="84"/>
      <c r="H1389" s="31" t="s">
        <v>186</v>
      </c>
      <c r="I1389" s="31" t="s">
        <v>188</v>
      </c>
      <c r="J1389" s="31"/>
      <c r="K1389" s="31" t="s">
        <v>66</v>
      </c>
      <c r="L1389" s="82" t="s">
        <v>100</v>
      </c>
      <c r="M1389" s="85"/>
    </row>
    <row r="1390" spans="1:13" hidden="1" x14ac:dyDescent="0.25">
      <c r="A1390" s="52"/>
      <c r="B1390" s="56"/>
      <c r="C1390" s="56"/>
      <c r="D1390" s="56"/>
      <c r="E1390" s="66"/>
      <c r="F1390" s="66"/>
      <c r="G1390" s="51"/>
      <c r="H1390" s="56"/>
      <c r="I1390" s="56"/>
      <c r="J1390" s="56"/>
      <c r="K1390" s="56"/>
      <c r="L1390" s="24"/>
      <c r="M1390" s="35"/>
    </row>
    <row r="1391" spans="1:13" hidden="1" x14ac:dyDescent="0.25">
      <c r="A1391" s="52"/>
      <c r="B1391" s="24"/>
      <c r="C1391" s="24"/>
      <c r="D1391" s="24"/>
      <c r="E1391" s="66"/>
      <c r="F1391" s="66"/>
      <c r="G1391" s="57"/>
      <c r="H1391" s="24"/>
      <c r="I1391" s="24"/>
      <c r="J1391" s="56"/>
      <c r="K1391" s="56"/>
      <c r="L1391" s="20"/>
    </row>
    <row r="1392" spans="1:13" hidden="1" x14ac:dyDescent="0.25">
      <c r="A1392" s="52"/>
      <c r="B1392" s="20"/>
      <c r="C1392" s="20"/>
      <c r="D1392" s="56"/>
      <c r="E1392" s="37"/>
      <c r="F1392" s="67"/>
      <c r="G1392" s="57"/>
      <c r="H1392" s="20"/>
      <c r="I1392" s="20"/>
      <c r="J1392" s="20"/>
      <c r="K1392" s="56"/>
      <c r="L1392" s="56"/>
      <c r="M1392" s="3"/>
    </row>
    <row r="1393" spans="1:13" hidden="1" x14ac:dyDescent="0.25">
      <c r="A1393" s="52"/>
      <c r="B1393" s="20"/>
      <c r="C1393" s="20"/>
      <c r="D1393" s="56"/>
      <c r="E1393" s="37"/>
      <c r="F1393" s="67"/>
      <c r="G1393" s="57"/>
      <c r="H1393" s="20"/>
      <c r="I1393" s="20"/>
      <c r="J1393" s="20"/>
      <c r="K1393" s="56"/>
      <c r="L1393" s="56"/>
      <c r="M1393" s="3"/>
    </row>
    <row r="1394" spans="1:13" hidden="1" x14ac:dyDescent="0.25">
      <c r="A1394" s="52"/>
      <c r="B1394" s="61"/>
      <c r="C1394" s="61"/>
      <c r="D1394" s="61"/>
      <c r="E1394" s="66"/>
      <c r="F1394" s="98"/>
      <c r="G1394" s="61"/>
      <c r="H1394" s="58"/>
      <c r="I1394" s="61"/>
      <c r="J1394" s="56"/>
      <c r="K1394" s="56"/>
      <c r="L1394" s="24"/>
    </row>
    <row r="1395" spans="1:13" hidden="1" x14ac:dyDescent="0.25">
      <c r="A1395" s="52"/>
      <c r="B1395" s="61"/>
      <c r="C1395" s="61"/>
      <c r="D1395" s="61"/>
      <c r="E1395" s="66"/>
      <c r="F1395" s="98"/>
      <c r="G1395" s="61"/>
      <c r="H1395" s="58"/>
      <c r="I1395" s="61"/>
      <c r="J1395" s="56"/>
      <c r="K1395" s="56"/>
      <c r="L1395" s="24"/>
    </row>
    <row r="1396" spans="1:13" hidden="1" x14ac:dyDescent="0.25">
      <c r="A1396" s="52"/>
      <c r="B1396" s="61"/>
      <c r="C1396" s="24"/>
      <c r="D1396" s="61"/>
      <c r="E1396" s="66"/>
      <c r="F1396" s="98"/>
      <c r="G1396" s="61"/>
      <c r="H1396" s="58"/>
      <c r="I1396" s="61"/>
      <c r="J1396" s="56"/>
      <c r="K1396" s="56"/>
      <c r="L1396" s="24"/>
    </row>
    <row r="1397" spans="1:13" hidden="1" x14ac:dyDescent="0.25">
      <c r="A1397" s="52"/>
      <c r="B1397" s="61"/>
      <c r="C1397" s="24"/>
      <c r="D1397" s="61"/>
      <c r="E1397" s="66"/>
      <c r="F1397" s="98"/>
      <c r="G1397" s="61"/>
      <c r="H1397" s="58"/>
      <c r="I1397" s="61"/>
      <c r="J1397" s="56"/>
      <c r="K1397" s="56"/>
      <c r="L1397" s="24"/>
    </row>
    <row r="1398" spans="1:13" hidden="1" x14ac:dyDescent="0.25">
      <c r="A1398" s="52"/>
      <c r="B1398" s="58"/>
      <c r="C1398" s="56"/>
      <c r="D1398" s="58"/>
      <c r="E1398" s="66"/>
      <c r="F1398" s="66"/>
      <c r="G1398" s="71"/>
      <c r="H1398" s="58"/>
      <c r="I1398" s="58"/>
      <c r="J1398" s="56"/>
      <c r="K1398" s="56"/>
      <c r="L1398" s="24"/>
    </row>
    <row r="1399" spans="1:13" hidden="1" x14ac:dyDescent="0.25">
      <c r="A1399" s="52"/>
      <c r="B1399" s="58"/>
      <c r="C1399" s="56"/>
      <c r="D1399" s="58"/>
      <c r="E1399" s="66"/>
      <c r="F1399" s="66"/>
      <c r="G1399" s="71"/>
      <c r="H1399" s="58"/>
      <c r="I1399" s="58"/>
      <c r="J1399" s="56"/>
      <c r="K1399" s="56"/>
      <c r="L1399" s="24"/>
    </row>
    <row r="1400" spans="1:13" hidden="1" x14ac:dyDescent="0.25">
      <c r="A1400" s="52"/>
      <c r="B1400" s="58"/>
      <c r="C1400" s="56"/>
      <c r="D1400" s="58"/>
      <c r="E1400" s="66"/>
      <c r="F1400" s="66"/>
      <c r="G1400" s="71"/>
      <c r="H1400" s="58"/>
      <c r="I1400" s="58"/>
      <c r="J1400" s="56"/>
      <c r="K1400" s="56"/>
      <c r="L1400" s="24"/>
    </row>
    <row r="1401" spans="1:13" hidden="1" x14ac:dyDescent="0.25">
      <c r="A1401" s="52"/>
      <c r="B1401" s="61"/>
      <c r="C1401" s="56"/>
      <c r="D1401" s="56"/>
      <c r="E1401" s="66"/>
      <c r="F1401" s="66"/>
      <c r="G1401" s="71"/>
      <c r="H1401" s="58"/>
      <c r="I1401" s="61"/>
      <c r="J1401" s="56"/>
      <c r="K1401" s="56"/>
      <c r="L1401" s="24"/>
    </row>
    <row r="1402" spans="1:13" hidden="1" x14ac:dyDescent="0.25">
      <c r="A1402" s="52"/>
      <c r="B1402" s="61"/>
      <c r="C1402" s="56"/>
      <c r="D1402" s="56"/>
      <c r="E1402" s="66"/>
      <c r="F1402" s="66"/>
      <c r="G1402" s="71"/>
      <c r="H1402" s="58"/>
      <c r="I1402" s="61"/>
      <c r="J1402" s="56"/>
      <c r="K1402" s="56"/>
      <c r="L1402" s="24"/>
    </row>
    <row r="1403" spans="1:13" s="42" customFormat="1" ht="15" hidden="1" customHeight="1" x14ac:dyDescent="0.25">
      <c r="A1403" s="52"/>
      <c r="B1403" s="61"/>
      <c r="C1403" s="56"/>
      <c r="D1403" s="56"/>
      <c r="E1403" s="66"/>
      <c r="F1403" s="66"/>
      <c r="G1403" s="71"/>
      <c r="H1403" s="58"/>
      <c r="I1403" s="61"/>
      <c r="J1403" s="56"/>
      <c r="K1403" s="56"/>
      <c r="L1403" s="24"/>
      <c r="M1403"/>
    </row>
    <row r="1404" spans="1:13" s="42" customFormat="1" ht="15" customHeight="1" x14ac:dyDescent="0.25">
      <c r="A1404" s="81">
        <v>43308</v>
      </c>
      <c r="B1404" s="87" t="s">
        <v>186</v>
      </c>
      <c r="C1404" s="31" t="s">
        <v>70</v>
      </c>
      <c r="D1404" s="31" t="s">
        <v>74</v>
      </c>
      <c r="E1404" s="60">
        <v>290000</v>
      </c>
      <c r="F1404" s="60"/>
      <c r="G1404" s="91"/>
      <c r="H1404" s="82" t="s">
        <v>338</v>
      </c>
      <c r="I1404" s="87" t="s">
        <v>188</v>
      </c>
      <c r="J1404" s="31"/>
      <c r="K1404" s="31" t="s">
        <v>66</v>
      </c>
      <c r="L1404" s="82" t="s">
        <v>100</v>
      </c>
      <c r="M1404" s="83"/>
    </row>
    <row r="1405" spans="1:13" s="89" customFormat="1" ht="15" hidden="1" customHeight="1" x14ac:dyDescent="0.25">
      <c r="A1405" s="52"/>
      <c r="B1405" s="61"/>
      <c r="C1405" s="56"/>
      <c r="D1405" s="56"/>
      <c r="E1405" s="66"/>
      <c r="F1405" s="66"/>
      <c r="G1405" s="71"/>
      <c r="H1405" s="58"/>
      <c r="I1405" s="61"/>
      <c r="J1405" s="56"/>
      <c r="K1405" s="56"/>
      <c r="L1405" s="24"/>
      <c r="M1405"/>
    </row>
    <row r="1406" spans="1:13" s="42" customFormat="1" ht="15" hidden="1" customHeight="1" x14ac:dyDescent="0.25">
      <c r="A1406" s="52"/>
      <c r="B1406" s="61"/>
      <c r="C1406" s="56"/>
      <c r="D1406" s="56"/>
      <c r="E1406" s="66"/>
      <c r="F1406" s="66"/>
      <c r="G1406" s="71"/>
      <c r="H1406" s="58"/>
      <c r="I1406" s="61"/>
      <c r="J1406" s="56"/>
      <c r="K1406" s="56"/>
      <c r="L1406" s="24"/>
      <c r="M1406"/>
    </row>
    <row r="1407" spans="1:13" s="42" customFormat="1" ht="15" hidden="1" customHeight="1" x14ac:dyDescent="0.25">
      <c r="A1407" s="52"/>
      <c r="B1407" s="61"/>
      <c r="C1407" s="56"/>
      <c r="D1407" s="56"/>
      <c r="E1407" s="66"/>
      <c r="F1407" s="66"/>
      <c r="G1407" s="71"/>
      <c r="H1407" s="58"/>
      <c r="I1407" s="61"/>
      <c r="J1407" s="56"/>
      <c r="K1407" s="56"/>
      <c r="L1407" s="56"/>
      <c r="M1407"/>
    </row>
    <row r="1408" spans="1:13" s="42" customFormat="1" ht="15" hidden="1" customHeight="1" x14ac:dyDescent="0.25">
      <c r="A1408" s="52"/>
      <c r="B1408" s="61"/>
      <c r="C1408" s="56"/>
      <c r="D1408" s="56"/>
      <c r="E1408" s="66"/>
      <c r="F1408" s="66"/>
      <c r="G1408" s="71"/>
      <c r="H1408" s="58"/>
      <c r="I1408" s="61"/>
      <c r="J1408" s="56"/>
      <c r="K1408" s="56"/>
      <c r="L1408" s="24"/>
      <c r="M1408"/>
    </row>
    <row r="1409" spans="1:13" s="42" customFormat="1" ht="15" hidden="1" customHeight="1" x14ac:dyDescent="0.25">
      <c r="A1409" s="52"/>
      <c r="B1409" s="61"/>
      <c r="C1409" s="61"/>
      <c r="D1409" s="61"/>
      <c r="E1409" s="66"/>
      <c r="F1409" s="66"/>
      <c r="G1409" s="71"/>
      <c r="H1409" s="58"/>
      <c r="I1409" s="61"/>
      <c r="J1409" s="56"/>
      <c r="K1409" s="56"/>
      <c r="L1409" s="24"/>
      <c r="M1409"/>
    </row>
    <row r="1410" spans="1:13" s="42" customFormat="1" ht="15" hidden="1" customHeight="1" x14ac:dyDescent="0.25">
      <c r="A1410" s="52"/>
      <c r="B1410" s="61"/>
      <c r="C1410" s="61"/>
      <c r="D1410" s="61"/>
      <c r="E1410" s="66"/>
      <c r="F1410" s="66"/>
      <c r="G1410" s="71"/>
      <c r="H1410" s="58"/>
      <c r="I1410" s="61"/>
      <c r="J1410" s="56"/>
      <c r="K1410" s="56"/>
      <c r="L1410" s="24"/>
      <c r="M1410"/>
    </row>
    <row r="1411" spans="1:13" s="42" customFormat="1" ht="15" hidden="1" customHeight="1" x14ac:dyDescent="0.25">
      <c r="A1411" s="52"/>
      <c r="B1411" s="61"/>
      <c r="C1411" s="61"/>
      <c r="D1411" s="61"/>
      <c r="E1411" s="66"/>
      <c r="F1411" s="66"/>
      <c r="G1411" s="71"/>
      <c r="H1411" s="58"/>
      <c r="I1411" s="61"/>
      <c r="J1411" s="56"/>
      <c r="K1411" s="56"/>
      <c r="L1411" s="24"/>
      <c r="M1411"/>
    </row>
    <row r="1412" spans="1:13" s="42" customFormat="1" ht="15" hidden="1" customHeight="1" x14ac:dyDescent="0.25">
      <c r="A1412" s="52"/>
      <c r="B1412" s="65"/>
      <c r="C1412" s="61"/>
      <c r="D1412" s="61"/>
      <c r="E1412" s="66"/>
      <c r="F1412" s="66"/>
      <c r="G1412" s="71"/>
      <c r="H1412" s="58"/>
      <c r="I1412" s="61"/>
      <c r="J1412" s="56"/>
      <c r="K1412" s="56"/>
      <c r="L1412" s="24"/>
      <c r="M1412"/>
    </row>
    <row r="1413" spans="1:13" s="42" customFormat="1" ht="15" hidden="1" customHeight="1" x14ac:dyDescent="0.25">
      <c r="A1413" s="52"/>
      <c r="B1413" s="61"/>
      <c r="C1413" s="56"/>
      <c r="D1413" s="61"/>
      <c r="E1413" s="66"/>
      <c r="F1413" s="66"/>
      <c r="G1413" s="71"/>
      <c r="H1413" s="58"/>
      <c r="I1413" s="61"/>
      <c r="J1413" s="56"/>
      <c r="K1413" s="56"/>
      <c r="L1413" s="24"/>
      <c r="M1413"/>
    </row>
    <row r="1414" spans="1:13" s="42" customFormat="1" ht="15" hidden="1" customHeight="1" x14ac:dyDescent="0.25">
      <c r="A1414" s="52"/>
      <c r="B1414" s="61"/>
      <c r="C1414" s="56"/>
      <c r="D1414" s="56"/>
      <c r="E1414" s="66"/>
      <c r="F1414" s="66"/>
      <c r="G1414" s="71"/>
      <c r="H1414" s="58"/>
      <c r="I1414" s="61"/>
      <c r="J1414" s="56"/>
      <c r="K1414" s="56"/>
      <c r="L1414" s="24"/>
      <c r="M1414"/>
    </row>
    <row r="1415" spans="1:13" s="42" customFormat="1" ht="15" customHeight="1" x14ac:dyDescent="0.25">
      <c r="A1415" s="81">
        <v>43308</v>
      </c>
      <c r="B1415" s="87" t="s">
        <v>186</v>
      </c>
      <c r="C1415" s="31" t="s">
        <v>70</v>
      </c>
      <c r="D1415" s="31" t="s">
        <v>74</v>
      </c>
      <c r="E1415" s="60">
        <v>125000</v>
      </c>
      <c r="F1415" s="60"/>
      <c r="G1415" s="91"/>
      <c r="H1415" s="82" t="s">
        <v>338</v>
      </c>
      <c r="I1415" s="87" t="s">
        <v>188</v>
      </c>
      <c r="J1415" s="31"/>
      <c r="K1415" s="31" t="s">
        <v>66</v>
      </c>
      <c r="L1415" s="82" t="s">
        <v>100</v>
      </c>
      <c r="M1415" s="83"/>
    </row>
    <row r="1416" spans="1:13" s="42" customFormat="1" ht="15" hidden="1" customHeight="1" x14ac:dyDescent="0.25">
      <c r="A1416" s="52"/>
      <c r="B1416" s="61"/>
      <c r="C1416" s="56"/>
      <c r="D1416" s="56"/>
      <c r="E1416" s="66"/>
      <c r="F1416" s="66"/>
      <c r="G1416" s="71"/>
      <c r="H1416" s="58"/>
      <c r="I1416" s="61"/>
      <c r="J1416" s="56"/>
      <c r="K1416" s="56"/>
      <c r="L1416" s="24"/>
      <c r="M1416"/>
    </row>
    <row r="1417" spans="1:13" s="42" customFormat="1" ht="15" hidden="1" customHeight="1" x14ac:dyDescent="0.25">
      <c r="A1417" s="52"/>
      <c r="B1417" s="61"/>
      <c r="C1417" s="56"/>
      <c r="D1417" s="56"/>
      <c r="E1417" s="66"/>
      <c r="F1417" s="66"/>
      <c r="G1417" s="71"/>
      <c r="H1417" s="58"/>
      <c r="I1417" s="61"/>
      <c r="J1417" s="56"/>
      <c r="K1417" s="56"/>
      <c r="L1417" s="24"/>
      <c r="M1417"/>
    </row>
    <row r="1418" spans="1:13" s="42" customFormat="1" ht="15" hidden="1" customHeight="1" x14ac:dyDescent="0.25">
      <c r="A1418" s="52"/>
      <c r="B1418" s="61"/>
      <c r="C1418" s="56"/>
      <c r="D1418" s="56"/>
      <c r="E1418" s="66"/>
      <c r="F1418" s="66"/>
      <c r="G1418" s="71"/>
      <c r="H1418" s="58"/>
      <c r="I1418" s="61"/>
      <c r="J1418" s="56"/>
      <c r="K1418" s="56"/>
      <c r="L1418" s="24"/>
      <c r="M1418"/>
    </row>
    <row r="1419" spans="1:13" s="42" customFormat="1" ht="15" hidden="1" customHeight="1" x14ac:dyDescent="0.25">
      <c r="A1419" s="52"/>
      <c r="B1419" s="61"/>
      <c r="C1419" s="56"/>
      <c r="D1419" s="56"/>
      <c r="E1419" s="66"/>
      <c r="F1419" s="66"/>
      <c r="G1419" s="71"/>
      <c r="H1419" s="58"/>
      <c r="I1419" s="61"/>
      <c r="J1419" s="56"/>
      <c r="K1419" s="56"/>
      <c r="L1419" s="24"/>
      <c r="M1419"/>
    </row>
    <row r="1420" spans="1:13" s="42" customFormat="1" ht="15" hidden="1" customHeight="1" x14ac:dyDescent="0.25">
      <c r="A1420" s="52"/>
      <c r="B1420" s="61"/>
      <c r="C1420" s="56"/>
      <c r="D1420" s="56"/>
      <c r="E1420" s="66"/>
      <c r="F1420" s="66"/>
      <c r="G1420" s="71"/>
      <c r="H1420" s="58"/>
      <c r="I1420" s="61"/>
      <c r="J1420" s="56"/>
      <c r="K1420" s="56"/>
      <c r="L1420" s="24"/>
      <c r="M1420"/>
    </row>
    <row r="1421" spans="1:13" s="42" customFormat="1" ht="15" hidden="1" customHeight="1" x14ac:dyDescent="0.2">
      <c r="A1421" s="52"/>
      <c r="B1421" s="74"/>
      <c r="C1421" s="61"/>
      <c r="D1421" s="75"/>
      <c r="E1421" s="98"/>
      <c r="F1421" s="98"/>
      <c r="G1421" s="76"/>
      <c r="H1421" s="61"/>
      <c r="I1421" s="61"/>
      <c r="J1421" s="61"/>
      <c r="K1421" s="56"/>
      <c r="L1421" s="24"/>
    </row>
    <row r="1422" spans="1:13" s="42" customFormat="1" ht="15" hidden="1" customHeight="1" x14ac:dyDescent="0.2">
      <c r="A1422" s="52"/>
      <c r="B1422" s="74"/>
      <c r="C1422" s="61"/>
      <c r="D1422" s="75"/>
      <c r="E1422" s="98"/>
      <c r="F1422" s="98"/>
      <c r="G1422" s="76"/>
      <c r="H1422" s="61"/>
      <c r="I1422" s="61"/>
      <c r="J1422" s="61"/>
      <c r="K1422" s="56"/>
      <c r="L1422" s="24"/>
    </row>
    <row r="1423" spans="1:13" s="42" customFormat="1" ht="15" hidden="1" customHeight="1" x14ac:dyDescent="0.2">
      <c r="A1423" s="52"/>
      <c r="B1423" s="74"/>
      <c r="C1423" s="61"/>
      <c r="D1423" s="75"/>
      <c r="E1423" s="98"/>
      <c r="F1423" s="98"/>
      <c r="G1423" s="76"/>
      <c r="H1423" s="61"/>
      <c r="I1423" s="61"/>
      <c r="J1423" s="61"/>
      <c r="K1423" s="56"/>
      <c r="L1423" s="24"/>
    </row>
    <row r="1424" spans="1:13" s="89" customFormat="1" ht="15" hidden="1" customHeight="1" x14ac:dyDescent="0.2">
      <c r="A1424" s="52"/>
      <c r="B1424" s="74"/>
      <c r="C1424" s="61"/>
      <c r="D1424" s="75"/>
      <c r="E1424" s="98"/>
      <c r="F1424" s="98"/>
      <c r="G1424" s="76"/>
      <c r="H1424" s="61"/>
      <c r="I1424" s="61"/>
      <c r="J1424" s="61"/>
      <c r="K1424" s="56"/>
      <c r="L1424" s="24"/>
      <c r="M1424" s="42"/>
    </row>
    <row r="1425" spans="1:13" s="42" customFormat="1" ht="15" hidden="1" customHeight="1" x14ac:dyDescent="0.2">
      <c r="A1425" s="52"/>
      <c r="B1425" s="74"/>
      <c r="C1425" s="61"/>
      <c r="D1425" s="75"/>
      <c r="E1425" s="98"/>
      <c r="F1425" s="98"/>
      <c r="G1425" s="76"/>
      <c r="H1425" s="61"/>
      <c r="I1425" s="61"/>
      <c r="J1425" s="61"/>
      <c r="K1425" s="56"/>
      <c r="L1425" s="24"/>
    </row>
    <row r="1426" spans="1:13" s="42" customFormat="1" ht="15" hidden="1" customHeight="1" x14ac:dyDescent="0.2">
      <c r="A1426" s="52"/>
      <c r="B1426" s="74"/>
      <c r="C1426" s="61"/>
      <c r="D1426" s="75"/>
      <c r="E1426" s="98"/>
      <c r="F1426" s="98"/>
      <c r="G1426" s="76"/>
      <c r="H1426" s="61"/>
      <c r="I1426" s="61"/>
      <c r="J1426" s="61"/>
      <c r="K1426" s="56"/>
      <c r="L1426" s="24"/>
    </row>
    <row r="1427" spans="1:13" s="42" customFormat="1" ht="15" customHeight="1" x14ac:dyDescent="0.2">
      <c r="A1427" s="81">
        <v>43308</v>
      </c>
      <c r="B1427" s="87" t="s">
        <v>186</v>
      </c>
      <c r="C1427" s="87" t="s">
        <v>70</v>
      </c>
      <c r="D1427" s="31" t="s">
        <v>76</v>
      </c>
      <c r="E1427" s="99">
        <v>30000</v>
      </c>
      <c r="F1427" s="99"/>
      <c r="G1427" s="95"/>
      <c r="H1427" s="87" t="s">
        <v>351</v>
      </c>
      <c r="I1427" s="87" t="s">
        <v>188</v>
      </c>
      <c r="J1427" s="87"/>
      <c r="K1427" s="31" t="s">
        <v>66</v>
      </c>
      <c r="L1427" s="82" t="s">
        <v>100</v>
      </c>
      <c r="M1427" s="89"/>
    </row>
    <row r="1428" spans="1:13" s="42" customFormat="1" ht="15" hidden="1" customHeight="1" x14ac:dyDescent="0.2">
      <c r="A1428" s="52"/>
      <c r="B1428" s="74"/>
      <c r="C1428" s="61"/>
      <c r="D1428" s="75"/>
      <c r="E1428" s="98"/>
      <c r="F1428" s="98"/>
      <c r="G1428" s="76"/>
      <c r="H1428" s="61"/>
      <c r="I1428" s="61"/>
      <c r="J1428" s="61"/>
      <c r="K1428" s="56"/>
      <c r="L1428" s="24"/>
    </row>
    <row r="1429" spans="1:13" s="42" customFormat="1" ht="15" hidden="1" customHeight="1" x14ac:dyDescent="0.2">
      <c r="A1429" s="52"/>
      <c r="B1429" s="45"/>
      <c r="C1429" s="24"/>
      <c r="D1429" s="46"/>
      <c r="E1429" s="98"/>
      <c r="F1429" s="62"/>
      <c r="G1429" s="36"/>
      <c r="H1429" s="24"/>
      <c r="I1429" s="61"/>
      <c r="J1429" s="61"/>
      <c r="K1429" s="56"/>
      <c r="L1429" s="24"/>
      <c r="M1429" s="32"/>
    </row>
    <row r="1430" spans="1:13" s="42" customFormat="1" ht="15" hidden="1" customHeight="1" x14ac:dyDescent="0.2">
      <c r="A1430" s="52"/>
      <c r="B1430" s="45"/>
      <c r="C1430" s="24"/>
      <c r="D1430" s="46"/>
      <c r="E1430" s="98"/>
      <c r="F1430" s="62"/>
      <c r="G1430" s="36"/>
      <c r="H1430" s="24"/>
      <c r="I1430" s="61"/>
      <c r="J1430" s="61"/>
      <c r="K1430" s="56"/>
      <c r="L1430" s="24"/>
      <c r="M1430" s="32"/>
    </row>
    <row r="1431" spans="1:13" s="42" customFormat="1" ht="15" hidden="1" customHeight="1" x14ac:dyDescent="0.2">
      <c r="A1431" s="52"/>
      <c r="B1431" s="45"/>
      <c r="C1431" s="24"/>
      <c r="D1431" s="46"/>
      <c r="E1431" s="98"/>
      <c r="F1431" s="62"/>
      <c r="G1431" s="36"/>
      <c r="H1431" s="24"/>
      <c r="I1431" s="61"/>
      <c r="J1431" s="61"/>
      <c r="K1431" s="56"/>
      <c r="L1431" s="24"/>
      <c r="M1431" s="32"/>
    </row>
    <row r="1432" spans="1:13" s="89" customFormat="1" ht="15" hidden="1" customHeight="1" x14ac:dyDescent="0.2">
      <c r="A1432" s="52"/>
      <c r="B1432" s="45"/>
      <c r="C1432" s="24"/>
      <c r="D1432" s="46"/>
      <c r="E1432" s="98"/>
      <c r="F1432" s="62"/>
      <c r="G1432" s="36"/>
      <c r="H1432" s="24"/>
      <c r="I1432" s="61"/>
      <c r="J1432" s="61"/>
      <c r="K1432" s="56"/>
      <c r="L1432" s="24"/>
      <c r="M1432" s="32"/>
    </row>
    <row r="1433" spans="1:13" s="42" customFormat="1" ht="15" hidden="1" customHeight="1" x14ac:dyDescent="0.2">
      <c r="A1433" s="52"/>
      <c r="B1433" s="45"/>
      <c r="C1433" s="24"/>
      <c r="D1433" s="46"/>
      <c r="E1433" s="98"/>
      <c r="F1433" s="62"/>
      <c r="G1433" s="36"/>
      <c r="H1433" s="24"/>
      <c r="I1433" s="61"/>
      <c r="J1433" s="61"/>
      <c r="K1433" s="56"/>
      <c r="L1433" s="24"/>
      <c r="M1433" s="32"/>
    </row>
    <row r="1434" spans="1:13" s="89" customFormat="1" ht="15" hidden="1" customHeight="1" x14ac:dyDescent="0.2">
      <c r="A1434" s="52"/>
      <c r="B1434" s="45"/>
      <c r="C1434" s="24"/>
      <c r="D1434" s="46"/>
      <c r="E1434" s="98"/>
      <c r="F1434" s="62"/>
      <c r="G1434" s="36"/>
      <c r="H1434" s="24"/>
      <c r="I1434" s="61"/>
      <c r="J1434" s="61"/>
      <c r="K1434" s="56"/>
      <c r="L1434" s="24"/>
      <c r="M1434" s="32"/>
    </row>
    <row r="1435" spans="1:13" s="42" customFormat="1" ht="15" hidden="1" customHeight="1" x14ac:dyDescent="0.2">
      <c r="A1435" s="52"/>
      <c r="B1435" s="45"/>
      <c r="C1435" s="24"/>
      <c r="D1435" s="46"/>
      <c r="E1435" s="98"/>
      <c r="F1435" s="62"/>
      <c r="G1435" s="36"/>
      <c r="H1435" s="24"/>
      <c r="I1435" s="61"/>
      <c r="J1435" s="61"/>
      <c r="K1435" s="56"/>
      <c r="L1435" s="24"/>
      <c r="M1435" s="32"/>
    </row>
    <row r="1436" spans="1:13" s="42" customFormat="1" ht="15" hidden="1" customHeight="1" x14ac:dyDescent="0.25">
      <c r="A1436" s="52"/>
      <c r="B1436" s="56"/>
      <c r="C1436" s="56"/>
      <c r="D1436" s="56"/>
      <c r="E1436" s="66"/>
      <c r="F1436" s="66"/>
      <c r="G1436" s="57"/>
      <c r="H1436" s="56"/>
      <c r="I1436" s="56"/>
      <c r="J1436" s="56"/>
      <c r="K1436" s="56"/>
      <c r="L1436" s="20"/>
      <c r="M1436"/>
    </row>
    <row r="1437" spans="1:13" s="42" customFormat="1" ht="15" hidden="1" customHeight="1" x14ac:dyDescent="0.25">
      <c r="A1437" s="52"/>
      <c r="B1437" s="56"/>
      <c r="C1437" s="56"/>
      <c r="D1437" s="56"/>
      <c r="E1437" s="66"/>
      <c r="F1437" s="66"/>
      <c r="G1437" s="57"/>
      <c r="H1437" s="56"/>
      <c r="I1437" s="56"/>
      <c r="J1437" s="56"/>
      <c r="K1437" s="56"/>
      <c r="L1437" s="20"/>
      <c r="M1437"/>
    </row>
    <row r="1438" spans="1:13" s="42" customFormat="1" ht="15" hidden="1" customHeight="1" x14ac:dyDescent="0.25">
      <c r="A1438" s="52"/>
      <c r="B1438" s="24"/>
      <c r="C1438" s="24"/>
      <c r="D1438" s="24"/>
      <c r="E1438" s="66"/>
      <c r="F1438" s="66"/>
      <c r="G1438" s="57"/>
      <c r="H1438" s="24"/>
      <c r="I1438" s="24"/>
      <c r="J1438" s="56"/>
      <c r="K1438" s="56"/>
      <c r="L1438" s="20"/>
      <c r="M1438"/>
    </row>
    <row r="1439" spans="1:13" s="42" customFormat="1" ht="15" customHeight="1" x14ac:dyDescent="0.25">
      <c r="A1439" s="81">
        <v>43309</v>
      </c>
      <c r="B1439" s="82" t="s">
        <v>92</v>
      </c>
      <c r="C1439" s="82" t="s">
        <v>70</v>
      </c>
      <c r="D1439" s="82" t="s">
        <v>76</v>
      </c>
      <c r="E1439" s="60">
        <v>100000</v>
      </c>
      <c r="F1439" s="60"/>
      <c r="G1439" s="90"/>
      <c r="H1439" s="82" t="s">
        <v>639</v>
      </c>
      <c r="I1439" s="82" t="s">
        <v>500</v>
      </c>
      <c r="J1439" s="31"/>
      <c r="K1439" s="31" t="s">
        <v>66</v>
      </c>
      <c r="L1439" s="82" t="s">
        <v>100</v>
      </c>
      <c r="M1439" s="83"/>
    </row>
    <row r="1440" spans="1:13" s="42" customFormat="1" ht="15" hidden="1" customHeight="1" x14ac:dyDescent="0.25">
      <c r="A1440" s="52"/>
      <c r="B1440" s="20"/>
      <c r="C1440" s="20"/>
      <c r="D1440" s="56"/>
      <c r="E1440" s="37"/>
      <c r="F1440" s="67"/>
      <c r="G1440" s="57"/>
      <c r="H1440" s="20"/>
      <c r="I1440" s="20"/>
      <c r="J1440" s="20"/>
      <c r="K1440" s="56"/>
      <c r="L1440" s="56"/>
      <c r="M1440" s="3"/>
    </row>
    <row r="1441" spans="1:13" s="42" customFormat="1" ht="15" hidden="1" customHeight="1" x14ac:dyDescent="0.25">
      <c r="A1441" s="52"/>
      <c r="B1441" s="20"/>
      <c r="C1441" s="20"/>
      <c r="D1441" s="56"/>
      <c r="E1441" s="37"/>
      <c r="F1441" s="67"/>
      <c r="G1441" s="57"/>
      <c r="H1441" s="20"/>
      <c r="I1441" s="20"/>
      <c r="J1441" s="20"/>
      <c r="K1441" s="56"/>
      <c r="L1441" s="56"/>
      <c r="M1441" s="3"/>
    </row>
    <row r="1442" spans="1:13" s="89" customFormat="1" ht="15" hidden="1" customHeight="1" x14ac:dyDescent="0.25">
      <c r="A1442" s="52"/>
      <c r="B1442" s="61"/>
      <c r="C1442" s="61"/>
      <c r="D1442" s="61"/>
      <c r="E1442" s="66"/>
      <c r="F1442" s="98"/>
      <c r="G1442" s="61"/>
      <c r="H1442" s="58"/>
      <c r="I1442" s="61"/>
      <c r="J1442" s="56"/>
      <c r="K1442" s="56"/>
      <c r="L1442" s="24"/>
      <c r="M1442"/>
    </row>
    <row r="1443" spans="1:13" s="42" customFormat="1" ht="15" hidden="1" customHeight="1" x14ac:dyDescent="0.25">
      <c r="A1443" s="52"/>
      <c r="B1443" s="61"/>
      <c r="C1443" s="61"/>
      <c r="D1443" s="61"/>
      <c r="E1443" s="66"/>
      <c r="F1443" s="98"/>
      <c r="G1443" s="61"/>
      <c r="H1443" s="58"/>
      <c r="I1443" s="61"/>
      <c r="J1443" s="56"/>
      <c r="K1443" s="56"/>
      <c r="L1443" s="24"/>
      <c r="M1443"/>
    </row>
    <row r="1444" spans="1:13" s="42" customFormat="1" ht="15" hidden="1" customHeight="1" x14ac:dyDescent="0.25">
      <c r="A1444" s="52"/>
      <c r="B1444" s="58"/>
      <c r="C1444" s="56"/>
      <c r="D1444" s="58"/>
      <c r="E1444" s="66"/>
      <c r="F1444" s="66"/>
      <c r="G1444" s="71"/>
      <c r="H1444" s="58"/>
      <c r="I1444" s="58"/>
      <c r="J1444" s="56"/>
      <c r="K1444" s="56"/>
      <c r="L1444" s="24"/>
      <c r="M1444"/>
    </row>
    <row r="1445" spans="1:13" s="42" customFormat="1" ht="15" hidden="1" customHeight="1" x14ac:dyDescent="0.25">
      <c r="A1445" s="52"/>
      <c r="B1445" s="58"/>
      <c r="C1445" s="56"/>
      <c r="D1445" s="58"/>
      <c r="E1445" s="66"/>
      <c r="F1445" s="66"/>
      <c r="G1445" s="71"/>
      <c r="H1445" s="58"/>
      <c r="I1445" s="58"/>
      <c r="J1445" s="56"/>
      <c r="K1445" s="56"/>
      <c r="L1445" s="24"/>
      <c r="M1445"/>
    </row>
    <row r="1446" spans="1:13" s="42" customFormat="1" ht="15" hidden="1" customHeight="1" x14ac:dyDescent="0.25">
      <c r="A1446" s="52"/>
      <c r="B1446" s="61"/>
      <c r="C1446" s="56"/>
      <c r="D1446" s="56"/>
      <c r="E1446" s="66"/>
      <c r="F1446" s="66"/>
      <c r="G1446" s="71"/>
      <c r="H1446" s="58"/>
      <c r="I1446" s="61"/>
      <c r="J1446" s="56"/>
      <c r="K1446" s="56"/>
      <c r="L1446" s="24"/>
      <c r="M1446"/>
    </row>
    <row r="1447" spans="1:13" s="42" customFormat="1" ht="15" hidden="1" customHeight="1" x14ac:dyDescent="0.25">
      <c r="A1447" s="52"/>
      <c r="B1447" s="61"/>
      <c r="C1447" s="56"/>
      <c r="D1447" s="56"/>
      <c r="E1447" s="66"/>
      <c r="F1447" s="66"/>
      <c r="G1447" s="71"/>
      <c r="H1447" s="58"/>
      <c r="I1447" s="61"/>
      <c r="J1447" s="56"/>
      <c r="K1447" s="56"/>
      <c r="L1447" s="24"/>
      <c r="M1447"/>
    </row>
    <row r="1448" spans="1:13" s="42" customFormat="1" ht="15" hidden="1" customHeight="1" x14ac:dyDescent="0.25">
      <c r="A1448" s="52"/>
      <c r="B1448" s="61"/>
      <c r="C1448" s="56"/>
      <c r="D1448" s="56"/>
      <c r="E1448" s="66"/>
      <c r="F1448" s="66"/>
      <c r="G1448" s="71"/>
      <c r="H1448" s="58"/>
      <c r="I1448" s="61"/>
      <c r="J1448" s="56"/>
      <c r="K1448" s="56"/>
      <c r="L1448" s="24"/>
      <c r="M1448"/>
    </row>
    <row r="1449" spans="1:13" s="42" customFormat="1" ht="15" hidden="1" customHeight="1" x14ac:dyDescent="0.25">
      <c r="A1449" s="52"/>
      <c r="B1449" s="61"/>
      <c r="C1449" s="56"/>
      <c r="D1449" s="56"/>
      <c r="E1449" s="66"/>
      <c r="F1449" s="66"/>
      <c r="G1449" s="71"/>
      <c r="H1449" s="58"/>
      <c r="I1449" s="61"/>
      <c r="J1449" s="56"/>
      <c r="K1449" s="56"/>
      <c r="L1449" s="56"/>
      <c r="M1449"/>
    </row>
    <row r="1450" spans="1:13" s="42" customFormat="1" ht="15" hidden="1" customHeight="1" x14ac:dyDescent="0.25">
      <c r="A1450" s="52"/>
      <c r="B1450" s="61"/>
      <c r="C1450" s="56"/>
      <c r="D1450" s="56"/>
      <c r="E1450" s="66"/>
      <c r="F1450" s="66"/>
      <c r="G1450" s="71"/>
      <c r="H1450" s="58"/>
      <c r="I1450" s="61"/>
      <c r="J1450" s="56"/>
      <c r="K1450" s="56"/>
      <c r="L1450" s="24"/>
      <c r="M1450"/>
    </row>
    <row r="1451" spans="1:13" s="42" customFormat="1" ht="15" hidden="1" customHeight="1" x14ac:dyDescent="0.25">
      <c r="A1451" s="52"/>
      <c r="B1451" s="61"/>
      <c r="C1451" s="56"/>
      <c r="D1451" s="56"/>
      <c r="E1451" s="66"/>
      <c r="F1451" s="66"/>
      <c r="G1451" s="71"/>
      <c r="H1451" s="58"/>
      <c r="I1451" s="61"/>
      <c r="J1451" s="56"/>
      <c r="K1451" s="56"/>
      <c r="L1451" s="24"/>
      <c r="M1451"/>
    </row>
    <row r="1452" spans="1:13" s="42" customFormat="1" ht="15" hidden="1" customHeight="1" x14ac:dyDescent="0.25">
      <c r="A1452" s="52"/>
      <c r="B1452" s="61"/>
      <c r="C1452" s="61"/>
      <c r="D1452" s="61"/>
      <c r="E1452" s="66"/>
      <c r="F1452" s="66"/>
      <c r="G1452" s="71"/>
      <c r="H1452" s="58"/>
      <c r="I1452" s="61"/>
      <c r="J1452" s="56"/>
      <c r="K1452" s="56"/>
      <c r="L1452" s="24"/>
      <c r="M1452"/>
    </row>
    <row r="1453" spans="1:13" s="42" customFormat="1" ht="15" hidden="1" customHeight="1" x14ac:dyDescent="0.25">
      <c r="A1453" s="52"/>
      <c r="B1453" s="61"/>
      <c r="C1453" s="56"/>
      <c r="D1453" s="56"/>
      <c r="E1453" s="66"/>
      <c r="F1453" s="66"/>
      <c r="G1453" s="71"/>
      <c r="H1453" s="58"/>
      <c r="I1453" s="61"/>
      <c r="J1453" s="56"/>
      <c r="K1453" s="56"/>
      <c r="L1453" s="24"/>
      <c r="M1453"/>
    </row>
    <row r="1454" spans="1:13" s="42" customFormat="1" ht="15" hidden="1" customHeight="1" x14ac:dyDescent="0.25">
      <c r="A1454" s="52"/>
      <c r="B1454" s="61"/>
      <c r="C1454" s="56"/>
      <c r="D1454" s="56"/>
      <c r="E1454" s="66"/>
      <c r="F1454" s="66"/>
      <c r="G1454" s="71"/>
      <c r="H1454" s="58"/>
      <c r="I1454" s="61"/>
      <c r="J1454" s="56"/>
      <c r="K1454" s="56"/>
      <c r="L1454" s="24"/>
      <c r="M1454"/>
    </row>
    <row r="1455" spans="1:13" s="42" customFormat="1" ht="15" hidden="1" customHeight="1" x14ac:dyDescent="0.25">
      <c r="A1455" s="52"/>
      <c r="B1455" s="61"/>
      <c r="C1455" s="56"/>
      <c r="D1455" s="61"/>
      <c r="E1455" s="66"/>
      <c r="F1455" s="66"/>
      <c r="G1455" s="71"/>
      <c r="H1455" s="58"/>
      <c r="I1455" s="61"/>
      <c r="J1455" s="56"/>
      <c r="K1455" s="56"/>
      <c r="L1455" s="24"/>
      <c r="M1455"/>
    </row>
    <row r="1456" spans="1:13" s="42" customFormat="1" ht="15" hidden="1" customHeight="1" x14ac:dyDescent="0.25">
      <c r="A1456" s="52"/>
      <c r="B1456" s="61"/>
      <c r="C1456" s="56"/>
      <c r="D1456" s="56"/>
      <c r="E1456" s="66"/>
      <c r="F1456" s="66"/>
      <c r="G1456" s="71"/>
      <c r="H1456" s="58"/>
      <c r="I1456" s="61"/>
      <c r="J1456" s="56"/>
      <c r="K1456" s="56"/>
      <c r="L1456" s="24"/>
      <c r="M1456"/>
    </row>
    <row r="1457" spans="1:13" s="42" customFormat="1" ht="15" hidden="1" customHeight="1" x14ac:dyDescent="0.25">
      <c r="A1457" s="52"/>
      <c r="B1457" s="61"/>
      <c r="C1457" s="56"/>
      <c r="D1457" s="56"/>
      <c r="E1457" s="66"/>
      <c r="F1457" s="66"/>
      <c r="G1457" s="71"/>
      <c r="H1457" s="58"/>
      <c r="I1457" s="61"/>
      <c r="J1457" s="56"/>
      <c r="K1457" s="56"/>
      <c r="L1457" s="24"/>
      <c r="M1457"/>
    </row>
    <row r="1458" spans="1:13" s="42" customFormat="1" ht="15" hidden="1" customHeight="1" x14ac:dyDescent="0.25">
      <c r="A1458" s="52"/>
      <c r="B1458" s="61"/>
      <c r="C1458" s="56"/>
      <c r="D1458" s="56"/>
      <c r="E1458" s="66"/>
      <c r="F1458" s="66"/>
      <c r="G1458" s="71"/>
      <c r="H1458" s="58"/>
      <c r="I1458" s="61"/>
      <c r="J1458" s="56"/>
      <c r="K1458" s="56"/>
      <c r="L1458" s="24"/>
      <c r="M1458"/>
    </row>
    <row r="1459" spans="1:13" s="42" customFormat="1" ht="15" hidden="1" customHeight="1" x14ac:dyDescent="0.2">
      <c r="A1459" s="52"/>
      <c r="B1459" s="74"/>
      <c r="C1459" s="61"/>
      <c r="D1459" s="75"/>
      <c r="E1459" s="98"/>
      <c r="F1459" s="98"/>
      <c r="G1459" s="76"/>
      <c r="H1459" s="61"/>
      <c r="I1459" s="61"/>
      <c r="J1459" s="61"/>
      <c r="K1459" s="56"/>
      <c r="L1459" s="24"/>
    </row>
    <row r="1460" spans="1:13" s="42" customFormat="1" ht="15" hidden="1" customHeight="1" x14ac:dyDescent="0.2">
      <c r="A1460" s="52"/>
      <c r="B1460" s="74"/>
      <c r="C1460" s="61"/>
      <c r="D1460" s="75"/>
      <c r="E1460" s="98"/>
      <c r="F1460" s="98"/>
      <c r="G1460" s="76"/>
      <c r="H1460" s="61"/>
      <c r="I1460" s="61"/>
      <c r="J1460" s="61"/>
      <c r="K1460" s="56"/>
      <c r="L1460" s="24"/>
    </row>
    <row r="1461" spans="1:13" s="42" customFormat="1" ht="15" hidden="1" customHeight="1" x14ac:dyDescent="0.2">
      <c r="A1461" s="52"/>
      <c r="B1461" s="74"/>
      <c r="C1461" s="61"/>
      <c r="D1461" s="75"/>
      <c r="E1461" s="98"/>
      <c r="F1461" s="98"/>
      <c r="G1461" s="76"/>
      <c r="H1461" s="61"/>
      <c r="I1461" s="61"/>
      <c r="J1461" s="61"/>
      <c r="K1461" s="56"/>
      <c r="L1461" s="24"/>
    </row>
    <row r="1462" spans="1:13" s="42" customFormat="1" ht="15" hidden="1" customHeight="1" x14ac:dyDescent="0.2">
      <c r="A1462" s="52"/>
      <c r="B1462" s="24"/>
      <c r="C1462" s="24"/>
      <c r="D1462" s="24"/>
      <c r="E1462" s="36"/>
      <c r="F1462" s="36"/>
      <c r="G1462" s="62"/>
      <c r="H1462" s="24"/>
      <c r="I1462" s="24"/>
      <c r="J1462" s="24"/>
      <c r="K1462" s="56"/>
      <c r="L1462" s="24"/>
      <c r="M1462" s="32"/>
    </row>
    <row r="1463" spans="1:13" s="42" customFormat="1" ht="15" hidden="1" customHeight="1" x14ac:dyDescent="0.2">
      <c r="A1463" s="52"/>
      <c r="B1463" s="45"/>
      <c r="C1463" s="24"/>
      <c r="D1463" s="46"/>
      <c r="E1463" s="98"/>
      <c r="F1463" s="62"/>
      <c r="G1463" s="36"/>
      <c r="H1463" s="24"/>
      <c r="I1463" s="61"/>
      <c r="J1463" s="61"/>
      <c r="K1463" s="56"/>
      <c r="L1463" s="24"/>
      <c r="M1463" s="32"/>
    </row>
    <row r="1464" spans="1:13" s="42" customFormat="1" ht="15" hidden="1" customHeight="1" x14ac:dyDescent="0.2">
      <c r="A1464" s="52"/>
      <c r="B1464" s="45"/>
      <c r="C1464" s="24"/>
      <c r="D1464" s="46"/>
      <c r="E1464" s="98"/>
      <c r="F1464" s="62"/>
      <c r="G1464" s="36"/>
      <c r="H1464" s="24"/>
      <c r="I1464" s="61"/>
      <c r="J1464" s="61"/>
      <c r="K1464" s="56"/>
      <c r="L1464" s="24"/>
      <c r="M1464" s="32"/>
    </row>
    <row r="1465" spans="1:13" s="42" customFormat="1" ht="15" hidden="1" customHeight="1" x14ac:dyDescent="0.2">
      <c r="A1465" s="52"/>
      <c r="B1465" s="45"/>
      <c r="C1465" s="24"/>
      <c r="D1465" s="46"/>
      <c r="E1465" s="98"/>
      <c r="F1465" s="62"/>
      <c r="G1465" s="36"/>
      <c r="H1465" s="24"/>
      <c r="I1465" s="61"/>
      <c r="J1465" s="61"/>
      <c r="K1465" s="56"/>
      <c r="L1465" s="24"/>
      <c r="M1465" s="32"/>
    </row>
    <row r="1466" spans="1:13" s="42" customFormat="1" ht="15" hidden="1" customHeight="1" x14ac:dyDescent="0.2">
      <c r="A1466" s="52"/>
      <c r="B1466" s="45"/>
      <c r="C1466" s="24"/>
      <c r="D1466" s="46"/>
      <c r="E1466" s="98"/>
      <c r="F1466" s="62"/>
      <c r="G1466" s="36"/>
      <c r="H1466" s="24"/>
      <c r="I1466" s="61"/>
      <c r="J1466" s="61"/>
      <c r="K1466" s="56"/>
      <c r="L1466" s="24"/>
      <c r="M1466" s="32"/>
    </row>
    <row r="1467" spans="1:13" s="42" customFormat="1" ht="15" hidden="1" customHeight="1" x14ac:dyDescent="0.2">
      <c r="A1467" s="52"/>
      <c r="B1467" s="45"/>
      <c r="C1467" s="24"/>
      <c r="D1467" s="46"/>
      <c r="E1467" s="98"/>
      <c r="F1467" s="62"/>
      <c r="G1467" s="36"/>
      <c r="H1467" s="24"/>
      <c r="I1467" s="61"/>
      <c r="J1467" s="61"/>
      <c r="K1467" s="56"/>
      <c r="L1467" s="24"/>
      <c r="M1467" s="32"/>
    </row>
    <row r="1468" spans="1:13" s="89" customFormat="1" ht="15" hidden="1" customHeight="1" x14ac:dyDescent="0.25">
      <c r="A1468" s="52"/>
      <c r="B1468" s="24"/>
      <c r="C1468" s="24"/>
      <c r="D1468" s="24"/>
      <c r="E1468" s="66"/>
      <c r="F1468" s="66"/>
      <c r="G1468" s="57"/>
      <c r="H1468" s="24"/>
      <c r="I1468" s="24"/>
      <c r="J1468" s="56"/>
      <c r="K1468" s="56"/>
      <c r="L1468" s="20"/>
      <c r="M1468"/>
    </row>
    <row r="1469" spans="1:13" s="43" customFormat="1" ht="15" hidden="1" customHeight="1" x14ac:dyDescent="0.25">
      <c r="A1469" s="52"/>
      <c r="B1469" s="24"/>
      <c r="C1469" s="24"/>
      <c r="D1469" s="24"/>
      <c r="E1469" s="66"/>
      <c r="F1469" s="66"/>
      <c r="G1469" s="57"/>
      <c r="H1469" s="24"/>
      <c r="I1469" s="24"/>
      <c r="J1469" s="56"/>
      <c r="K1469" s="56"/>
      <c r="L1469" s="20"/>
      <c r="M1469"/>
    </row>
    <row r="1470" spans="1:13" s="43" customFormat="1" ht="15" hidden="1" customHeight="1" x14ac:dyDescent="0.25">
      <c r="A1470" s="52"/>
      <c r="B1470" s="24"/>
      <c r="C1470" s="24"/>
      <c r="D1470" s="24"/>
      <c r="E1470" s="66"/>
      <c r="F1470" s="66"/>
      <c r="G1470" s="57"/>
      <c r="H1470" s="24"/>
      <c r="I1470" s="24"/>
      <c r="J1470" s="56"/>
      <c r="K1470" s="56"/>
      <c r="L1470" s="20"/>
      <c r="M1470"/>
    </row>
    <row r="1471" spans="1:13" s="89" customFormat="1" ht="15" hidden="1" customHeight="1" x14ac:dyDescent="0.25">
      <c r="A1471" s="52"/>
      <c r="B1471" s="24"/>
      <c r="C1471" s="24"/>
      <c r="D1471" s="24"/>
      <c r="E1471" s="66"/>
      <c r="F1471" s="66"/>
      <c r="G1471" s="57"/>
      <c r="H1471" s="24"/>
      <c r="I1471" s="24"/>
      <c r="J1471" s="56"/>
      <c r="K1471" s="56"/>
      <c r="L1471" s="20"/>
      <c r="M1471"/>
    </row>
    <row r="1472" spans="1:13" s="42" customFormat="1" ht="15" hidden="1" customHeight="1" x14ac:dyDescent="0.25">
      <c r="A1472" s="52"/>
      <c r="B1472" s="20"/>
      <c r="C1472" s="20"/>
      <c r="D1472" s="56"/>
      <c r="E1472" s="37"/>
      <c r="F1472" s="67"/>
      <c r="G1472" s="57"/>
      <c r="H1472" s="20"/>
      <c r="I1472" s="20"/>
      <c r="J1472" s="20"/>
      <c r="K1472" s="56"/>
      <c r="L1472" s="56"/>
      <c r="M1472" s="3"/>
    </row>
    <row r="1473" spans="1:13" s="42" customFormat="1" ht="15" hidden="1" customHeight="1" x14ac:dyDescent="0.25">
      <c r="A1473" s="52"/>
      <c r="B1473" s="20"/>
      <c r="C1473" s="20"/>
      <c r="D1473" s="56"/>
      <c r="E1473" s="37"/>
      <c r="F1473" s="67"/>
      <c r="G1473" s="57"/>
      <c r="H1473" s="20"/>
      <c r="I1473" s="20"/>
      <c r="J1473" s="20"/>
      <c r="K1473" s="56"/>
      <c r="L1473" s="56"/>
      <c r="M1473" s="3"/>
    </row>
    <row r="1474" spans="1:13" s="42" customFormat="1" ht="15" hidden="1" customHeight="1" x14ac:dyDescent="0.25">
      <c r="A1474" s="52"/>
      <c r="B1474" s="61"/>
      <c r="C1474" s="56"/>
      <c r="D1474" s="56"/>
      <c r="E1474" s="66"/>
      <c r="F1474" s="66"/>
      <c r="G1474" s="71"/>
      <c r="H1474" s="58"/>
      <c r="I1474" s="61"/>
      <c r="J1474" s="56"/>
      <c r="K1474" s="56"/>
      <c r="L1474" s="24"/>
      <c r="M1474"/>
    </row>
    <row r="1475" spans="1:13" s="42" customFormat="1" ht="15" hidden="1" customHeight="1" x14ac:dyDescent="0.25">
      <c r="A1475" s="52"/>
      <c r="B1475" s="61"/>
      <c r="C1475" s="56"/>
      <c r="D1475" s="56"/>
      <c r="E1475" s="66"/>
      <c r="F1475" s="66"/>
      <c r="G1475" s="71"/>
      <c r="H1475" s="58"/>
      <c r="I1475" s="61"/>
      <c r="J1475" s="56"/>
      <c r="K1475" s="56"/>
      <c r="L1475" s="24"/>
      <c r="M1475"/>
    </row>
    <row r="1476" spans="1:13" s="42" customFormat="1" ht="15" hidden="1" customHeight="1" x14ac:dyDescent="0.25">
      <c r="A1476" s="52"/>
      <c r="B1476" s="61"/>
      <c r="C1476" s="24"/>
      <c r="D1476" s="56"/>
      <c r="E1476" s="66"/>
      <c r="F1476" s="66"/>
      <c r="G1476" s="71"/>
      <c r="H1476" s="58"/>
      <c r="I1476" s="61"/>
      <c r="J1476" s="56"/>
      <c r="K1476" s="56"/>
      <c r="L1476" s="24"/>
      <c r="M1476"/>
    </row>
    <row r="1477" spans="1:13" s="89" customFormat="1" ht="15" hidden="1" customHeight="1" x14ac:dyDescent="0.25">
      <c r="A1477" s="52"/>
      <c r="B1477" s="61"/>
      <c r="C1477" s="24"/>
      <c r="D1477" s="56"/>
      <c r="E1477" s="66"/>
      <c r="F1477" s="66"/>
      <c r="G1477" s="71"/>
      <c r="H1477" s="58"/>
      <c r="I1477" s="61"/>
      <c r="J1477" s="56"/>
      <c r="K1477" s="56"/>
      <c r="L1477" s="24"/>
      <c r="M1477"/>
    </row>
    <row r="1478" spans="1:13" s="42" customFormat="1" ht="15" hidden="1" customHeight="1" x14ac:dyDescent="0.2">
      <c r="A1478" s="52"/>
      <c r="B1478" s="74"/>
      <c r="C1478" s="61"/>
      <c r="D1478" s="75"/>
      <c r="E1478" s="98"/>
      <c r="F1478" s="98"/>
      <c r="G1478" s="76"/>
      <c r="H1478" s="61"/>
      <c r="I1478" s="61"/>
      <c r="J1478" s="61"/>
      <c r="K1478" s="56"/>
      <c r="L1478" s="24"/>
    </row>
    <row r="1479" spans="1:13" s="42" customFormat="1" ht="15" hidden="1" customHeight="1" x14ac:dyDescent="0.2">
      <c r="A1479" s="52"/>
      <c r="B1479" s="61"/>
      <c r="C1479" s="61"/>
      <c r="D1479" s="75"/>
      <c r="E1479" s="98"/>
      <c r="F1479" s="98"/>
      <c r="G1479" s="76"/>
      <c r="H1479" s="61"/>
      <c r="I1479" s="61"/>
      <c r="J1479" s="61"/>
      <c r="K1479" s="56"/>
      <c r="L1479" s="24"/>
    </row>
    <row r="1480" spans="1:13" s="42" customFormat="1" ht="15" hidden="1" customHeight="1" x14ac:dyDescent="0.2">
      <c r="A1480" s="52"/>
      <c r="B1480" s="74"/>
      <c r="C1480" s="61"/>
      <c r="D1480" s="75"/>
      <c r="E1480" s="98"/>
      <c r="F1480" s="98"/>
      <c r="G1480" s="76"/>
      <c r="H1480" s="61"/>
      <c r="I1480" s="61"/>
      <c r="J1480" s="61"/>
      <c r="K1480" s="56"/>
      <c r="L1480" s="24"/>
    </row>
    <row r="1481" spans="1:13" s="42" customFormat="1" ht="15" hidden="1" customHeight="1" x14ac:dyDescent="0.2">
      <c r="A1481" s="52"/>
      <c r="B1481" s="74"/>
      <c r="C1481" s="61"/>
      <c r="D1481" s="75"/>
      <c r="E1481" s="98"/>
      <c r="F1481" s="98"/>
      <c r="G1481" s="76"/>
      <c r="H1481" s="61"/>
      <c r="I1481" s="61"/>
      <c r="J1481" s="61"/>
      <c r="K1481" s="56"/>
      <c r="L1481" s="24"/>
    </row>
    <row r="1482" spans="1:13" s="42" customFormat="1" ht="15" hidden="1" customHeight="1" x14ac:dyDescent="0.25">
      <c r="A1482" s="52"/>
      <c r="B1482" s="24"/>
      <c r="C1482" s="24"/>
      <c r="D1482" s="24"/>
      <c r="E1482" s="66"/>
      <c r="F1482" s="66"/>
      <c r="G1482" s="57"/>
      <c r="H1482" s="24"/>
      <c r="I1482" s="24"/>
      <c r="J1482" s="56"/>
      <c r="K1482" s="56"/>
      <c r="L1482" s="20"/>
      <c r="M1482"/>
    </row>
    <row r="1483" spans="1:13" s="42" customFormat="1" ht="15" hidden="1" customHeight="1" x14ac:dyDescent="0.25">
      <c r="A1483" s="52"/>
      <c r="B1483" s="24"/>
      <c r="C1483" s="24"/>
      <c r="D1483" s="24"/>
      <c r="E1483" s="66"/>
      <c r="F1483" s="66"/>
      <c r="G1483" s="57"/>
      <c r="H1483" s="24"/>
      <c r="I1483" s="24"/>
      <c r="J1483" s="56"/>
      <c r="K1483" s="56"/>
      <c r="L1483" s="20"/>
      <c r="M1483"/>
    </row>
    <row r="1484" spans="1:13" s="42" customFormat="1" ht="15" hidden="1" customHeight="1" x14ac:dyDescent="0.25">
      <c r="A1484" s="52"/>
      <c r="B1484" s="24"/>
      <c r="C1484" s="24"/>
      <c r="D1484" s="24"/>
      <c r="E1484" s="66"/>
      <c r="F1484" s="66"/>
      <c r="G1484" s="57"/>
      <c r="H1484" s="24"/>
      <c r="I1484" s="24"/>
      <c r="J1484" s="56"/>
      <c r="K1484" s="56"/>
      <c r="L1484" s="20"/>
      <c r="M1484"/>
    </row>
    <row r="1485" spans="1:13" s="42" customFormat="1" ht="15" hidden="1" customHeight="1" x14ac:dyDescent="0.25">
      <c r="A1485" s="52"/>
      <c r="B1485" s="24"/>
      <c r="C1485" s="24"/>
      <c r="D1485" s="24"/>
      <c r="E1485" s="66"/>
      <c r="F1485" s="66"/>
      <c r="G1485" s="57"/>
      <c r="H1485" s="24"/>
      <c r="I1485" s="24"/>
      <c r="J1485" s="56"/>
      <c r="K1485" s="56"/>
      <c r="L1485" s="20"/>
      <c r="M1485"/>
    </row>
    <row r="1486" spans="1:13" s="89" customFormat="1" ht="15" hidden="1" customHeight="1" x14ac:dyDescent="0.25">
      <c r="A1486" s="52"/>
      <c r="B1486" s="24"/>
      <c r="C1486" s="24"/>
      <c r="D1486" s="24"/>
      <c r="E1486" s="66"/>
      <c r="F1486" s="66"/>
      <c r="G1486" s="57"/>
      <c r="H1486" s="24"/>
      <c r="I1486" s="24"/>
      <c r="J1486" s="56"/>
      <c r="K1486" s="56"/>
      <c r="L1486" s="20"/>
      <c r="M1486"/>
    </row>
    <row r="1487" spans="1:13" s="42" customFormat="1" ht="15" hidden="1" customHeight="1" x14ac:dyDescent="0.25">
      <c r="A1487" s="52"/>
      <c r="B1487" s="24"/>
      <c r="C1487" s="24"/>
      <c r="D1487" s="24"/>
      <c r="E1487" s="66"/>
      <c r="F1487" s="66"/>
      <c r="G1487" s="57"/>
      <c r="H1487" s="24"/>
      <c r="I1487" s="24"/>
      <c r="J1487" s="56"/>
      <c r="K1487" s="56"/>
      <c r="L1487" s="20"/>
      <c r="M1487"/>
    </row>
    <row r="1488" spans="1:13" s="42" customFormat="1" ht="15" hidden="1" customHeight="1" x14ac:dyDescent="0.25">
      <c r="A1488" s="52"/>
      <c r="B1488" s="24"/>
      <c r="C1488" s="24"/>
      <c r="D1488" s="24"/>
      <c r="E1488" s="66"/>
      <c r="F1488" s="66"/>
      <c r="G1488" s="57"/>
      <c r="H1488" s="24"/>
      <c r="I1488" s="24"/>
      <c r="J1488" s="56"/>
      <c r="K1488" s="56"/>
      <c r="L1488" s="20"/>
      <c r="M1488"/>
    </row>
    <row r="1489" spans="1:256" s="42" customFormat="1" ht="15" hidden="1" customHeight="1" x14ac:dyDescent="0.25">
      <c r="A1489" s="52"/>
      <c r="B1489" s="20"/>
      <c r="C1489" s="20"/>
      <c r="D1489" s="56"/>
      <c r="E1489" s="37"/>
      <c r="F1489" s="67"/>
      <c r="G1489" s="57"/>
      <c r="H1489" s="20"/>
      <c r="I1489" s="20"/>
      <c r="J1489" s="20"/>
      <c r="K1489" s="56"/>
      <c r="L1489" s="56"/>
      <c r="M1489" s="3"/>
    </row>
    <row r="1490" spans="1:256" s="42" customFormat="1" ht="15" hidden="1" customHeight="1" x14ac:dyDescent="0.25">
      <c r="A1490" s="52"/>
      <c r="B1490" s="20"/>
      <c r="C1490" s="24"/>
      <c r="D1490" s="56"/>
      <c r="E1490" s="37"/>
      <c r="F1490" s="67"/>
      <c r="G1490" s="57"/>
      <c r="H1490" s="20"/>
      <c r="I1490" s="20"/>
      <c r="J1490" s="20"/>
      <c r="K1490" s="56"/>
      <c r="L1490" s="20"/>
      <c r="M1490" s="3"/>
    </row>
    <row r="1491" spans="1:256" s="42" customFormat="1" ht="15" hidden="1" customHeight="1" x14ac:dyDescent="0.25">
      <c r="A1491" s="52"/>
      <c r="B1491" s="20"/>
      <c r="C1491" s="20"/>
      <c r="D1491" s="56"/>
      <c r="E1491" s="37"/>
      <c r="F1491" s="67"/>
      <c r="G1491" s="57"/>
      <c r="H1491" s="20"/>
      <c r="I1491" s="20"/>
      <c r="J1491" s="20"/>
      <c r="K1491" s="56"/>
      <c r="L1491" s="56"/>
      <c r="M1491" s="3"/>
    </row>
    <row r="1492" spans="1:256" s="42" customFormat="1" ht="15" hidden="1" customHeight="1" x14ac:dyDescent="0.25">
      <c r="A1492" s="52"/>
      <c r="B1492" s="61"/>
      <c r="C1492" s="61"/>
      <c r="D1492" s="61"/>
      <c r="E1492" s="66"/>
      <c r="F1492" s="98"/>
      <c r="G1492" s="61"/>
      <c r="H1492" s="58"/>
      <c r="I1492" s="61"/>
      <c r="J1492" s="56"/>
      <c r="K1492" s="56"/>
      <c r="L1492" s="24"/>
      <c r="M1492"/>
    </row>
    <row r="1493" spans="1:256" s="42" customFormat="1" ht="15" hidden="1" customHeight="1" x14ac:dyDescent="0.25">
      <c r="A1493" s="52"/>
      <c r="B1493" s="61"/>
      <c r="C1493" s="61"/>
      <c r="D1493" s="61"/>
      <c r="E1493" s="66"/>
      <c r="F1493" s="98"/>
      <c r="G1493" s="61"/>
      <c r="H1493" s="58"/>
      <c r="I1493" s="61"/>
      <c r="J1493" s="56"/>
      <c r="K1493" s="56"/>
      <c r="L1493" s="24"/>
      <c r="M1493"/>
    </row>
    <row r="1494" spans="1:256" s="42" customFormat="1" ht="15" hidden="1" customHeight="1" x14ac:dyDescent="0.25">
      <c r="A1494" s="52"/>
      <c r="B1494" s="61"/>
      <c r="C1494" s="61"/>
      <c r="D1494" s="61"/>
      <c r="E1494" s="66"/>
      <c r="F1494" s="98"/>
      <c r="G1494" s="61"/>
      <c r="H1494" s="58"/>
      <c r="I1494" s="61"/>
      <c r="J1494" s="56"/>
      <c r="K1494" s="56"/>
      <c r="L1494" s="24"/>
      <c r="M1494"/>
    </row>
    <row r="1495" spans="1:256" s="42" customFormat="1" ht="15" hidden="1" customHeight="1" x14ac:dyDescent="0.25">
      <c r="A1495" s="52"/>
      <c r="B1495" s="58"/>
      <c r="C1495" s="56"/>
      <c r="D1495" s="58"/>
      <c r="E1495" s="66"/>
      <c r="F1495" s="66"/>
      <c r="G1495" s="71"/>
      <c r="H1495" s="58"/>
      <c r="I1495" s="58"/>
      <c r="J1495" s="56"/>
      <c r="K1495" s="56"/>
      <c r="L1495" s="24"/>
      <c r="M1495"/>
    </row>
    <row r="1496" spans="1:256" s="42" customFormat="1" ht="15" hidden="1" customHeight="1" x14ac:dyDescent="0.25">
      <c r="A1496" s="52"/>
      <c r="B1496" s="58"/>
      <c r="C1496" s="56"/>
      <c r="D1496" s="58"/>
      <c r="E1496" s="66"/>
      <c r="F1496" s="66"/>
      <c r="G1496" s="71"/>
      <c r="H1496" s="58"/>
      <c r="I1496" s="58"/>
      <c r="J1496" s="56"/>
      <c r="K1496" s="56"/>
      <c r="L1496" s="24"/>
      <c r="M1496"/>
    </row>
    <row r="1497" spans="1:256" s="42" customFormat="1" ht="15" hidden="1" customHeight="1" x14ac:dyDescent="0.25">
      <c r="A1497" s="52"/>
      <c r="B1497" s="58"/>
      <c r="C1497" s="56"/>
      <c r="D1497" s="58"/>
      <c r="E1497" s="66"/>
      <c r="F1497" s="66"/>
      <c r="G1497" s="71"/>
      <c r="H1497" s="58"/>
      <c r="I1497" s="58"/>
      <c r="J1497" s="56"/>
      <c r="K1497" s="56"/>
      <c r="L1497" s="24"/>
      <c r="M1497"/>
    </row>
    <row r="1498" spans="1:256" s="42" customFormat="1" ht="15" hidden="1" customHeight="1" x14ac:dyDescent="0.2">
      <c r="A1498" s="52"/>
      <c r="B1498" s="74"/>
      <c r="C1498" s="61"/>
      <c r="D1498" s="75"/>
      <c r="E1498" s="98"/>
      <c r="F1498" s="98"/>
      <c r="G1498" s="76"/>
      <c r="H1498" s="61"/>
      <c r="I1498" s="61"/>
      <c r="J1498" s="61"/>
      <c r="K1498" s="56"/>
      <c r="L1498" s="24"/>
    </row>
    <row r="1499" spans="1:256" s="42" customFormat="1" ht="15" hidden="1" customHeight="1" x14ac:dyDescent="0.2">
      <c r="A1499" s="52"/>
      <c r="B1499" s="74"/>
      <c r="C1499" s="61"/>
      <c r="D1499" s="75"/>
      <c r="E1499" s="98"/>
      <c r="F1499" s="98"/>
      <c r="G1499" s="76"/>
      <c r="H1499" s="61"/>
      <c r="I1499" s="61"/>
      <c r="J1499" s="61"/>
      <c r="K1499" s="56"/>
      <c r="L1499" s="24"/>
    </row>
    <row r="1500" spans="1:256" s="42" customFormat="1" ht="15" hidden="1" customHeight="1" x14ac:dyDescent="0.2">
      <c r="A1500" s="52"/>
      <c r="B1500" s="74"/>
      <c r="C1500" s="61"/>
      <c r="D1500" s="75"/>
      <c r="E1500" s="98"/>
      <c r="F1500" s="98"/>
      <c r="G1500" s="76"/>
      <c r="H1500" s="61"/>
      <c r="I1500" s="61"/>
      <c r="J1500" s="61"/>
      <c r="K1500" s="56"/>
      <c r="L1500" s="24"/>
    </row>
    <row r="1501" spans="1:256" s="42" customFormat="1" ht="15" hidden="1" customHeight="1" x14ac:dyDescent="0.25">
      <c r="A1501" s="52"/>
      <c r="B1501" s="20"/>
      <c r="C1501" s="56"/>
      <c r="D1501" s="56"/>
      <c r="E1501" s="37"/>
      <c r="F1501" s="37"/>
      <c r="G1501" s="56"/>
      <c r="H1501" s="53"/>
      <c r="I1501" s="20"/>
      <c r="J1501" s="20"/>
      <c r="K1501" s="56"/>
      <c r="L1501" s="24"/>
      <c r="M1501"/>
    </row>
    <row r="1502" spans="1:256" s="32" customFormat="1" hidden="1" x14ac:dyDescent="0.25">
      <c r="A1502" s="52"/>
      <c r="B1502" s="20"/>
      <c r="C1502" s="56"/>
      <c r="D1502" s="56"/>
      <c r="E1502" s="104"/>
      <c r="F1502" s="37"/>
      <c r="G1502" s="56"/>
      <c r="H1502" s="53"/>
      <c r="I1502" s="20"/>
      <c r="J1502" s="20"/>
      <c r="K1502" s="56"/>
      <c r="L1502" s="24"/>
      <c r="M1502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  <c r="AS1502" s="44"/>
      <c r="AT1502" s="44"/>
      <c r="AU1502" s="44"/>
      <c r="AV1502" s="44"/>
      <c r="AW1502" s="44"/>
      <c r="AX1502" s="44"/>
      <c r="AY1502" s="44"/>
      <c r="AZ1502" s="44"/>
      <c r="BA1502" s="44"/>
      <c r="BB1502" s="44"/>
      <c r="BC1502" s="44"/>
      <c r="BD1502" s="44"/>
      <c r="BE1502" s="44"/>
      <c r="BF1502" s="44"/>
      <c r="BG1502" s="44"/>
      <c r="BH1502" s="44"/>
      <c r="BI1502" s="44"/>
      <c r="BJ1502" s="44"/>
      <c r="BK1502" s="44"/>
      <c r="BL1502" s="44"/>
      <c r="BM1502" s="44"/>
      <c r="BN1502" s="44"/>
      <c r="BO1502" s="44"/>
      <c r="BP1502" s="44"/>
      <c r="BQ1502" s="44"/>
      <c r="BR1502" s="44"/>
      <c r="BS1502" s="44"/>
      <c r="BT1502" s="44"/>
      <c r="BU1502" s="44"/>
      <c r="BV1502" s="44"/>
      <c r="BW1502" s="44"/>
      <c r="BX1502" s="44"/>
      <c r="BY1502" s="44"/>
      <c r="BZ1502" s="44"/>
      <c r="CA1502" s="44"/>
      <c r="CB1502" s="44"/>
      <c r="CC1502" s="44"/>
      <c r="CD1502" s="44"/>
      <c r="CE1502" s="44"/>
      <c r="CF1502" s="44"/>
      <c r="CG1502" s="44"/>
      <c r="CH1502" s="44"/>
      <c r="CI1502" s="44"/>
      <c r="CJ1502" s="44"/>
      <c r="CK1502" s="44"/>
      <c r="CL1502" s="44"/>
      <c r="CM1502" s="44"/>
      <c r="CN1502" s="44"/>
      <c r="CO1502" s="44"/>
      <c r="CP1502" s="44"/>
      <c r="CQ1502" s="44"/>
      <c r="CR1502" s="44"/>
      <c r="CS1502" s="44"/>
      <c r="CT1502" s="44"/>
      <c r="CU1502" s="44"/>
      <c r="CV1502" s="44"/>
      <c r="CW1502" s="44"/>
      <c r="CX1502" s="44"/>
      <c r="CY1502" s="44"/>
      <c r="CZ1502" s="44"/>
      <c r="DA1502" s="44"/>
      <c r="DB1502" s="44"/>
      <c r="DC1502" s="44"/>
      <c r="DD1502" s="44"/>
      <c r="DE1502" s="44"/>
      <c r="DF1502" s="44"/>
      <c r="DG1502" s="44"/>
      <c r="DH1502" s="44"/>
      <c r="DI1502" s="44"/>
      <c r="DJ1502" s="44"/>
      <c r="DK1502" s="44"/>
      <c r="DL1502" s="44"/>
      <c r="DM1502" s="44"/>
      <c r="DN1502" s="44"/>
      <c r="DO1502" s="44"/>
      <c r="DP1502" s="44"/>
      <c r="DQ1502" s="44"/>
      <c r="DR1502" s="44"/>
      <c r="DS1502" s="44"/>
      <c r="DT1502" s="44"/>
      <c r="DU1502" s="44"/>
      <c r="DV1502" s="44"/>
      <c r="DW1502" s="44"/>
      <c r="DX1502" s="44"/>
      <c r="DY1502" s="44"/>
      <c r="DZ1502" s="44"/>
      <c r="EA1502" s="44"/>
      <c r="EB1502" s="44"/>
      <c r="EC1502" s="44"/>
      <c r="ED1502" s="44"/>
      <c r="EE1502" s="44"/>
      <c r="EF1502" s="44"/>
      <c r="EG1502" s="44"/>
      <c r="EH1502" s="44"/>
      <c r="EI1502" s="44"/>
      <c r="EJ1502" s="44"/>
      <c r="EK1502" s="44"/>
      <c r="EL1502" s="44"/>
      <c r="EM1502" s="44"/>
      <c r="EN1502" s="44"/>
      <c r="EO1502" s="44"/>
      <c r="EP1502" s="44"/>
      <c r="EQ1502" s="44"/>
      <c r="ER1502" s="44"/>
      <c r="ES1502" s="44"/>
      <c r="ET1502" s="44"/>
      <c r="EU1502" s="44"/>
      <c r="EV1502" s="44"/>
      <c r="EW1502" s="44"/>
      <c r="EX1502" s="44"/>
      <c r="EY1502" s="44"/>
      <c r="EZ1502" s="44"/>
      <c r="FA1502" s="44"/>
      <c r="FB1502" s="44"/>
      <c r="FC1502" s="44"/>
      <c r="FD1502" s="44"/>
      <c r="FE1502" s="44"/>
      <c r="FF1502" s="44"/>
      <c r="FG1502" s="44"/>
      <c r="FH1502" s="44"/>
      <c r="FI1502" s="44"/>
      <c r="FJ1502" s="44"/>
      <c r="FK1502" s="44"/>
      <c r="FL1502" s="44"/>
      <c r="FM1502" s="44"/>
      <c r="FN1502" s="44"/>
      <c r="FO1502" s="44"/>
      <c r="FP1502" s="44"/>
      <c r="FQ1502" s="44"/>
      <c r="FR1502" s="44"/>
      <c r="FS1502" s="44"/>
      <c r="FT1502" s="44"/>
      <c r="FU1502" s="44"/>
      <c r="FV1502" s="44"/>
      <c r="FW1502" s="44"/>
      <c r="FX1502" s="44"/>
      <c r="FY1502" s="44"/>
      <c r="FZ1502" s="44"/>
      <c r="GA1502" s="44"/>
      <c r="GB1502" s="44"/>
      <c r="GC1502" s="44"/>
      <c r="GD1502" s="44"/>
      <c r="GE1502" s="44"/>
      <c r="GF1502" s="44"/>
      <c r="GG1502" s="44"/>
      <c r="GH1502" s="44"/>
      <c r="GI1502" s="44"/>
      <c r="GJ1502" s="44"/>
      <c r="GK1502" s="44"/>
      <c r="GL1502" s="44"/>
      <c r="GM1502" s="44"/>
      <c r="GN1502" s="44"/>
      <c r="GO1502" s="44"/>
      <c r="GP1502" s="44"/>
      <c r="GQ1502" s="44"/>
      <c r="GR1502" s="44"/>
      <c r="GS1502" s="44"/>
      <c r="GT1502" s="44"/>
      <c r="GU1502" s="44"/>
      <c r="GV1502" s="44"/>
      <c r="GW1502" s="44"/>
      <c r="GX1502" s="44"/>
      <c r="GY1502" s="44"/>
      <c r="GZ1502" s="44"/>
      <c r="HA1502" s="44"/>
      <c r="HB1502" s="44"/>
      <c r="HC1502" s="44"/>
      <c r="HD1502" s="44"/>
      <c r="HE1502" s="44"/>
      <c r="HF1502" s="44"/>
      <c r="HG1502" s="44"/>
      <c r="HH1502" s="44"/>
      <c r="HI1502" s="44"/>
      <c r="HJ1502" s="44"/>
      <c r="HK1502" s="44"/>
      <c r="HL1502" s="44"/>
      <c r="HM1502" s="44"/>
      <c r="HN1502" s="44"/>
      <c r="HO1502" s="44"/>
      <c r="HP1502" s="44"/>
      <c r="HQ1502" s="44"/>
      <c r="HR1502" s="44"/>
      <c r="HS1502" s="44"/>
      <c r="HT1502" s="44"/>
      <c r="HU1502" s="44"/>
      <c r="HV1502" s="44"/>
      <c r="HW1502" s="44"/>
      <c r="HX1502" s="44"/>
      <c r="HY1502" s="44"/>
      <c r="HZ1502" s="44"/>
      <c r="IA1502" s="44"/>
      <c r="IB1502" s="44"/>
      <c r="IC1502" s="44"/>
      <c r="ID1502" s="44"/>
      <c r="IE1502" s="44"/>
      <c r="IF1502" s="44"/>
      <c r="IG1502" s="44"/>
      <c r="IH1502" s="44"/>
      <c r="II1502" s="44"/>
      <c r="IJ1502" s="44"/>
      <c r="IK1502" s="44"/>
      <c r="IL1502" s="44"/>
      <c r="IM1502" s="44"/>
      <c r="IN1502" s="44"/>
      <c r="IO1502" s="44"/>
      <c r="IP1502" s="44"/>
      <c r="IQ1502" s="44"/>
      <c r="IR1502" s="44"/>
      <c r="IS1502" s="44"/>
      <c r="IT1502" s="44"/>
      <c r="IU1502" s="44"/>
      <c r="IV1502" s="44"/>
    </row>
    <row r="1503" spans="1:256" s="32" customFormat="1" hidden="1" x14ac:dyDescent="0.25">
      <c r="A1503" s="52"/>
      <c r="B1503" s="20"/>
      <c r="C1503" s="56"/>
      <c r="D1503" s="56"/>
      <c r="E1503" s="104"/>
      <c r="F1503" s="37"/>
      <c r="G1503" s="56"/>
      <c r="H1503" s="53"/>
      <c r="I1503" s="20"/>
      <c r="J1503" s="20"/>
      <c r="K1503" s="56"/>
      <c r="L1503" s="24"/>
      <c r="M1503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  <c r="AS1503" s="44"/>
      <c r="AT1503" s="44"/>
      <c r="AU1503" s="44"/>
      <c r="AV1503" s="44"/>
      <c r="AW1503" s="44"/>
      <c r="AX1503" s="44"/>
      <c r="AY1503" s="44"/>
      <c r="AZ1503" s="44"/>
      <c r="BA1503" s="44"/>
      <c r="BB1503" s="44"/>
      <c r="BC1503" s="44"/>
      <c r="BD1503" s="44"/>
      <c r="BE1503" s="44"/>
      <c r="BF1503" s="44"/>
      <c r="BG1503" s="44"/>
      <c r="BH1503" s="44"/>
      <c r="BI1503" s="44"/>
      <c r="BJ1503" s="44"/>
      <c r="BK1503" s="44"/>
      <c r="BL1503" s="44"/>
      <c r="BM1503" s="44"/>
      <c r="BN1503" s="44"/>
      <c r="BO1503" s="44"/>
      <c r="BP1503" s="44"/>
      <c r="BQ1503" s="44"/>
      <c r="BR1503" s="44"/>
      <c r="BS1503" s="44"/>
      <c r="BT1503" s="44"/>
      <c r="BU1503" s="44"/>
      <c r="BV1503" s="44"/>
      <c r="BW1503" s="44"/>
      <c r="BX1503" s="44"/>
      <c r="BY1503" s="44"/>
      <c r="BZ1503" s="44"/>
      <c r="CA1503" s="44"/>
      <c r="CB1503" s="44"/>
      <c r="CC1503" s="44"/>
      <c r="CD1503" s="44"/>
      <c r="CE1503" s="44"/>
      <c r="CF1503" s="44"/>
      <c r="CG1503" s="44"/>
      <c r="CH1503" s="44"/>
      <c r="CI1503" s="44"/>
      <c r="CJ1503" s="44"/>
      <c r="CK1503" s="44"/>
      <c r="CL1503" s="44"/>
      <c r="CM1503" s="44"/>
      <c r="CN1503" s="44"/>
      <c r="CO1503" s="44"/>
      <c r="CP1503" s="44"/>
      <c r="CQ1503" s="44"/>
      <c r="CR1503" s="44"/>
      <c r="CS1503" s="44"/>
      <c r="CT1503" s="44"/>
      <c r="CU1503" s="44"/>
      <c r="CV1503" s="44"/>
      <c r="CW1503" s="44"/>
      <c r="CX1503" s="44"/>
      <c r="CY1503" s="44"/>
      <c r="CZ1503" s="44"/>
      <c r="DA1503" s="44"/>
      <c r="DB1503" s="44"/>
      <c r="DC1503" s="44"/>
      <c r="DD1503" s="44"/>
      <c r="DE1503" s="44"/>
      <c r="DF1503" s="44"/>
      <c r="DG1503" s="44"/>
      <c r="DH1503" s="44"/>
      <c r="DI1503" s="44"/>
      <c r="DJ1503" s="44"/>
      <c r="DK1503" s="44"/>
      <c r="DL1503" s="44"/>
      <c r="DM1503" s="44"/>
      <c r="DN1503" s="44"/>
      <c r="DO1503" s="44"/>
      <c r="DP1503" s="44"/>
      <c r="DQ1503" s="44"/>
      <c r="DR1503" s="44"/>
      <c r="DS1503" s="44"/>
      <c r="DT1503" s="44"/>
      <c r="DU1503" s="44"/>
      <c r="DV1503" s="44"/>
      <c r="DW1503" s="44"/>
      <c r="DX1503" s="44"/>
      <c r="DY1503" s="44"/>
      <c r="DZ1503" s="44"/>
      <c r="EA1503" s="44"/>
      <c r="EB1503" s="44"/>
      <c r="EC1503" s="44"/>
      <c r="ED1503" s="44"/>
      <c r="EE1503" s="44"/>
      <c r="EF1503" s="44"/>
      <c r="EG1503" s="44"/>
      <c r="EH1503" s="44"/>
      <c r="EI1503" s="44"/>
      <c r="EJ1503" s="44"/>
      <c r="EK1503" s="44"/>
      <c r="EL1503" s="44"/>
      <c r="EM1503" s="44"/>
      <c r="EN1503" s="44"/>
      <c r="EO1503" s="44"/>
      <c r="EP1503" s="44"/>
      <c r="EQ1503" s="44"/>
      <c r="ER1503" s="44"/>
      <c r="ES1503" s="44"/>
      <c r="ET1503" s="44"/>
      <c r="EU1503" s="44"/>
      <c r="EV1503" s="44"/>
      <c r="EW1503" s="44"/>
      <c r="EX1503" s="44"/>
      <c r="EY1503" s="44"/>
      <c r="EZ1503" s="44"/>
      <c r="FA1503" s="44"/>
      <c r="FB1503" s="44"/>
      <c r="FC1503" s="44"/>
      <c r="FD1503" s="44"/>
      <c r="FE1503" s="44"/>
      <c r="FF1503" s="44"/>
      <c r="FG1503" s="44"/>
      <c r="FH1503" s="44"/>
      <c r="FI1503" s="44"/>
      <c r="FJ1503" s="44"/>
      <c r="FK1503" s="44"/>
      <c r="FL1503" s="44"/>
      <c r="FM1503" s="44"/>
      <c r="FN1503" s="44"/>
      <c r="FO1503" s="44"/>
      <c r="FP1503" s="44"/>
      <c r="FQ1503" s="44"/>
      <c r="FR1503" s="44"/>
      <c r="FS1503" s="44"/>
      <c r="FT1503" s="44"/>
      <c r="FU1503" s="44"/>
      <c r="FV1503" s="44"/>
      <c r="FW1503" s="44"/>
      <c r="FX1503" s="44"/>
      <c r="FY1503" s="44"/>
      <c r="FZ1503" s="44"/>
      <c r="GA1503" s="44"/>
      <c r="GB1503" s="44"/>
      <c r="GC1503" s="44"/>
      <c r="GD1503" s="44"/>
      <c r="GE1503" s="44"/>
      <c r="GF1503" s="44"/>
      <c r="GG1503" s="44"/>
      <c r="GH1503" s="44"/>
      <c r="GI1503" s="44"/>
      <c r="GJ1503" s="44"/>
      <c r="GK1503" s="44"/>
      <c r="GL1503" s="44"/>
      <c r="GM1503" s="44"/>
      <c r="GN1503" s="44"/>
      <c r="GO1503" s="44"/>
      <c r="GP1503" s="44"/>
      <c r="GQ1503" s="44"/>
      <c r="GR1503" s="44"/>
      <c r="GS1503" s="44"/>
      <c r="GT1503" s="44"/>
      <c r="GU1503" s="44"/>
      <c r="GV1503" s="44"/>
      <c r="GW1503" s="44"/>
      <c r="GX1503" s="44"/>
      <c r="GY1503" s="44"/>
      <c r="GZ1503" s="44"/>
      <c r="HA1503" s="44"/>
      <c r="HB1503" s="44"/>
      <c r="HC1503" s="44"/>
      <c r="HD1503" s="44"/>
      <c r="HE1503" s="44"/>
      <c r="HF1503" s="44"/>
      <c r="HG1503" s="44"/>
      <c r="HH1503" s="44"/>
      <c r="HI1503" s="44"/>
      <c r="HJ1503" s="44"/>
      <c r="HK1503" s="44"/>
      <c r="HL1503" s="44"/>
      <c r="HM1503" s="44"/>
      <c r="HN1503" s="44"/>
      <c r="HO1503" s="44"/>
      <c r="HP1503" s="44"/>
      <c r="HQ1503" s="44"/>
      <c r="HR1503" s="44"/>
      <c r="HS1503" s="44"/>
      <c r="HT1503" s="44"/>
      <c r="HU1503" s="44"/>
      <c r="HV1503" s="44"/>
      <c r="HW1503" s="44"/>
      <c r="HX1503" s="44"/>
      <c r="HY1503" s="44"/>
      <c r="HZ1503" s="44"/>
      <c r="IA1503" s="44"/>
      <c r="IB1503" s="44"/>
      <c r="IC1503" s="44"/>
      <c r="ID1503" s="44"/>
      <c r="IE1503" s="44"/>
      <c r="IF1503" s="44"/>
      <c r="IG1503" s="44"/>
      <c r="IH1503" s="44"/>
      <c r="II1503" s="44"/>
      <c r="IJ1503" s="44"/>
      <c r="IK1503" s="44"/>
      <c r="IL1503" s="44"/>
      <c r="IM1503" s="44"/>
      <c r="IN1503" s="44"/>
      <c r="IO1503" s="44"/>
      <c r="IP1503" s="44"/>
      <c r="IQ1503" s="44"/>
      <c r="IR1503" s="44"/>
      <c r="IS1503" s="44"/>
      <c r="IT1503" s="44"/>
      <c r="IU1503" s="44"/>
      <c r="IV1503" s="44"/>
    </row>
    <row r="1504" spans="1:256" s="32" customFormat="1" hidden="1" x14ac:dyDescent="0.25">
      <c r="A1504" s="52"/>
      <c r="B1504" s="20"/>
      <c r="C1504" s="56"/>
      <c r="D1504" s="56"/>
      <c r="E1504" s="105"/>
      <c r="F1504" s="37"/>
      <c r="G1504" s="56"/>
      <c r="H1504" s="53"/>
      <c r="I1504" s="20"/>
      <c r="J1504" s="20"/>
      <c r="K1504" s="56"/>
      <c r="L1504" s="24"/>
      <c r="M150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44"/>
      <c r="AO1504" s="44"/>
      <c r="AP1504" s="44"/>
      <c r="AQ1504" s="44"/>
      <c r="AR1504" s="44"/>
      <c r="AS1504" s="44"/>
      <c r="AT1504" s="44"/>
      <c r="AU1504" s="44"/>
      <c r="AV1504" s="44"/>
      <c r="AW1504" s="44"/>
      <c r="AX1504" s="44"/>
      <c r="AY1504" s="44"/>
      <c r="AZ1504" s="44"/>
      <c r="BA1504" s="44"/>
      <c r="BB1504" s="44"/>
      <c r="BC1504" s="44"/>
      <c r="BD1504" s="44"/>
      <c r="BE1504" s="44"/>
      <c r="BF1504" s="44"/>
      <c r="BG1504" s="44"/>
      <c r="BH1504" s="44"/>
      <c r="BI1504" s="44"/>
      <c r="BJ1504" s="44"/>
      <c r="BK1504" s="44"/>
      <c r="BL1504" s="44"/>
      <c r="BM1504" s="44"/>
      <c r="BN1504" s="44"/>
      <c r="BO1504" s="44"/>
      <c r="BP1504" s="44"/>
      <c r="BQ1504" s="44"/>
      <c r="BR1504" s="44"/>
      <c r="BS1504" s="44"/>
      <c r="BT1504" s="44"/>
      <c r="BU1504" s="44"/>
      <c r="BV1504" s="44"/>
      <c r="BW1504" s="44"/>
      <c r="BX1504" s="44"/>
      <c r="BY1504" s="44"/>
      <c r="BZ1504" s="44"/>
      <c r="CA1504" s="44"/>
      <c r="CB1504" s="44"/>
      <c r="CC1504" s="44"/>
      <c r="CD1504" s="44"/>
      <c r="CE1504" s="44"/>
      <c r="CF1504" s="44"/>
      <c r="CG1504" s="44"/>
      <c r="CH1504" s="44"/>
      <c r="CI1504" s="44"/>
      <c r="CJ1504" s="44"/>
      <c r="CK1504" s="44"/>
      <c r="CL1504" s="44"/>
      <c r="CM1504" s="44"/>
      <c r="CN1504" s="44"/>
      <c r="CO1504" s="44"/>
      <c r="CP1504" s="44"/>
      <c r="CQ1504" s="44"/>
      <c r="CR1504" s="44"/>
      <c r="CS1504" s="44"/>
      <c r="CT1504" s="44"/>
      <c r="CU1504" s="44"/>
      <c r="CV1504" s="44"/>
      <c r="CW1504" s="44"/>
      <c r="CX1504" s="44"/>
      <c r="CY1504" s="44"/>
      <c r="CZ1504" s="44"/>
      <c r="DA1504" s="44"/>
      <c r="DB1504" s="44"/>
      <c r="DC1504" s="44"/>
      <c r="DD1504" s="44"/>
      <c r="DE1504" s="44"/>
      <c r="DF1504" s="44"/>
      <c r="DG1504" s="44"/>
      <c r="DH1504" s="44"/>
      <c r="DI1504" s="44"/>
      <c r="DJ1504" s="44"/>
      <c r="DK1504" s="44"/>
      <c r="DL1504" s="44"/>
      <c r="DM1504" s="44"/>
      <c r="DN1504" s="44"/>
      <c r="DO1504" s="44"/>
      <c r="DP1504" s="44"/>
      <c r="DQ1504" s="44"/>
      <c r="DR1504" s="44"/>
      <c r="DS1504" s="44"/>
      <c r="DT1504" s="44"/>
      <c r="DU1504" s="44"/>
      <c r="DV1504" s="44"/>
      <c r="DW1504" s="44"/>
      <c r="DX1504" s="44"/>
      <c r="DY1504" s="44"/>
      <c r="DZ1504" s="44"/>
      <c r="EA1504" s="44"/>
      <c r="EB1504" s="44"/>
      <c r="EC1504" s="44"/>
      <c r="ED1504" s="44"/>
      <c r="EE1504" s="44"/>
      <c r="EF1504" s="44"/>
      <c r="EG1504" s="44"/>
      <c r="EH1504" s="44"/>
      <c r="EI1504" s="44"/>
      <c r="EJ1504" s="44"/>
      <c r="EK1504" s="44"/>
      <c r="EL1504" s="44"/>
      <c r="EM1504" s="44"/>
      <c r="EN1504" s="44"/>
      <c r="EO1504" s="44"/>
      <c r="EP1504" s="44"/>
      <c r="EQ1504" s="44"/>
      <c r="ER1504" s="44"/>
      <c r="ES1504" s="44"/>
      <c r="ET1504" s="44"/>
      <c r="EU1504" s="44"/>
      <c r="EV1504" s="44"/>
      <c r="EW1504" s="44"/>
      <c r="EX1504" s="44"/>
      <c r="EY1504" s="44"/>
      <c r="EZ1504" s="44"/>
      <c r="FA1504" s="44"/>
      <c r="FB1504" s="44"/>
      <c r="FC1504" s="44"/>
      <c r="FD1504" s="44"/>
      <c r="FE1504" s="44"/>
      <c r="FF1504" s="44"/>
      <c r="FG1504" s="44"/>
      <c r="FH1504" s="44"/>
      <c r="FI1504" s="44"/>
      <c r="FJ1504" s="44"/>
      <c r="FK1504" s="44"/>
      <c r="FL1504" s="44"/>
      <c r="FM1504" s="44"/>
      <c r="FN1504" s="44"/>
      <c r="FO1504" s="44"/>
      <c r="FP1504" s="44"/>
      <c r="FQ1504" s="44"/>
      <c r="FR1504" s="44"/>
      <c r="FS1504" s="44"/>
      <c r="FT1504" s="44"/>
      <c r="FU1504" s="44"/>
      <c r="FV1504" s="44"/>
      <c r="FW1504" s="44"/>
      <c r="FX1504" s="44"/>
      <c r="FY1504" s="44"/>
      <c r="FZ1504" s="44"/>
      <c r="GA1504" s="44"/>
      <c r="GB1504" s="44"/>
      <c r="GC1504" s="44"/>
      <c r="GD1504" s="44"/>
      <c r="GE1504" s="44"/>
      <c r="GF1504" s="44"/>
      <c r="GG1504" s="44"/>
      <c r="GH1504" s="44"/>
      <c r="GI1504" s="44"/>
      <c r="GJ1504" s="44"/>
      <c r="GK1504" s="44"/>
      <c r="GL1504" s="44"/>
      <c r="GM1504" s="44"/>
      <c r="GN1504" s="44"/>
      <c r="GO1504" s="44"/>
      <c r="GP1504" s="44"/>
      <c r="GQ1504" s="44"/>
      <c r="GR1504" s="44"/>
      <c r="GS1504" s="44"/>
      <c r="GT1504" s="44"/>
      <c r="GU1504" s="44"/>
      <c r="GV1504" s="44"/>
      <c r="GW1504" s="44"/>
      <c r="GX1504" s="44"/>
      <c r="GY1504" s="44"/>
      <c r="GZ1504" s="44"/>
      <c r="HA1504" s="44"/>
      <c r="HB1504" s="44"/>
      <c r="HC1504" s="44"/>
      <c r="HD1504" s="44"/>
      <c r="HE1504" s="44"/>
      <c r="HF1504" s="44"/>
      <c r="HG1504" s="44"/>
      <c r="HH1504" s="44"/>
      <c r="HI1504" s="44"/>
      <c r="HJ1504" s="44"/>
      <c r="HK1504" s="44"/>
      <c r="HL1504" s="44"/>
      <c r="HM1504" s="44"/>
      <c r="HN1504" s="44"/>
      <c r="HO1504" s="44"/>
      <c r="HP1504" s="44"/>
      <c r="HQ1504" s="44"/>
      <c r="HR1504" s="44"/>
      <c r="HS1504" s="44"/>
      <c r="HT1504" s="44"/>
      <c r="HU1504" s="44"/>
      <c r="HV1504" s="44"/>
      <c r="HW1504" s="44"/>
      <c r="HX1504" s="44"/>
      <c r="HY1504" s="44"/>
      <c r="HZ1504" s="44"/>
      <c r="IA1504" s="44"/>
      <c r="IB1504" s="44"/>
      <c r="IC1504" s="44"/>
      <c r="ID1504" s="44"/>
      <c r="IE1504" s="44"/>
      <c r="IF1504" s="44"/>
      <c r="IG1504" s="44"/>
      <c r="IH1504" s="44"/>
      <c r="II1504" s="44"/>
      <c r="IJ1504" s="44"/>
      <c r="IK1504" s="44"/>
      <c r="IL1504" s="44"/>
      <c r="IM1504" s="44"/>
      <c r="IN1504" s="44"/>
      <c r="IO1504" s="44"/>
      <c r="IP1504" s="44"/>
      <c r="IQ1504" s="44"/>
      <c r="IR1504" s="44"/>
      <c r="IS1504" s="44"/>
      <c r="IT1504" s="44"/>
      <c r="IU1504" s="44"/>
      <c r="IV1504" s="44"/>
    </row>
    <row r="1505" spans="1:256" s="32" customFormat="1" hidden="1" x14ac:dyDescent="0.25">
      <c r="A1505" s="52"/>
      <c r="B1505" s="20"/>
      <c r="C1505" s="56"/>
      <c r="D1505" s="56"/>
      <c r="E1505" s="104"/>
      <c r="F1505" s="37"/>
      <c r="G1505" s="56"/>
      <c r="H1505" s="53"/>
      <c r="I1505" s="20"/>
      <c r="J1505" s="20"/>
      <c r="K1505" s="56"/>
      <c r="L1505" s="24"/>
      <c r="M1505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44"/>
      <c r="AO1505" s="44"/>
      <c r="AP1505" s="44"/>
      <c r="AQ1505" s="44"/>
      <c r="AR1505" s="44"/>
      <c r="AS1505" s="44"/>
      <c r="AT1505" s="44"/>
      <c r="AU1505" s="44"/>
      <c r="AV1505" s="44"/>
      <c r="AW1505" s="44"/>
      <c r="AX1505" s="44"/>
      <c r="AY1505" s="44"/>
      <c r="AZ1505" s="44"/>
      <c r="BA1505" s="44"/>
      <c r="BB1505" s="44"/>
      <c r="BC1505" s="44"/>
      <c r="BD1505" s="44"/>
      <c r="BE1505" s="44"/>
      <c r="BF1505" s="44"/>
      <c r="BG1505" s="44"/>
      <c r="BH1505" s="44"/>
      <c r="BI1505" s="44"/>
      <c r="BJ1505" s="44"/>
      <c r="BK1505" s="44"/>
      <c r="BL1505" s="44"/>
      <c r="BM1505" s="44"/>
      <c r="BN1505" s="44"/>
      <c r="BO1505" s="44"/>
      <c r="BP1505" s="44"/>
      <c r="BQ1505" s="44"/>
      <c r="BR1505" s="44"/>
      <c r="BS1505" s="44"/>
      <c r="BT1505" s="44"/>
      <c r="BU1505" s="44"/>
      <c r="BV1505" s="44"/>
      <c r="BW1505" s="44"/>
      <c r="BX1505" s="44"/>
      <c r="BY1505" s="44"/>
      <c r="BZ1505" s="44"/>
      <c r="CA1505" s="44"/>
      <c r="CB1505" s="44"/>
      <c r="CC1505" s="44"/>
      <c r="CD1505" s="44"/>
      <c r="CE1505" s="44"/>
      <c r="CF1505" s="44"/>
      <c r="CG1505" s="44"/>
      <c r="CH1505" s="44"/>
      <c r="CI1505" s="44"/>
      <c r="CJ1505" s="44"/>
      <c r="CK1505" s="44"/>
      <c r="CL1505" s="44"/>
      <c r="CM1505" s="44"/>
      <c r="CN1505" s="44"/>
      <c r="CO1505" s="44"/>
      <c r="CP1505" s="44"/>
      <c r="CQ1505" s="44"/>
      <c r="CR1505" s="44"/>
      <c r="CS1505" s="44"/>
      <c r="CT1505" s="44"/>
      <c r="CU1505" s="44"/>
      <c r="CV1505" s="44"/>
      <c r="CW1505" s="44"/>
      <c r="CX1505" s="44"/>
      <c r="CY1505" s="44"/>
      <c r="CZ1505" s="44"/>
      <c r="DA1505" s="44"/>
      <c r="DB1505" s="44"/>
      <c r="DC1505" s="44"/>
      <c r="DD1505" s="44"/>
      <c r="DE1505" s="44"/>
      <c r="DF1505" s="44"/>
      <c r="DG1505" s="44"/>
      <c r="DH1505" s="44"/>
      <c r="DI1505" s="44"/>
      <c r="DJ1505" s="44"/>
      <c r="DK1505" s="44"/>
      <c r="DL1505" s="44"/>
      <c r="DM1505" s="44"/>
      <c r="DN1505" s="44"/>
      <c r="DO1505" s="44"/>
      <c r="DP1505" s="44"/>
      <c r="DQ1505" s="44"/>
      <c r="DR1505" s="44"/>
      <c r="DS1505" s="44"/>
      <c r="DT1505" s="44"/>
      <c r="DU1505" s="44"/>
      <c r="DV1505" s="44"/>
      <c r="DW1505" s="44"/>
      <c r="DX1505" s="44"/>
      <c r="DY1505" s="44"/>
      <c r="DZ1505" s="44"/>
      <c r="EA1505" s="44"/>
      <c r="EB1505" s="44"/>
      <c r="EC1505" s="44"/>
      <c r="ED1505" s="44"/>
      <c r="EE1505" s="44"/>
      <c r="EF1505" s="44"/>
      <c r="EG1505" s="44"/>
      <c r="EH1505" s="44"/>
      <c r="EI1505" s="44"/>
      <c r="EJ1505" s="44"/>
      <c r="EK1505" s="44"/>
      <c r="EL1505" s="44"/>
      <c r="EM1505" s="44"/>
      <c r="EN1505" s="44"/>
      <c r="EO1505" s="44"/>
      <c r="EP1505" s="44"/>
      <c r="EQ1505" s="44"/>
      <c r="ER1505" s="44"/>
      <c r="ES1505" s="44"/>
      <c r="ET1505" s="44"/>
      <c r="EU1505" s="44"/>
      <c r="EV1505" s="44"/>
      <c r="EW1505" s="44"/>
      <c r="EX1505" s="44"/>
      <c r="EY1505" s="44"/>
      <c r="EZ1505" s="44"/>
      <c r="FA1505" s="44"/>
      <c r="FB1505" s="44"/>
      <c r="FC1505" s="44"/>
      <c r="FD1505" s="44"/>
      <c r="FE1505" s="44"/>
      <c r="FF1505" s="44"/>
      <c r="FG1505" s="44"/>
      <c r="FH1505" s="44"/>
      <c r="FI1505" s="44"/>
      <c r="FJ1505" s="44"/>
      <c r="FK1505" s="44"/>
      <c r="FL1505" s="44"/>
      <c r="FM1505" s="44"/>
      <c r="FN1505" s="44"/>
      <c r="FO1505" s="44"/>
      <c r="FP1505" s="44"/>
      <c r="FQ1505" s="44"/>
      <c r="FR1505" s="44"/>
      <c r="FS1505" s="44"/>
      <c r="FT1505" s="44"/>
      <c r="FU1505" s="44"/>
      <c r="FV1505" s="44"/>
      <c r="FW1505" s="44"/>
      <c r="FX1505" s="44"/>
      <c r="FY1505" s="44"/>
      <c r="FZ1505" s="44"/>
      <c r="GA1505" s="44"/>
      <c r="GB1505" s="44"/>
      <c r="GC1505" s="44"/>
      <c r="GD1505" s="44"/>
      <c r="GE1505" s="44"/>
      <c r="GF1505" s="44"/>
      <c r="GG1505" s="44"/>
      <c r="GH1505" s="44"/>
      <c r="GI1505" s="44"/>
      <c r="GJ1505" s="44"/>
      <c r="GK1505" s="44"/>
      <c r="GL1505" s="44"/>
      <c r="GM1505" s="44"/>
      <c r="GN1505" s="44"/>
      <c r="GO1505" s="44"/>
      <c r="GP1505" s="44"/>
      <c r="GQ1505" s="44"/>
      <c r="GR1505" s="44"/>
      <c r="GS1505" s="44"/>
      <c r="GT1505" s="44"/>
      <c r="GU1505" s="44"/>
      <c r="GV1505" s="44"/>
      <c r="GW1505" s="44"/>
      <c r="GX1505" s="44"/>
      <c r="GY1505" s="44"/>
      <c r="GZ1505" s="44"/>
      <c r="HA1505" s="44"/>
      <c r="HB1505" s="44"/>
      <c r="HC1505" s="44"/>
      <c r="HD1505" s="44"/>
      <c r="HE1505" s="44"/>
      <c r="HF1505" s="44"/>
      <c r="HG1505" s="44"/>
      <c r="HH1505" s="44"/>
      <c r="HI1505" s="44"/>
      <c r="HJ1505" s="44"/>
      <c r="HK1505" s="44"/>
      <c r="HL1505" s="44"/>
      <c r="HM1505" s="44"/>
      <c r="HN1505" s="44"/>
      <c r="HO1505" s="44"/>
      <c r="HP1505" s="44"/>
      <c r="HQ1505" s="44"/>
      <c r="HR1505" s="44"/>
      <c r="HS1505" s="44"/>
      <c r="HT1505" s="44"/>
      <c r="HU1505" s="44"/>
      <c r="HV1505" s="44"/>
      <c r="HW1505" s="44"/>
      <c r="HX1505" s="44"/>
      <c r="HY1505" s="44"/>
      <c r="HZ1505" s="44"/>
      <c r="IA1505" s="44"/>
      <c r="IB1505" s="44"/>
      <c r="IC1505" s="44"/>
      <c r="ID1505" s="44"/>
      <c r="IE1505" s="44"/>
      <c r="IF1505" s="44"/>
      <c r="IG1505" s="44"/>
      <c r="IH1505" s="44"/>
      <c r="II1505" s="44"/>
      <c r="IJ1505" s="44"/>
      <c r="IK1505" s="44"/>
      <c r="IL1505" s="44"/>
      <c r="IM1505" s="44"/>
      <c r="IN1505" s="44"/>
      <c r="IO1505" s="44"/>
      <c r="IP1505" s="44"/>
      <c r="IQ1505" s="44"/>
      <c r="IR1505" s="44"/>
      <c r="IS1505" s="44"/>
      <c r="IT1505" s="44"/>
      <c r="IU1505" s="44"/>
      <c r="IV1505" s="44"/>
    </row>
    <row r="1506" spans="1:256" s="32" customFormat="1" hidden="1" x14ac:dyDescent="0.25">
      <c r="A1506" s="52"/>
      <c r="B1506" s="20"/>
      <c r="C1506" s="56"/>
      <c r="D1506" s="56"/>
      <c r="E1506" s="105"/>
      <c r="F1506" s="37"/>
      <c r="G1506" s="56"/>
      <c r="H1506" s="53"/>
      <c r="I1506" s="20"/>
      <c r="J1506" s="20"/>
      <c r="K1506" s="56"/>
      <c r="L1506" s="24"/>
      <c r="M1506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44"/>
      <c r="AO1506" s="44"/>
      <c r="AP1506" s="44"/>
      <c r="AQ1506" s="44"/>
      <c r="AR1506" s="44"/>
      <c r="AS1506" s="44"/>
      <c r="AT1506" s="44"/>
      <c r="AU1506" s="44"/>
      <c r="AV1506" s="44"/>
      <c r="AW1506" s="44"/>
      <c r="AX1506" s="44"/>
      <c r="AY1506" s="44"/>
      <c r="AZ1506" s="44"/>
      <c r="BA1506" s="44"/>
      <c r="BB1506" s="44"/>
      <c r="BC1506" s="44"/>
      <c r="BD1506" s="44"/>
      <c r="BE1506" s="44"/>
      <c r="BF1506" s="44"/>
      <c r="BG1506" s="44"/>
      <c r="BH1506" s="44"/>
      <c r="BI1506" s="44"/>
      <c r="BJ1506" s="44"/>
      <c r="BK1506" s="44"/>
      <c r="BL1506" s="44"/>
      <c r="BM1506" s="44"/>
      <c r="BN1506" s="44"/>
      <c r="BO1506" s="44"/>
      <c r="BP1506" s="44"/>
      <c r="BQ1506" s="44"/>
      <c r="BR1506" s="44"/>
      <c r="BS1506" s="44"/>
      <c r="BT1506" s="44"/>
      <c r="BU1506" s="44"/>
      <c r="BV1506" s="44"/>
      <c r="BW1506" s="44"/>
      <c r="BX1506" s="44"/>
      <c r="BY1506" s="44"/>
      <c r="BZ1506" s="44"/>
      <c r="CA1506" s="44"/>
      <c r="CB1506" s="44"/>
      <c r="CC1506" s="44"/>
      <c r="CD1506" s="44"/>
      <c r="CE1506" s="44"/>
      <c r="CF1506" s="44"/>
      <c r="CG1506" s="44"/>
      <c r="CH1506" s="44"/>
      <c r="CI1506" s="44"/>
      <c r="CJ1506" s="44"/>
      <c r="CK1506" s="44"/>
      <c r="CL1506" s="44"/>
      <c r="CM1506" s="44"/>
      <c r="CN1506" s="44"/>
      <c r="CO1506" s="44"/>
      <c r="CP1506" s="44"/>
      <c r="CQ1506" s="44"/>
      <c r="CR1506" s="44"/>
      <c r="CS1506" s="44"/>
      <c r="CT1506" s="44"/>
      <c r="CU1506" s="44"/>
      <c r="CV1506" s="44"/>
      <c r="CW1506" s="44"/>
      <c r="CX1506" s="44"/>
      <c r="CY1506" s="44"/>
      <c r="CZ1506" s="44"/>
      <c r="DA1506" s="44"/>
      <c r="DB1506" s="44"/>
      <c r="DC1506" s="44"/>
      <c r="DD1506" s="44"/>
      <c r="DE1506" s="44"/>
      <c r="DF1506" s="44"/>
      <c r="DG1506" s="44"/>
      <c r="DH1506" s="44"/>
      <c r="DI1506" s="44"/>
      <c r="DJ1506" s="44"/>
      <c r="DK1506" s="44"/>
      <c r="DL1506" s="44"/>
      <c r="DM1506" s="44"/>
      <c r="DN1506" s="44"/>
      <c r="DO1506" s="44"/>
      <c r="DP1506" s="44"/>
      <c r="DQ1506" s="44"/>
      <c r="DR1506" s="44"/>
      <c r="DS1506" s="44"/>
      <c r="DT1506" s="44"/>
      <c r="DU1506" s="44"/>
      <c r="DV1506" s="44"/>
      <c r="DW1506" s="44"/>
      <c r="DX1506" s="44"/>
      <c r="DY1506" s="44"/>
      <c r="DZ1506" s="44"/>
      <c r="EA1506" s="44"/>
      <c r="EB1506" s="44"/>
      <c r="EC1506" s="44"/>
      <c r="ED1506" s="44"/>
      <c r="EE1506" s="44"/>
      <c r="EF1506" s="44"/>
      <c r="EG1506" s="44"/>
      <c r="EH1506" s="44"/>
      <c r="EI1506" s="44"/>
      <c r="EJ1506" s="44"/>
      <c r="EK1506" s="44"/>
      <c r="EL1506" s="44"/>
      <c r="EM1506" s="44"/>
      <c r="EN1506" s="44"/>
      <c r="EO1506" s="44"/>
      <c r="EP1506" s="44"/>
      <c r="EQ1506" s="44"/>
      <c r="ER1506" s="44"/>
      <c r="ES1506" s="44"/>
      <c r="ET1506" s="44"/>
      <c r="EU1506" s="44"/>
      <c r="EV1506" s="44"/>
      <c r="EW1506" s="44"/>
      <c r="EX1506" s="44"/>
      <c r="EY1506" s="44"/>
      <c r="EZ1506" s="44"/>
      <c r="FA1506" s="44"/>
      <c r="FB1506" s="44"/>
      <c r="FC1506" s="44"/>
      <c r="FD1506" s="44"/>
      <c r="FE1506" s="44"/>
      <c r="FF1506" s="44"/>
      <c r="FG1506" s="44"/>
      <c r="FH1506" s="44"/>
      <c r="FI1506" s="44"/>
      <c r="FJ1506" s="44"/>
      <c r="FK1506" s="44"/>
      <c r="FL1506" s="44"/>
      <c r="FM1506" s="44"/>
      <c r="FN1506" s="44"/>
      <c r="FO1506" s="44"/>
      <c r="FP1506" s="44"/>
      <c r="FQ1506" s="44"/>
      <c r="FR1506" s="44"/>
      <c r="FS1506" s="44"/>
      <c r="FT1506" s="44"/>
      <c r="FU1506" s="44"/>
      <c r="FV1506" s="44"/>
      <c r="FW1506" s="44"/>
      <c r="FX1506" s="44"/>
      <c r="FY1506" s="44"/>
      <c r="FZ1506" s="44"/>
      <c r="GA1506" s="44"/>
      <c r="GB1506" s="44"/>
      <c r="GC1506" s="44"/>
      <c r="GD1506" s="44"/>
      <c r="GE1506" s="44"/>
      <c r="GF1506" s="44"/>
      <c r="GG1506" s="44"/>
      <c r="GH1506" s="44"/>
      <c r="GI1506" s="44"/>
      <c r="GJ1506" s="44"/>
      <c r="GK1506" s="44"/>
      <c r="GL1506" s="44"/>
      <c r="GM1506" s="44"/>
      <c r="GN1506" s="44"/>
      <c r="GO1506" s="44"/>
      <c r="GP1506" s="44"/>
      <c r="GQ1506" s="44"/>
      <c r="GR1506" s="44"/>
      <c r="GS1506" s="44"/>
      <c r="GT1506" s="44"/>
      <c r="GU1506" s="44"/>
      <c r="GV1506" s="44"/>
      <c r="GW1506" s="44"/>
      <c r="GX1506" s="44"/>
      <c r="GY1506" s="44"/>
      <c r="GZ1506" s="44"/>
      <c r="HA1506" s="44"/>
      <c r="HB1506" s="44"/>
      <c r="HC1506" s="44"/>
      <c r="HD1506" s="44"/>
      <c r="HE1506" s="44"/>
      <c r="HF1506" s="44"/>
      <c r="HG1506" s="44"/>
      <c r="HH1506" s="44"/>
      <c r="HI1506" s="44"/>
      <c r="HJ1506" s="44"/>
      <c r="HK1506" s="44"/>
      <c r="HL1506" s="44"/>
      <c r="HM1506" s="44"/>
      <c r="HN1506" s="44"/>
      <c r="HO1506" s="44"/>
      <c r="HP1506" s="44"/>
      <c r="HQ1506" s="44"/>
      <c r="HR1506" s="44"/>
      <c r="HS1506" s="44"/>
      <c r="HT1506" s="44"/>
      <c r="HU1506" s="44"/>
      <c r="HV1506" s="44"/>
      <c r="HW1506" s="44"/>
      <c r="HX1506" s="44"/>
      <c r="HY1506" s="44"/>
      <c r="HZ1506" s="44"/>
      <c r="IA1506" s="44"/>
      <c r="IB1506" s="44"/>
      <c r="IC1506" s="44"/>
      <c r="ID1506" s="44"/>
      <c r="IE1506" s="44"/>
      <c r="IF1506" s="44"/>
      <c r="IG1506" s="44"/>
      <c r="IH1506" s="44"/>
      <c r="II1506" s="44"/>
      <c r="IJ1506" s="44"/>
      <c r="IK1506" s="44"/>
      <c r="IL1506" s="44"/>
      <c r="IM1506" s="44"/>
      <c r="IN1506" s="44"/>
      <c r="IO1506" s="44"/>
      <c r="IP1506" s="44"/>
      <c r="IQ1506" s="44"/>
      <c r="IR1506" s="44"/>
      <c r="IS1506" s="44"/>
      <c r="IT1506" s="44"/>
      <c r="IU1506" s="44"/>
      <c r="IV1506" s="44"/>
    </row>
    <row r="1507" spans="1:256" s="32" customFormat="1" hidden="1" x14ac:dyDescent="0.25">
      <c r="A1507" s="52"/>
      <c r="B1507" s="20"/>
      <c r="C1507" s="56"/>
      <c r="D1507" s="56"/>
      <c r="E1507" s="104"/>
      <c r="F1507" s="37"/>
      <c r="G1507" s="56"/>
      <c r="H1507" s="53"/>
      <c r="I1507" s="20"/>
      <c r="J1507" s="20"/>
      <c r="K1507" s="56"/>
      <c r="L1507" s="24"/>
      <c r="M1507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44"/>
      <c r="AM1507" s="44"/>
      <c r="AN1507" s="44"/>
      <c r="AO1507" s="44"/>
      <c r="AP1507" s="44"/>
      <c r="AQ1507" s="44"/>
      <c r="AR1507" s="44"/>
      <c r="AS1507" s="44"/>
      <c r="AT1507" s="44"/>
      <c r="AU1507" s="44"/>
      <c r="AV1507" s="44"/>
      <c r="AW1507" s="44"/>
      <c r="AX1507" s="44"/>
      <c r="AY1507" s="44"/>
      <c r="AZ1507" s="44"/>
      <c r="BA1507" s="44"/>
      <c r="BB1507" s="44"/>
      <c r="BC1507" s="44"/>
      <c r="BD1507" s="44"/>
      <c r="BE1507" s="44"/>
      <c r="BF1507" s="44"/>
      <c r="BG1507" s="44"/>
      <c r="BH1507" s="44"/>
      <c r="BI1507" s="44"/>
      <c r="BJ1507" s="44"/>
      <c r="BK1507" s="44"/>
      <c r="BL1507" s="44"/>
      <c r="BM1507" s="44"/>
      <c r="BN1507" s="44"/>
      <c r="BO1507" s="44"/>
      <c r="BP1507" s="44"/>
      <c r="BQ1507" s="44"/>
      <c r="BR1507" s="44"/>
      <c r="BS1507" s="44"/>
      <c r="BT1507" s="44"/>
      <c r="BU1507" s="44"/>
      <c r="BV1507" s="44"/>
      <c r="BW1507" s="44"/>
      <c r="BX1507" s="44"/>
      <c r="BY1507" s="44"/>
      <c r="BZ1507" s="44"/>
      <c r="CA1507" s="44"/>
      <c r="CB1507" s="44"/>
      <c r="CC1507" s="44"/>
      <c r="CD1507" s="44"/>
      <c r="CE1507" s="44"/>
      <c r="CF1507" s="44"/>
      <c r="CG1507" s="44"/>
      <c r="CH1507" s="44"/>
      <c r="CI1507" s="44"/>
      <c r="CJ1507" s="44"/>
      <c r="CK1507" s="44"/>
      <c r="CL1507" s="44"/>
      <c r="CM1507" s="44"/>
      <c r="CN1507" s="44"/>
      <c r="CO1507" s="44"/>
      <c r="CP1507" s="44"/>
      <c r="CQ1507" s="44"/>
      <c r="CR1507" s="44"/>
      <c r="CS1507" s="44"/>
      <c r="CT1507" s="44"/>
      <c r="CU1507" s="44"/>
      <c r="CV1507" s="44"/>
      <c r="CW1507" s="44"/>
      <c r="CX1507" s="44"/>
      <c r="CY1507" s="44"/>
      <c r="CZ1507" s="44"/>
      <c r="DA1507" s="44"/>
      <c r="DB1507" s="44"/>
      <c r="DC1507" s="44"/>
      <c r="DD1507" s="44"/>
      <c r="DE1507" s="44"/>
      <c r="DF1507" s="44"/>
      <c r="DG1507" s="44"/>
      <c r="DH1507" s="44"/>
      <c r="DI1507" s="44"/>
      <c r="DJ1507" s="44"/>
      <c r="DK1507" s="44"/>
      <c r="DL1507" s="44"/>
      <c r="DM1507" s="44"/>
      <c r="DN1507" s="44"/>
      <c r="DO1507" s="44"/>
      <c r="DP1507" s="44"/>
      <c r="DQ1507" s="44"/>
      <c r="DR1507" s="44"/>
      <c r="DS1507" s="44"/>
      <c r="DT1507" s="44"/>
      <c r="DU1507" s="44"/>
      <c r="DV1507" s="44"/>
      <c r="DW1507" s="44"/>
      <c r="DX1507" s="44"/>
      <c r="DY1507" s="44"/>
      <c r="DZ1507" s="44"/>
      <c r="EA1507" s="44"/>
      <c r="EB1507" s="44"/>
      <c r="EC1507" s="44"/>
      <c r="ED1507" s="44"/>
      <c r="EE1507" s="44"/>
      <c r="EF1507" s="44"/>
      <c r="EG1507" s="44"/>
      <c r="EH1507" s="44"/>
      <c r="EI1507" s="44"/>
      <c r="EJ1507" s="44"/>
      <c r="EK1507" s="44"/>
      <c r="EL1507" s="44"/>
      <c r="EM1507" s="44"/>
      <c r="EN1507" s="44"/>
      <c r="EO1507" s="44"/>
      <c r="EP1507" s="44"/>
      <c r="EQ1507" s="44"/>
      <c r="ER1507" s="44"/>
      <c r="ES1507" s="44"/>
      <c r="ET1507" s="44"/>
      <c r="EU1507" s="44"/>
      <c r="EV1507" s="44"/>
      <c r="EW1507" s="44"/>
      <c r="EX1507" s="44"/>
      <c r="EY1507" s="44"/>
      <c r="EZ1507" s="44"/>
      <c r="FA1507" s="44"/>
      <c r="FB1507" s="44"/>
      <c r="FC1507" s="44"/>
      <c r="FD1507" s="44"/>
      <c r="FE1507" s="44"/>
      <c r="FF1507" s="44"/>
      <c r="FG1507" s="44"/>
      <c r="FH1507" s="44"/>
      <c r="FI1507" s="44"/>
      <c r="FJ1507" s="44"/>
      <c r="FK1507" s="44"/>
      <c r="FL1507" s="44"/>
      <c r="FM1507" s="44"/>
      <c r="FN1507" s="44"/>
      <c r="FO1507" s="44"/>
      <c r="FP1507" s="44"/>
      <c r="FQ1507" s="44"/>
      <c r="FR1507" s="44"/>
      <c r="FS1507" s="44"/>
      <c r="FT1507" s="44"/>
      <c r="FU1507" s="44"/>
      <c r="FV1507" s="44"/>
      <c r="FW1507" s="44"/>
      <c r="FX1507" s="44"/>
      <c r="FY1507" s="44"/>
      <c r="FZ1507" s="44"/>
      <c r="GA1507" s="44"/>
      <c r="GB1507" s="44"/>
      <c r="GC1507" s="44"/>
      <c r="GD1507" s="44"/>
      <c r="GE1507" s="44"/>
      <c r="GF1507" s="44"/>
      <c r="GG1507" s="44"/>
      <c r="GH1507" s="44"/>
      <c r="GI1507" s="44"/>
      <c r="GJ1507" s="44"/>
      <c r="GK1507" s="44"/>
      <c r="GL1507" s="44"/>
      <c r="GM1507" s="44"/>
      <c r="GN1507" s="44"/>
      <c r="GO1507" s="44"/>
      <c r="GP1507" s="44"/>
      <c r="GQ1507" s="44"/>
      <c r="GR1507" s="44"/>
      <c r="GS1507" s="44"/>
      <c r="GT1507" s="44"/>
      <c r="GU1507" s="44"/>
      <c r="GV1507" s="44"/>
      <c r="GW1507" s="44"/>
      <c r="GX1507" s="44"/>
      <c r="GY1507" s="44"/>
      <c r="GZ1507" s="44"/>
      <c r="HA1507" s="44"/>
      <c r="HB1507" s="44"/>
      <c r="HC1507" s="44"/>
      <c r="HD1507" s="44"/>
      <c r="HE1507" s="44"/>
      <c r="HF1507" s="44"/>
      <c r="HG1507" s="44"/>
      <c r="HH1507" s="44"/>
      <c r="HI1507" s="44"/>
      <c r="HJ1507" s="44"/>
      <c r="HK1507" s="44"/>
      <c r="HL1507" s="44"/>
      <c r="HM1507" s="44"/>
      <c r="HN1507" s="44"/>
      <c r="HO1507" s="44"/>
      <c r="HP1507" s="44"/>
      <c r="HQ1507" s="44"/>
      <c r="HR1507" s="44"/>
      <c r="HS1507" s="44"/>
      <c r="HT1507" s="44"/>
      <c r="HU1507" s="44"/>
      <c r="HV1507" s="44"/>
      <c r="HW1507" s="44"/>
      <c r="HX1507" s="44"/>
      <c r="HY1507" s="44"/>
      <c r="HZ1507" s="44"/>
      <c r="IA1507" s="44"/>
      <c r="IB1507" s="44"/>
      <c r="IC1507" s="44"/>
      <c r="ID1507" s="44"/>
      <c r="IE1507" s="44"/>
      <c r="IF1507" s="44"/>
      <c r="IG1507" s="44"/>
      <c r="IH1507" s="44"/>
      <c r="II1507" s="44"/>
      <c r="IJ1507" s="44"/>
      <c r="IK1507" s="44"/>
      <c r="IL1507" s="44"/>
      <c r="IM1507" s="44"/>
      <c r="IN1507" s="44"/>
      <c r="IO1507" s="44"/>
      <c r="IP1507" s="44"/>
      <c r="IQ1507" s="44"/>
      <c r="IR1507" s="44"/>
      <c r="IS1507" s="44"/>
      <c r="IT1507" s="44"/>
      <c r="IU1507" s="44"/>
      <c r="IV1507" s="44"/>
    </row>
    <row r="1508" spans="1:256" s="32" customFormat="1" hidden="1" x14ac:dyDescent="0.25">
      <c r="A1508" s="52"/>
      <c r="B1508" s="20"/>
      <c r="C1508" s="56"/>
      <c r="D1508" s="56"/>
      <c r="E1508" s="104"/>
      <c r="F1508" s="37"/>
      <c r="G1508" s="56"/>
      <c r="H1508" s="53"/>
      <c r="I1508" s="20"/>
      <c r="J1508" s="20"/>
      <c r="K1508" s="56"/>
      <c r="L1508" s="24"/>
      <c r="M1508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44"/>
      <c r="AQ1508" s="44"/>
      <c r="AR1508" s="44"/>
      <c r="AS1508" s="44"/>
      <c r="AT1508" s="44"/>
      <c r="AU1508" s="44"/>
      <c r="AV1508" s="44"/>
      <c r="AW1508" s="44"/>
      <c r="AX1508" s="44"/>
      <c r="AY1508" s="44"/>
      <c r="AZ1508" s="44"/>
      <c r="BA1508" s="44"/>
      <c r="BB1508" s="44"/>
      <c r="BC1508" s="44"/>
      <c r="BD1508" s="44"/>
      <c r="BE1508" s="44"/>
      <c r="BF1508" s="44"/>
      <c r="BG1508" s="44"/>
      <c r="BH1508" s="44"/>
      <c r="BI1508" s="44"/>
      <c r="BJ1508" s="44"/>
      <c r="BK1508" s="44"/>
      <c r="BL1508" s="44"/>
      <c r="BM1508" s="44"/>
      <c r="BN1508" s="44"/>
      <c r="BO1508" s="44"/>
      <c r="BP1508" s="44"/>
      <c r="BQ1508" s="44"/>
      <c r="BR1508" s="44"/>
      <c r="BS1508" s="44"/>
      <c r="BT1508" s="44"/>
      <c r="BU1508" s="44"/>
      <c r="BV1508" s="44"/>
      <c r="BW1508" s="44"/>
      <c r="BX1508" s="44"/>
      <c r="BY1508" s="44"/>
      <c r="BZ1508" s="44"/>
      <c r="CA1508" s="44"/>
      <c r="CB1508" s="44"/>
      <c r="CC1508" s="44"/>
      <c r="CD1508" s="44"/>
      <c r="CE1508" s="44"/>
      <c r="CF1508" s="44"/>
      <c r="CG1508" s="44"/>
      <c r="CH1508" s="44"/>
      <c r="CI1508" s="44"/>
      <c r="CJ1508" s="44"/>
      <c r="CK1508" s="44"/>
      <c r="CL1508" s="44"/>
      <c r="CM1508" s="44"/>
      <c r="CN1508" s="44"/>
      <c r="CO1508" s="44"/>
      <c r="CP1508" s="44"/>
      <c r="CQ1508" s="44"/>
      <c r="CR1508" s="44"/>
      <c r="CS1508" s="44"/>
      <c r="CT1508" s="44"/>
      <c r="CU1508" s="44"/>
      <c r="CV1508" s="44"/>
      <c r="CW1508" s="44"/>
      <c r="CX1508" s="44"/>
      <c r="CY1508" s="44"/>
      <c r="CZ1508" s="44"/>
      <c r="DA1508" s="44"/>
      <c r="DB1508" s="44"/>
      <c r="DC1508" s="44"/>
      <c r="DD1508" s="44"/>
      <c r="DE1508" s="44"/>
      <c r="DF1508" s="44"/>
      <c r="DG1508" s="44"/>
      <c r="DH1508" s="44"/>
      <c r="DI1508" s="44"/>
      <c r="DJ1508" s="44"/>
      <c r="DK1508" s="44"/>
      <c r="DL1508" s="44"/>
      <c r="DM1508" s="44"/>
      <c r="DN1508" s="44"/>
      <c r="DO1508" s="44"/>
      <c r="DP1508" s="44"/>
      <c r="DQ1508" s="44"/>
      <c r="DR1508" s="44"/>
      <c r="DS1508" s="44"/>
      <c r="DT1508" s="44"/>
      <c r="DU1508" s="44"/>
      <c r="DV1508" s="44"/>
      <c r="DW1508" s="44"/>
      <c r="DX1508" s="44"/>
      <c r="DY1508" s="44"/>
      <c r="DZ1508" s="44"/>
      <c r="EA1508" s="44"/>
      <c r="EB1508" s="44"/>
      <c r="EC1508" s="44"/>
      <c r="ED1508" s="44"/>
      <c r="EE1508" s="44"/>
      <c r="EF1508" s="44"/>
      <c r="EG1508" s="44"/>
      <c r="EH1508" s="44"/>
      <c r="EI1508" s="44"/>
      <c r="EJ1508" s="44"/>
      <c r="EK1508" s="44"/>
      <c r="EL1508" s="44"/>
      <c r="EM1508" s="44"/>
      <c r="EN1508" s="44"/>
      <c r="EO1508" s="44"/>
      <c r="EP1508" s="44"/>
      <c r="EQ1508" s="44"/>
      <c r="ER1508" s="44"/>
      <c r="ES1508" s="44"/>
      <c r="ET1508" s="44"/>
      <c r="EU1508" s="44"/>
      <c r="EV1508" s="44"/>
      <c r="EW1508" s="44"/>
      <c r="EX1508" s="44"/>
      <c r="EY1508" s="44"/>
      <c r="EZ1508" s="44"/>
      <c r="FA1508" s="44"/>
      <c r="FB1508" s="44"/>
      <c r="FC1508" s="44"/>
      <c r="FD1508" s="44"/>
      <c r="FE1508" s="44"/>
      <c r="FF1508" s="44"/>
      <c r="FG1508" s="44"/>
      <c r="FH1508" s="44"/>
      <c r="FI1508" s="44"/>
      <c r="FJ1508" s="44"/>
      <c r="FK1508" s="44"/>
      <c r="FL1508" s="44"/>
      <c r="FM1508" s="44"/>
      <c r="FN1508" s="44"/>
      <c r="FO1508" s="44"/>
      <c r="FP1508" s="44"/>
      <c r="FQ1508" s="44"/>
      <c r="FR1508" s="44"/>
      <c r="FS1508" s="44"/>
      <c r="FT1508" s="44"/>
      <c r="FU1508" s="44"/>
      <c r="FV1508" s="44"/>
      <c r="FW1508" s="44"/>
      <c r="FX1508" s="44"/>
      <c r="FY1508" s="44"/>
      <c r="FZ1508" s="44"/>
      <c r="GA1508" s="44"/>
      <c r="GB1508" s="44"/>
      <c r="GC1508" s="44"/>
      <c r="GD1508" s="44"/>
      <c r="GE1508" s="44"/>
      <c r="GF1508" s="44"/>
      <c r="GG1508" s="44"/>
      <c r="GH1508" s="44"/>
      <c r="GI1508" s="44"/>
      <c r="GJ1508" s="44"/>
      <c r="GK1508" s="44"/>
      <c r="GL1508" s="44"/>
      <c r="GM1508" s="44"/>
      <c r="GN1508" s="44"/>
      <c r="GO1508" s="44"/>
      <c r="GP1508" s="44"/>
      <c r="GQ1508" s="44"/>
      <c r="GR1508" s="44"/>
      <c r="GS1508" s="44"/>
      <c r="GT1508" s="44"/>
      <c r="GU1508" s="44"/>
      <c r="GV1508" s="44"/>
      <c r="GW1508" s="44"/>
      <c r="GX1508" s="44"/>
      <c r="GY1508" s="44"/>
      <c r="GZ1508" s="44"/>
      <c r="HA1508" s="44"/>
      <c r="HB1508" s="44"/>
      <c r="HC1508" s="44"/>
      <c r="HD1508" s="44"/>
      <c r="HE1508" s="44"/>
      <c r="HF1508" s="44"/>
      <c r="HG1508" s="44"/>
      <c r="HH1508" s="44"/>
      <c r="HI1508" s="44"/>
      <c r="HJ1508" s="44"/>
      <c r="HK1508" s="44"/>
      <c r="HL1508" s="44"/>
      <c r="HM1508" s="44"/>
      <c r="HN1508" s="44"/>
      <c r="HO1508" s="44"/>
      <c r="HP1508" s="44"/>
      <c r="HQ1508" s="44"/>
      <c r="HR1508" s="44"/>
      <c r="HS1508" s="44"/>
      <c r="HT1508" s="44"/>
      <c r="HU1508" s="44"/>
      <c r="HV1508" s="44"/>
      <c r="HW1508" s="44"/>
      <c r="HX1508" s="44"/>
      <c r="HY1508" s="44"/>
      <c r="HZ1508" s="44"/>
      <c r="IA1508" s="44"/>
      <c r="IB1508" s="44"/>
      <c r="IC1508" s="44"/>
      <c r="ID1508" s="44"/>
      <c r="IE1508" s="44"/>
      <c r="IF1508" s="44"/>
      <c r="IG1508" s="44"/>
      <c r="IH1508" s="44"/>
      <c r="II1508" s="44"/>
      <c r="IJ1508" s="44"/>
      <c r="IK1508" s="44"/>
      <c r="IL1508" s="44"/>
      <c r="IM1508" s="44"/>
      <c r="IN1508" s="44"/>
      <c r="IO1508" s="44"/>
      <c r="IP1508" s="44"/>
      <c r="IQ1508" s="44"/>
      <c r="IR1508" s="44"/>
      <c r="IS1508" s="44"/>
      <c r="IT1508" s="44"/>
      <c r="IU1508" s="44"/>
      <c r="IV1508" s="44"/>
    </row>
    <row r="1509" spans="1:256" s="32" customFormat="1" hidden="1" x14ac:dyDescent="0.25">
      <c r="A1509" s="52"/>
      <c r="B1509" s="20"/>
      <c r="C1509" s="56"/>
      <c r="D1509" s="56"/>
      <c r="E1509" s="105"/>
      <c r="F1509" s="37"/>
      <c r="G1509" s="56"/>
      <c r="H1509" s="53"/>
      <c r="I1509" s="20"/>
      <c r="J1509" s="20"/>
      <c r="K1509" s="56"/>
      <c r="L1509" s="24"/>
      <c r="M1509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44"/>
      <c r="AM1509" s="44"/>
      <c r="AN1509" s="44"/>
      <c r="AO1509" s="44"/>
      <c r="AP1509" s="44"/>
      <c r="AQ1509" s="44"/>
      <c r="AR1509" s="44"/>
      <c r="AS1509" s="44"/>
      <c r="AT1509" s="44"/>
      <c r="AU1509" s="44"/>
      <c r="AV1509" s="44"/>
      <c r="AW1509" s="44"/>
      <c r="AX1509" s="44"/>
      <c r="AY1509" s="44"/>
      <c r="AZ1509" s="44"/>
      <c r="BA1509" s="44"/>
      <c r="BB1509" s="44"/>
      <c r="BC1509" s="44"/>
      <c r="BD1509" s="44"/>
      <c r="BE1509" s="44"/>
      <c r="BF1509" s="44"/>
      <c r="BG1509" s="44"/>
      <c r="BH1509" s="44"/>
      <c r="BI1509" s="44"/>
      <c r="BJ1509" s="44"/>
      <c r="BK1509" s="44"/>
      <c r="BL1509" s="44"/>
      <c r="BM1509" s="44"/>
      <c r="BN1509" s="44"/>
      <c r="BO1509" s="44"/>
      <c r="BP1509" s="44"/>
      <c r="BQ1509" s="44"/>
      <c r="BR1509" s="44"/>
      <c r="BS1509" s="44"/>
      <c r="BT1509" s="44"/>
      <c r="BU1509" s="44"/>
      <c r="BV1509" s="44"/>
      <c r="BW1509" s="44"/>
      <c r="BX1509" s="44"/>
      <c r="BY1509" s="44"/>
      <c r="BZ1509" s="44"/>
      <c r="CA1509" s="44"/>
      <c r="CB1509" s="44"/>
      <c r="CC1509" s="44"/>
      <c r="CD1509" s="44"/>
      <c r="CE1509" s="44"/>
      <c r="CF1509" s="44"/>
      <c r="CG1509" s="44"/>
      <c r="CH1509" s="44"/>
      <c r="CI1509" s="44"/>
      <c r="CJ1509" s="44"/>
      <c r="CK1509" s="44"/>
      <c r="CL1509" s="44"/>
      <c r="CM1509" s="44"/>
      <c r="CN1509" s="44"/>
      <c r="CO1509" s="44"/>
      <c r="CP1509" s="44"/>
      <c r="CQ1509" s="44"/>
      <c r="CR1509" s="44"/>
      <c r="CS1509" s="44"/>
      <c r="CT1509" s="44"/>
      <c r="CU1509" s="44"/>
      <c r="CV1509" s="44"/>
      <c r="CW1509" s="44"/>
      <c r="CX1509" s="44"/>
      <c r="CY1509" s="44"/>
      <c r="CZ1509" s="44"/>
      <c r="DA1509" s="44"/>
      <c r="DB1509" s="44"/>
      <c r="DC1509" s="44"/>
      <c r="DD1509" s="44"/>
      <c r="DE1509" s="44"/>
      <c r="DF1509" s="44"/>
      <c r="DG1509" s="44"/>
      <c r="DH1509" s="44"/>
      <c r="DI1509" s="44"/>
      <c r="DJ1509" s="44"/>
      <c r="DK1509" s="44"/>
      <c r="DL1509" s="44"/>
      <c r="DM1509" s="44"/>
      <c r="DN1509" s="44"/>
      <c r="DO1509" s="44"/>
      <c r="DP1509" s="44"/>
      <c r="DQ1509" s="44"/>
      <c r="DR1509" s="44"/>
      <c r="DS1509" s="44"/>
      <c r="DT1509" s="44"/>
      <c r="DU1509" s="44"/>
      <c r="DV1509" s="44"/>
      <c r="DW1509" s="44"/>
      <c r="DX1509" s="44"/>
      <c r="DY1509" s="44"/>
      <c r="DZ1509" s="44"/>
      <c r="EA1509" s="44"/>
      <c r="EB1509" s="44"/>
      <c r="EC1509" s="44"/>
      <c r="ED1509" s="44"/>
      <c r="EE1509" s="44"/>
      <c r="EF1509" s="44"/>
      <c r="EG1509" s="44"/>
      <c r="EH1509" s="44"/>
      <c r="EI1509" s="44"/>
      <c r="EJ1509" s="44"/>
      <c r="EK1509" s="44"/>
      <c r="EL1509" s="44"/>
      <c r="EM1509" s="44"/>
      <c r="EN1509" s="44"/>
      <c r="EO1509" s="44"/>
      <c r="EP1509" s="44"/>
      <c r="EQ1509" s="44"/>
      <c r="ER1509" s="44"/>
      <c r="ES1509" s="44"/>
      <c r="ET1509" s="44"/>
      <c r="EU1509" s="44"/>
      <c r="EV1509" s="44"/>
      <c r="EW1509" s="44"/>
      <c r="EX1509" s="44"/>
      <c r="EY1509" s="44"/>
      <c r="EZ1509" s="44"/>
      <c r="FA1509" s="44"/>
      <c r="FB1509" s="44"/>
      <c r="FC1509" s="44"/>
      <c r="FD1509" s="44"/>
      <c r="FE1509" s="44"/>
      <c r="FF1509" s="44"/>
      <c r="FG1509" s="44"/>
      <c r="FH1509" s="44"/>
      <c r="FI1509" s="44"/>
      <c r="FJ1509" s="44"/>
      <c r="FK1509" s="44"/>
      <c r="FL1509" s="44"/>
      <c r="FM1509" s="44"/>
      <c r="FN1509" s="44"/>
      <c r="FO1509" s="44"/>
      <c r="FP1509" s="44"/>
      <c r="FQ1509" s="44"/>
      <c r="FR1509" s="44"/>
      <c r="FS1509" s="44"/>
      <c r="FT1509" s="44"/>
      <c r="FU1509" s="44"/>
      <c r="FV1509" s="44"/>
      <c r="FW1509" s="44"/>
      <c r="FX1509" s="44"/>
      <c r="FY1509" s="44"/>
      <c r="FZ1509" s="44"/>
      <c r="GA1509" s="44"/>
      <c r="GB1509" s="44"/>
      <c r="GC1509" s="44"/>
      <c r="GD1509" s="44"/>
      <c r="GE1509" s="44"/>
      <c r="GF1509" s="44"/>
      <c r="GG1509" s="44"/>
      <c r="GH1509" s="44"/>
      <c r="GI1509" s="44"/>
      <c r="GJ1509" s="44"/>
      <c r="GK1509" s="44"/>
      <c r="GL1509" s="44"/>
      <c r="GM1509" s="44"/>
      <c r="GN1509" s="44"/>
      <c r="GO1509" s="44"/>
      <c r="GP1509" s="44"/>
      <c r="GQ1509" s="44"/>
      <c r="GR1509" s="44"/>
      <c r="GS1509" s="44"/>
      <c r="GT1509" s="44"/>
      <c r="GU1509" s="44"/>
      <c r="GV1509" s="44"/>
      <c r="GW1509" s="44"/>
      <c r="GX1509" s="44"/>
      <c r="GY1509" s="44"/>
      <c r="GZ1509" s="44"/>
      <c r="HA1509" s="44"/>
      <c r="HB1509" s="44"/>
      <c r="HC1509" s="44"/>
      <c r="HD1509" s="44"/>
      <c r="HE1509" s="44"/>
      <c r="HF1509" s="44"/>
      <c r="HG1509" s="44"/>
      <c r="HH1509" s="44"/>
      <c r="HI1509" s="44"/>
      <c r="HJ1509" s="44"/>
      <c r="HK1509" s="44"/>
      <c r="HL1509" s="44"/>
      <c r="HM1509" s="44"/>
      <c r="HN1509" s="44"/>
      <c r="HO1509" s="44"/>
      <c r="HP1509" s="44"/>
      <c r="HQ1509" s="44"/>
      <c r="HR1509" s="44"/>
      <c r="HS1509" s="44"/>
      <c r="HT1509" s="44"/>
      <c r="HU1509" s="44"/>
      <c r="HV1509" s="44"/>
      <c r="HW1509" s="44"/>
      <c r="HX1509" s="44"/>
      <c r="HY1509" s="44"/>
      <c r="HZ1509" s="44"/>
      <c r="IA1509" s="44"/>
      <c r="IB1509" s="44"/>
      <c r="IC1509" s="44"/>
      <c r="ID1509" s="44"/>
      <c r="IE1509" s="44"/>
      <c r="IF1509" s="44"/>
      <c r="IG1509" s="44"/>
      <c r="IH1509" s="44"/>
      <c r="II1509" s="44"/>
      <c r="IJ1509" s="44"/>
      <c r="IK1509" s="44"/>
      <c r="IL1509" s="44"/>
      <c r="IM1509" s="44"/>
      <c r="IN1509" s="44"/>
      <c r="IO1509" s="44"/>
      <c r="IP1509" s="44"/>
      <c r="IQ1509" s="44"/>
      <c r="IR1509" s="44"/>
      <c r="IS1509" s="44"/>
      <c r="IT1509" s="44"/>
      <c r="IU1509" s="44"/>
      <c r="IV1509" s="44"/>
    </row>
    <row r="1510" spans="1:256" s="32" customFormat="1" hidden="1" x14ac:dyDescent="0.25">
      <c r="A1510" s="52"/>
      <c r="B1510" s="20"/>
      <c r="C1510" s="56"/>
      <c r="D1510" s="56"/>
      <c r="E1510" s="104"/>
      <c r="F1510" s="37"/>
      <c r="G1510" s="56"/>
      <c r="H1510" s="53"/>
      <c r="I1510" s="20"/>
      <c r="J1510" s="20"/>
      <c r="K1510" s="56"/>
      <c r="L1510" s="24"/>
      <c r="M1510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44"/>
      <c r="AO1510" s="44"/>
      <c r="AP1510" s="44"/>
      <c r="AQ1510" s="44"/>
      <c r="AR1510" s="44"/>
      <c r="AS1510" s="44"/>
      <c r="AT1510" s="44"/>
      <c r="AU1510" s="44"/>
      <c r="AV1510" s="44"/>
      <c r="AW1510" s="44"/>
      <c r="AX1510" s="44"/>
      <c r="AY1510" s="44"/>
      <c r="AZ1510" s="44"/>
      <c r="BA1510" s="44"/>
      <c r="BB1510" s="44"/>
      <c r="BC1510" s="44"/>
      <c r="BD1510" s="44"/>
      <c r="BE1510" s="44"/>
      <c r="BF1510" s="44"/>
      <c r="BG1510" s="44"/>
      <c r="BH1510" s="44"/>
      <c r="BI1510" s="44"/>
      <c r="BJ1510" s="44"/>
      <c r="BK1510" s="44"/>
      <c r="BL1510" s="44"/>
      <c r="BM1510" s="44"/>
      <c r="BN1510" s="44"/>
      <c r="BO1510" s="44"/>
      <c r="BP1510" s="44"/>
      <c r="BQ1510" s="44"/>
      <c r="BR1510" s="44"/>
      <c r="BS1510" s="44"/>
      <c r="BT1510" s="44"/>
      <c r="BU1510" s="44"/>
      <c r="BV1510" s="44"/>
      <c r="BW1510" s="44"/>
      <c r="BX1510" s="44"/>
      <c r="BY1510" s="44"/>
      <c r="BZ1510" s="44"/>
      <c r="CA1510" s="44"/>
      <c r="CB1510" s="44"/>
      <c r="CC1510" s="44"/>
      <c r="CD1510" s="44"/>
      <c r="CE1510" s="44"/>
      <c r="CF1510" s="44"/>
      <c r="CG1510" s="44"/>
      <c r="CH1510" s="44"/>
      <c r="CI1510" s="44"/>
      <c r="CJ1510" s="44"/>
      <c r="CK1510" s="44"/>
      <c r="CL1510" s="44"/>
      <c r="CM1510" s="44"/>
      <c r="CN1510" s="44"/>
      <c r="CO1510" s="44"/>
      <c r="CP1510" s="44"/>
      <c r="CQ1510" s="44"/>
      <c r="CR1510" s="44"/>
      <c r="CS1510" s="44"/>
      <c r="CT1510" s="44"/>
      <c r="CU1510" s="44"/>
      <c r="CV1510" s="44"/>
      <c r="CW1510" s="44"/>
      <c r="CX1510" s="44"/>
      <c r="CY1510" s="44"/>
      <c r="CZ1510" s="44"/>
      <c r="DA1510" s="44"/>
      <c r="DB1510" s="44"/>
      <c r="DC1510" s="44"/>
      <c r="DD1510" s="44"/>
      <c r="DE1510" s="44"/>
      <c r="DF1510" s="44"/>
      <c r="DG1510" s="44"/>
      <c r="DH1510" s="44"/>
      <c r="DI1510" s="44"/>
      <c r="DJ1510" s="44"/>
      <c r="DK1510" s="44"/>
      <c r="DL1510" s="44"/>
      <c r="DM1510" s="44"/>
      <c r="DN1510" s="44"/>
      <c r="DO1510" s="44"/>
      <c r="DP1510" s="44"/>
      <c r="DQ1510" s="44"/>
      <c r="DR1510" s="44"/>
      <c r="DS1510" s="44"/>
      <c r="DT1510" s="44"/>
      <c r="DU1510" s="44"/>
      <c r="DV1510" s="44"/>
      <c r="DW1510" s="44"/>
      <c r="DX1510" s="44"/>
      <c r="DY1510" s="44"/>
      <c r="DZ1510" s="44"/>
      <c r="EA1510" s="44"/>
      <c r="EB1510" s="44"/>
      <c r="EC1510" s="44"/>
      <c r="ED1510" s="44"/>
      <c r="EE1510" s="44"/>
      <c r="EF1510" s="44"/>
      <c r="EG1510" s="44"/>
      <c r="EH1510" s="44"/>
      <c r="EI1510" s="44"/>
      <c r="EJ1510" s="44"/>
      <c r="EK1510" s="44"/>
      <c r="EL1510" s="44"/>
      <c r="EM1510" s="44"/>
      <c r="EN1510" s="44"/>
      <c r="EO1510" s="44"/>
      <c r="EP1510" s="44"/>
      <c r="EQ1510" s="44"/>
      <c r="ER1510" s="44"/>
      <c r="ES1510" s="44"/>
      <c r="ET1510" s="44"/>
      <c r="EU1510" s="44"/>
      <c r="EV1510" s="44"/>
      <c r="EW1510" s="44"/>
      <c r="EX1510" s="44"/>
      <c r="EY1510" s="44"/>
      <c r="EZ1510" s="44"/>
      <c r="FA1510" s="44"/>
      <c r="FB1510" s="44"/>
      <c r="FC1510" s="44"/>
      <c r="FD1510" s="44"/>
      <c r="FE1510" s="44"/>
      <c r="FF1510" s="44"/>
      <c r="FG1510" s="44"/>
      <c r="FH1510" s="44"/>
      <c r="FI1510" s="44"/>
      <c r="FJ1510" s="44"/>
      <c r="FK1510" s="44"/>
      <c r="FL1510" s="44"/>
      <c r="FM1510" s="44"/>
      <c r="FN1510" s="44"/>
      <c r="FO1510" s="44"/>
      <c r="FP1510" s="44"/>
      <c r="FQ1510" s="44"/>
      <c r="FR1510" s="44"/>
      <c r="FS1510" s="44"/>
      <c r="FT1510" s="44"/>
      <c r="FU1510" s="44"/>
      <c r="FV1510" s="44"/>
      <c r="FW1510" s="44"/>
      <c r="FX1510" s="44"/>
      <c r="FY1510" s="44"/>
      <c r="FZ1510" s="44"/>
      <c r="GA1510" s="44"/>
      <c r="GB1510" s="44"/>
      <c r="GC1510" s="44"/>
      <c r="GD1510" s="44"/>
      <c r="GE1510" s="44"/>
      <c r="GF1510" s="44"/>
      <c r="GG1510" s="44"/>
      <c r="GH1510" s="44"/>
      <c r="GI1510" s="44"/>
      <c r="GJ1510" s="44"/>
      <c r="GK1510" s="44"/>
      <c r="GL1510" s="44"/>
      <c r="GM1510" s="44"/>
      <c r="GN1510" s="44"/>
      <c r="GO1510" s="44"/>
      <c r="GP1510" s="44"/>
      <c r="GQ1510" s="44"/>
      <c r="GR1510" s="44"/>
      <c r="GS1510" s="44"/>
      <c r="GT1510" s="44"/>
      <c r="GU1510" s="44"/>
      <c r="GV1510" s="44"/>
      <c r="GW1510" s="44"/>
      <c r="GX1510" s="44"/>
      <c r="GY1510" s="44"/>
      <c r="GZ1510" s="44"/>
      <c r="HA1510" s="44"/>
      <c r="HB1510" s="44"/>
      <c r="HC1510" s="44"/>
      <c r="HD1510" s="44"/>
      <c r="HE1510" s="44"/>
      <c r="HF1510" s="44"/>
      <c r="HG1510" s="44"/>
      <c r="HH1510" s="44"/>
      <c r="HI1510" s="44"/>
      <c r="HJ1510" s="44"/>
      <c r="HK1510" s="44"/>
      <c r="HL1510" s="44"/>
      <c r="HM1510" s="44"/>
      <c r="HN1510" s="44"/>
      <c r="HO1510" s="44"/>
      <c r="HP1510" s="44"/>
      <c r="HQ1510" s="44"/>
      <c r="HR1510" s="44"/>
      <c r="HS1510" s="44"/>
      <c r="HT1510" s="44"/>
      <c r="HU1510" s="44"/>
      <c r="HV1510" s="44"/>
      <c r="HW1510" s="44"/>
      <c r="HX1510" s="44"/>
      <c r="HY1510" s="44"/>
      <c r="HZ1510" s="44"/>
      <c r="IA1510" s="44"/>
      <c r="IB1510" s="44"/>
      <c r="IC1510" s="44"/>
      <c r="ID1510" s="44"/>
      <c r="IE1510" s="44"/>
      <c r="IF1510" s="44"/>
      <c r="IG1510" s="44"/>
      <c r="IH1510" s="44"/>
      <c r="II1510" s="44"/>
      <c r="IJ1510" s="44"/>
      <c r="IK1510" s="44"/>
      <c r="IL1510" s="44"/>
      <c r="IM1510" s="44"/>
      <c r="IN1510" s="44"/>
      <c r="IO1510" s="44"/>
      <c r="IP1510" s="44"/>
      <c r="IQ1510" s="44"/>
      <c r="IR1510" s="44"/>
      <c r="IS1510" s="44"/>
      <c r="IT1510" s="44"/>
      <c r="IU1510" s="44"/>
      <c r="IV1510" s="44"/>
    </row>
    <row r="1511" spans="1:256" s="32" customFormat="1" hidden="1" x14ac:dyDescent="0.25">
      <c r="A1511" s="52"/>
      <c r="B1511" s="20"/>
      <c r="C1511" s="56"/>
      <c r="D1511" s="56"/>
      <c r="E1511" s="104"/>
      <c r="F1511" s="37"/>
      <c r="G1511" s="56"/>
      <c r="H1511" s="53"/>
      <c r="I1511" s="20"/>
      <c r="J1511" s="20"/>
      <c r="K1511" s="56"/>
      <c r="L1511" s="24"/>
      <c r="M1511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  <c r="AS1511" s="44"/>
      <c r="AT1511" s="44"/>
      <c r="AU1511" s="44"/>
      <c r="AV1511" s="44"/>
      <c r="AW1511" s="44"/>
      <c r="AX1511" s="44"/>
      <c r="AY1511" s="44"/>
      <c r="AZ1511" s="44"/>
      <c r="BA1511" s="44"/>
      <c r="BB1511" s="44"/>
      <c r="BC1511" s="44"/>
      <c r="BD1511" s="44"/>
      <c r="BE1511" s="44"/>
      <c r="BF1511" s="44"/>
      <c r="BG1511" s="44"/>
      <c r="BH1511" s="44"/>
      <c r="BI1511" s="44"/>
      <c r="BJ1511" s="44"/>
      <c r="BK1511" s="44"/>
      <c r="BL1511" s="44"/>
      <c r="BM1511" s="44"/>
      <c r="BN1511" s="44"/>
      <c r="BO1511" s="44"/>
      <c r="BP1511" s="44"/>
      <c r="BQ1511" s="44"/>
      <c r="BR1511" s="44"/>
      <c r="BS1511" s="44"/>
      <c r="BT1511" s="44"/>
      <c r="BU1511" s="44"/>
      <c r="BV1511" s="44"/>
      <c r="BW1511" s="44"/>
      <c r="BX1511" s="44"/>
      <c r="BY1511" s="44"/>
      <c r="BZ1511" s="44"/>
      <c r="CA1511" s="44"/>
      <c r="CB1511" s="44"/>
      <c r="CC1511" s="44"/>
      <c r="CD1511" s="44"/>
      <c r="CE1511" s="44"/>
      <c r="CF1511" s="44"/>
      <c r="CG1511" s="44"/>
      <c r="CH1511" s="44"/>
      <c r="CI1511" s="44"/>
      <c r="CJ1511" s="44"/>
      <c r="CK1511" s="44"/>
      <c r="CL1511" s="44"/>
      <c r="CM1511" s="44"/>
      <c r="CN1511" s="44"/>
      <c r="CO1511" s="44"/>
      <c r="CP1511" s="44"/>
      <c r="CQ1511" s="44"/>
      <c r="CR1511" s="44"/>
      <c r="CS1511" s="44"/>
      <c r="CT1511" s="44"/>
      <c r="CU1511" s="44"/>
      <c r="CV1511" s="44"/>
      <c r="CW1511" s="44"/>
      <c r="CX1511" s="44"/>
      <c r="CY1511" s="44"/>
      <c r="CZ1511" s="44"/>
      <c r="DA1511" s="44"/>
      <c r="DB1511" s="44"/>
      <c r="DC1511" s="44"/>
      <c r="DD1511" s="44"/>
      <c r="DE1511" s="44"/>
      <c r="DF1511" s="44"/>
      <c r="DG1511" s="44"/>
      <c r="DH1511" s="44"/>
      <c r="DI1511" s="44"/>
      <c r="DJ1511" s="44"/>
      <c r="DK1511" s="44"/>
      <c r="DL1511" s="44"/>
      <c r="DM1511" s="44"/>
      <c r="DN1511" s="44"/>
      <c r="DO1511" s="44"/>
      <c r="DP1511" s="44"/>
      <c r="DQ1511" s="44"/>
      <c r="DR1511" s="44"/>
      <c r="DS1511" s="44"/>
      <c r="DT1511" s="44"/>
      <c r="DU1511" s="44"/>
      <c r="DV1511" s="44"/>
      <c r="DW1511" s="44"/>
      <c r="DX1511" s="44"/>
      <c r="DY1511" s="44"/>
      <c r="DZ1511" s="44"/>
      <c r="EA1511" s="44"/>
      <c r="EB1511" s="44"/>
      <c r="EC1511" s="44"/>
      <c r="ED1511" s="44"/>
      <c r="EE1511" s="44"/>
      <c r="EF1511" s="44"/>
      <c r="EG1511" s="44"/>
      <c r="EH1511" s="44"/>
      <c r="EI1511" s="44"/>
      <c r="EJ1511" s="44"/>
      <c r="EK1511" s="44"/>
      <c r="EL1511" s="44"/>
      <c r="EM1511" s="44"/>
      <c r="EN1511" s="44"/>
      <c r="EO1511" s="44"/>
      <c r="EP1511" s="44"/>
      <c r="EQ1511" s="44"/>
      <c r="ER1511" s="44"/>
      <c r="ES1511" s="44"/>
      <c r="ET1511" s="44"/>
      <c r="EU1511" s="44"/>
      <c r="EV1511" s="44"/>
      <c r="EW1511" s="44"/>
      <c r="EX1511" s="44"/>
      <c r="EY1511" s="44"/>
      <c r="EZ1511" s="44"/>
      <c r="FA1511" s="44"/>
      <c r="FB1511" s="44"/>
      <c r="FC1511" s="44"/>
      <c r="FD1511" s="44"/>
      <c r="FE1511" s="44"/>
      <c r="FF1511" s="44"/>
      <c r="FG1511" s="44"/>
      <c r="FH1511" s="44"/>
      <c r="FI1511" s="44"/>
      <c r="FJ1511" s="44"/>
      <c r="FK1511" s="44"/>
      <c r="FL1511" s="44"/>
      <c r="FM1511" s="44"/>
      <c r="FN1511" s="44"/>
      <c r="FO1511" s="44"/>
      <c r="FP1511" s="44"/>
      <c r="FQ1511" s="44"/>
      <c r="FR1511" s="44"/>
      <c r="FS1511" s="44"/>
      <c r="FT1511" s="44"/>
      <c r="FU1511" s="44"/>
      <c r="FV1511" s="44"/>
      <c r="FW1511" s="44"/>
      <c r="FX1511" s="44"/>
      <c r="FY1511" s="44"/>
      <c r="FZ1511" s="44"/>
      <c r="GA1511" s="44"/>
      <c r="GB1511" s="44"/>
      <c r="GC1511" s="44"/>
      <c r="GD1511" s="44"/>
      <c r="GE1511" s="44"/>
      <c r="GF1511" s="44"/>
      <c r="GG1511" s="44"/>
      <c r="GH1511" s="44"/>
      <c r="GI1511" s="44"/>
      <c r="GJ1511" s="44"/>
      <c r="GK1511" s="44"/>
      <c r="GL1511" s="44"/>
      <c r="GM1511" s="44"/>
      <c r="GN1511" s="44"/>
      <c r="GO1511" s="44"/>
      <c r="GP1511" s="44"/>
      <c r="GQ1511" s="44"/>
      <c r="GR1511" s="44"/>
      <c r="GS1511" s="44"/>
      <c r="GT1511" s="44"/>
      <c r="GU1511" s="44"/>
      <c r="GV1511" s="44"/>
      <c r="GW1511" s="44"/>
      <c r="GX1511" s="44"/>
      <c r="GY1511" s="44"/>
      <c r="GZ1511" s="44"/>
      <c r="HA1511" s="44"/>
      <c r="HB1511" s="44"/>
      <c r="HC1511" s="44"/>
      <c r="HD1511" s="44"/>
      <c r="HE1511" s="44"/>
      <c r="HF1511" s="44"/>
      <c r="HG1511" s="44"/>
      <c r="HH1511" s="44"/>
      <c r="HI1511" s="44"/>
      <c r="HJ1511" s="44"/>
      <c r="HK1511" s="44"/>
      <c r="HL1511" s="44"/>
      <c r="HM1511" s="44"/>
      <c r="HN1511" s="44"/>
      <c r="HO1511" s="44"/>
      <c r="HP1511" s="44"/>
      <c r="HQ1511" s="44"/>
      <c r="HR1511" s="44"/>
      <c r="HS1511" s="44"/>
      <c r="HT1511" s="44"/>
      <c r="HU1511" s="44"/>
      <c r="HV1511" s="44"/>
      <c r="HW1511" s="44"/>
      <c r="HX1511" s="44"/>
      <c r="HY1511" s="44"/>
      <c r="HZ1511" s="44"/>
      <c r="IA1511" s="44"/>
      <c r="IB1511" s="44"/>
      <c r="IC1511" s="44"/>
      <c r="ID1511" s="44"/>
      <c r="IE1511" s="44"/>
      <c r="IF1511" s="44"/>
      <c r="IG1511" s="44"/>
      <c r="IH1511" s="44"/>
      <c r="II1511" s="44"/>
      <c r="IJ1511" s="44"/>
      <c r="IK1511" s="44"/>
      <c r="IL1511" s="44"/>
      <c r="IM1511" s="44"/>
      <c r="IN1511" s="44"/>
      <c r="IO1511" s="44"/>
      <c r="IP1511" s="44"/>
      <c r="IQ1511" s="44"/>
      <c r="IR1511" s="44"/>
      <c r="IS1511" s="44"/>
      <c r="IT1511" s="44"/>
      <c r="IU1511" s="44"/>
      <c r="IV1511" s="44"/>
    </row>
    <row r="1512" spans="1:256" s="32" customFormat="1" hidden="1" x14ac:dyDescent="0.25">
      <c r="A1512" s="52"/>
      <c r="B1512" s="20"/>
      <c r="C1512" s="56"/>
      <c r="D1512" s="56"/>
      <c r="E1512" s="104"/>
      <c r="F1512" s="37"/>
      <c r="G1512" s="56"/>
      <c r="H1512" s="53"/>
      <c r="I1512" s="20"/>
      <c r="J1512" s="20"/>
      <c r="K1512" s="56"/>
      <c r="L1512" s="24"/>
      <c r="M1512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  <c r="AS1512" s="44"/>
      <c r="AT1512" s="44"/>
      <c r="AU1512" s="44"/>
      <c r="AV1512" s="44"/>
      <c r="AW1512" s="44"/>
      <c r="AX1512" s="44"/>
      <c r="AY1512" s="44"/>
      <c r="AZ1512" s="44"/>
      <c r="BA1512" s="44"/>
      <c r="BB1512" s="44"/>
      <c r="BC1512" s="44"/>
      <c r="BD1512" s="44"/>
      <c r="BE1512" s="44"/>
      <c r="BF1512" s="44"/>
      <c r="BG1512" s="44"/>
      <c r="BH1512" s="44"/>
      <c r="BI1512" s="44"/>
      <c r="BJ1512" s="44"/>
      <c r="BK1512" s="44"/>
      <c r="BL1512" s="44"/>
      <c r="BM1512" s="44"/>
      <c r="BN1512" s="44"/>
      <c r="BO1512" s="44"/>
      <c r="BP1512" s="44"/>
      <c r="BQ1512" s="44"/>
      <c r="BR1512" s="44"/>
      <c r="BS1512" s="44"/>
      <c r="BT1512" s="44"/>
      <c r="BU1512" s="44"/>
      <c r="BV1512" s="44"/>
      <c r="BW1512" s="44"/>
      <c r="BX1512" s="44"/>
      <c r="BY1512" s="44"/>
      <c r="BZ1512" s="44"/>
      <c r="CA1512" s="44"/>
      <c r="CB1512" s="44"/>
      <c r="CC1512" s="44"/>
      <c r="CD1512" s="44"/>
      <c r="CE1512" s="44"/>
      <c r="CF1512" s="44"/>
      <c r="CG1512" s="44"/>
      <c r="CH1512" s="44"/>
      <c r="CI1512" s="44"/>
      <c r="CJ1512" s="44"/>
      <c r="CK1512" s="44"/>
      <c r="CL1512" s="44"/>
      <c r="CM1512" s="44"/>
      <c r="CN1512" s="44"/>
      <c r="CO1512" s="44"/>
      <c r="CP1512" s="44"/>
      <c r="CQ1512" s="44"/>
      <c r="CR1512" s="44"/>
      <c r="CS1512" s="44"/>
      <c r="CT1512" s="44"/>
      <c r="CU1512" s="44"/>
      <c r="CV1512" s="44"/>
      <c r="CW1512" s="44"/>
      <c r="CX1512" s="44"/>
      <c r="CY1512" s="44"/>
      <c r="CZ1512" s="44"/>
      <c r="DA1512" s="44"/>
      <c r="DB1512" s="44"/>
      <c r="DC1512" s="44"/>
      <c r="DD1512" s="44"/>
      <c r="DE1512" s="44"/>
      <c r="DF1512" s="44"/>
      <c r="DG1512" s="44"/>
      <c r="DH1512" s="44"/>
      <c r="DI1512" s="44"/>
      <c r="DJ1512" s="44"/>
      <c r="DK1512" s="44"/>
      <c r="DL1512" s="44"/>
      <c r="DM1512" s="44"/>
      <c r="DN1512" s="44"/>
      <c r="DO1512" s="44"/>
      <c r="DP1512" s="44"/>
      <c r="DQ1512" s="44"/>
      <c r="DR1512" s="44"/>
      <c r="DS1512" s="44"/>
      <c r="DT1512" s="44"/>
      <c r="DU1512" s="44"/>
      <c r="DV1512" s="44"/>
      <c r="DW1512" s="44"/>
      <c r="DX1512" s="44"/>
      <c r="DY1512" s="44"/>
      <c r="DZ1512" s="44"/>
      <c r="EA1512" s="44"/>
      <c r="EB1512" s="44"/>
      <c r="EC1512" s="44"/>
      <c r="ED1512" s="44"/>
      <c r="EE1512" s="44"/>
      <c r="EF1512" s="44"/>
      <c r="EG1512" s="44"/>
      <c r="EH1512" s="44"/>
      <c r="EI1512" s="44"/>
      <c r="EJ1512" s="44"/>
      <c r="EK1512" s="44"/>
      <c r="EL1512" s="44"/>
      <c r="EM1512" s="44"/>
      <c r="EN1512" s="44"/>
      <c r="EO1512" s="44"/>
      <c r="EP1512" s="44"/>
      <c r="EQ1512" s="44"/>
      <c r="ER1512" s="44"/>
      <c r="ES1512" s="44"/>
      <c r="ET1512" s="44"/>
      <c r="EU1512" s="44"/>
      <c r="EV1512" s="44"/>
      <c r="EW1512" s="44"/>
      <c r="EX1512" s="44"/>
      <c r="EY1512" s="44"/>
      <c r="EZ1512" s="44"/>
      <c r="FA1512" s="44"/>
      <c r="FB1512" s="44"/>
      <c r="FC1512" s="44"/>
      <c r="FD1512" s="44"/>
      <c r="FE1512" s="44"/>
      <c r="FF1512" s="44"/>
      <c r="FG1512" s="44"/>
      <c r="FH1512" s="44"/>
      <c r="FI1512" s="44"/>
      <c r="FJ1512" s="44"/>
      <c r="FK1512" s="44"/>
      <c r="FL1512" s="44"/>
      <c r="FM1512" s="44"/>
      <c r="FN1512" s="44"/>
      <c r="FO1512" s="44"/>
      <c r="FP1512" s="44"/>
      <c r="FQ1512" s="44"/>
      <c r="FR1512" s="44"/>
      <c r="FS1512" s="44"/>
      <c r="FT1512" s="44"/>
      <c r="FU1512" s="44"/>
      <c r="FV1512" s="44"/>
      <c r="FW1512" s="44"/>
      <c r="FX1512" s="44"/>
      <c r="FY1512" s="44"/>
      <c r="FZ1512" s="44"/>
      <c r="GA1512" s="44"/>
      <c r="GB1512" s="44"/>
      <c r="GC1512" s="44"/>
      <c r="GD1512" s="44"/>
      <c r="GE1512" s="44"/>
      <c r="GF1512" s="44"/>
      <c r="GG1512" s="44"/>
      <c r="GH1512" s="44"/>
      <c r="GI1512" s="44"/>
      <c r="GJ1512" s="44"/>
      <c r="GK1512" s="44"/>
      <c r="GL1512" s="44"/>
      <c r="GM1512" s="44"/>
      <c r="GN1512" s="44"/>
      <c r="GO1512" s="44"/>
      <c r="GP1512" s="44"/>
      <c r="GQ1512" s="44"/>
      <c r="GR1512" s="44"/>
      <c r="GS1512" s="44"/>
      <c r="GT1512" s="44"/>
      <c r="GU1512" s="44"/>
      <c r="GV1512" s="44"/>
      <c r="GW1512" s="44"/>
      <c r="GX1512" s="44"/>
      <c r="GY1512" s="44"/>
      <c r="GZ1512" s="44"/>
      <c r="HA1512" s="44"/>
      <c r="HB1512" s="44"/>
      <c r="HC1512" s="44"/>
      <c r="HD1512" s="44"/>
      <c r="HE1512" s="44"/>
      <c r="HF1512" s="44"/>
      <c r="HG1512" s="44"/>
      <c r="HH1512" s="44"/>
      <c r="HI1512" s="44"/>
      <c r="HJ1512" s="44"/>
      <c r="HK1512" s="44"/>
      <c r="HL1512" s="44"/>
      <c r="HM1512" s="44"/>
      <c r="HN1512" s="44"/>
      <c r="HO1512" s="44"/>
      <c r="HP1512" s="44"/>
      <c r="HQ1512" s="44"/>
      <c r="HR1512" s="44"/>
      <c r="HS1512" s="44"/>
      <c r="HT1512" s="44"/>
      <c r="HU1512" s="44"/>
      <c r="HV1512" s="44"/>
      <c r="HW1512" s="44"/>
      <c r="HX1512" s="44"/>
      <c r="HY1512" s="44"/>
      <c r="HZ1512" s="44"/>
      <c r="IA1512" s="44"/>
      <c r="IB1512" s="44"/>
      <c r="IC1512" s="44"/>
      <c r="ID1512" s="44"/>
      <c r="IE1512" s="44"/>
      <c r="IF1512" s="44"/>
      <c r="IG1512" s="44"/>
      <c r="IH1512" s="44"/>
      <c r="II1512" s="44"/>
      <c r="IJ1512" s="44"/>
      <c r="IK1512" s="44"/>
      <c r="IL1512" s="44"/>
      <c r="IM1512" s="44"/>
      <c r="IN1512" s="44"/>
      <c r="IO1512" s="44"/>
      <c r="IP1512" s="44"/>
      <c r="IQ1512" s="44"/>
      <c r="IR1512" s="44"/>
      <c r="IS1512" s="44"/>
      <c r="IT1512" s="44"/>
      <c r="IU1512" s="44"/>
      <c r="IV1512" s="44"/>
    </row>
    <row r="1513" spans="1:256" s="32" customFormat="1" hidden="1" x14ac:dyDescent="0.25">
      <c r="A1513" s="52"/>
      <c r="B1513" s="20"/>
      <c r="C1513" s="20"/>
      <c r="D1513" s="56"/>
      <c r="E1513" s="37"/>
      <c r="F1513" s="37"/>
      <c r="G1513" s="56"/>
      <c r="H1513" s="53"/>
      <c r="I1513" s="20"/>
      <c r="J1513" s="20"/>
      <c r="K1513" s="56"/>
      <c r="L1513" s="24"/>
      <c r="M1513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44"/>
      <c r="AM1513" s="44"/>
      <c r="AN1513" s="44"/>
      <c r="AO1513" s="44"/>
      <c r="AP1513" s="44"/>
      <c r="AQ1513" s="44"/>
      <c r="AR1513" s="44"/>
      <c r="AS1513" s="44"/>
      <c r="AT1513" s="44"/>
      <c r="AU1513" s="44"/>
      <c r="AV1513" s="44"/>
      <c r="AW1513" s="44"/>
      <c r="AX1513" s="44"/>
      <c r="AY1513" s="44"/>
      <c r="AZ1513" s="44"/>
      <c r="BA1513" s="44"/>
      <c r="BB1513" s="44"/>
      <c r="BC1513" s="44"/>
      <c r="BD1513" s="44"/>
      <c r="BE1513" s="44"/>
      <c r="BF1513" s="44"/>
      <c r="BG1513" s="44"/>
      <c r="BH1513" s="44"/>
      <c r="BI1513" s="44"/>
      <c r="BJ1513" s="44"/>
      <c r="BK1513" s="44"/>
      <c r="BL1513" s="44"/>
      <c r="BM1513" s="44"/>
      <c r="BN1513" s="44"/>
      <c r="BO1513" s="44"/>
      <c r="BP1513" s="44"/>
      <c r="BQ1513" s="44"/>
      <c r="BR1513" s="44"/>
      <c r="BS1513" s="44"/>
      <c r="BT1513" s="44"/>
      <c r="BU1513" s="44"/>
      <c r="BV1513" s="44"/>
      <c r="BW1513" s="44"/>
      <c r="BX1513" s="44"/>
      <c r="BY1513" s="44"/>
      <c r="BZ1513" s="44"/>
      <c r="CA1513" s="44"/>
      <c r="CB1513" s="44"/>
      <c r="CC1513" s="44"/>
      <c r="CD1513" s="44"/>
      <c r="CE1513" s="44"/>
      <c r="CF1513" s="44"/>
      <c r="CG1513" s="44"/>
      <c r="CH1513" s="44"/>
      <c r="CI1513" s="44"/>
      <c r="CJ1513" s="44"/>
      <c r="CK1513" s="44"/>
      <c r="CL1513" s="44"/>
      <c r="CM1513" s="44"/>
      <c r="CN1513" s="44"/>
      <c r="CO1513" s="44"/>
      <c r="CP1513" s="44"/>
      <c r="CQ1513" s="44"/>
      <c r="CR1513" s="44"/>
      <c r="CS1513" s="44"/>
      <c r="CT1513" s="44"/>
      <c r="CU1513" s="44"/>
      <c r="CV1513" s="44"/>
      <c r="CW1513" s="44"/>
      <c r="CX1513" s="44"/>
      <c r="CY1513" s="44"/>
      <c r="CZ1513" s="44"/>
      <c r="DA1513" s="44"/>
      <c r="DB1513" s="44"/>
      <c r="DC1513" s="44"/>
      <c r="DD1513" s="44"/>
      <c r="DE1513" s="44"/>
      <c r="DF1513" s="44"/>
      <c r="DG1513" s="44"/>
      <c r="DH1513" s="44"/>
      <c r="DI1513" s="44"/>
      <c r="DJ1513" s="44"/>
      <c r="DK1513" s="44"/>
      <c r="DL1513" s="44"/>
      <c r="DM1513" s="44"/>
      <c r="DN1513" s="44"/>
      <c r="DO1513" s="44"/>
      <c r="DP1513" s="44"/>
      <c r="DQ1513" s="44"/>
      <c r="DR1513" s="44"/>
      <c r="DS1513" s="44"/>
      <c r="DT1513" s="44"/>
      <c r="DU1513" s="44"/>
      <c r="DV1513" s="44"/>
      <c r="DW1513" s="44"/>
      <c r="DX1513" s="44"/>
      <c r="DY1513" s="44"/>
      <c r="DZ1513" s="44"/>
      <c r="EA1513" s="44"/>
      <c r="EB1513" s="44"/>
      <c r="EC1513" s="44"/>
      <c r="ED1513" s="44"/>
      <c r="EE1513" s="44"/>
      <c r="EF1513" s="44"/>
      <c r="EG1513" s="44"/>
      <c r="EH1513" s="44"/>
      <c r="EI1513" s="44"/>
      <c r="EJ1513" s="44"/>
      <c r="EK1513" s="44"/>
      <c r="EL1513" s="44"/>
      <c r="EM1513" s="44"/>
      <c r="EN1513" s="44"/>
      <c r="EO1513" s="44"/>
      <c r="EP1513" s="44"/>
      <c r="EQ1513" s="44"/>
      <c r="ER1513" s="44"/>
      <c r="ES1513" s="44"/>
      <c r="ET1513" s="44"/>
      <c r="EU1513" s="44"/>
      <c r="EV1513" s="44"/>
      <c r="EW1513" s="44"/>
      <c r="EX1513" s="44"/>
      <c r="EY1513" s="44"/>
      <c r="EZ1513" s="44"/>
      <c r="FA1513" s="44"/>
      <c r="FB1513" s="44"/>
      <c r="FC1513" s="44"/>
      <c r="FD1513" s="44"/>
      <c r="FE1513" s="44"/>
      <c r="FF1513" s="44"/>
      <c r="FG1513" s="44"/>
      <c r="FH1513" s="44"/>
      <c r="FI1513" s="44"/>
      <c r="FJ1513" s="44"/>
      <c r="FK1513" s="44"/>
      <c r="FL1513" s="44"/>
      <c r="FM1513" s="44"/>
      <c r="FN1513" s="44"/>
      <c r="FO1513" s="44"/>
      <c r="FP1513" s="44"/>
      <c r="FQ1513" s="44"/>
      <c r="FR1513" s="44"/>
      <c r="FS1513" s="44"/>
      <c r="FT1513" s="44"/>
      <c r="FU1513" s="44"/>
      <c r="FV1513" s="44"/>
      <c r="FW1513" s="44"/>
      <c r="FX1513" s="44"/>
      <c r="FY1513" s="44"/>
      <c r="FZ1513" s="44"/>
      <c r="GA1513" s="44"/>
      <c r="GB1513" s="44"/>
      <c r="GC1513" s="44"/>
      <c r="GD1513" s="44"/>
      <c r="GE1513" s="44"/>
      <c r="GF1513" s="44"/>
      <c r="GG1513" s="44"/>
      <c r="GH1513" s="44"/>
      <c r="GI1513" s="44"/>
      <c r="GJ1513" s="44"/>
      <c r="GK1513" s="44"/>
      <c r="GL1513" s="44"/>
      <c r="GM1513" s="44"/>
      <c r="GN1513" s="44"/>
      <c r="GO1513" s="44"/>
      <c r="GP1513" s="44"/>
      <c r="GQ1513" s="44"/>
      <c r="GR1513" s="44"/>
      <c r="GS1513" s="44"/>
      <c r="GT1513" s="44"/>
      <c r="GU1513" s="44"/>
      <c r="GV1513" s="44"/>
      <c r="GW1513" s="44"/>
      <c r="GX1513" s="44"/>
      <c r="GY1513" s="44"/>
      <c r="GZ1513" s="44"/>
      <c r="HA1513" s="44"/>
      <c r="HB1513" s="44"/>
      <c r="HC1513" s="44"/>
      <c r="HD1513" s="44"/>
      <c r="HE1513" s="44"/>
      <c r="HF1513" s="44"/>
      <c r="HG1513" s="44"/>
      <c r="HH1513" s="44"/>
      <c r="HI1513" s="44"/>
      <c r="HJ1513" s="44"/>
      <c r="HK1513" s="44"/>
      <c r="HL1513" s="44"/>
      <c r="HM1513" s="44"/>
      <c r="HN1513" s="44"/>
      <c r="HO1513" s="44"/>
      <c r="HP1513" s="44"/>
      <c r="HQ1513" s="44"/>
      <c r="HR1513" s="44"/>
      <c r="HS1513" s="44"/>
      <c r="HT1513" s="44"/>
      <c r="HU1513" s="44"/>
      <c r="HV1513" s="44"/>
      <c r="HW1513" s="44"/>
      <c r="HX1513" s="44"/>
      <c r="HY1513" s="44"/>
      <c r="HZ1513" s="44"/>
      <c r="IA1513" s="44"/>
      <c r="IB1513" s="44"/>
      <c r="IC1513" s="44"/>
      <c r="ID1513" s="44"/>
      <c r="IE1513" s="44"/>
      <c r="IF1513" s="44"/>
      <c r="IG1513" s="44"/>
      <c r="IH1513" s="44"/>
      <c r="II1513" s="44"/>
      <c r="IJ1513" s="44"/>
      <c r="IK1513" s="44"/>
      <c r="IL1513" s="44"/>
      <c r="IM1513" s="44"/>
      <c r="IN1513" s="44"/>
      <c r="IO1513" s="44"/>
      <c r="IP1513" s="44"/>
      <c r="IQ1513" s="44"/>
      <c r="IR1513" s="44"/>
      <c r="IS1513" s="44"/>
      <c r="IT1513" s="44"/>
      <c r="IU1513" s="44"/>
      <c r="IV1513" s="44"/>
    </row>
    <row r="1514" spans="1:256" s="41" customFormat="1" x14ac:dyDescent="0.25">
      <c r="A1514" s="81">
        <v>43312</v>
      </c>
      <c r="B1514" s="86" t="s">
        <v>186</v>
      </c>
      <c r="C1514" s="82" t="s">
        <v>70</v>
      </c>
      <c r="D1514" s="54" t="s">
        <v>74</v>
      </c>
      <c r="E1514" s="99">
        <v>110000</v>
      </c>
      <c r="F1514" s="88"/>
      <c r="G1514" s="88"/>
      <c r="H1514" s="82" t="s">
        <v>82</v>
      </c>
      <c r="I1514" s="87" t="s">
        <v>188</v>
      </c>
      <c r="J1514" s="87"/>
      <c r="K1514" s="31" t="s">
        <v>66</v>
      </c>
      <c r="L1514" s="82" t="s">
        <v>100</v>
      </c>
      <c r="M1514" s="89"/>
      <c r="N1514" s="79"/>
      <c r="O1514" s="79"/>
      <c r="P1514" s="79"/>
      <c r="Q1514" s="79"/>
      <c r="R1514" s="79"/>
      <c r="S1514" s="79"/>
      <c r="T1514" s="79"/>
      <c r="U1514" s="79"/>
      <c r="V1514" s="79"/>
      <c r="W1514" s="79"/>
      <c r="X1514" s="79"/>
      <c r="Y1514" s="79"/>
      <c r="Z1514" s="79"/>
      <c r="AA1514" s="79"/>
      <c r="AB1514" s="79"/>
      <c r="AC1514" s="79"/>
      <c r="AD1514" s="79"/>
      <c r="AE1514" s="79"/>
      <c r="AF1514" s="79"/>
      <c r="AG1514" s="79"/>
      <c r="AH1514" s="79"/>
      <c r="AI1514" s="79"/>
      <c r="AJ1514" s="79"/>
      <c r="AK1514" s="79"/>
      <c r="AL1514" s="79"/>
      <c r="AM1514" s="79"/>
      <c r="AN1514" s="79"/>
      <c r="AO1514" s="79"/>
      <c r="AP1514" s="79"/>
      <c r="AQ1514" s="79"/>
      <c r="AR1514" s="79"/>
      <c r="AS1514" s="79"/>
      <c r="AT1514" s="79"/>
      <c r="AU1514" s="79"/>
      <c r="AV1514" s="79"/>
      <c r="AW1514" s="79"/>
      <c r="AX1514" s="79"/>
      <c r="AY1514" s="79"/>
      <c r="AZ1514" s="79"/>
      <c r="BA1514" s="79"/>
      <c r="BB1514" s="79"/>
      <c r="BC1514" s="79"/>
      <c r="BD1514" s="79"/>
      <c r="BE1514" s="79"/>
      <c r="BF1514" s="79"/>
      <c r="BG1514" s="79"/>
      <c r="BH1514" s="79"/>
      <c r="BI1514" s="79"/>
      <c r="BJ1514" s="79"/>
      <c r="BK1514" s="79"/>
      <c r="BL1514" s="79"/>
      <c r="BM1514" s="79"/>
      <c r="BN1514" s="79"/>
      <c r="BO1514" s="79"/>
      <c r="BP1514" s="79"/>
      <c r="BQ1514" s="79"/>
      <c r="BR1514" s="79"/>
      <c r="BS1514" s="79"/>
      <c r="BT1514" s="79"/>
      <c r="BU1514" s="79"/>
      <c r="BV1514" s="79"/>
      <c r="BW1514" s="79"/>
      <c r="BX1514" s="79"/>
      <c r="BY1514" s="79"/>
      <c r="BZ1514" s="79"/>
      <c r="CA1514" s="79"/>
      <c r="CB1514" s="79"/>
      <c r="CC1514" s="79"/>
      <c r="CD1514" s="79"/>
      <c r="CE1514" s="79"/>
      <c r="CF1514" s="79"/>
      <c r="CG1514" s="79"/>
      <c r="CH1514" s="79"/>
      <c r="CI1514" s="79"/>
      <c r="CJ1514" s="79"/>
      <c r="CK1514" s="79"/>
      <c r="CL1514" s="79"/>
      <c r="CM1514" s="79"/>
      <c r="CN1514" s="79"/>
      <c r="CO1514" s="79"/>
      <c r="CP1514" s="79"/>
      <c r="CQ1514" s="79"/>
      <c r="CR1514" s="79"/>
      <c r="CS1514" s="79"/>
      <c r="CT1514" s="79"/>
      <c r="CU1514" s="79"/>
      <c r="CV1514" s="79"/>
      <c r="CW1514" s="79"/>
      <c r="CX1514" s="79"/>
      <c r="CY1514" s="79"/>
      <c r="CZ1514" s="79"/>
      <c r="DA1514" s="79"/>
      <c r="DB1514" s="79"/>
      <c r="DC1514" s="79"/>
      <c r="DD1514" s="79"/>
      <c r="DE1514" s="79"/>
      <c r="DF1514" s="79"/>
      <c r="DG1514" s="79"/>
      <c r="DH1514" s="79"/>
      <c r="DI1514" s="79"/>
      <c r="DJ1514" s="79"/>
      <c r="DK1514" s="79"/>
      <c r="DL1514" s="79"/>
      <c r="DM1514" s="79"/>
      <c r="DN1514" s="79"/>
      <c r="DO1514" s="79"/>
      <c r="DP1514" s="79"/>
      <c r="DQ1514" s="79"/>
      <c r="DR1514" s="79"/>
      <c r="DS1514" s="79"/>
      <c r="DT1514" s="79"/>
      <c r="DU1514" s="79"/>
      <c r="DV1514" s="79"/>
      <c r="DW1514" s="79"/>
      <c r="DX1514" s="79"/>
      <c r="DY1514" s="79"/>
      <c r="DZ1514" s="79"/>
      <c r="EA1514" s="79"/>
      <c r="EB1514" s="79"/>
      <c r="EC1514" s="79"/>
      <c r="ED1514" s="79"/>
      <c r="EE1514" s="79"/>
      <c r="EF1514" s="79"/>
      <c r="EG1514" s="79"/>
      <c r="EH1514" s="79"/>
      <c r="EI1514" s="79"/>
      <c r="EJ1514" s="79"/>
      <c r="EK1514" s="79"/>
      <c r="EL1514" s="79"/>
      <c r="EM1514" s="79"/>
      <c r="EN1514" s="79"/>
      <c r="EO1514" s="79"/>
      <c r="EP1514" s="79"/>
      <c r="EQ1514" s="79"/>
      <c r="ER1514" s="79"/>
      <c r="ES1514" s="79"/>
      <c r="ET1514" s="79"/>
      <c r="EU1514" s="79"/>
      <c r="EV1514" s="79"/>
      <c r="EW1514" s="79"/>
      <c r="EX1514" s="79"/>
      <c r="EY1514" s="79"/>
      <c r="EZ1514" s="79"/>
      <c r="FA1514" s="79"/>
      <c r="FB1514" s="79"/>
      <c r="FC1514" s="79"/>
      <c r="FD1514" s="79"/>
      <c r="FE1514" s="79"/>
      <c r="FF1514" s="79"/>
      <c r="FG1514" s="79"/>
      <c r="FH1514" s="79"/>
      <c r="FI1514" s="79"/>
      <c r="FJ1514" s="79"/>
      <c r="FK1514" s="79"/>
      <c r="FL1514" s="79"/>
      <c r="FM1514" s="79"/>
      <c r="FN1514" s="79"/>
      <c r="FO1514" s="79"/>
      <c r="FP1514" s="79"/>
      <c r="FQ1514" s="79"/>
      <c r="FR1514" s="79"/>
      <c r="FS1514" s="79"/>
      <c r="FT1514" s="79"/>
      <c r="FU1514" s="79"/>
      <c r="FV1514" s="79"/>
      <c r="FW1514" s="79"/>
      <c r="FX1514" s="79"/>
      <c r="FY1514" s="79"/>
      <c r="FZ1514" s="79"/>
      <c r="GA1514" s="79"/>
      <c r="GB1514" s="79"/>
      <c r="GC1514" s="79"/>
      <c r="GD1514" s="79"/>
      <c r="GE1514" s="79"/>
      <c r="GF1514" s="79"/>
      <c r="GG1514" s="79"/>
      <c r="GH1514" s="79"/>
      <c r="GI1514" s="79"/>
      <c r="GJ1514" s="79"/>
      <c r="GK1514" s="79"/>
      <c r="GL1514" s="79"/>
      <c r="GM1514" s="79"/>
      <c r="GN1514" s="79"/>
      <c r="GO1514" s="79"/>
      <c r="GP1514" s="79"/>
      <c r="GQ1514" s="79"/>
      <c r="GR1514" s="79"/>
      <c r="GS1514" s="79"/>
      <c r="GT1514" s="79"/>
      <c r="GU1514" s="79"/>
      <c r="GV1514" s="79"/>
      <c r="GW1514" s="79"/>
      <c r="GX1514" s="79"/>
      <c r="GY1514" s="79"/>
      <c r="GZ1514" s="79"/>
      <c r="HA1514" s="79"/>
      <c r="HB1514" s="79"/>
      <c r="HC1514" s="79"/>
      <c r="HD1514" s="79"/>
      <c r="HE1514" s="79"/>
      <c r="HF1514" s="79"/>
      <c r="HG1514" s="79"/>
      <c r="HH1514" s="79"/>
      <c r="HI1514" s="79"/>
      <c r="HJ1514" s="79"/>
      <c r="HK1514" s="79"/>
      <c r="HL1514" s="79"/>
      <c r="HM1514" s="79"/>
      <c r="HN1514" s="79"/>
      <c r="HO1514" s="79"/>
      <c r="HP1514" s="79"/>
      <c r="HQ1514" s="79"/>
      <c r="HR1514" s="79"/>
      <c r="HS1514" s="79"/>
      <c r="HT1514" s="79"/>
      <c r="HU1514" s="79"/>
      <c r="HV1514" s="79"/>
      <c r="HW1514" s="79"/>
      <c r="HX1514" s="79"/>
      <c r="HY1514" s="79"/>
      <c r="HZ1514" s="79"/>
      <c r="IA1514" s="79"/>
      <c r="IB1514" s="79"/>
      <c r="IC1514" s="79"/>
      <c r="ID1514" s="79"/>
      <c r="IE1514" s="79"/>
      <c r="IF1514" s="79"/>
      <c r="IG1514" s="79"/>
      <c r="IH1514" s="79"/>
      <c r="II1514" s="79"/>
      <c r="IJ1514" s="79"/>
      <c r="IK1514" s="79"/>
      <c r="IL1514" s="79"/>
      <c r="IM1514" s="79"/>
      <c r="IN1514" s="79"/>
      <c r="IO1514" s="79"/>
      <c r="IP1514" s="79"/>
      <c r="IQ1514" s="79"/>
      <c r="IR1514" s="79"/>
      <c r="IS1514" s="79"/>
      <c r="IT1514" s="79"/>
      <c r="IU1514" s="79"/>
      <c r="IV1514" s="79"/>
    </row>
    <row r="1515" spans="1:256" s="89" customFormat="1" x14ac:dyDescent="0.25">
      <c r="A1515" s="81">
        <v>43312</v>
      </c>
      <c r="B1515" s="31" t="s">
        <v>356</v>
      </c>
      <c r="C1515" s="31" t="s">
        <v>70</v>
      </c>
      <c r="D1515" s="31" t="s">
        <v>74</v>
      </c>
      <c r="E1515" s="60"/>
      <c r="F1515" s="60">
        <v>90000</v>
      </c>
      <c r="G1515" s="84"/>
      <c r="H1515" s="31" t="s">
        <v>186</v>
      </c>
      <c r="I1515" s="31">
        <v>13</v>
      </c>
      <c r="J1515" s="31"/>
      <c r="K1515" s="31" t="s">
        <v>66</v>
      </c>
      <c r="L1515" s="82" t="s">
        <v>100</v>
      </c>
      <c r="M1515" s="85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7"/>
      <c r="AV1515" s="97"/>
      <c r="AW1515" s="97"/>
      <c r="AX1515" s="97"/>
      <c r="AY1515" s="97"/>
      <c r="AZ1515" s="97"/>
      <c r="BA1515" s="97"/>
      <c r="BB1515" s="97"/>
      <c r="BC1515" s="97"/>
      <c r="BD1515" s="97"/>
      <c r="BE1515" s="97"/>
      <c r="BF1515" s="97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7"/>
      <c r="BS1515" s="97"/>
      <c r="BT1515" s="97"/>
      <c r="BU1515" s="97"/>
      <c r="BV1515" s="97"/>
      <c r="BW1515" s="97"/>
      <c r="BX1515" s="97"/>
      <c r="BY1515" s="97"/>
      <c r="BZ1515" s="97"/>
      <c r="CA1515" s="97"/>
      <c r="CB1515" s="97"/>
      <c r="CC1515" s="97"/>
      <c r="CD1515" s="97"/>
      <c r="CE1515" s="97"/>
      <c r="CF1515" s="97"/>
      <c r="CG1515" s="97"/>
      <c r="CH1515" s="97"/>
      <c r="CI1515" s="97"/>
      <c r="CJ1515" s="97"/>
      <c r="CK1515" s="97"/>
      <c r="CL1515" s="97"/>
      <c r="CM1515" s="97"/>
      <c r="CN1515" s="97"/>
      <c r="CO1515" s="97"/>
      <c r="CP1515" s="97"/>
      <c r="CQ1515" s="97"/>
      <c r="CR1515" s="97"/>
      <c r="CS1515" s="97"/>
      <c r="CT1515" s="97"/>
      <c r="CU1515" s="97"/>
      <c r="CV1515" s="97"/>
      <c r="CW1515" s="97"/>
      <c r="CX1515" s="97"/>
      <c r="CY1515" s="97"/>
      <c r="CZ1515" s="97"/>
      <c r="DA1515" s="97"/>
      <c r="DB1515" s="97"/>
      <c r="DC1515" s="97"/>
      <c r="DD1515" s="97"/>
      <c r="DE1515" s="97"/>
      <c r="DF1515" s="97"/>
      <c r="DG1515" s="97"/>
      <c r="DH1515" s="97"/>
      <c r="DI1515" s="97"/>
      <c r="DJ1515" s="97"/>
      <c r="DK1515" s="97"/>
      <c r="DL1515" s="97"/>
      <c r="DM1515" s="97"/>
      <c r="DN1515" s="97"/>
      <c r="DO1515" s="97"/>
      <c r="DP1515" s="97"/>
      <c r="DQ1515" s="97"/>
      <c r="DR1515" s="97"/>
      <c r="DS1515" s="97"/>
      <c r="DT1515" s="97"/>
      <c r="DU1515" s="97"/>
      <c r="DV1515" s="97"/>
      <c r="DW1515" s="97"/>
      <c r="DX1515" s="97"/>
      <c r="DY1515" s="97"/>
      <c r="DZ1515" s="97"/>
      <c r="EA1515" s="97"/>
      <c r="EB1515" s="97"/>
      <c r="EC1515" s="97"/>
      <c r="ED1515" s="97"/>
      <c r="EE1515" s="97"/>
      <c r="EF1515" s="97"/>
      <c r="EG1515" s="97"/>
      <c r="EH1515" s="97"/>
      <c r="EI1515" s="97"/>
      <c r="EJ1515" s="97"/>
      <c r="EK1515" s="97"/>
      <c r="EL1515" s="97"/>
      <c r="EM1515" s="97"/>
      <c r="EN1515" s="97"/>
      <c r="EO1515" s="97"/>
      <c r="EP1515" s="97"/>
      <c r="EQ1515" s="97"/>
      <c r="ER1515" s="97"/>
      <c r="ES1515" s="97"/>
      <c r="ET1515" s="97"/>
      <c r="EU1515" s="97"/>
      <c r="EV1515" s="97"/>
      <c r="EW1515" s="97"/>
      <c r="EX1515" s="97"/>
      <c r="EY1515" s="97"/>
      <c r="EZ1515" s="97"/>
      <c r="FA1515" s="97"/>
      <c r="FB1515" s="97"/>
      <c r="FC1515" s="97"/>
      <c r="FD1515" s="97"/>
      <c r="FE1515" s="97"/>
      <c r="FF1515" s="97"/>
      <c r="FG1515" s="97"/>
      <c r="FH1515" s="97"/>
      <c r="FI1515" s="97"/>
      <c r="FJ1515" s="97"/>
      <c r="FK1515" s="97"/>
      <c r="FL1515" s="97"/>
      <c r="FM1515" s="97"/>
      <c r="FN1515" s="97"/>
      <c r="FO1515" s="97"/>
      <c r="FP1515" s="97"/>
      <c r="FQ1515" s="97"/>
      <c r="FR1515" s="97"/>
      <c r="FS1515" s="97"/>
      <c r="FT1515" s="97"/>
      <c r="FU1515" s="97"/>
      <c r="FV1515" s="97"/>
      <c r="FW1515" s="97"/>
      <c r="FX1515" s="97"/>
      <c r="FY1515" s="97"/>
      <c r="FZ1515" s="97"/>
      <c r="GA1515" s="97"/>
      <c r="GB1515" s="97"/>
      <c r="GC1515" s="97"/>
      <c r="GD1515" s="97"/>
      <c r="GE1515" s="97"/>
      <c r="GF1515" s="97"/>
      <c r="GG1515" s="97"/>
      <c r="GH1515" s="97"/>
      <c r="GI1515" s="97"/>
      <c r="GJ1515" s="97"/>
      <c r="GK1515" s="97"/>
      <c r="GL1515" s="97"/>
      <c r="GM1515" s="97"/>
      <c r="GN1515" s="97"/>
      <c r="GO1515" s="97"/>
      <c r="GP1515" s="97"/>
      <c r="GQ1515" s="97"/>
      <c r="GR1515" s="97"/>
      <c r="GS1515" s="97"/>
      <c r="GT1515" s="97"/>
      <c r="GU1515" s="97"/>
      <c r="GV1515" s="97"/>
      <c r="GW1515" s="97"/>
      <c r="GX1515" s="97"/>
      <c r="GY1515" s="97"/>
      <c r="GZ1515" s="97"/>
      <c r="HA1515" s="97"/>
      <c r="HB1515" s="97"/>
      <c r="HC1515" s="97"/>
      <c r="HD1515" s="97"/>
      <c r="HE1515" s="97"/>
      <c r="HF1515" s="97"/>
      <c r="HG1515" s="97"/>
      <c r="HH1515" s="97"/>
      <c r="HI1515" s="97"/>
      <c r="HJ1515" s="97"/>
      <c r="HK1515" s="97"/>
      <c r="HL1515" s="97"/>
      <c r="HM1515" s="97"/>
      <c r="HN1515" s="97"/>
      <c r="HO1515" s="97"/>
      <c r="HP1515" s="97"/>
      <c r="HQ1515" s="97"/>
      <c r="HR1515" s="97"/>
      <c r="HS1515" s="97"/>
      <c r="HT1515" s="97"/>
      <c r="HU1515" s="97"/>
      <c r="HV1515" s="97"/>
      <c r="HW1515" s="97"/>
      <c r="HX1515" s="97"/>
      <c r="HY1515" s="97"/>
      <c r="HZ1515" s="97"/>
      <c r="IA1515" s="97"/>
      <c r="IB1515" s="97"/>
      <c r="IC1515" s="97"/>
      <c r="ID1515" s="97"/>
      <c r="IE1515" s="97"/>
      <c r="IF1515" s="97"/>
      <c r="IG1515" s="97"/>
      <c r="IH1515" s="97"/>
      <c r="II1515" s="97"/>
      <c r="IJ1515" s="97"/>
      <c r="IK1515" s="97"/>
      <c r="IL1515" s="97"/>
      <c r="IM1515" s="97"/>
      <c r="IN1515" s="97"/>
      <c r="IO1515" s="97"/>
      <c r="IP1515" s="97"/>
      <c r="IQ1515" s="97"/>
      <c r="IR1515" s="97"/>
      <c r="IS1515" s="97"/>
      <c r="IT1515" s="97"/>
      <c r="IU1515" s="97"/>
      <c r="IV1515" s="97"/>
    </row>
    <row r="1516" spans="1:256" s="32" customFormat="1" x14ac:dyDescent="0.25">
      <c r="A1516" s="81">
        <v>43312</v>
      </c>
      <c r="B1516" s="31" t="s">
        <v>806</v>
      </c>
      <c r="C1516" s="31" t="s">
        <v>70</v>
      </c>
      <c r="D1516" s="31" t="s">
        <v>74</v>
      </c>
      <c r="E1516" s="60"/>
      <c r="F1516" s="60">
        <v>10000</v>
      </c>
      <c r="G1516" s="84"/>
      <c r="H1516" s="31" t="s">
        <v>186</v>
      </c>
      <c r="I1516" s="31">
        <v>14</v>
      </c>
      <c r="J1516" s="31"/>
      <c r="K1516" s="31" t="s">
        <v>66</v>
      </c>
      <c r="L1516" s="82" t="s">
        <v>100</v>
      </c>
      <c r="M1516" s="85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44"/>
      <c r="AM1516" s="44"/>
      <c r="AN1516" s="44"/>
      <c r="AO1516" s="44"/>
      <c r="AP1516" s="44"/>
      <c r="AQ1516" s="44"/>
      <c r="AR1516" s="44"/>
      <c r="AS1516" s="44"/>
      <c r="AT1516" s="44"/>
      <c r="AU1516" s="44"/>
      <c r="AV1516" s="44"/>
      <c r="AW1516" s="44"/>
      <c r="AX1516" s="44"/>
      <c r="AY1516" s="44"/>
      <c r="AZ1516" s="44"/>
      <c r="BA1516" s="44"/>
      <c r="BB1516" s="44"/>
      <c r="BC1516" s="44"/>
      <c r="BD1516" s="44"/>
      <c r="BE1516" s="44"/>
      <c r="BF1516" s="44"/>
      <c r="BG1516" s="44"/>
      <c r="BH1516" s="44"/>
      <c r="BI1516" s="44"/>
      <c r="BJ1516" s="44"/>
      <c r="BK1516" s="44"/>
      <c r="BL1516" s="44"/>
      <c r="BM1516" s="44"/>
      <c r="BN1516" s="44"/>
      <c r="BO1516" s="44"/>
      <c r="BP1516" s="44"/>
      <c r="BQ1516" s="44"/>
      <c r="BR1516" s="44"/>
      <c r="BS1516" s="44"/>
      <c r="BT1516" s="44"/>
      <c r="BU1516" s="44"/>
      <c r="BV1516" s="44"/>
      <c r="BW1516" s="44"/>
      <c r="BX1516" s="44"/>
      <c r="BY1516" s="44"/>
      <c r="BZ1516" s="44"/>
      <c r="CA1516" s="44"/>
      <c r="CB1516" s="44"/>
      <c r="CC1516" s="44"/>
      <c r="CD1516" s="44"/>
      <c r="CE1516" s="44"/>
      <c r="CF1516" s="44"/>
      <c r="CG1516" s="44"/>
      <c r="CH1516" s="44"/>
      <c r="CI1516" s="44"/>
      <c r="CJ1516" s="44"/>
      <c r="CK1516" s="44"/>
      <c r="CL1516" s="44"/>
      <c r="CM1516" s="44"/>
      <c r="CN1516" s="44"/>
      <c r="CO1516" s="44"/>
      <c r="CP1516" s="44"/>
      <c r="CQ1516" s="44"/>
      <c r="CR1516" s="44"/>
      <c r="CS1516" s="44"/>
      <c r="CT1516" s="44"/>
      <c r="CU1516" s="44"/>
      <c r="CV1516" s="44"/>
      <c r="CW1516" s="44"/>
      <c r="CX1516" s="44"/>
      <c r="CY1516" s="44"/>
      <c r="CZ1516" s="44"/>
      <c r="DA1516" s="44"/>
      <c r="DB1516" s="44"/>
      <c r="DC1516" s="44"/>
      <c r="DD1516" s="44"/>
      <c r="DE1516" s="44"/>
      <c r="DF1516" s="44"/>
      <c r="DG1516" s="44"/>
      <c r="DH1516" s="44"/>
      <c r="DI1516" s="44"/>
      <c r="DJ1516" s="44"/>
      <c r="DK1516" s="44"/>
      <c r="DL1516" s="44"/>
      <c r="DM1516" s="44"/>
      <c r="DN1516" s="44"/>
      <c r="DO1516" s="44"/>
      <c r="DP1516" s="44"/>
      <c r="DQ1516" s="44"/>
      <c r="DR1516" s="44"/>
      <c r="DS1516" s="44"/>
      <c r="DT1516" s="44"/>
      <c r="DU1516" s="44"/>
      <c r="DV1516" s="44"/>
      <c r="DW1516" s="44"/>
      <c r="DX1516" s="44"/>
      <c r="DY1516" s="44"/>
      <c r="DZ1516" s="44"/>
      <c r="EA1516" s="44"/>
      <c r="EB1516" s="44"/>
      <c r="EC1516" s="44"/>
      <c r="ED1516" s="44"/>
      <c r="EE1516" s="44"/>
      <c r="EF1516" s="44"/>
      <c r="EG1516" s="44"/>
      <c r="EH1516" s="44"/>
      <c r="EI1516" s="44"/>
      <c r="EJ1516" s="44"/>
      <c r="EK1516" s="44"/>
      <c r="EL1516" s="44"/>
      <c r="EM1516" s="44"/>
      <c r="EN1516" s="44"/>
      <c r="EO1516" s="44"/>
      <c r="EP1516" s="44"/>
      <c r="EQ1516" s="44"/>
      <c r="ER1516" s="44"/>
      <c r="ES1516" s="44"/>
      <c r="ET1516" s="44"/>
      <c r="EU1516" s="44"/>
      <c r="EV1516" s="44"/>
      <c r="EW1516" s="44"/>
      <c r="EX1516" s="44"/>
      <c r="EY1516" s="44"/>
      <c r="EZ1516" s="44"/>
      <c r="FA1516" s="44"/>
      <c r="FB1516" s="44"/>
      <c r="FC1516" s="44"/>
      <c r="FD1516" s="44"/>
      <c r="FE1516" s="44"/>
      <c r="FF1516" s="44"/>
      <c r="FG1516" s="44"/>
      <c r="FH1516" s="44"/>
      <c r="FI1516" s="44"/>
      <c r="FJ1516" s="44"/>
      <c r="FK1516" s="44"/>
      <c r="FL1516" s="44"/>
      <c r="FM1516" s="44"/>
      <c r="FN1516" s="44"/>
      <c r="FO1516" s="44"/>
      <c r="FP1516" s="44"/>
      <c r="FQ1516" s="44"/>
      <c r="FR1516" s="44"/>
      <c r="FS1516" s="44"/>
      <c r="FT1516" s="44"/>
      <c r="FU1516" s="44"/>
      <c r="FV1516" s="44"/>
      <c r="FW1516" s="44"/>
      <c r="FX1516" s="44"/>
      <c r="FY1516" s="44"/>
      <c r="FZ1516" s="44"/>
      <c r="GA1516" s="44"/>
      <c r="GB1516" s="44"/>
      <c r="GC1516" s="44"/>
      <c r="GD1516" s="44"/>
      <c r="GE1516" s="44"/>
      <c r="GF1516" s="44"/>
      <c r="GG1516" s="44"/>
      <c r="GH1516" s="44"/>
      <c r="GI1516" s="44"/>
      <c r="GJ1516" s="44"/>
      <c r="GK1516" s="44"/>
      <c r="GL1516" s="44"/>
      <c r="GM1516" s="44"/>
      <c r="GN1516" s="44"/>
      <c r="GO1516" s="44"/>
      <c r="GP1516" s="44"/>
      <c r="GQ1516" s="44"/>
      <c r="GR1516" s="44"/>
      <c r="GS1516" s="44"/>
      <c r="GT1516" s="44"/>
      <c r="GU1516" s="44"/>
      <c r="GV1516" s="44"/>
      <c r="GW1516" s="44"/>
      <c r="GX1516" s="44"/>
      <c r="GY1516" s="44"/>
      <c r="GZ1516" s="44"/>
      <c r="HA1516" s="44"/>
      <c r="HB1516" s="44"/>
      <c r="HC1516" s="44"/>
      <c r="HD1516" s="44"/>
      <c r="HE1516" s="44"/>
      <c r="HF1516" s="44"/>
      <c r="HG1516" s="44"/>
      <c r="HH1516" s="44"/>
      <c r="HI1516" s="44"/>
      <c r="HJ1516" s="44"/>
      <c r="HK1516" s="44"/>
      <c r="HL1516" s="44"/>
      <c r="HM1516" s="44"/>
      <c r="HN1516" s="44"/>
      <c r="HO1516" s="44"/>
      <c r="HP1516" s="44"/>
      <c r="HQ1516" s="44"/>
      <c r="HR1516" s="44"/>
      <c r="HS1516" s="44"/>
      <c r="HT1516" s="44"/>
      <c r="HU1516" s="44"/>
      <c r="HV1516" s="44"/>
      <c r="HW1516" s="44"/>
      <c r="HX1516" s="44"/>
      <c r="HY1516" s="44"/>
      <c r="HZ1516" s="44"/>
      <c r="IA1516" s="44"/>
      <c r="IB1516" s="44"/>
      <c r="IC1516" s="44"/>
      <c r="ID1516" s="44"/>
      <c r="IE1516" s="44"/>
      <c r="IF1516" s="44"/>
      <c r="IG1516" s="44"/>
      <c r="IH1516" s="44"/>
      <c r="II1516" s="44"/>
      <c r="IJ1516" s="44"/>
      <c r="IK1516" s="44"/>
      <c r="IL1516" s="44"/>
      <c r="IM1516" s="44"/>
      <c r="IN1516" s="44"/>
      <c r="IO1516" s="44"/>
      <c r="IP1516" s="44"/>
      <c r="IQ1516" s="44"/>
      <c r="IR1516" s="44"/>
      <c r="IS1516" s="44"/>
      <c r="IT1516" s="44"/>
      <c r="IU1516" s="44"/>
      <c r="IV1516" s="44"/>
    </row>
    <row r="1517" spans="1:256" s="32" customFormat="1" x14ac:dyDescent="0.25">
      <c r="A1517" s="81">
        <v>43312</v>
      </c>
      <c r="B1517" s="31" t="s">
        <v>274</v>
      </c>
      <c r="C1517" s="31" t="s">
        <v>70</v>
      </c>
      <c r="D1517" s="31" t="s">
        <v>74</v>
      </c>
      <c r="E1517" s="60"/>
      <c r="F1517" s="60">
        <v>90000</v>
      </c>
      <c r="G1517" s="84"/>
      <c r="H1517" s="31" t="s">
        <v>186</v>
      </c>
      <c r="I1517" s="31">
        <v>15</v>
      </c>
      <c r="J1517" s="31"/>
      <c r="K1517" s="31" t="s">
        <v>66</v>
      </c>
      <c r="L1517" s="82" t="s">
        <v>100</v>
      </c>
      <c r="M1517" s="85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44"/>
      <c r="AM1517" s="44"/>
      <c r="AN1517" s="44"/>
      <c r="AO1517" s="44"/>
      <c r="AP1517" s="44"/>
      <c r="AQ1517" s="44"/>
      <c r="AR1517" s="44"/>
      <c r="AS1517" s="44"/>
      <c r="AT1517" s="44"/>
      <c r="AU1517" s="44"/>
      <c r="AV1517" s="44"/>
      <c r="AW1517" s="44"/>
      <c r="AX1517" s="44"/>
      <c r="AY1517" s="44"/>
      <c r="AZ1517" s="44"/>
      <c r="BA1517" s="44"/>
      <c r="BB1517" s="44"/>
      <c r="BC1517" s="44"/>
      <c r="BD1517" s="44"/>
      <c r="BE1517" s="44"/>
      <c r="BF1517" s="44"/>
      <c r="BG1517" s="44"/>
      <c r="BH1517" s="44"/>
      <c r="BI1517" s="44"/>
      <c r="BJ1517" s="44"/>
      <c r="BK1517" s="44"/>
      <c r="BL1517" s="44"/>
      <c r="BM1517" s="44"/>
      <c r="BN1517" s="44"/>
      <c r="BO1517" s="44"/>
      <c r="BP1517" s="44"/>
      <c r="BQ1517" s="44"/>
      <c r="BR1517" s="44"/>
      <c r="BS1517" s="44"/>
      <c r="BT1517" s="44"/>
      <c r="BU1517" s="44"/>
      <c r="BV1517" s="44"/>
      <c r="BW1517" s="44"/>
      <c r="BX1517" s="44"/>
      <c r="BY1517" s="44"/>
      <c r="BZ1517" s="44"/>
      <c r="CA1517" s="44"/>
      <c r="CB1517" s="44"/>
      <c r="CC1517" s="44"/>
      <c r="CD1517" s="44"/>
      <c r="CE1517" s="44"/>
      <c r="CF1517" s="44"/>
      <c r="CG1517" s="44"/>
      <c r="CH1517" s="44"/>
      <c r="CI1517" s="44"/>
      <c r="CJ1517" s="44"/>
      <c r="CK1517" s="44"/>
      <c r="CL1517" s="44"/>
      <c r="CM1517" s="44"/>
      <c r="CN1517" s="44"/>
      <c r="CO1517" s="44"/>
      <c r="CP1517" s="44"/>
      <c r="CQ1517" s="44"/>
      <c r="CR1517" s="44"/>
      <c r="CS1517" s="44"/>
      <c r="CT1517" s="44"/>
      <c r="CU1517" s="44"/>
      <c r="CV1517" s="44"/>
      <c r="CW1517" s="44"/>
      <c r="CX1517" s="44"/>
      <c r="CY1517" s="44"/>
      <c r="CZ1517" s="44"/>
      <c r="DA1517" s="44"/>
      <c r="DB1517" s="44"/>
      <c r="DC1517" s="44"/>
      <c r="DD1517" s="44"/>
      <c r="DE1517" s="44"/>
      <c r="DF1517" s="44"/>
      <c r="DG1517" s="44"/>
      <c r="DH1517" s="44"/>
      <c r="DI1517" s="44"/>
      <c r="DJ1517" s="44"/>
      <c r="DK1517" s="44"/>
      <c r="DL1517" s="44"/>
      <c r="DM1517" s="44"/>
      <c r="DN1517" s="44"/>
      <c r="DO1517" s="44"/>
      <c r="DP1517" s="44"/>
      <c r="DQ1517" s="44"/>
      <c r="DR1517" s="44"/>
      <c r="DS1517" s="44"/>
      <c r="DT1517" s="44"/>
      <c r="DU1517" s="44"/>
      <c r="DV1517" s="44"/>
      <c r="DW1517" s="44"/>
      <c r="DX1517" s="44"/>
      <c r="DY1517" s="44"/>
      <c r="DZ1517" s="44"/>
      <c r="EA1517" s="44"/>
      <c r="EB1517" s="44"/>
      <c r="EC1517" s="44"/>
      <c r="ED1517" s="44"/>
      <c r="EE1517" s="44"/>
      <c r="EF1517" s="44"/>
      <c r="EG1517" s="44"/>
      <c r="EH1517" s="44"/>
      <c r="EI1517" s="44"/>
      <c r="EJ1517" s="44"/>
      <c r="EK1517" s="44"/>
      <c r="EL1517" s="44"/>
      <c r="EM1517" s="44"/>
      <c r="EN1517" s="44"/>
      <c r="EO1517" s="44"/>
      <c r="EP1517" s="44"/>
      <c r="EQ1517" s="44"/>
      <c r="ER1517" s="44"/>
      <c r="ES1517" s="44"/>
      <c r="ET1517" s="44"/>
      <c r="EU1517" s="44"/>
      <c r="EV1517" s="44"/>
      <c r="EW1517" s="44"/>
      <c r="EX1517" s="44"/>
      <c r="EY1517" s="44"/>
      <c r="EZ1517" s="44"/>
      <c r="FA1517" s="44"/>
      <c r="FB1517" s="44"/>
      <c r="FC1517" s="44"/>
      <c r="FD1517" s="44"/>
      <c r="FE1517" s="44"/>
      <c r="FF1517" s="44"/>
      <c r="FG1517" s="44"/>
      <c r="FH1517" s="44"/>
      <c r="FI1517" s="44"/>
      <c r="FJ1517" s="44"/>
      <c r="FK1517" s="44"/>
      <c r="FL1517" s="44"/>
      <c r="FM1517" s="44"/>
      <c r="FN1517" s="44"/>
      <c r="FO1517" s="44"/>
      <c r="FP1517" s="44"/>
      <c r="FQ1517" s="44"/>
      <c r="FR1517" s="44"/>
      <c r="FS1517" s="44"/>
      <c r="FT1517" s="44"/>
      <c r="FU1517" s="44"/>
      <c r="FV1517" s="44"/>
      <c r="FW1517" s="44"/>
      <c r="FX1517" s="44"/>
      <c r="FY1517" s="44"/>
      <c r="FZ1517" s="44"/>
      <c r="GA1517" s="44"/>
      <c r="GB1517" s="44"/>
      <c r="GC1517" s="44"/>
      <c r="GD1517" s="44"/>
      <c r="GE1517" s="44"/>
      <c r="GF1517" s="44"/>
      <c r="GG1517" s="44"/>
      <c r="GH1517" s="44"/>
      <c r="GI1517" s="44"/>
      <c r="GJ1517" s="44"/>
      <c r="GK1517" s="44"/>
      <c r="GL1517" s="44"/>
      <c r="GM1517" s="44"/>
      <c r="GN1517" s="44"/>
      <c r="GO1517" s="44"/>
      <c r="GP1517" s="44"/>
      <c r="GQ1517" s="44"/>
      <c r="GR1517" s="44"/>
      <c r="GS1517" s="44"/>
      <c r="GT1517" s="44"/>
      <c r="GU1517" s="44"/>
      <c r="GV1517" s="44"/>
      <c r="GW1517" s="44"/>
      <c r="GX1517" s="44"/>
      <c r="GY1517" s="44"/>
      <c r="GZ1517" s="44"/>
      <c r="HA1517" s="44"/>
      <c r="HB1517" s="44"/>
      <c r="HC1517" s="44"/>
      <c r="HD1517" s="44"/>
      <c r="HE1517" s="44"/>
      <c r="HF1517" s="44"/>
      <c r="HG1517" s="44"/>
      <c r="HH1517" s="44"/>
      <c r="HI1517" s="44"/>
      <c r="HJ1517" s="44"/>
      <c r="HK1517" s="44"/>
      <c r="HL1517" s="44"/>
      <c r="HM1517" s="44"/>
      <c r="HN1517" s="44"/>
      <c r="HO1517" s="44"/>
      <c r="HP1517" s="44"/>
      <c r="HQ1517" s="44"/>
      <c r="HR1517" s="44"/>
      <c r="HS1517" s="44"/>
      <c r="HT1517" s="44"/>
      <c r="HU1517" s="44"/>
      <c r="HV1517" s="44"/>
      <c r="HW1517" s="44"/>
      <c r="HX1517" s="44"/>
      <c r="HY1517" s="44"/>
      <c r="HZ1517" s="44"/>
      <c r="IA1517" s="44"/>
      <c r="IB1517" s="44"/>
      <c r="IC1517" s="44"/>
      <c r="ID1517" s="44"/>
      <c r="IE1517" s="44"/>
      <c r="IF1517" s="44"/>
      <c r="IG1517" s="44"/>
      <c r="IH1517" s="44"/>
      <c r="II1517" s="44"/>
      <c r="IJ1517" s="44"/>
      <c r="IK1517" s="44"/>
      <c r="IL1517" s="44"/>
      <c r="IM1517" s="44"/>
      <c r="IN1517" s="44"/>
      <c r="IO1517" s="44"/>
      <c r="IP1517" s="44"/>
      <c r="IQ1517" s="44"/>
      <c r="IR1517" s="44"/>
      <c r="IS1517" s="44"/>
      <c r="IT1517" s="44"/>
      <c r="IU1517" s="44"/>
      <c r="IV1517" s="44"/>
    </row>
    <row r="1518" spans="1:256" s="32" customFormat="1" x14ac:dyDescent="0.25">
      <c r="A1518" s="81">
        <v>43312</v>
      </c>
      <c r="B1518" s="31" t="s">
        <v>82</v>
      </c>
      <c r="C1518" s="31" t="s">
        <v>70</v>
      </c>
      <c r="D1518" s="31" t="s">
        <v>74</v>
      </c>
      <c r="E1518" s="60"/>
      <c r="F1518" s="60">
        <v>110000</v>
      </c>
      <c r="G1518" s="84"/>
      <c r="H1518" s="31" t="s">
        <v>186</v>
      </c>
      <c r="I1518" s="31">
        <v>16</v>
      </c>
      <c r="J1518" s="31"/>
      <c r="K1518" s="31" t="s">
        <v>66</v>
      </c>
      <c r="L1518" s="82" t="s">
        <v>100</v>
      </c>
      <c r="M1518" s="85"/>
      <c r="N1518" s="44"/>
      <c r="O1518" s="44"/>
      <c r="P1518" s="44"/>
      <c r="Q1518" s="44"/>
      <c r="R1518" s="44"/>
      <c r="S1518" s="44"/>
      <c r="T1518" s="44"/>
      <c r="U1518" s="44"/>
      <c r="V1518" s="44"/>
      <c r="W1518" s="44"/>
      <c r="X1518" s="44"/>
      <c r="Y1518" s="44"/>
      <c r="Z1518" s="44"/>
      <c r="AA1518" s="44"/>
      <c r="AB1518" s="44"/>
      <c r="AC1518" s="44"/>
      <c r="AD1518" s="44"/>
      <c r="AE1518" s="44"/>
      <c r="AF1518" s="44"/>
      <c r="AG1518" s="44"/>
      <c r="AH1518" s="44"/>
      <c r="AI1518" s="44"/>
      <c r="AJ1518" s="44"/>
      <c r="AK1518" s="44"/>
      <c r="AL1518" s="44"/>
      <c r="AM1518" s="44"/>
      <c r="AN1518" s="44"/>
      <c r="AO1518" s="44"/>
      <c r="AP1518" s="44"/>
      <c r="AQ1518" s="44"/>
      <c r="AR1518" s="44"/>
      <c r="AS1518" s="44"/>
      <c r="AT1518" s="44"/>
      <c r="AU1518" s="44"/>
      <c r="AV1518" s="44"/>
      <c r="AW1518" s="44"/>
      <c r="AX1518" s="44"/>
      <c r="AY1518" s="44"/>
      <c r="AZ1518" s="44"/>
      <c r="BA1518" s="44"/>
      <c r="BB1518" s="44"/>
      <c r="BC1518" s="44"/>
      <c r="BD1518" s="44"/>
      <c r="BE1518" s="44"/>
      <c r="BF1518" s="44"/>
      <c r="BG1518" s="44"/>
      <c r="BH1518" s="44"/>
      <c r="BI1518" s="44"/>
      <c r="BJ1518" s="44"/>
      <c r="BK1518" s="44"/>
      <c r="BL1518" s="44"/>
      <c r="BM1518" s="44"/>
      <c r="BN1518" s="44"/>
      <c r="BO1518" s="44"/>
      <c r="BP1518" s="44"/>
      <c r="BQ1518" s="44"/>
      <c r="BR1518" s="44"/>
      <c r="BS1518" s="44"/>
      <c r="BT1518" s="44"/>
      <c r="BU1518" s="44"/>
      <c r="BV1518" s="44"/>
      <c r="BW1518" s="44"/>
      <c r="BX1518" s="44"/>
      <c r="BY1518" s="44"/>
      <c r="BZ1518" s="44"/>
      <c r="CA1518" s="44"/>
      <c r="CB1518" s="44"/>
      <c r="CC1518" s="44"/>
      <c r="CD1518" s="44"/>
      <c r="CE1518" s="44"/>
      <c r="CF1518" s="44"/>
      <c r="CG1518" s="44"/>
      <c r="CH1518" s="44"/>
      <c r="CI1518" s="44"/>
      <c r="CJ1518" s="44"/>
      <c r="CK1518" s="44"/>
      <c r="CL1518" s="44"/>
      <c r="CM1518" s="44"/>
      <c r="CN1518" s="44"/>
      <c r="CO1518" s="44"/>
      <c r="CP1518" s="44"/>
      <c r="CQ1518" s="44"/>
      <c r="CR1518" s="44"/>
      <c r="CS1518" s="44"/>
      <c r="CT1518" s="44"/>
      <c r="CU1518" s="44"/>
      <c r="CV1518" s="44"/>
      <c r="CW1518" s="44"/>
      <c r="CX1518" s="44"/>
      <c r="CY1518" s="44"/>
      <c r="CZ1518" s="44"/>
      <c r="DA1518" s="44"/>
      <c r="DB1518" s="44"/>
      <c r="DC1518" s="44"/>
      <c r="DD1518" s="44"/>
      <c r="DE1518" s="44"/>
      <c r="DF1518" s="44"/>
      <c r="DG1518" s="44"/>
      <c r="DH1518" s="44"/>
      <c r="DI1518" s="44"/>
      <c r="DJ1518" s="44"/>
      <c r="DK1518" s="44"/>
      <c r="DL1518" s="44"/>
      <c r="DM1518" s="44"/>
      <c r="DN1518" s="44"/>
      <c r="DO1518" s="44"/>
      <c r="DP1518" s="44"/>
      <c r="DQ1518" s="44"/>
      <c r="DR1518" s="44"/>
      <c r="DS1518" s="44"/>
      <c r="DT1518" s="44"/>
      <c r="DU1518" s="44"/>
      <c r="DV1518" s="44"/>
      <c r="DW1518" s="44"/>
      <c r="DX1518" s="44"/>
      <c r="DY1518" s="44"/>
      <c r="DZ1518" s="44"/>
      <c r="EA1518" s="44"/>
      <c r="EB1518" s="44"/>
      <c r="EC1518" s="44"/>
      <c r="ED1518" s="44"/>
      <c r="EE1518" s="44"/>
      <c r="EF1518" s="44"/>
      <c r="EG1518" s="44"/>
      <c r="EH1518" s="44"/>
      <c r="EI1518" s="44"/>
      <c r="EJ1518" s="44"/>
      <c r="EK1518" s="44"/>
      <c r="EL1518" s="44"/>
      <c r="EM1518" s="44"/>
      <c r="EN1518" s="44"/>
      <c r="EO1518" s="44"/>
      <c r="EP1518" s="44"/>
      <c r="EQ1518" s="44"/>
      <c r="ER1518" s="44"/>
      <c r="ES1518" s="44"/>
      <c r="ET1518" s="44"/>
      <c r="EU1518" s="44"/>
      <c r="EV1518" s="44"/>
      <c r="EW1518" s="44"/>
      <c r="EX1518" s="44"/>
      <c r="EY1518" s="44"/>
      <c r="EZ1518" s="44"/>
      <c r="FA1518" s="44"/>
      <c r="FB1518" s="44"/>
      <c r="FC1518" s="44"/>
      <c r="FD1518" s="44"/>
      <c r="FE1518" s="44"/>
      <c r="FF1518" s="44"/>
      <c r="FG1518" s="44"/>
      <c r="FH1518" s="44"/>
      <c r="FI1518" s="44"/>
      <c r="FJ1518" s="44"/>
      <c r="FK1518" s="44"/>
      <c r="FL1518" s="44"/>
      <c r="FM1518" s="44"/>
      <c r="FN1518" s="44"/>
      <c r="FO1518" s="44"/>
      <c r="FP1518" s="44"/>
      <c r="FQ1518" s="44"/>
      <c r="FR1518" s="44"/>
      <c r="FS1518" s="44"/>
      <c r="FT1518" s="44"/>
      <c r="FU1518" s="44"/>
      <c r="FV1518" s="44"/>
      <c r="FW1518" s="44"/>
      <c r="FX1518" s="44"/>
      <c r="FY1518" s="44"/>
      <c r="FZ1518" s="44"/>
      <c r="GA1518" s="44"/>
      <c r="GB1518" s="44"/>
      <c r="GC1518" s="44"/>
      <c r="GD1518" s="44"/>
      <c r="GE1518" s="44"/>
      <c r="GF1518" s="44"/>
      <c r="GG1518" s="44"/>
      <c r="GH1518" s="44"/>
      <c r="GI1518" s="44"/>
      <c r="GJ1518" s="44"/>
      <c r="GK1518" s="44"/>
      <c r="GL1518" s="44"/>
      <c r="GM1518" s="44"/>
      <c r="GN1518" s="44"/>
      <c r="GO1518" s="44"/>
      <c r="GP1518" s="44"/>
      <c r="GQ1518" s="44"/>
      <c r="GR1518" s="44"/>
      <c r="GS1518" s="44"/>
      <c r="GT1518" s="44"/>
      <c r="GU1518" s="44"/>
      <c r="GV1518" s="44"/>
      <c r="GW1518" s="44"/>
      <c r="GX1518" s="44"/>
      <c r="GY1518" s="44"/>
      <c r="GZ1518" s="44"/>
      <c r="HA1518" s="44"/>
      <c r="HB1518" s="44"/>
      <c r="HC1518" s="44"/>
      <c r="HD1518" s="44"/>
      <c r="HE1518" s="44"/>
      <c r="HF1518" s="44"/>
      <c r="HG1518" s="44"/>
      <c r="HH1518" s="44"/>
      <c r="HI1518" s="44"/>
      <c r="HJ1518" s="44"/>
      <c r="HK1518" s="44"/>
      <c r="HL1518" s="44"/>
      <c r="HM1518" s="44"/>
      <c r="HN1518" s="44"/>
      <c r="HO1518" s="44"/>
      <c r="HP1518" s="44"/>
      <c r="HQ1518" s="44"/>
      <c r="HR1518" s="44"/>
      <c r="HS1518" s="44"/>
      <c r="HT1518" s="44"/>
      <c r="HU1518" s="44"/>
      <c r="HV1518" s="44"/>
      <c r="HW1518" s="44"/>
      <c r="HX1518" s="44"/>
      <c r="HY1518" s="44"/>
      <c r="HZ1518" s="44"/>
      <c r="IA1518" s="44"/>
      <c r="IB1518" s="44"/>
      <c r="IC1518" s="44"/>
      <c r="ID1518" s="44"/>
      <c r="IE1518" s="44"/>
      <c r="IF1518" s="44"/>
      <c r="IG1518" s="44"/>
      <c r="IH1518" s="44"/>
      <c r="II1518" s="44"/>
      <c r="IJ1518" s="44"/>
      <c r="IK1518" s="44"/>
      <c r="IL1518" s="44"/>
      <c r="IM1518" s="44"/>
      <c r="IN1518" s="44"/>
      <c r="IO1518" s="44"/>
      <c r="IP1518" s="44"/>
      <c r="IQ1518" s="44"/>
      <c r="IR1518" s="44"/>
      <c r="IS1518" s="44"/>
      <c r="IT1518" s="44"/>
      <c r="IU1518" s="44"/>
      <c r="IV1518" s="44"/>
    </row>
    <row r="1519" spans="1:256" s="32" customFormat="1" hidden="1" x14ac:dyDescent="0.25">
      <c r="A1519" s="52"/>
      <c r="B1519" s="56"/>
      <c r="C1519" s="56"/>
      <c r="D1519" s="56"/>
      <c r="E1519" s="66"/>
      <c r="F1519" s="66"/>
      <c r="G1519" s="51"/>
      <c r="H1519" s="56"/>
      <c r="I1519" s="56"/>
      <c r="J1519" s="56"/>
      <c r="K1519" s="56"/>
      <c r="L1519" s="24"/>
      <c r="M1519" s="35"/>
      <c r="N1519" s="44"/>
      <c r="O1519" s="44"/>
      <c r="P1519" s="44"/>
      <c r="Q1519" s="44"/>
      <c r="R1519" s="44"/>
      <c r="S1519" s="44"/>
      <c r="T1519" s="44"/>
      <c r="U1519" s="44"/>
      <c r="V1519" s="44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/>
      <c r="AI1519" s="44"/>
      <c r="AJ1519" s="44"/>
      <c r="AK1519" s="44"/>
      <c r="AL1519" s="44"/>
      <c r="AM1519" s="44"/>
      <c r="AN1519" s="44"/>
      <c r="AO1519" s="44"/>
      <c r="AP1519" s="44"/>
      <c r="AQ1519" s="44"/>
      <c r="AR1519" s="44"/>
      <c r="AS1519" s="44"/>
      <c r="AT1519" s="44"/>
      <c r="AU1519" s="44"/>
      <c r="AV1519" s="44"/>
      <c r="AW1519" s="44"/>
      <c r="AX1519" s="44"/>
      <c r="AY1519" s="44"/>
      <c r="AZ1519" s="44"/>
      <c r="BA1519" s="44"/>
      <c r="BB1519" s="44"/>
      <c r="BC1519" s="44"/>
      <c r="BD1519" s="44"/>
      <c r="BE1519" s="44"/>
      <c r="BF1519" s="44"/>
      <c r="BG1519" s="44"/>
      <c r="BH1519" s="44"/>
      <c r="BI1519" s="44"/>
      <c r="BJ1519" s="44"/>
      <c r="BK1519" s="44"/>
      <c r="BL1519" s="44"/>
      <c r="BM1519" s="44"/>
      <c r="BN1519" s="44"/>
      <c r="BO1519" s="44"/>
      <c r="BP1519" s="44"/>
      <c r="BQ1519" s="44"/>
      <c r="BR1519" s="44"/>
      <c r="BS1519" s="44"/>
      <c r="BT1519" s="44"/>
      <c r="BU1519" s="44"/>
      <c r="BV1519" s="44"/>
      <c r="BW1519" s="44"/>
      <c r="BX1519" s="44"/>
      <c r="BY1519" s="44"/>
      <c r="BZ1519" s="44"/>
      <c r="CA1519" s="44"/>
      <c r="CB1519" s="44"/>
      <c r="CC1519" s="44"/>
      <c r="CD1519" s="44"/>
      <c r="CE1519" s="44"/>
      <c r="CF1519" s="44"/>
      <c r="CG1519" s="44"/>
      <c r="CH1519" s="44"/>
      <c r="CI1519" s="44"/>
      <c r="CJ1519" s="44"/>
      <c r="CK1519" s="44"/>
      <c r="CL1519" s="44"/>
      <c r="CM1519" s="44"/>
      <c r="CN1519" s="44"/>
      <c r="CO1519" s="44"/>
      <c r="CP1519" s="44"/>
      <c r="CQ1519" s="44"/>
      <c r="CR1519" s="44"/>
      <c r="CS1519" s="44"/>
      <c r="CT1519" s="44"/>
      <c r="CU1519" s="44"/>
      <c r="CV1519" s="44"/>
      <c r="CW1519" s="44"/>
      <c r="CX1519" s="44"/>
      <c r="CY1519" s="44"/>
      <c r="CZ1519" s="44"/>
      <c r="DA1519" s="44"/>
      <c r="DB1519" s="44"/>
      <c r="DC1519" s="44"/>
      <c r="DD1519" s="44"/>
      <c r="DE1519" s="44"/>
      <c r="DF1519" s="44"/>
      <c r="DG1519" s="44"/>
      <c r="DH1519" s="44"/>
      <c r="DI1519" s="44"/>
      <c r="DJ1519" s="44"/>
      <c r="DK1519" s="44"/>
      <c r="DL1519" s="44"/>
      <c r="DM1519" s="44"/>
      <c r="DN1519" s="44"/>
      <c r="DO1519" s="44"/>
      <c r="DP1519" s="44"/>
      <c r="DQ1519" s="44"/>
      <c r="DR1519" s="44"/>
      <c r="DS1519" s="44"/>
      <c r="DT1519" s="44"/>
      <c r="DU1519" s="44"/>
      <c r="DV1519" s="44"/>
      <c r="DW1519" s="44"/>
      <c r="DX1519" s="44"/>
      <c r="DY1519" s="44"/>
      <c r="DZ1519" s="44"/>
      <c r="EA1519" s="44"/>
      <c r="EB1519" s="44"/>
      <c r="EC1519" s="44"/>
      <c r="ED1519" s="44"/>
      <c r="EE1519" s="44"/>
      <c r="EF1519" s="44"/>
      <c r="EG1519" s="44"/>
      <c r="EH1519" s="44"/>
      <c r="EI1519" s="44"/>
      <c r="EJ1519" s="44"/>
      <c r="EK1519" s="44"/>
      <c r="EL1519" s="44"/>
      <c r="EM1519" s="44"/>
      <c r="EN1519" s="44"/>
      <c r="EO1519" s="44"/>
      <c r="EP1519" s="44"/>
      <c r="EQ1519" s="44"/>
      <c r="ER1519" s="44"/>
      <c r="ES1519" s="44"/>
      <c r="ET1519" s="44"/>
      <c r="EU1519" s="44"/>
      <c r="EV1519" s="44"/>
      <c r="EW1519" s="44"/>
      <c r="EX1519" s="44"/>
      <c r="EY1519" s="44"/>
      <c r="EZ1519" s="44"/>
      <c r="FA1519" s="44"/>
      <c r="FB1519" s="44"/>
      <c r="FC1519" s="44"/>
      <c r="FD1519" s="44"/>
      <c r="FE1519" s="44"/>
      <c r="FF1519" s="44"/>
      <c r="FG1519" s="44"/>
      <c r="FH1519" s="44"/>
      <c r="FI1519" s="44"/>
      <c r="FJ1519" s="44"/>
      <c r="FK1519" s="44"/>
      <c r="FL1519" s="44"/>
      <c r="FM1519" s="44"/>
      <c r="FN1519" s="44"/>
      <c r="FO1519" s="44"/>
      <c r="FP1519" s="44"/>
      <c r="FQ1519" s="44"/>
      <c r="FR1519" s="44"/>
      <c r="FS1519" s="44"/>
      <c r="FT1519" s="44"/>
      <c r="FU1519" s="44"/>
      <c r="FV1519" s="44"/>
      <c r="FW1519" s="44"/>
      <c r="FX1519" s="44"/>
      <c r="FY1519" s="44"/>
      <c r="FZ1519" s="44"/>
      <c r="GA1519" s="44"/>
      <c r="GB1519" s="44"/>
      <c r="GC1519" s="44"/>
      <c r="GD1519" s="44"/>
      <c r="GE1519" s="44"/>
      <c r="GF1519" s="44"/>
      <c r="GG1519" s="44"/>
      <c r="GH1519" s="44"/>
      <c r="GI1519" s="44"/>
      <c r="GJ1519" s="44"/>
      <c r="GK1519" s="44"/>
      <c r="GL1519" s="44"/>
      <c r="GM1519" s="44"/>
      <c r="GN1519" s="44"/>
      <c r="GO1519" s="44"/>
      <c r="GP1519" s="44"/>
      <c r="GQ1519" s="44"/>
      <c r="GR1519" s="44"/>
      <c r="GS1519" s="44"/>
      <c r="GT1519" s="44"/>
      <c r="GU1519" s="44"/>
      <c r="GV1519" s="44"/>
      <c r="GW1519" s="44"/>
      <c r="GX1519" s="44"/>
      <c r="GY1519" s="44"/>
      <c r="GZ1519" s="44"/>
      <c r="HA1519" s="44"/>
      <c r="HB1519" s="44"/>
      <c r="HC1519" s="44"/>
      <c r="HD1519" s="44"/>
      <c r="HE1519" s="44"/>
      <c r="HF1519" s="44"/>
      <c r="HG1519" s="44"/>
      <c r="HH1519" s="44"/>
      <c r="HI1519" s="44"/>
      <c r="HJ1519" s="44"/>
      <c r="HK1519" s="44"/>
      <c r="HL1519" s="44"/>
      <c r="HM1519" s="44"/>
      <c r="HN1519" s="44"/>
      <c r="HO1519" s="44"/>
      <c r="HP1519" s="44"/>
      <c r="HQ1519" s="44"/>
      <c r="HR1519" s="44"/>
      <c r="HS1519" s="44"/>
      <c r="HT1519" s="44"/>
      <c r="HU1519" s="44"/>
      <c r="HV1519" s="44"/>
      <c r="HW1519" s="44"/>
      <c r="HX1519" s="44"/>
      <c r="HY1519" s="44"/>
      <c r="HZ1519" s="44"/>
      <c r="IA1519" s="44"/>
      <c r="IB1519" s="44"/>
      <c r="IC1519" s="44"/>
      <c r="ID1519" s="44"/>
      <c r="IE1519" s="44"/>
      <c r="IF1519" s="44"/>
      <c r="IG1519" s="44"/>
      <c r="IH1519" s="44"/>
      <c r="II1519" s="44"/>
      <c r="IJ1519" s="44"/>
      <c r="IK1519" s="44"/>
      <c r="IL1519" s="44"/>
      <c r="IM1519" s="44"/>
      <c r="IN1519" s="44"/>
      <c r="IO1519" s="44"/>
      <c r="IP1519" s="44"/>
      <c r="IQ1519" s="44"/>
      <c r="IR1519" s="44"/>
      <c r="IS1519" s="44"/>
      <c r="IT1519" s="44"/>
      <c r="IU1519" s="44"/>
      <c r="IV1519" s="44"/>
    </row>
    <row r="1520" spans="1:256" s="32" customFormat="1" hidden="1" x14ac:dyDescent="0.25">
      <c r="A1520" s="52"/>
      <c r="B1520" s="56"/>
      <c r="C1520" s="56"/>
      <c r="D1520" s="56"/>
      <c r="E1520" s="66"/>
      <c r="F1520" s="66"/>
      <c r="G1520" s="51"/>
      <c r="H1520" s="56"/>
      <c r="I1520" s="56"/>
      <c r="J1520" s="56"/>
      <c r="K1520" s="56"/>
      <c r="L1520" s="24"/>
      <c r="M1520" s="35"/>
      <c r="N1520" s="44"/>
      <c r="O1520" s="44"/>
      <c r="P1520" s="44"/>
      <c r="Q1520" s="44"/>
      <c r="R1520" s="44"/>
      <c r="S1520" s="44"/>
      <c r="T1520" s="44"/>
      <c r="U1520" s="44"/>
      <c r="V1520" s="44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/>
      <c r="AH1520" s="44"/>
      <c r="AI1520" s="44"/>
      <c r="AJ1520" s="44"/>
      <c r="AK1520" s="44"/>
      <c r="AL1520" s="44"/>
      <c r="AM1520" s="44"/>
      <c r="AN1520" s="44"/>
      <c r="AO1520" s="44"/>
      <c r="AP1520" s="44"/>
      <c r="AQ1520" s="44"/>
      <c r="AR1520" s="44"/>
      <c r="AS1520" s="44"/>
      <c r="AT1520" s="44"/>
      <c r="AU1520" s="44"/>
      <c r="AV1520" s="44"/>
      <c r="AW1520" s="44"/>
      <c r="AX1520" s="44"/>
      <c r="AY1520" s="44"/>
      <c r="AZ1520" s="44"/>
      <c r="BA1520" s="44"/>
      <c r="BB1520" s="44"/>
      <c r="BC1520" s="44"/>
      <c r="BD1520" s="44"/>
      <c r="BE1520" s="44"/>
      <c r="BF1520" s="44"/>
      <c r="BG1520" s="44"/>
      <c r="BH1520" s="44"/>
      <c r="BI1520" s="44"/>
      <c r="BJ1520" s="44"/>
      <c r="BK1520" s="44"/>
      <c r="BL1520" s="44"/>
      <c r="BM1520" s="44"/>
      <c r="BN1520" s="44"/>
      <c r="BO1520" s="44"/>
      <c r="BP1520" s="44"/>
      <c r="BQ1520" s="44"/>
      <c r="BR1520" s="44"/>
      <c r="BS1520" s="44"/>
      <c r="BT1520" s="44"/>
      <c r="BU1520" s="44"/>
      <c r="BV1520" s="44"/>
      <c r="BW1520" s="44"/>
      <c r="BX1520" s="44"/>
      <c r="BY1520" s="44"/>
      <c r="BZ1520" s="44"/>
      <c r="CA1520" s="44"/>
      <c r="CB1520" s="44"/>
      <c r="CC1520" s="44"/>
      <c r="CD1520" s="44"/>
      <c r="CE1520" s="44"/>
      <c r="CF1520" s="44"/>
      <c r="CG1520" s="44"/>
      <c r="CH1520" s="44"/>
      <c r="CI1520" s="44"/>
      <c r="CJ1520" s="44"/>
      <c r="CK1520" s="44"/>
      <c r="CL1520" s="44"/>
      <c r="CM1520" s="44"/>
      <c r="CN1520" s="44"/>
      <c r="CO1520" s="44"/>
      <c r="CP1520" s="44"/>
      <c r="CQ1520" s="44"/>
      <c r="CR1520" s="44"/>
      <c r="CS1520" s="44"/>
      <c r="CT1520" s="44"/>
      <c r="CU1520" s="44"/>
      <c r="CV1520" s="44"/>
      <c r="CW1520" s="44"/>
      <c r="CX1520" s="44"/>
      <c r="CY1520" s="44"/>
      <c r="CZ1520" s="44"/>
      <c r="DA1520" s="44"/>
      <c r="DB1520" s="44"/>
      <c r="DC1520" s="44"/>
      <c r="DD1520" s="44"/>
      <c r="DE1520" s="44"/>
      <c r="DF1520" s="44"/>
      <c r="DG1520" s="44"/>
      <c r="DH1520" s="44"/>
      <c r="DI1520" s="44"/>
      <c r="DJ1520" s="44"/>
      <c r="DK1520" s="44"/>
      <c r="DL1520" s="44"/>
      <c r="DM1520" s="44"/>
      <c r="DN1520" s="44"/>
      <c r="DO1520" s="44"/>
      <c r="DP1520" s="44"/>
      <c r="DQ1520" s="44"/>
      <c r="DR1520" s="44"/>
      <c r="DS1520" s="44"/>
      <c r="DT1520" s="44"/>
      <c r="DU1520" s="44"/>
      <c r="DV1520" s="44"/>
      <c r="DW1520" s="44"/>
      <c r="DX1520" s="44"/>
      <c r="DY1520" s="44"/>
      <c r="DZ1520" s="44"/>
      <c r="EA1520" s="44"/>
      <c r="EB1520" s="44"/>
      <c r="EC1520" s="44"/>
      <c r="ED1520" s="44"/>
      <c r="EE1520" s="44"/>
      <c r="EF1520" s="44"/>
      <c r="EG1520" s="44"/>
      <c r="EH1520" s="44"/>
      <c r="EI1520" s="44"/>
      <c r="EJ1520" s="44"/>
      <c r="EK1520" s="44"/>
      <c r="EL1520" s="44"/>
      <c r="EM1520" s="44"/>
      <c r="EN1520" s="44"/>
      <c r="EO1520" s="44"/>
      <c r="EP1520" s="44"/>
      <c r="EQ1520" s="44"/>
      <c r="ER1520" s="44"/>
      <c r="ES1520" s="44"/>
      <c r="ET1520" s="44"/>
      <c r="EU1520" s="44"/>
      <c r="EV1520" s="44"/>
      <c r="EW1520" s="44"/>
      <c r="EX1520" s="44"/>
      <c r="EY1520" s="44"/>
      <c r="EZ1520" s="44"/>
      <c r="FA1520" s="44"/>
      <c r="FB1520" s="44"/>
      <c r="FC1520" s="44"/>
      <c r="FD1520" s="44"/>
      <c r="FE1520" s="44"/>
      <c r="FF1520" s="44"/>
      <c r="FG1520" s="44"/>
      <c r="FH1520" s="44"/>
      <c r="FI1520" s="44"/>
      <c r="FJ1520" s="44"/>
      <c r="FK1520" s="44"/>
      <c r="FL1520" s="44"/>
      <c r="FM1520" s="44"/>
      <c r="FN1520" s="44"/>
      <c r="FO1520" s="44"/>
      <c r="FP1520" s="44"/>
      <c r="FQ1520" s="44"/>
      <c r="FR1520" s="44"/>
      <c r="FS1520" s="44"/>
      <c r="FT1520" s="44"/>
      <c r="FU1520" s="44"/>
      <c r="FV1520" s="44"/>
      <c r="FW1520" s="44"/>
      <c r="FX1520" s="44"/>
      <c r="FY1520" s="44"/>
      <c r="FZ1520" s="44"/>
      <c r="GA1520" s="44"/>
      <c r="GB1520" s="44"/>
      <c r="GC1520" s="44"/>
      <c r="GD1520" s="44"/>
      <c r="GE1520" s="44"/>
      <c r="GF1520" s="44"/>
      <c r="GG1520" s="44"/>
      <c r="GH1520" s="44"/>
      <c r="GI1520" s="44"/>
      <c r="GJ1520" s="44"/>
      <c r="GK1520" s="44"/>
      <c r="GL1520" s="44"/>
      <c r="GM1520" s="44"/>
      <c r="GN1520" s="44"/>
      <c r="GO1520" s="44"/>
      <c r="GP1520" s="44"/>
      <c r="GQ1520" s="44"/>
      <c r="GR1520" s="44"/>
      <c r="GS1520" s="44"/>
      <c r="GT1520" s="44"/>
      <c r="GU1520" s="44"/>
      <c r="GV1520" s="44"/>
      <c r="GW1520" s="44"/>
      <c r="GX1520" s="44"/>
      <c r="GY1520" s="44"/>
      <c r="GZ1520" s="44"/>
      <c r="HA1520" s="44"/>
      <c r="HB1520" s="44"/>
      <c r="HC1520" s="44"/>
      <c r="HD1520" s="44"/>
      <c r="HE1520" s="44"/>
      <c r="HF1520" s="44"/>
      <c r="HG1520" s="44"/>
      <c r="HH1520" s="44"/>
      <c r="HI1520" s="44"/>
      <c r="HJ1520" s="44"/>
      <c r="HK1520" s="44"/>
      <c r="HL1520" s="44"/>
      <c r="HM1520" s="44"/>
      <c r="HN1520" s="44"/>
      <c r="HO1520" s="44"/>
      <c r="HP1520" s="44"/>
      <c r="HQ1520" s="44"/>
      <c r="HR1520" s="44"/>
      <c r="HS1520" s="44"/>
      <c r="HT1520" s="44"/>
      <c r="HU1520" s="44"/>
      <c r="HV1520" s="44"/>
      <c r="HW1520" s="44"/>
      <c r="HX1520" s="44"/>
      <c r="HY1520" s="44"/>
      <c r="HZ1520" s="44"/>
      <c r="IA1520" s="44"/>
      <c r="IB1520" s="44"/>
      <c r="IC1520" s="44"/>
      <c r="ID1520" s="44"/>
      <c r="IE1520" s="44"/>
      <c r="IF1520" s="44"/>
      <c r="IG1520" s="44"/>
      <c r="IH1520" s="44"/>
      <c r="II1520" s="44"/>
      <c r="IJ1520" s="44"/>
      <c r="IK1520" s="44"/>
      <c r="IL1520" s="44"/>
      <c r="IM1520" s="44"/>
      <c r="IN1520" s="44"/>
      <c r="IO1520" s="44"/>
      <c r="IP1520" s="44"/>
      <c r="IQ1520" s="44"/>
      <c r="IR1520" s="44"/>
      <c r="IS1520" s="44"/>
      <c r="IT1520" s="44"/>
      <c r="IU1520" s="44"/>
      <c r="IV1520" s="44"/>
    </row>
    <row r="1521" spans="1:256" s="89" customFormat="1" hidden="1" x14ac:dyDescent="0.25">
      <c r="A1521" s="52"/>
      <c r="B1521" s="56"/>
      <c r="C1521" s="56"/>
      <c r="D1521" s="56"/>
      <c r="E1521" s="66"/>
      <c r="F1521" s="66"/>
      <c r="G1521" s="51"/>
      <c r="H1521" s="56"/>
      <c r="I1521" s="56"/>
      <c r="J1521" s="56"/>
      <c r="K1521" s="56"/>
      <c r="L1521" s="24"/>
      <c r="M1521" s="35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7"/>
      <c r="AV1521" s="97"/>
      <c r="AW1521" s="97"/>
      <c r="AX1521" s="97"/>
      <c r="AY1521" s="97"/>
      <c r="AZ1521" s="97"/>
      <c r="BA1521" s="97"/>
      <c r="BB1521" s="97"/>
      <c r="BC1521" s="97"/>
      <c r="BD1521" s="97"/>
      <c r="BE1521" s="97"/>
      <c r="BF1521" s="97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7"/>
      <c r="BS1521" s="97"/>
      <c r="BT1521" s="97"/>
      <c r="BU1521" s="97"/>
      <c r="BV1521" s="97"/>
      <c r="BW1521" s="97"/>
      <c r="BX1521" s="97"/>
      <c r="BY1521" s="97"/>
      <c r="BZ1521" s="97"/>
      <c r="CA1521" s="97"/>
      <c r="CB1521" s="97"/>
      <c r="CC1521" s="97"/>
      <c r="CD1521" s="97"/>
      <c r="CE1521" s="97"/>
      <c r="CF1521" s="97"/>
      <c r="CG1521" s="97"/>
      <c r="CH1521" s="97"/>
      <c r="CI1521" s="97"/>
      <c r="CJ1521" s="97"/>
      <c r="CK1521" s="97"/>
      <c r="CL1521" s="97"/>
      <c r="CM1521" s="97"/>
      <c r="CN1521" s="97"/>
      <c r="CO1521" s="97"/>
      <c r="CP1521" s="97"/>
      <c r="CQ1521" s="97"/>
      <c r="CR1521" s="97"/>
      <c r="CS1521" s="97"/>
      <c r="CT1521" s="97"/>
      <c r="CU1521" s="97"/>
      <c r="CV1521" s="97"/>
      <c r="CW1521" s="97"/>
      <c r="CX1521" s="97"/>
      <c r="CY1521" s="97"/>
      <c r="CZ1521" s="97"/>
      <c r="DA1521" s="97"/>
      <c r="DB1521" s="97"/>
      <c r="DC1521" s="97"/>
      <c r="DD1521" s="97"/>
      <c r="DE1521" s="97"/>
      <c r="DF1521" s="97"/>
      <c r="DG1521" s="97"/>
      <c r="DH1521" s="97"/>
      <c r="DI1521" s="97"/>
      <c r="DJ1521" s="97"/>
      <c r="DK1521" s="97"/>
      <c r="DL1521" s="97"/>
      <c r="DM1521" s="97"/>
      <c r="DN1521" s="97"/>
      <c r="DO1521" s="97"/>
      <c r="DP1521" s="97"/>
      <c r="DQ1521" s="97"/>
      <c r="DR1521" s="97"/>
      <c r="DS1521" s="97"/>
      <c r="DT1521" s="97"/>
      <c r="DU1521" s="97"/>
      <c r="DV1521" s="97"/>
      <c r="DW1521" s="97"/>
      <c r="DX1521" s="97"/>
      <c r="DY1521" s="97"/>
      <c r="DZ1521" s="97"/>
      <c r="EA1521" s="97"/>
      <c r="EB1521" s="97"/>
      <c r="EC1521" s="97"/>
      <c r="ED1521" s="97"/>
      <c r="EE1521" s="97"/>
      <c r="EF1521" s="97"/>
      <c r="EG1521" s="97"/>
      <c r="EH1521" s="97"/>
      <c r="EI1521" s="97"/>
      <c r="EJ1521" s="97"/>
      <c r="EK1521" s="97"/>
      <c r="EL1521" s="97"/>
      <c r="EM1521" s="97"/>
      <c r="EN1521" s="97"/>
      <c r="EO1521" s="97"/>
      <c r="EP1521" s="97"/>
      <c r="EQ1521" s="97"/>
      <c r="ER1521" s="97"/>
      <c r="ES1521" s="97"/>
      <c r="ET1521" s="97"/>
      <c r="EU1521" s="97"/>
      <c r="EV1521" s="97"/>
      <c r="EW1521" s="97"/>
      <c r="EX1521" s="97"/>
      <c r="EY1521" s="97"/>
      <c r="EZ1521" s="97"/>
      <c r="FA1521" s="97"/>
      <c r="FB1521" s="97"/>
      <c r="FC1521" s="97"/>
      <c r="FD1521" s="97"/>
      <c r="FE1521" s="97"/>
      <c r="FF1521" s="97"/>
      <c r="FG1521" s="97"/>
      <c r="FH1521" s="97"/>
      <c r="FI1521" s="97"/>
      <c r="FJ1521" s="97"/>
      <c r="FK1521" s="97"/>
      <c r="FL1521" s="97"/>
      <c r="FM1521" s="97"/>
      <c r="FN1521" s="97"/>
      <c r="FO1521" s="97"/>
      <c r="FP1521" s="97"/>
      <c r="FQ1521" s="97"/>
      <c r="FR1521" s="97"/>
      <c r="FS1521" s="97"/>
      <c r="FT1521" s="97"/>
      <c r="FU1521" s="97"/>
      <c r="FV1521" s="97"/>
      <c r="FW1521" s="97"/>
      <c r="FX1521" s="97"/>
      <c r="FY1521" s="97"/>
      <c r="FZ1521" s="97"/>
      <c r="GA1521" s="97"/>
      <c r="GB1521" s="97"/>
      <c r="GC1521" s="97"/>
      <c r="GD1521" s="97"/>
      <c r="GE1521" s="97"/>
      <c r="GF1521" s="97"/>
      <c r="GG1521" s="97"/>
      <c r="GH1521" s="97"/>
      <c r="GI1521" s="97"/>
      <c r="GJ1521" s="97"/>
      <c r="GK1521" s="97"/>
      <c r="GL1521" s="97"/>
      <c r="GM1521" s="97"/>
      <c r="GN1521" s="97"/>
      <c r="GO1521" s="97"/>
      <c r="GP1521" s="97"/>
      <c r="GQ1521" s="97"/>
      <c r="GR1521" s="97"/>
      <c r="GS1521" s="97"/>
      <c r="GT1521" s="97"/>
      <c r="GU1521" s="97"/>
      <c r="GV1521" s="97"/>
      <c r="GW1521" s="97"/>
      <c r="GX1521" s="97"/>
      <c r="GY1521" s="97"/>
      <c r="GZ1521" s="97"/>
      <c r="HA1521" s="97"/>
      <c r="HB1521" s="97"/>
      <c r="HC1521" s="97"/>
      <c r="HD1521" s="97"/>
      <c r="HE1521" s="97"/>
      <c r="HF1521" s="97"/>
      <c r="HG1521" s="97"/>
      <c r="HH1521" s="97"/>
      <c r="HI1521" s="97"/>
      <c r="HJ1521" s="97"/>
      <c r="HK1521" s="97"/>
      <c r="HL1521" s="97"/>
      <c r="HM1521" s="97"/>
      <c r="HN1521" s="97"/>
      <c r="HO1521" s="97"/>
      <c r="HP1521" s="97"/>
      <c r="HQ1521" s="97"/>
      <c r="HR1521" s="97"/>
      <c r="HS1521" s="97"/>
      <c r="HT1521" s="97"/>
      <c r="HU1521" s="97"/>
      <c r="HV1521" s="97"/>
      <c r="HW1521" s="97"/>
      <c r="HX1521" s="97"/>
      <c r="HY1521" s="97"/>
      <c r="HZ1521" s="97"/>
      <c r="IA1521" s="97"/>
      <c r="IB1521" s="97"/>
      <c r="IC1521" s="97"/>
      <c r="ID1521" s="97"/>
      <c r="IE1521" s="97"/>
      <c r="IF1521" s="97"/>
      <c r="IG1521" s="97"/>
      <c r="IH1521" s="97"/>
      <c r="II1521" s="97"/>
      <c r="IJ1521" s="97"/>
      <c r="IK1521" s="97"/>
      <c r="IL1521" s="97"/>
      <c r="IM1521" s="97"/>
      <c r="IN1521" s="97"/>
      <c r="IO1521" s="97"/>
      <c r="IP1521" s="97"/>
      <c r="IQ1521" s="97"/>
      <c r="IR1521" s="97"/>
      <c r="IS1521" s="97"/>
      <c r="IT1521" s="97"/>
      <c r="IU1521" s="97"/>
      <c r="IV1521" s="97"/>
    </row>
    <row r="1522" spans="1:256" s="32" customFormat="1" x14ac:dyDescent="0.25">
      <c r="A1522" s="81">
        <v>43312</v>
      </c>
      <c r="B1522" s="31" t="s">
        <v>186</v>
      </c>
      <c r="C1522" s="31" t="s">
        <v>70</v>
      </c>
      <c r="D1522" s="31" t="s">
        <v>74</v>
      </c>
      <c r="E1522" s="60">
        <v>90000</v>
      </c>
      <c r="F1522" s="60"/>
      <c r="G1522" s="60"/>
      <c r="H1522" s="31" t="s">
        <v>356</v>
      </c>
      <c r="I1522" s="31" t="s">
        <v>500</v>
      </c>
      <c r="J1522" s="31"/>
      <c r="K1522" s="31" t="s">
        <v>66</v>
      </c>
      <c r="L1522" s="82" t="s">
        <v>100</v>
      </c>
      <c r="M1522" s="83"/>
      <c r="N1522" s="44"/>
      <c r="O1522" s="44"/>
      <c r="P1522" s="44"/>
      <c r="Q1522" s="44"/>
      <c r="R1522" s="44"/>
      <c r="S1522" s="44"/>
      <c r="T1522" s="44"/>
      <c r="U1522" s="44"/>
      <c r="V1522" s="44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44"/>
      <c r="AM1522" s="44"/>
      <c r="AN1522" s="44"/>
      <c r="AO1522" s="44"/>
      <c r="AP1522" s="44"/>
      <c r="AQ1522" s="44"/>
      <c r="AR1522" s="44"/>
      <c r="AS1522" s="44"/>
      <c r="AT1522" s="44"/>
      <c r="AU1522" s="44"/>
      <c r="AV1522" s="44"/>
      <c r="AW1522" s="44"/>
      <c r="AX1522" s="44"/>
      <c r="AY1522" s="44"/>
      <c r="AZ1522" s="44"/>
      <c r="BA1522" s="44"/>
      <c r="BB1522" s="44"/>
      <c r="BC1522" s="44"/>
      <c r="BD1522" s="44"/>
      <c r="BE1522" s="44"/>
      <c r="BF1522" s="44"/>
      <c r="BG1522" s="44"/>
      <c r="BH1522" s="44"/>
      <c r="BI1522" s="44"/>
      <c r="BJ1522" s="44"/>
      <c r="BK1522" s="44"/>
      <c r="BL1522" s="44"/>
      <c r="BM1522" s="44"/>
      <c r="BN1522" s="44"/>
      <c r="BO1522" s="44"/>
      <c r="BP1522" s="44"/>
      <c r="BQ1522" s="44"/>
      <c r="BR1522" s="44"/>
      <c r="BS1522" s="44"/>
      <c r="BT1522" s="44"/>
      <c r="BU1522" s="44"/>
      <c r="BV1522" s="44"/>
      <c r="BW1522" s="44"/>
      <c r="BX1522" s="44"/>
      <c r="BY1522" s="44"/>
      <c r="BZ1522" s="44"/>
      <c r="CA1522" s="44"/>
      <c r="CB1522" s="44"/>
      <c r="CC1522" s="44"/>
      <c r="CD1522" s="44"/>
      <c r="CE1522" s="44"/>
      <c r="CF1522" s="44"/>
      <c r="CG1522" s="44"/>
      <c r="CH1522" s="44"/>
      <c r="CI1522" s="44"/>
      <c r="CJ1522" s="44"/>
      <c r="CK1522" s="44"/>
      <c r="CL1522" s="44"/>
      <c r="CM1522" s="44"/>
      <c r="CN1522" s="44"/>
      <c r="CO1522" s="44"/>
      <c r="CP1522" s="44"/>
      <c r="CQ1522" s="44"/>
      <c r="CR1522" s="44"/>
      <c r="CS1522" s="44"/>
      <c r="CT1522" s="44"/>
      <c r="CU1522" s="44"/>
      <c r="CV1522" s="44"/>
      <c r="CW1522" s="44"/>
      <c r="CX1522" s="44"/>
      <c r="CY1522" s="44"/>
      <c r="CZ1522" s="44"/>
      <c r="DA1522" s="44"/>
      <c r="DB1522" s="44"/>
      <c r="DC1522" s="44"/>
      <c r="DD1522" s="44"/>
      <c r="DE1522" s="44"/>
      <c r="DF1522" s="44"/>
      <c r="DG1522" s="44"/>
      <c r="DH1522" s="44"/>
      <c r="DI1522" s="44"/>
      <c r="DJ1522" s="44"/>
      <c r="DK1522" s="44"/>
      <c r="DL1522" s="44"/>
      <c r="DM1522" s="44"/>
      <c r="DN1522" s="44"/>
      <c r="DO1522" s="44"/>
      <c r="DP1522" s="44"/>
      <c r="DQ1522" s="44"/>
      <c r="DR1522" s="44"/>
      <c r="DS1522" s="44"/>
      <c r="DT1522" s="44"/>
      <c r="DU1522" s="44"/>
      <c r="DV1522" s="44"/>
      <c r="DW1522" s="44"/>
      <c r="DX1522" s="44"/>
      <c r="DY1522" s="44"/>
      <c r="DZ1522" s="44"/>
      <c r="EA1522" s="44"/>
      <c r="EB1522" s="44"/>
      <c r="EC1522" s="44"/>
      <c r="ED1522" s="44"/>
      <c r="EE1522" s="44"/>
      <c r="EF1522" s="44"/>
      <c r="EG1522" s="44"/>
      <c r="EH1522" s="44"/>
      <c r="EI1522" s="44"/>
      <c r="EJ1522" s="44"/>
      <c r="EK1522" s="44"/>
      <c r="EL1522" s="44"/>
      <c r="EM1522" s="44"/>
      <c r="EN1522" s="44"/>
      <c r="EO1522" s="44"/>
      <c r="EP1522" s="44"/>
      <c r="EQ1522" s="44"/>
      <c r="ER1522" s="44"/>
      <c r="ES1522" s="44"/>
      <c r="ET1522" s="44"/>
      <c r="EU1522" s="44"/>
      <c r="EV1522" s="44"/>
      <c r="EW1522" s="44"/>
      <c r="EX1522" s="44"/>
      <c r="EY1522" s="44"/>
      <c r="EZ1522" s="44"/>
      <c r="FA1522" s="44"/>
      <c r="FB1522" s="44"/>
      <c r="FC1522" s="44"/>
      <c r="FD1522" s="44"/>
      <c r="FE1522" s="44"/>
      <c r="FF1522" s="44"/>
      <c r="FG1522" s="44"/>
      <c r="FH1522" s="44"/>
      <c r="FI1522" s="44"/>
      <c r="FJ1522" s="44"/>
      <c r="FK1522" s="44"/>
      <c r="FL1522" s="44"/>
      <c r="FM1522" s="44"/>
      <c r="FN1522" s="44"/>
      <c r="FO1522" s="44"/>
      <c r="FP1522" s="44"/>
      <c r="FQ1522" s="44"/>
      <c r="FR1522" s="44"/>
      <c r="FS1522" s="44"/>
      <c r="FT1522" s="44"/>
      <c r="FU1522" s="44"/>
      <c r="FV1522" s="44"/>
      <c r="FW1522" s="44"/>
      <c r="FX1522" s="44"/>
      <c r="FY1522" s="44"/>
      <c r="FZ1522" s="44"/>
      <c r="GA1522" s="44"/>
      <c r="GB1522" s="44"/>
      <c r="GC1522" s="44"/>
      <c r="GD1522" s="44"/>
      <c r="GE1522" s="44"/>
      <c r="GF1522" s="44"/>
      <c r="GG1522" s="44"/>
      <c r="GH1522" s="44"/>
      <c r="GI1522" s="44"/>
      <c r="GJ1522" s="44"/>
      <c r="GK1522" s="44"/>
      <c r="GL1522" s="44"/>
      <c r="GM1522" s="44"/>
      <c r="GN1522" s="44"/>
      <c r="GO1522" s="44"/>
      <c r="GP1522" s="44"/>
      <c r="GQ1522" s="44"/>
      <c r="GR1522" s="44"/>
      <c r="GS1522" s="44"/>
      <c r="GT1522" s="44"/>
      <c r="GU1522" s="44"/>
      <c r="GV1522" s="44"/>
      <c r="GW1522" s="44"/>
      <c r="GX1522" s="44"/>
      <c r="GY1522" s="44"/>
      <c r="GZ1522" s="44"/>
      <c r="HA1522" s="44"/>
      <c r="HB1522" s="44"/>
      <c r="HC1522" s="44"/>
      <c r="HD1522" s="44"/>
      <c r="HE1522" s="44"/>
      <c r="HF1522" s="44"/>
      <c r="HG1522" s="44"/>
      <c r="HH1522" s="44"/>
      <c r="HI1522" s="44"/>
      <c r="HJ1522" s="44"/>
      <c r="HK1522" s="44"/>
      <c r="HL1522" s="44"/>
      <c r="HM1522" s="44"/>
      <c r="HN1522" s="44"/>
      <c r="HO1522" s="44"/>
      <c r="HP1522" s="44"/>
      <c r="HQ1522" s="44"/>
      <c r="HR1522" s="44"/>
      <c r="HS1522" s="44"/>
      <c r="HT1522" s="44"/>
      <c r="HU1522" s="44"/>
      <c r="HV1522" s="44"/>
      <c r="HW1522" s="44"/>
      <c r="HX1522" s="44"/>
      <c r="HY1522" s="44"/>
      <c r="HZ1522" s="44"/>
      <c r="IA1522" s="44"/>
      <c r="IB1522" s="44"/>
      <c r="IC1522" s="44"/>
      <c r="ID1522" s="44"/>
      <c r="IE1522" s="44"/>
      <c r="IF1522" s="44"/>
      <c r="IG1522" s="44"/>
      <c r="IH1522" s="44"/>
      <c r="II1522" s="44"/>
      <c r="IJ1522" s="44"/>
      <c r="IK1522" s="44"/>
      <c r="IL1522" s="44"/>
      <c r="IM1522" s="44"/>
      <c r="IN1522" s="44"/>
      <c r="IO1522" s="44"/>
      <c r="IP1522" s="44"/>
      <c r="IQ1522" s="44"/>
      <c r="IR1522" s="44"/>
      <c r="IS1522" s="44"/>
      <c r="IT1522" s="44"/>
      <c r="IU1522" s="44"/>
      <c r="IV1522" s="44"/>
    </row>
    <row r="1523" spans="1:256" s="32" customFormat="1" hidden="1" x14ac:dyDescent="0.25">
      <c r="A1523" s="52"/>
      <c r="B1523" s="56"/>
      <c r="C1523" s="56"/>
      <c r="D1523" s="56"/>
      <c r="E1523" s="66"/>
      <c r="F1523" s="66"/>
      <c r="G1523" s="37"/>
      <c r="H1523" s="56"/>
      <c r="I1523" s="56"/>
      <c r="J1523" s="56"/>
      <c r="K1523" s="56"/>
      <c r="L1523" s="24"/>
      <c r="M1523"/>
      <c r="N1523" s="44"/>
      <c r="O1523" s="44"/>
      <c r="P1523" s="44"/>
      <c r="Q1523" s="44"/>
      <c r="R1523" s="44"/>
      <c r="S1523" s="44"/>
      <c r="T1523" s="44"/>
      <c r="U1523" s="44"/>
      <c r="V1523" s="44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/>
      <c r="AJ1523" s="44"/>
      <c r="AK1523" s="44"/>
      <c r="AL1523" s="44"/>
      <c r="AM1523" s="44"/>
      <c r="AN1523" s="44"/>
      <c r="AO1523" s="44"/>
      <c r="AP1523" s="44"/>
      <c r="AQ1523" s="44"/>
      <c r="AR1523" s="44"/>
      <c r="AS1523" s="44"/>
      <c r="AT1523" s="44"/>
      <c r="AU1523" s="44"/>
      <c r="AV1523" s="44"/>
      <c r="AW1523" s="44"/>
      <c r="AX1523" s="44"/>
      <c r="AY1523" s="44"/>
      <c r="AZ1523" s="44"/>
      <c r="BA1523" s="44"/>
      <c r="BB1523" s="44"/>
      <c r="BC1523" s="44"/>
      <c r="BD1523" s="44"/>
      <c r="BE1523" s="44"/>
      <c r="BF1523" s="44"/>
      <c r="BG1523" s="44"/>
      <c r="BH1523" s="44"/>
      <c r="BI1523" s="44"/>
      <c r="BJ1523" s="44"/>
      <c r="BK1523" s="44"/>
      <c r="BL1523" s="44"/>
      <c r="BM1523" s="44"/>
      <c r="BN1523" s="44"/>
      <c r="BO1523" s="44"/>
      <c r="BP1523" s="44"/>
      <c r="BQ1523" s="44"/>
      <c r="BR1523" s="44"/>
      <c r="BS1523" s="44"/>
      <c r="BT1523" s="44"/>
      <c r="BU1523" s="44"/>
      <c r="BV1523" s="44"/>
      <c r="BW1523" s="44"/>
      <c r="BX1523" s="44"/>
      <c r="BY1523" s="44"/>
      <c r="BZ1523" s="44"/>
      <c r="CA1523" s="44"/>
      <c r="CB1523" s="44"/>
      <c r="CC1523" s="44"/>
      <c r="CD1523" s="44"/>
      <c r="CE1523" s="44"/>
      <c r="CF1523" s="44"/>
      <c r="CG1523" s="44"/>
      <c r="CH1523" s="44"/>
      <c r="CI1523" s="44"/>
      <c r="CJ1523" s="44"/>
      <c r="CK1523" s="44"/>
      <c r="CL1523" s="44"/>
      <c r="CM1523" s="44"/>
      <c r="CN1523" s="44"/>
      <c r="CO1523" s="44"/>
      <c r="CP1523" s="44"/>
      <c r="CQ1523" s="44"/>
      <c r="CR1523" s="44"/>
      <c r="CS1523" s="44"/>
      <c r="CT1523" s="44"/>
      <c r="CU1523" s="44"/>
      <c r="CV1523" s="44"/>
      <c r="CW1523" s="44"/>
      <c r="CX1523" s="44"/>
      <c r="CY1523" s="44"/>
      <c r="CZ1523" s="44"/>
      <c r="DA1523" s="44"/>
      <c r="DB1523" s="44"/>
      <c r="DC1523" s="44"/>
      <c r="DD1523" s="44"/>
      <c r="DE1523" s="44"/>
      <c r="DF1523" s="44"/>
      <c r="DG1523" s="44"/>
      <c r="DH1523" s="44"/>
      <c r="DI1523" s="44"/>
      <c r="DJ1523" s="44"/>
      <c r="DK1523" s="44"/>
      <c r="DL1523" s="44"/>
      <c r="DM1523" s="44"/>
      <c r="DN1523" s="44"/>
      <c r="DO1523" s="44"/>
      <c r="DP1523" s="44"/>
      <c r="DQ1523" s="44"/>
      <c r="DR1523" s="44"/>
      <c r="DS1523" s="44"/>
      <c r="DT1523" s="44"/>
      <c r="DU1523" s="44"/>
      <c r="DV1523" s="44"/>
      <c r="DW1523" s="44"/>
      <c r="DX1523" s="44"/>
      <c r="DY1523" s="44"/>
      <c r="DZ1523" s="44"/>
      <c r="EA1523" s="44"/>
      <c r="EB1523" s="44"/>
      <c r="EC1523" s="44"/>
      <c r="ED1523" s="44"/>
      <c r="EE1523" s="44"/>
      <c r="EF1523" s="44"/>
      <c r="EG1523" s="44"/>
      <c r="EH1523" s="44"/>
      <c r="EI1523" s="44"/>
      <c r="EJ1523" s="44"/>
      <c r="EK1523" s="44"/>
      <c r="EL1523" s="44"/>
      <c r="EM1523" s="44"/>
      <c r="EN1523" s="44"/>
      <c r="EO1523" s="44"/>
      <c r="EP1523" s="44"/>
      <c r="EQ1523" s="44"/>
      <c r="ER1523" s="44"/>
      <c r="ES1523" s="44"/>
      <c r="ET1523" s="44"/>
      <c r="EU1523" s="44"/>
      <c r="EV1523" s="44"/>
      <c r="EW1523" s="44"/>
      <c r="EX1523" s="44"/>
      <c r="EY1523" s="44"/>
      <c r="EZ1523" s="44"/>
      <c r="FA1523" s="44"/>
      <c r="FB1523" s="44"/>
      <c r="FC1523" s="44"/>
      <c r="FD1523" s="44"/>
      <c r="FE1523" s="44"/>
      <c r="FF1523" s="44"/>
      <c r="FG1523" s="44"/>
      <c r="FH1523" s="44"/>
      <c r="FI1523" s="44"/>
      <c r="FJ1523" s="44"/>
      <c r="FK1523" s="44"/>
      <c r="FL1523" s="44"/>
      <c r="FM1523" s="44"/>
      <c r="FN1523" s="44"/>
      <c r="FO1523" s="44"/>
      <c r="FP1523" s="44"/>
      <c r="FQ1523" s="44"/>
      <c r="FR1523" s="44"/>
      <c r="FS1523" s="44"/>
      <c r="FT1523" s="44"/>
      <c r="FU1523" s="44"/>
      <c r="FV1523" s="44"/>
      <c r="FW1523" s="44"/>
      <c r="FX1523" s="44"/>
      <c r="FY1523" s="44"/>
      <c r="FZ1523" s="44"/>
      <c r="GA1523" s="44"/>
      <c r="GB1523" s="44"/>
      <c r="GC1523" s="44"/>
      <c r="GD1523" s="44"/>
      <c r="GE1523" s="44"/>
      <c r="GF1523" s="44"/>
      <c r="GG1523" s="44"/>
      <c r="GH1523" s="44"/>
      <c r="GI1523" s="44"/>
      <c r="GJ1523" s="44"/>
      <c r="GK1523" s="44"/>
      <c r="GL1523" s="44"/>
      <c r="GM1523" s="44"/>
      <c r="GN1523" s="44"/>
      <c r="GO1523" s="44"/>
      <c r="GP1523" s="44"/>
      <c r="GQ1523" s="44"/>
      <c r="GR1523" s="44"/>
      <c r="GS1523" s="44"/>
      <c r="GT1523" s="44"/>
      <c r="GU1523" s="44"/>
      <c r="GV1523" s="44"/>
      <c r="GW1523" s="44"/>
      <c r="GX1523" s="44"/>
      <c r="GY1523" s="44"/>
      <c r="GZ1523" s="44"/>
      <c r="HA1523" s="44"/>
      <c r="HB1523" s="44"/>
      <c r="HC1523" s="44"/>
      <c r="HD1523" s="44"/>
      <c r="HE1523" s="44"/>
      <c r="HF1523" s="44"/>
      <c r="HG1523" s="44"/>
      <c r="HH1523" s="44"/>
      <c r="HI1523" s="44"/>
      <c r="HJ1523" s="44"/>
      <c r="HK1523" s="44"/>
      <c r="HL1523" s="44"/>
      <c r="HM1523" s="44"/>
      <c r="HN1523" s="44"/>
      <c r="HO1523" s="44"/>
      <c r="HP1523" s="44"/>
      <c r="HQ1523" s="44"/>
      <c r="HR1523" s="44"/>
      <c r="HS1523" s="44"/>
      <c r="HT1523" s="44"/>
      <c r="HU1523" s="44"/>
      <c r="HV1523" s="44"/>
      <c r="HW1523" s="44"/>
      <c r="HX1523" s="44"/>
      <c r="HY1523" s="44"/>
      <c r="HZ1523" s="44"/>
      <c r="IA1523" s="44"/>
      <c r="IB1523" s="44"/>
      <c r="IC1523" s="44"/>
      <c r="ID1523" s="44"/>
      <c r="IE1523" s="44"/>
      <c r="IF1523" s="44"/>
      <c r="IG1523" s="44"/>
      <c r="IH1523" s="44"/>
      <c r="II1523" s="44"/>
      <c r="IJ1523" s="44"/>
      <c r="IK1523" s="44"/>
      <c r="IL1523" s="44"/>
      <c r="IM1523" s="44"/>
      <c r="IN1523" s="44"/>
      <c r="IO1523" s="44"/>
      <c r="IP1523" s="44"/>
      <c r="IQ1523" s="44"/>
      <c r="IR1523" s="44"/>
      <c r="IS1523" s="44"/>
      <c r="IT1523" s="44"/>
      <c r="IU1523" s="44"/>
      <c r="IV1523" s="44"/>
    </row>
    <row r="1524" spans="1:256" s="32" customFormat="1" hidden="1" x14ac:dyDescent="0.25">
      <c r="A1524" s="52"/>
      <c r="B1524" s="56"/>
      <c r="C1524" s="56"/>
      <c r="D1524" s="56"/>
      <c r="E1524" s="66"/>
      <c r="F1524" s="66"/>
      <c r="G1524" s="37"/>
      <c r="H1524" s="56"/>
      <c r="I1524" s="56"/>
      <c r="J1524" s="56"/>
      <c r="K1524" s="56"/>
      <c r="L1524" s="24"/>
      <c r="M1524"/>
      <c r="N1524" s="44"/>
      <c r="O1524" s="44"/>
      <c r="P1524" s="44"/>
      <c r="Q1524" s="44"/>
      <c r="R1524" s="44"/>
      <c r="S1524" s="44"/>
      <c r="T1524" s="44"/>
      <c r="U1524" s="44"/>
      <c r="V1524" s="44"/>
      <c r="W1524" s="44"/>
      <c r="X1524" s="44"/>
      <c r="Y1524" s="44"/>
      <c r="Z1524" s="44"/>
      <c r="AA1524" s="44"/>
      <c r="AB1524" s="44"/>
      <c r="AC1524" s="44"/>
      <c r="AD1524" s="44"/>
      <c r="AE1524" s="44"/>
      <c r="AF1524" s="44"/>
      <c r="AG1524" s="44"/>
      <c r="AH1524" s="44"/>
      <c r="AI1524" s="44"/>
      <c r="AJ1524" s="44"/>
      <c r="AK1524" s="44"/>
      <c r="AL1524" s="44"/>
      <c r="AM1524" s="44"/>
      <c r="AN1524" s="44"/>
      <c r="AO1524" s="44"/>
      <c r="AP1524" s="44"/>
      <c r="AQ1524" s="44"/>
      <c r="AR1524" s="44"/>
      <c r="AS1524" s="44"/>
      <c r="AT1524" s="44"/>
      <c r="AU1524" s="44"/>
      <c r="AV1524" s="44"/>
      <c r="AW1524" s="44"/>
      <c r="AX1524" s="44"/>
      <c r="AY1524" s="44"/>
      <c r="AZ1524" s="44"/>
      <c r="BA1524" s="44"/>
      <c r="BB1524" s="44"/>
      <c r="BC1524" s="44"/>
      <c r="BD1524" s="44"/>
      <c r="BE1524" s="44"/>
      <c r="BF1524" s="44"/>
      <c r="BG1524" s="44"/>
      <c r="BH1524" s="44"/>
      <c r="BI1524" s="44"/>
      <c r="BJ1524" s="44"/>
      <c r="BK1524" s="44"/>
      <c r="BL1524" s="44"/>
      <c r="BM1524" s="44"/>
      <c r="BN1524" s="44"/>
      <c r="BO1524" s="44"/>
      <c r="BP1524" s="44"/>
      <c r="BQ1524" s="44"/>
      <c r="BR1524" s="44"/>
      <c r="BS1524" s="44"/>
      <c r="BT1524" s="44"/>
      <c r="BU1524" s="44"/>
      <c r="BV1524" s="44"/>
      <c r="BW1524" s="44"/>
      <c r="BX1524" s="44"/>
      <c r="BY1524" s="44"/>
      <c r="BZ1524" s="44"/>
      <c r="CA1524" s="44"/>
      <c r="CB1524" s="44"/>
      <c r="CC1524" s="44"/>
      <c r="CD1524" s="44"/>
      <c r="CE1524" s="44"/>
      <c r="CF1524" s="44"/>
      <c r="CG1524" s="44"/>
      <c r="CH1524" s="44"/>
      <c r="CI1524" s="44"/>
      <c r="CJ1524" s="44"/>
      <c r="CK1524" s="44"/>
      <c r="CL1524" s="44"/>
      <c r="CM1524" s="44"/>
      <c r="CN1524" s="44"/>
      <c r="CO1524" s="44"/>
      <c r="CP1524" s="44"/>
      <c r="CQ1524" s="44"/>
      <c r="CR1524" s="44"/>
      <c r="CS1524" s="44"/>
      <c r="CT1524" s="44"/>
      <c r="CU1524" s="44"/>
      <c r="CV1524" s="44"/>
      <c r="CW1524" s="44"/>
      <c r="CX1524" s="44"/>
      <c r="CY1524" s="44"/>
      <c r="CZ1524" s="44"/>
      <c r="DA1524" s="44"/>
      <c r="DB1524" s="44"/>
      <c r="DC1524" s="44"/>
      <c r="DD1524" s="44"/>
      <c r="DE1524" s="44"/>
      <c r="DF1524" s="44"/>
      <c r="DG1524" s="44"/>
      <c r="DH1524" s="44"/>
      <c r="DI1524" s="44"/>
      <c r="DJ1524" s="44"/>
      <c r="DK1524" s="44"/>
      <c r="DL1524" s="44"/>
      <c r="DM1524" s="44"/>
      <c r="DN1524" s="44"/>
      <c r="DO1524" s="44"/>
      <c r="DP1524" s="44"/>
      <c r="DQ1524" s="44"/>
      <c r="DR1524" s="44"/>
      <c r="DS1524" s="44"/>
      <c r="DT1524" s="44"/>
      <c r="DU1524" s="44"/>
      <c r="DV1524" s="44"/>
      <c r="DW1524" s="44"/>
      <c r="DX1524" s="44"/>
      <c r="DY1524" s="44"/>
      <c r="DZ1524" s="44"/>
      <c r="EA1524" s="44"/>
      <c r="EB1524" s="44"/>
      <c r="EC1524" s="44"/>
      <c r="ED1524" s="44"/>
      <c r="EE1524" s="44"/>
      <c r="EF1524" s="44"/>
      <c r="EG1524" s="44"/>
      <c r="EH1524" s="44"/>
      <c r="EI1524" s="44"/>
      <c r="EJ1524" s="44"/>
      <c r="EK1524" s="44"/>
      <c r="EL1524" s="44"/>
      <c r="EM1524" s="44"/>
      <c r="EN1524" s="44"/>
      <c r="EO1524" s="44"/>
      <c r="EP1524" s="44"/>
      <c r="EQ1524" s="44"/>
      <c r="ER1524" s="44"/>
      <c r="ES1524" s="44"/>
      <c r="ET1524" s="44"/>
      <c r="EU1524" s="44"/>
      <c r="EV1524" s="44"/>
      <c r="EW1524" s="44"/>
      <c r="EX1524" s="44"/>
      <c r="EY1524" s="44"/>
      <c r="EZ1524" s="44"/>
      <c r="FA1524" s="44"/>
      <c r="FB1524" s="44"/>
      <c r="FC1524" s="44"/>
      <c r="FD1524" s="44"/>
      <c r="FE1524" s="44"/>
      <c r="FF1524" s="44"/>
      <c r="FG1524" s="44"/>
      <c r="FH1524" s="44"/>
      <c r="FI1524" s="44"/>
      <c r="FJ1524" s="44"/>
      <c r="FK1524" s="44"/>
      <c r="FL1524" s="44"/>
      <c r="FM1524" s="44"/>
      <c r="FN1524" s="44"/>
      <c r="FO1524" s="44"/>
      <c r="FP1524" s="44"/>
      <c r="FQ1524" s="44"/>
      <c r="FR1524" s="44"/>
      <c r="FS1524" s="44"/>
      <c r="FT1524" s="44"/>
      <c r="FU1524" s="44"/>
      <c r="FV1524" s="44"/>
      <c r="FW1524" s="44"/>
      <c r="FX1524" s="44"/>
      <c r="FY1524" s="44"/>
      <c r="FZ1524" s="44"/>
      <c r="GA1524" s="44"/>
      <c r="GB1524" s="44"/>
      <c r="GC1524" s="44"/>
      <c r="GD1524" s="44"/>
      <c r="GE1524" s="44"/>
      <c r="GF1524" s="44"/>
      <c r="GG1524" s="44"/>
      <c r="GH1524" s="44"/>
      <c r="GI1524" s="44"/>
      <c r="GJ1524" s="44"/>
      <c r="GK1524" s="44"/>
      <c r="GL1524" s="44"/>
      <c r="GM1524" s="44"/>
      <c r="GN1524" s="44"/>
      <c r="GO1524" s="44"/>
      <c r="GP1524" s="44"/>
      <c r="GQ1524" s="44"/>
      <c r="GR1524" s="44"/>
      <c r="GS1524" s="44"/>
      <c r="GT1524" s="44"/>
      <c r="GU1524" s="44"/>
      <c r="GV1524" s="44"/>
      <c r="GW1524" s="44"/>
      <c r="GX1524" s="44"/>
      <c r="GY1524" s="44"/>
      <c r="GZ1524" s="44"/>
      <c r="HA1524" s="44"/>
      <c r="HB1524" s="44"/>
      <c r="HC1524" s="44"/>
      <c r="HD1524" s="44"/>
      <c r="HE1524" s="44"/>
      <c r="HF1524" s="44"/>
      <c r="HG1524" s="44"/>
      <c r="HH1524" s="44"/>
      <c r="HI1524" s="44"/>
      <c r="HJ1524" s="44"/>
      <c r="HK1524" s="44"/>
      <c r="HL1524" s="44"/>
      <c r="HM1524" s="44"/>
      <c r="HN1524" s="44"/>
      <c r="HO1524" s="44"/>
      <c r="HP1524" s="44"/>
      <c r="HQ1524" s="44"/>
      <c r="HR1524" s="44"/>
      <c r="HS1524" s="44"/>
      <c r="HT1524" s="44"/>
      <c r="HU1524" s="44"/>
      <c r="HV1524" s="44"/>
      <c r="HW1524" s="44"/>
      <c r="HX1524" s="44"/>
      <c r="HY1524" s="44"/>
      <c r="HZ1524" s="44"/>
      <c r="IA1524" s="44"/>
      <c r="IB1524" s="44"/>
      <c r="IC1524" s="44"/>
      <c r="ID1524" s="44"/>
      <c r="IE1524" s="44"/>
      <c r="IF1524" s="44"/>
      <c r="IG1524" s="44"/>
      <c r="IH1524" s="44"/>
      <c r="II1524" s="44"/>
      <c r="IJ1524" s="44"/>
      <c r="IK1524" s="44"/>
      <c r="IL1524" s="44"/>
      <c r="IM1524" s="44"/>
      <c r="IN1524" s="44"/>
      <c r="IO1524" s="44"/>
      <c r="IP1524" s="44"/>
      <c r="IQ1524" s="44"/>
      <c r="IR1524" s="44"/>
      <c r="IS1524" s="44"/>
      <c r="IT1524" s="44"/>
      <c r="IU1524" s="44"/>
      <c r="IV1524" s="44"/>
    </row>
    <row r="1525" spans="1:256" s="32" customFormat="1" hidden="1" x14ac:dyDescent="0.25">
      <c r="A1525" s="52"/>
      <c r="B1525" s="20"/>
      <c r="C1525" s="20"/>
      <c r="D1525" s="68"/>
      <c r="E1525" s="66"/>
      <c r="F1525" s="66"/>
      <c r="G1525" s="37"/>
      <c r="H1525" s="20"/>
      <c r="I1525" s="20"/>
      <c r="J1525" s="56"/>
      <c r="K1525" s="56"/>
      <c r="L1525" s="24"/>
      <c r="M1525" s="38"/>
      <c r="N1525" s="44"/>
      <c r="O1525" s="44"/>
      <c r="P1525" s="44"/>
      <c r="Q1525" s="44"/>
      <c r="R1525" s="44"/>
      <c r="S1525" s="44"/>
      <c r="T1525" s="44"/>
      <c r="U1525" s="44"/>
      <c r="V1525" s="44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4"/>
      <c r="AK1525" s="44"/>
      <c r="AL1525" s="44"/>
      <c r="AM1525" s="44"/>
      <c r="AN1525" s="44"/>
      <c r="AO1525" s="44"/>
      <c r="AP1525" s="44"/>
      <c r="AQ1525" s="44"/>
      <c r="AR1525" s="44"/>
      <c r="AS1525" s="44"/>
      <c r="AT1525" s="44"/>
      <c r="AU1525" s="44"/>
      <c r="AV1525" s="44"/>
      <c r="AW1525" s="44"/>
      <c r="AX1525" s="44"/>
      <c r="AY1525" s="44"/>
      <c r="AZ1525" s="44"/>
      <c r="BA1525" s="44"/>
      <c r="BB1525" s="44"/>
      <c r="BC1525" s="44"/>
      <c r="BD1525" s="44"/>
      <c r="BE1525" s="44"/>
      <c r="BF1525" s="44"/>
      <c r="BG1525" s="44"/>
      <c r="BH1525" s="44"/>
      <c r="BI1525" s="44"/>
      <c r="BJ1525" s="44"/>
      <c r="BK1525" s="44"/>
      <c r="BL1525" s="44"/>
      <c r="BM1525" s="44"/>
      <c r="BN1525" s="44"/>
      <c r="BO1525" s="44"/>
      <c r="BP1525" s="44"/>
      <c r="BQ1525" s="44"/>
      <c r="BR1525" s="44"/>
      <c r="BS1525" s="44"/>
      <c r="BT1525" s="44"/>
      <c r="BU1525" s="44"/>
      <c r="BV1525" s="44"/>
      <c r="BW1525" s="44"/>
      <c r="BX1525" s="44"/>
      <c r="BY1525" s="44"/>
      <c r="BZ1525" s="44"/>
      <c r="CA1525" s="44"/>
      <c r="CB1525" s="44"/>
      <c r="CC1525" s="44"/>
      <c r="CD1525" s="44"/>
      <c r="CE1525" s="44"/>
      <c r="CF1525" s="44"/>
      <c r="CG1525" s="44"/>
      <c r="CH1525" s="44"/>
      <c r="CI1525" s="44"/>
      <c r="CJ1525" s="44"/>
      <c r="CK1525" s="44"/>
      <c r="CL1525" s="44"/>
      <c r="CM1525" s="44"/>
      <c r="CN1525" s="44"/>
      <c r="CO1525" s="44"/>
      <c r="CP1525" s="44"/>
      <c r="CQ1525" s="44"/>
      <c r="CR1525" s="44"/>
      <c r="CS1525" s="44"/>
      <c r="CT1525" s="44"/>
      <c r="CU1525" s="44"/>
      <c r="CV1525" s="44"/>
      <c r="CW1525" s="44"/>
      <c r="CX1525" s="44"/>
      <c r="CY1525" s="44"/>
      <c r="CZ1525" s="44"/>
      <c r="DA1525" s="44"/>
      <c r="DB1525" s="44"/>
      <c r="DC1525" s="44"/>
      <c r="DD1525" s="44"/>
      <c r="DE1525" s="44"/>
      <c r="DF1525" s="44"/>
      <c r="DG1525" s="44"/>
      <c r="DH1525" s="44"/>
      <c r="DI1525" s="44"/>
      <c r="DJ1525" s="44"/>
      <c r="DK1525" s="44"/>
      <c r="DL1525" s="44"/>
      <c r="DM1525" s="44"/>
      <c r="DN1525" s="44"/>
      <c r="DO1525" s="44"/>
      <c r="DP1525" s="44"/>
      <c r="DQ1525" s="44"/>
      <c r="DR1525" s="44"/>
      <c r="DS1525" s="44"/>
      <c r="DT1525" s="44"/>
      <c r="DU1525" s="44"/>
      <c r="DV1525" s="44"/>
      <c r="DW1525" s="44"/>
      <c r="DX1525" s="44"/>
      <c r="DY1525" s="44"/>
      <c r="DZ1525" s="44"/>
      <c r="EA1525" s="44"/>
      <c r="EB1525" s="44"/>
      <c r="EC1525" s="44"/>
      <c r="ED1525" s="44"/>
      <c r="EE1525" s="44"/>
      <c r="EF1525" s="44"/>
      <c r="EG1525" s="44"/>
      <c r="EH1525" s="44"/>
      <c r="EI1525" s="44"/>
      <c r="EJ1525" s="44"/>
      <c r="EK1525" s="44"/>
      <c r="EL1525" s="44"/>
      <c r="EM1525" s="44"/>
      <c r="EN1525" s="44"/>
      <c r="EO1525" s="44"/>
      <c r="EP1525" s="44"/>
      <c r="EQ1525" s="44"/>
      <c r="ER1525" s="44"/>
      <c r="ES1525" s="44"/>
      <c r="ET1525" s="44"/>
      <c r="EU1525" s="44"/>
      <c r="EV1525" s="44"/>
      <c r="EW1525" s="44"/>
      <c r="EX1525" s="44"/>
      <c r="EY1525" s="44"/>
      <c r="EZ1525" s="44"/>
      <c r="FA1525" s="44"/>
      <c r="FB1525" s="44"/>
      <c r="FC1525" s="44"/>
      <c r="FD1525" s="44"/>
      <c r="FE1525" s="44"/>
      <c r="FF1525" s="44"/>
      <c r="FG1525" s="44"/>
      <c r="FH1525" s="44"/>
      <c r="FI1525" s="44"/>
      <c r="FJ1525" s="44"/>
      <c r="FK1525" s="44"/>
      <c r="FL1525" s="44"/>
      <c r="FM1525" s="44"/>
      <c r="FN1525" s="44"/>
      <c r="FO1525" s="44"/>
      <c r="FP1525" s="44"/>
      <c r="FQ1525" s="44"/>
      <c r="FR1525" s="44"/>
      <c r="FS1525" s="44"/>
      <c r="FT1525" s="44"/>
      <c r="FU1525" s="44"/>
      <c r="FV1525" s="44"/>
      <c r="FW1525" s="44"/>
      <c r="FX1525" s="44"/>
      <c r="FY1525" s="44"/>
      <c r="FZ1525" s="44"/>
      <c r="GA1525" s="44"/>
      <c r="GB1525" s="44"/>
      <c r="GC1525" s="44"/>
      <c r="GD1525" s="44"/>
      <c r="GE1525" s="44"/>
      <c r="GF1525" s="44"/>
      <c r="GG1525" s="44"/>
      <c r="GH1525" s="44"/>
      <c r="GI1525" s="44"/>
      <c r="GJ1525" s="44"/>
      <c r="GK1525" s="44"/>
      <c r="GL1525" s="44"/>
      <c r="GM1525" s="44"/>
      <c r="GN1525" s="44"/>
      <c r="GO1525" s="44"/>
      <c r="GP1525" s="44"/>
      <c r="GQ1525" s="44"/>
      <c r="GR1525" s="44"/>
      <c r="GS1525" s="44"/>
      <c r="GT1525" s="44"/>
      <c r="GU1525" s="44"/>
      <c r="GV1525" s="44"/>
      <c r="GW1525" s="44"/>
      <c r="GX1525" s="44"/>
      <c r="GY1525" s="44"/>
      <c r="GZ1525" s="44"/>
      <c r="HA1525" s="44"/>
      <c r="HB1525" s="44"/>
      <c r="HC1525" s="44"/>
      <c r="HD1525" s="44"/>
      <c r="HE1525" s="44"/>
      <c r="HF1525" s="44"/>
      <c r="HG1525" s="44"/>
      <c r="HH1525" s="44"/>
      <c r="HI1525" s="44"/>
      <c r="HJ1525" s="44"/>
      <c r="HK1525" s="44"/>
      <c r="HL1525" s="44"/>
      <c r="HM1525" s="44"/>
      <c r="HN1525" s="44"/>
      <c r="HO1525" s="44"/>
      <c r="HP1525" s="44"/>
      <c r="HQ1525" s="44"/>
      <c r="HR1525" s="44"/>
      <c r="HS1525" s="44"/>
      <c r="HT1525" s="44"/>
      <c r="HU1525" s="44"/>
      <c r="HV1525" s="44"/>
      <c r="HW1525" s="44"/>
      <c r="HX1525" s="44"/>
      <c r="HY1525" s="44"/>
      <c r="HZ1525" s="44"/>
      <c r="IA1525" s="44"/>
      <c r="IB1525" s="44"/>
      <c r="IC1525" s="44"/>
      <c r="ID1525" s="44"/>
      <c r="IE1525" s="44"/>
      <c r="IF1525" s="44"/>
      <c r="IG1525" s="44"/>
      <c r="IH1525" s="44"/>
      <c r="II1525" s="44"/>
      <c r="IJ1525" s="44"/>
      <c r="IK1525" s="44"/>
      <c r="IL1525" s="44"/>
      <c r="IM1525" s="44"/>
      <c r="IN1525" s="44"/>
      <c r="IO1525" s="44"/>
      <c r="IP1525" s="44"/>
      <c r="IQ1525" s="44"/>
      <c r="IR1525" s="44"/>
      <c r="IS1525" s="44"/>
      <c r="IT1525" s="44"/>
      <c r="IU1525" s="44"/>
      <c r="IV1525" s="44"/>
    </row>
    <row r="1526" spans="1:256" s="32" customFormat="1" hidden="1" x14ac:dyDescent="0.25">
      <c r="A1526" s="52"/>
      <c r="B1526" s="20"/>
      <c r="C1526" s="20"/>
      <c r="D1526" s="68"/>
      <c r="E1526" s="66"/>
      <c r="F1526" s="66"/>
      <c r="G1526" s="37"/>
      <c r="H1526" s="20"/>
      <c r="I1526" s="20"/>
      <c r="J1526" s="56"/>
      <c r="K1526" s="56"/>
      <c r="L1526" s="24"/>
      <c r="M1526" s="38"/>
      <c r="N1526" s="44"/>
      <c r="O1526" s="44"/>
      <c r="P1526" s="44"/>
      <c r="Q1526" s="44"/>
      <c r="R1526" s="44"/>
      <c r="S1526" s="44"/>
      <c r="T1526" s="44"/>
      <c r="U1526" s="44"/>
      <c r="V1526" s="44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4"/>
      <c r="AK1526" s="44"/>
      <c r="AL1526" s="44"/>
      <c r="AM1526" s="44"/>
      <c r="AN1526" s="44"/>
      <c r="AO1526" s="44"/>
      <c r="AP1526" s="44"/>
      <c r="AQ1526" s="44"/>
      <c r="AR1526" s="44"/>
      <c r="AS1526" s="44"/>
      <c r="AT1526" s="44"/>
      <c r="AU1526" s="44"/>
      <c r="AV1526" s="44"/>
      <c r="AW1526" s="44"/>
      <c r="AX1526" s="44"/>
      <c r="AY1526" s="44"/>
      <c r="AZ1526" s="44"/>
      <c r="BA1526" s="44"/>
      <c r="BB1526" s="44"/>
      <c r="BC1526" s="44"/>
      <c r="BD1526" s="44"/>
      <c r="BE1526" s="44"/>
      <c r="BF1526" s="44"/>
      <c r="BG1526" s="44"/>
      <c r="BH1526" s="44"/>
      <c r="BI1526" s="44"/>
      <c r="BJ1526" s="44"/>
      <c r="BK1526" s="44"/>
      <c r="BL1526" s="44"/>
      <c r="BM1526" s="44"/>
      <c r="BN1526" s="44"/>
      <c r="BO1526" s="44"/>
      <c r="BP1526" s="44"/>
      <c r="BQ1526" s="44"/>
      <c r="BR1526" s="44"/>
      <c r="BS1526" s="44"/>
      <c r="BT1526" s="44"/>
      <c r="BU1526" s="44"/>
      <c r="BV1526" s="44"/>
      <c r="BW1526" s="44"/>
      <c r="BX1526" s="44"/>
      <c r="BY1526" s="44"/>
      <c r="BZ1526" s="44"/>
      <c r="CA1526" s="44"/>
      <c r="CB1526" s="44"/>
      <c r="CC1526" s="44"/>
      <c r="CD1526" s="44"/>
      <c r="CE1526" s="44"/>
      <c r="CF1526" s="44"/>
      <c r="CG1526" s="44"/>
      <c r="CH1526" s="44"/>
      <c r="CI1526" s="44"/>
      <c r="CJ1526" s="44"/>
      <c r="CK1526" s="44"/>
      <c r="CL1526" s="44"/>
      <c r="CM1526" s="44"/>
      <c r="CN1526" s="44"/>
      <c r="CO1526" s="44"/>
      <c r="CP1526" s="44"/>
      <c r="CQ1526" s="44"/>
      <c r="CR1526" s="44"/>
      <c r="CS1526" s="44"/>
      <c r="CT1526" s="44"/>
      <c r="CU1526" s="44"/>
      <c r="CV1526" s="44"/>
      <c r="CW1526" s="44"/>
      <c r="CX1526" s="44"/>
      <c r="CY1526" s="44"/>
      <c r="CZ1526" s="44"/>
      <c r="DA1526" s="44"/>
      <c r="DB1526" s="44"/>
      <c r="DC1526" s="44"/>
      <c r="DD1526" s="44"/>
      <c r="DE1526" s="44"/>
      <c r="DF1526" s="44"/>
      <c r="DG1526" s="44"/>
      <c r="DH1526" s="44"/>
      <c r="DI1526" s="44"/>
      <c r="DJ1526" s="44"/>
      <c r="DK1526" s="44"/>
      <c r="DL1526" s="44"/>
      <c r="DM1526" s="44"/>
      <c r="DN1526" s="44"/>
      <c r="DO1526" s="44"/>
      <c r="DP1526" s="44"/>
      <c r="DQ1526" s="44"/>
      <c r="DR1526" s="44"/>
      <c r="DS1526" s="44"/>
      <c r="DT1526" s="44"/>
      <c r="DU1526" s="44"/>
      <c r="DV1526" s="44"/>
      <c r="DW1526" s="44"/>
      <c r="DX1526" s="44"/>
      <c r="DY1526" s="44"/>
      <c r="DZ1526" s="44"/>
      <c r="EA1526" s="44"/>
      <c r="EB1526" s="44"/>
      <c r="EC1526" s="44"/>
      <c r="ED1526" s="44"/>
      <c r="EE1526" s="44"/>
      <c r="EF1526" s="44"/>
      <c r="EG1526" s="44"/>
      <c r="EH1526" s="44"/>
      <c r="EI1526" s="44"/>
      <c r="EJ1526" s="44"/>
      <c r="EK1526" s="44"/>
      <c r="EL1526" s="44"/>
      <c r="EM1526" s="44"/>
      <c r="EN1526" s="44"/>
      <c r="EO1526" s="44"/>
      <c r="EP1526" s="44"/>
      <c r="EQ1526" s="44"/>
      <c r="ER1526" s="44"/>
      <c r="ES1526" s="44"/>
      <c r="ET1526" s="44"/>
      <c r="EU1526" s="44"/>
      <c r="EV1526" s="44"/>
      <c r="EW1526" s="44"/>
      <c r="EX1526" s="44"/>
      <c r="EY1526" s="44"/>
      <c r="EZ1526" s="44"/>
      <c r="FA1526" s="44"/>
      <c r="FB1526" s="44"/>
      <c r="FC1526" s="44"/>
      <c r="FD1526" s="44"/>
      <c r="FE1526" s="44"/>
      <c r="FF1526" s="44"/>
      <c r="FG1526" s="44"/>
      <c r="FH1526" s="44"/>
      <c r="FI1526" s="44"/>
      <c r="FJ1526" s="44"/>
      <c r="FK1526" s="44"/>
      <c r="FL1526" s="44"/>
      <c r="FM1526" s="44"/>
      <c r="FN1526" s="44"/>
      <c r="FO1526" s="44"/>
      <c r="FP1526" s="44"/>
      <c r="FQ1526" s="44"/>
      <c r="FR1526" s="44"/>
      <c r="FS1526" s="44"/>
      <c r="FT1526" s="44"/>
      <c r="FU1526" s="44"/>
      <c r="FV1526" s="44"/>
      <c r="FW1526" s="44"/>
      <c r="FX1526" s="44"/>
      <c r="FY1526" s="44"/>
      <c r="FZ1526" s="44"/>
      <c r="GA1526" s="44"/>
      <c r="GB1526" s="44"/>
      <c r="GC1526" s="44"/>
      <c r="GD1526" s="44"/>
      <c r="GE1526" s="44"/>
      <c r="GF1526" s="44"/>
      <c r="GG1526" s="44"/>
      <c r="GH1526" s="44"/>
      <c r="GI1526" s="44"/>
      <c r="GJ1526" s="44"/>
      <c r="GK1526" s="44"/>
      <c r="GL1526" s="44"/>
      <c r="GM1526" s="44"/>
      <c r="GN1526" s="44"/>
      <c r="GO1526" s="44"/>
      <c r="GP1526" s="44"/>
      <c r="GQ1526" s="44"/>
      <c r="GR1526" s="44"/>
      <c r="GS1526" s="44"/>
      <c r="GT1526" s="44"/>
      <c r="GU1526" s="44"/>
      <c r="GV1526" s="44"/>
      <c r="GW1526" s="44"/>
      <c r="GX1526" s="44"/>
      <c r="GY1526" s="44"/>
      <c r="GZ1526" s="44"/>
      <c r="HA1526" s="44"/>
      <c r="HB1526" s="44"/>
      <c r="HC1526" s="44"/>
      <c r="HD1526" s="44"/>
      <c r="HE1526" s="44"/>
      <c r="HF1526" s="44"/>
      <c r="HG1526" s="44"/>
      <c r="HH1526" s="44"/>
      <c r="HI1526" s="44"/>
      <c r="HJ1526" s="44"/>
      <c r="HK1526" s="44"/>
      <c r="HL1526" s="44"/>
      <c r="HM1526" s="44"/>
      <c r="HN1526" s="44"/>
      <c r="HO1526" s="44"/>
      <c r="HP1526" s="44"/>
      <c r="HQ1526" s="44"/>
      <c r="HR1526" s="44"/>
      <c r="HS1526" s="44"/>
      <c r="HT1526" s="44"/>
      <c r="HU1526" s="44"/>
      <c r="HV1526" s="44"/>
      <c r="HW1526" s="44"/>
      <c r="HX1526" s="44"/>
      <c r="HY1526" s="44"/>
      <c r="HZ1526" s="44"/>
      <c r="IA1526" s="44"/>
      <c r="IB1526" s="44"/>
      <c r="IC1526" s="44"/>
      <c r="ID1526" s="44"/>
      <c r="IE1526" s="44"/>
      <c r="IF1526" s="44"/>
      <c r="IG1526" s="44"/>
      <c r="IH1526" s="44"/>
      <c r="II1526" s="44"/>
      <c r="IJ1526" s="44"/>
      <c r="IK1526" s="44"/>
      <c r="IL1526" s="44"/>
      <c r="IM1526" s="44"/>
      <c r="IN1526" s="44"/>
      <c r="IO1526" s="44"/>
      <c r="IP1526" s="44"/>
      <c r="IQ1526" s="44"/>
      <c r="IR1526" s="44"/>
      <c r="IS1526" s="44"/>
      <c r="IT1526" s="44"/>
      <c r="IU1526" s="44"/>
      <c r="IV1526" s="44"/>
    </row>
    <row r="1527" spans="1:256" s="32" customFormat="1" hidden="1" x14ac:dyDescent="0.25">
      <c r="A1527" s="52"/>
      <c r="B1527" s="20"/>
      <c r="C1527" s="20"/>
      <c r="D1527" s="68"/>
      <c r="E1527" s="66"/>
      <c r="F1527" s="66"/>
      <c r="G1527" s="37"/>
      <c r="H1527" s="20"/>
      <c r="I1527" s="20"/>
      <c r="J1527" s="56"/>
      <c r="K1527" s="56"/>
      <c r="L1527" s="24"/>
      <c r="M1527" s="38"/>
      <c r="N1527" s="44"/>
      <c r="O1527" s="44"/>
      <c r="P1527" s="44"/>
      <c r="Q1527" s="44"/>
      <c r="R1527" s="44"/>
      <c r="S1527" s="44"/>
      <c r="T1527" s="44"/>
      <c r="U1527" s="44"/>
      <c r="V1527" s="44"/>
      <c r="W1527" s="44"/>
      <c r="X1527" s="44"/>
      <c r="Y1527" s="44"/>
      <c r="Z1527" s="44"/>
      <c r="AA1527" s="44"/>
      <c r="AB1527" s="44"/>
      <c r="AC1527" s="44"/>
      <c r="AD1527" s="44"/>
      <c r="AE1527" s="44"/>
      <c r="AF1527" s="44"/>
      <c r="AG1527" s="44"/>
      <c r="AH1527" s="44"/>
      <c r="AI1527" s="44"/>
      <c r="AJ1527" s="44"/>
      <c r="AK1527" s="44"/>
      <c r="AL1527" s="44"/>
      <c r="AM1527" s="44"/>
      <c r="AN1527" s="44"/>
      <c r="AO1527" s="44"/>
      <c r="AP1527" s="44"/>
      <c r="AQ1527" s="44"/>
      <c r="AR1527" s="44"/>
      <c r="AS1527" s="44"/>
      <c r="AT1527" s="44"/>
      <c r="AU1527" s="44"/>
      <c r="AV1527" s="44"/>
      <c r="AW1527" s="44"/>
      <c r="AX1527" s="44"/>
      <c r="AY1527" s="44"/>
      <c r="AZ1527" s="44"/>
      <c r="BA1527" s="44"/>
      <c r="BB1527" s="44"/>
      <c r="BC1527" s="44"/>
      <c r="BD1527" s="44"/>
      <c r="BE1527" s="44"/>
      <c r="BF1527" s="44"/>
      <c r="BG1527" s="44"/>
      <c r="BH1527" s="44"/>
      <c r="BI1527" s="44"/>
      <c r="BJ1527" s="44"/>
      <c r="BK1527" s="44"/>
      <c r="BL1527" s="44"/>
      <c r="BM1527" s="44"/>
      <c r="BN1527" s="44"/>
      <c r="BO1527" s="44"/>
      <c r="BP1527" s="44"/>
      <c r="BQ1527" s="44"/>
      <c r="BR1527" s="44"/>
      <c r="BS1527" s="44"/>
      <c r="BT1527" s="44"/>
      <c r="BU1527" s="44"/>
      <c r="BV1527" s="44"/>
      <c r="BW1527" s="44"/>
      <c r="BX1527" s="44"/>
      <c r="BY1527" s="44"/>
      <c r="BZ1527" s="44"/>
      <c r="CA1527" s="44"/>
      <c r="CB1527" s="44"/>
      <c r="CC1527" s="44"/>
      <c r="CD1527" s="44"/>
      <c r="CE1527" s="44"/>
      <c r="CF1527" s="44"/>
      <c r="CG1527" s="44"/>
      <c r="CH1527" s="44"/>
      <c r="CI1527" s="44"/>
      <c r="CJ1527" s="44"/>
      <c r="CK1527" s="44"/>
      <c r="CL1527" s="44"/>
      <c r="CM1527" s="44"/>
      <c r="CN1527" s="44"/>
      <c r="CO1527" s="44"/>
      <c r="CP1527" s="44"/>
      <c r="CQ1527" s="44"/>
      <c r="CR1527" s="44"/>
      <c r="CS1527" s="44"/>
      <c r="CT1527" s="44"/>
      <c r="CU1527" s="44"/>
      <c r="CV1527" s="44"/>
      <c r="CW1527" s="44"/>
      <c r="CX1527" s="44"/>
      <c r="CY1527" s="44"/>
      <c r="CZ1527" s="44"/>
      <c r="DA1527" s="44"/>
      <c r="DB1527" s="44"/>
      <c r="DC1527" s="44"/>
      <c r="DD1527" s="44"/>
      <c r="DE1527" s="44"/>
      <c r="DF1527" s="44"/>
      <c r="DG1527" s="44"/>
      <c r="DH1527" s="44"/>
      <c r="DI1527" s="44"/>
      <c r="DJ1527" s="44"/>
      <c r="DK1527" s="44"/>
      <c r="DL1527" s="44"/>
      <c r="DM1527" s="44"/>
      <c r="DN1527" s="44"/>
      <c r="DO1527" s="44"/>
      <c r="DP1527" s="44"/>
      <c r="DQ1527" s="44"/>
      <c r="DR1527" s="44"/>
      <c r="DS1527" s="44"/>
      <c r="DT1527" s="44"/>
      <c r="DU1527" s="44"/>
      <c r="DV1527" s="44"/>
      <c r="DW1527" s="44"/>
      <c r="DX1527" s="44"/>
      <c r="DY1527" s="44"/>
      <c r="DZ1527" s="44"/>
      <c r="EA1527" s="44"/>
      <c r="EB1527" s="44"/>
      <c r="EC1527" s="44"/>
      <c r="ED1527" s="44"/>
      <c r="EE1527" s="44"/>
      <c r="EF1527" s="44"/>
      <c r="EG1527" s="44"/>
      <c r="EH1527" s="44"/>
      <c r="EI1527" s="44"/>
      <c r="EJ1527" s="44"/>
      <c r="EK1527" s="44"/>
      <c r="EL1527" s="44"/>
      <c r="EM1527" s="44"/>
      <c r="EN1527" s="44"/>
      <c r="EO1527" s="44"/>
      <c r="EP1527" s="44"/>
      <c r="EQ1527" s="44"/>
      <c r="ER1527" s="44"/>
      <c r="ES1527" s="44"/>
      <c r="ET1527" s="44"/>
      <c r="EU1527" s="44"/>
      <c r="EV1527" s="44"/>
      <c r="EW1527" s="44"/>
      <c r="EX1527" s="44"/>
      <c r="EY1527" s="44"/>
      <c r="EZ1527" s="44"/>
      <c r="FA1527" s="44"/>
      <c r="FB1527" s="44"/>
      <c r="FC1527" s="44"/>
      <c r="FD1527" s="44"/>
      <c r="FE1527" s="44"/>
      <c r="FF1527" s="44"/>
      <c r="FG1527" s="44"/>
      <c r="FH1527" s="44"/>
      <c r="FI1527" s="44"/>
      <c r="FJ1527" s="44"/>
      <c r="FK1527" s="44"/>
      <c r="FL1527" s="44"/>
      <c r="FM1527" s="44"/>
      <c r="FN1527" s="44"/>
      <c r="FO1527" s="44"/>
      <c r="FP1527" s="44"/>
      <c r="FQ1527" s="44"/>
      <c r="FR1527" s="44"/>
      <c r="FS1527" s="44"/>
      <c r="FT1527" s="44"/>
      <c r="FU1527" s="44"/>
      <c r="FV1527" s="44"/>
      <c r="FW1527" s="44"/>
      <c r="FX1527" s="44"/>
      <c r="FY1527" s="44"/>
      <c r="FZ1527" s="44"/>
      <c r="GA1527" s="44"/>
      <c r="GB1527" s="44"/>
      <c r="GC1527" s="44"/>
      <c r="GD1527" s="44"/>
      <c r="GE1527" s="44"/>
      <c r="GF1527" s="44"/>
      <c r="GG1527" s="44"/>
      <c r="GH1527" s="44"/>
      <c r="GI1527" s="44"/>
      <c r="GJ1527" s="44"/>
      <c r="GK1527" s="44"/>
      <c r="GL1527" s="44"/>
      <c r="GM1527" s="44"/>
      <c r="GN1527" s="44"/>
      <c r="GO1527" s="44"/>
      <c r="GP1527" s="44"/>
      <c r="GQ1527" s="44"/>
      <c r="GR1527" s="44"/>
      <c r="GS1527" s="44"/>
      <c r="GT1527" s="44"/>
      <c r="GU1527" s="44"/>
      <c r="GV1527" s="44"/>
      <c r="GW1527" s="44"/>
      <c r="GX1527" s="44"/>
      <c r="GY1527" s="44"/>
      <c r="GZ1527" s="44"/>
      <c r="HA1527" s="44"/>
      <c r="HB1527" s="44"/>
      <c r="HC1527" s="44"/>
      <c r="HD1527" s="44"/>
      <c r="HE1527" s="44"/>
      <c r="HF1527" s="44"/>
      <c r="HG1527" s="44"/>
      <c r="HH1527" s="44"/>
      <c r="HI1527" s="44"/>
      <c r="HJ1527" s="44"/>
      <c r="HK1527" s="44"/>
      <c r="HL1527" s="44"/>
      <c r="HM1527" s="44"/>
      <c r="HN1527" s="44"/>
      <c r="HO1527" s="44"/>
      <c r="HP1527" s="44"/>
      <c r="HQ1527" s="44"/>
      <c r="HR1527" s="44"/>
      <c r="HS1527" s="44"/>
      <c r="HT1527" s="44"/>
      <c r="HU1527" s="44"/>
      <c r="HV1527" s="44"/>
      <c r="HW1527" s="44"/>
      <c r="HX1527" s="44"/>
      <c r="HY1527" s="44"/>
      <c r="HZ1527" s="44"/>
      <c r="IA1527" s="44"/>
      <c r="IB1527" s="44"/>
      <c r="IC1527" s="44"/>
      <c r="ID1527" s="44"/>
      <c r="IE1527" s="44"/>
      <c r="IF1527" s="44"/>
      <c r="IG1527" s="44"/>
      <c r="IH1527" s="44"/>
      <c r="II1527" s="44"/>
      <c r="IJ1527" s="44"/>
      <c r="IK1527" s="44"/>
      <c r="IL1527" s="44"/>
      <c r="IM1527" s="44"/>
      <c r="IN1527" s="44"/>
      <c r="IO1527" s="44"/>
      <c r="IP1527" s="44"/>
      <c r="IQ1527" s="44"/>
      <c r="IR1527" s="44"/>
      <c r="IS1527" s="44"/>
      <c r="IT1527" s="44"/>
      <c r="IU1527" s="44"/>
      <c r="IV1527" s="44"/>
    </row>
    <row r="1528" spans="1:256" s="32" customFormat="1" hidden="1" x14ac:dyDescent="0.25">
      <c r="A1528" s="52"/>
      <c r="B1528" s="20"/>
      <c r="C1528" s="20"/>
      <c r="D1528" s="68"/>
      <c r="E1528" s="66"/>
      <c r="F1528" s="66"/>
      <c r="G1528" s="37"/>
      <c r="H1528" s="20"/>
      <c r="I1528" s="20"/>
      <c r="J1528" s="56"/>
      <c r="K1528" s="56"/>
      <c r="L1528" s="24"/>
      <c r="M1528" s="38"/>
      <c r="N1528" s="44"/>
      <c r="O1528" s="44"/>
      <c r="P1528" s="44"/>
      <c r="Q1528" s="44"/>
      <c r="R1528" s="44"/>
      <c r="S1528" s="44"/>
      <c r="T1528" s="44"/>
      <c r="U1528" s="44"/>
      <c r="V1528" s="44"/>
      <c r="W1528" s="44"/>
      <c r="X1528" s="44"/>
      <c r="Y1528" s="44"/>
      <c r="Z1528" s="44"/>
      <c r="AA1528" s="44"/>
      <c r="AB1528" s="44"/>
      <c r="AC1528" s="44"/>
      <c r="AD1528" s="44"/>
      <c r="AE1528" s="44"/>
      <c r="AF1528" s="44"/>
      <c r="AG1528" s="44"/>
      <c r="AH1528" s="44"/>
      <c r="AI1528" s="44"/>
      <c r="AJ1528" s="44"/>
      <c r="AK1528" s="44"/>
      <c r="AL1528" s="44"/>
      <c r="AM1528" s="44"/>
      <c r="AN1528" s="44"/>
      <c r="AO1528" s="44"/>
      <c r="AP1528" s="44"/>
      <c r="AQ1528" s="44"/>
      <c r="AR1528" s="44"/>
      <c r="AS1528" s="44"/>
      <c r="AT1528" s="44"/>
      <c r="AU1528" s="44"/>
      <c r="AV1528" s="44"/>
      <c r="AW1528" s="44"/>
      <c r="AX1528" s="44"/>
      <c r="AY1528" s="44"/>
      <c r="AZ1528" s="44"/>
      <c r="BA1528" s="44"/>
      <c r="BB1528" s="44"/>
      <c r="BC1528" s="44"/>
      <c r="BD1528" s="44"/>
      <c r="BE1528" s="44"/>
      <c r="BF1528" s="44"/>
      <c r="BG1528" s="44"/>
      <c r="BH1528" s="44"/>
      <c r="BI1528" s="44"/>
      <c r="BJ1528" s="44"/>
      <c r="BK1528" s="44"/>
      <c r="BL1528" s="44"/>
      <c r="BM1528" s="44"/>
      <c r="BN1528" s="44"/>
      <c r="BO1528" s="44"/>
      <c r="BP1528" s="44"/>
      <c r="BQ1528" s="44"/>
      <c r="BR1528" s="44"/>
      <c r="BS1528" s="44"/>
      <c r="BT1528" s="44"/>
      <c r="BU1528" s="44"/>
      <c r="BV1528" s="44"/>
      <c r="BW1528" s="44"/>
      <c r="BX1528" s="44"/>
      <c r="BY1528" s="44"/>
      <c r="BZ1528" s="44"/>
      <c r="CA1528" s="44"/>
      <c r="CB1528" s="44"/>
      <c r="CC1528" s="44"/>
      <c r="CD1528" s="44"/>
      <c r="CE1528" s="44"/>
      <c r="CF1528" s="44"/>
      <c r="CG1528" s="44"/>
      <c r="CH1528" s="44"/>
      <c r="CI1528" s="44"/>
      <c r="CJ1528" s="44"/>
      <c r="CK1528" s="44"/>
      <c r="CL1528" s="44"/>
      <c r="CM1528" s="44"/>
      <c r="CN1528" s="44"/>
      <c r="CO1528" s="44"/>
      <c r="CP1528" s="44"/>
      <c r="CQ1528" s="44"/>
      <c r="CR1528" s="44"/>
      <c r="CS1528" s="44"/>
      <c r="CT1528" s="44"/>
      <c r="CU1528" s="44"/>
      <c r="CV1528" s="44"/>
      <c r="CW1528" s="44"/>
      <c r="CX1528" s="44"/>
      <c r="CY1528" s="44"/>
      <c r="CZ1528" s="44"/>
      <c r="DA1528" s="44"/>
      <c r="DB1528" s="44"/>
      <c r="DC1528" s="44"/>
      <c r="DD1528" s="44"/>
      <c r="DE1528" s="44"/>
      <c r="DF1528" s="44"/>
      <c r="DG1528" s="44"/>
      <c r="DH1528" s="44"/>
      <c r="DI1528" s="44"/>
      <c r="DJ1528" s="44"/>
      <c r="DK1528" s="44"/>
      <c r="DL1528" s="44"/>
      <c r="DM1528" s="44"/>
      <c r="DN1528" s="44"/>
      <c r="DO1528" s="44"/>
      <c r="DP1528" s="44"/>
      <c r="DQ1528" s="44"/>
      <c r="DR1528" s="44"/>
      <c r="DS1528" s="44"/>
      <c r="DT1528" s="44"/>
      <c r="DU1528" s="44"/>
      <c r="DV1528" s="44"/>
      <c r="DW1528" s="44"/>
      <c r="DX1528" s="44"/>
      <c r="DY1528" s="44"/>
      <c r="DZ1528" s="44"/>
      <c r="EA1528" s="44"/>
      <c r="EB1528" s="44"/>
      <c r="EC1528" s="44"/>
      <c r="ED1528" s="44"/>
      <c r="EE1528" s="44"/>
      <c r="EF1528" s="44"/>
      <c r="EG1528" s="44"/>
      <c r="EH1528" s="44"/>
      <c r="EI1528" s="44"/>
      <c r="EJ1528" s="44"/>
      <c r="EK1528" s="44"/>
      <c r="EL1528" s="44"/>
      <c r="EM1528" s="44"/>
      <c r="EN1528" s="44"/>
      <c r="EO1528" s="44"/>
      <c r="EP1528" s="44"/>
      <c r="EQ1528" s="44"/>
      <c r="ER1528" s="44"/>
      <c r="ES1528" s="44"/>
      <c r="ET1528" s="44"/>
      <c r="EU1528" s="44"/>
      <c r="EV1528" s="44"/>
      <c r="EW1528" s="44"/>
      <c r="EX1528" s="44"/>
      <c r="EY1528" s="44"/>
      <c r="EZ1528" s="44"/>
      <c r="FA1528" s="44"/>
      <c r="FB1528" s="44"/>
      <c r="FC1528" s="44"/>
      <c r="FD1528" s="44"/>
      <c r="FE1528" s="44"/>
      <c r="FF1528" s="44"/>
      <c r="FG1528" s="44"/>
      <c r="FH1528" s="44"/>
      <c r="FI1528" s="44"/>
      <c r="FJ1528" s="44"/>
      <c r="FK1528" s="44"/>
      <c r="FL1528" s="44"/>
      <c r="FM1528" s="44"/>
      <c r="FN1528" s="44"/>
      <c r="FO1528" s="44"/>
      <c r="FP1528" s="44"/>
      <c r="FQ1528" s="44"/>
      <c r="FR1528" s="44"/>
      <c r="FS1528" s="44"/>
      <c r="FT1528" s="44"/>
      <c r="FU1528" s="44"/>
      <c r="FV1528" s="44"/>
      <c r="FW1528" s="44"/>
      <c r="FX1528" s="44"/>
      <c r="FY1528" s="44"/>
      <c r="FZ1528" s="44"/>
      <c r="GA1528" s="44"/>
      <c r="GB1528" s="44"/>
      <c r="GC1528" s="44"/>
      <c r="GD1528" s="44"/>
      <c r="GE1528" s="44"/>
      <c r="GF1528" s="44"/>
      <c r="GG1528" s="44"/>
      <c r="GH1528" s="44"/>
      <c r="GI1528" s="44"/>
      <c r="GJ1528" s="44"/>
      <c r="GK1528" s="44"/>
      <c r="GL1528" s="44"/>
      <c r="GM1528" s="44"/>
      <c r="GN1528" s="44"/>
      <c r="GO1528" s="44"/>
      <c r="GP1528" s="44"/>
      <c r="GQ1528" s="44"/>
      <c r="GR1528" s="44"/>
      <c r="GS1528" s="44"/>
      <c r="GT1528" s="44"/>
      <c r="GU1528" s="44"/>
      <c r="GV1528" s="44"/>
      <c r="GW1528" s="44"/>
      <c r="GX1528" s="44"/>
      <c r="GY1528" s="44"/>
      <c r="GZ1528" s="44"/>
      <c r="HA1528" s="44"/>
      <c r="HB1528" s="44"/>
      <c r="HC1528" s="44"/>
      <c r="HD1528" s="44"/>
      <c r="HE1528" s="44"/>
      <c r="HF1528" s="44"/>
      <c r="HG1528" s="44"/>
      <c r="HH1528" s="44"/>
      <c r="HI1528" s="44"/>
      <c r="HJ1528" s="44"/>
      <c r="HK1528" s="44"/>
      <c r="HL1528" s="44"/>
      <c r="HM1528" s="44"/>
      <c r="HN1528" s="44"/>
      <c r="HO1528" s="44"/>
      <c r="HP1528" s="44"/>
      <c r="HQ1528" s="44"/>
      <c r="HR1528" s="44"/>
      <c r="HS1528" s="44"/>
      <c r="HT1528" s="44"/>
      <c r="HU1528" s="44"/>
      <c r="HV1528" s="44"/>
      <c r="HW1528" s="44"/>
      <c r="HX1528" s="44"/>
      <c r="HY1528" s="44"/>
      <c r="HZ1528" s="44"/>
      <c r="IA1528" s="44"/>
      <c r="IB1528" s="44"/>
      <c r="IC1528" s="44"/>
      <c r="ID1528" s="44"/>
      <c r="IE1528" s="44"/>
      <c r="IF1528" s="44"/>
      <c r="IG1528" s="44"/>
      <c r="IH1528" s="44"/>
      <c r="II1528" s="44"/>
      <c r="IJ1528" s="44"/>
      <c r="IK1528" s="44"/>
      <c r="IL1528" s="44"/>
      <c r="IM1528" s="44"/>
      <c r="IN1528" s="44"/>
      <c r="IO1528" s="44"/>
      <c r="IP1528" s="44"/>
      <c r="IQ1528" s="44"/>
      <c r="IR1528" s="44"/>
      <c r="IS1528" s="44"/>
      <c r="IT1528" s="44"/>
      <c r="IU1528" s="44"/>
      <c r="IV1528" s="44"/>
    </row>
    <row r="1529" spans="1:256" s="32" customFormat="1" hidden="1" x14ac:dyDescent="0.25">
      <c r="A1529" s="52"/>
      <c r="B1529" s="20"/>
      <c r="C1529" s="20"/>
      <c r="D1529" s="68"/>
      <c r="E1529" s="66"/>
      <c r="F1529" s="66"/>
      <c r="G1529" s="37"/>
      <c r="H1529" s="20"/>
      <c r="I1529" s="20"/>
      <c r="J1529" s="56"/>
      <c r="K1529" s="56"/>
      <c r="L1529" s="24"/>
      <c r="M1529" s="38"/>
      <c r="N1529" s="44"/>
      <c r="O1529" s="44"/>
      <c r="P1529" s="44"/>
      <c r="Q1529" s="44"/>
      <c r="R1529" s="44"/>
      <c r="S1529" s="44"/>
      <c r="T1529" s="44"/>
      <c r="U1529" s="44"/>
      <c r="V1529" s="44"/>
      <c r="W1529" s="44"/>
      <c r="X1529" s="44"/>
      <c r="Y1529" s="44"/>
      <c r="Z1529" s="44"/>
      <c r="AA1529" s="44"/>
      <c r="AB1529" s="44"/>
      <c r="AC1529" s="44"/>
      <c r="AD1529" s="44"/>
      <c r="AE1529" s="44"/>
      <c r="AF1529" s="44"/>
      <c r="AG1529" s="44"/>
      <c r="AH1529" s="44"/>
      <c r="AI1529" s="44"/>
      <c r="AJ1529" s="44"/>
      <c r="AK1529" s="44"/>
      <c r="AL1529" s="44"/>
      <c r="AM1529" s="44"/>
      <c r="AN1529" s="44"/>
      <c r="AO1529" s="44"/>
      <c r="AP1529" s="44"/>
      <c r="AQ1529" s="44"/>
      <c r="AR1529" s="44"/>
      <c r="AS1529" s="44"/>
      <c r="AT1529" s="44"/>
      <c r="AU1529" s="44"/>
      <c r="AV1529" s="44"/>
      <c r="AW1529" s="44"/>
      <c r="AX1529" s="44"/>
      <c r="AY1529" s="44"/>
      <c r="AZ1529" s="44"/>
      <c r="BA1529" s="44"/>
      <c r="BB1529" s="44"/>
      <c r="BC1529" s="44"/>
      <c r="BD1529" s="44"/>
      <c r="BE1529" s="44"/>
      <c r="BF1529" s="44"/>
      <c r="BG1529" s="44"/>
      <c r="BH1529" s="44"/>
      <c r="BI1529" s="44"/>
      <c r="BJ1529" s="44"/>
      <c r="BK1529" s="44"/>
      <c r="BL1529" s="44"/>
      <c r="BM1529" s="44"/>
      <c r="BN1529" s="44"/>
      <c r="BO1529" s="44"/>
      <c r="BP1529" s="44"/>
      <c r="BQ1529" s="44"/>
      <c r="BR1529" s="44"/>
      <c r="BS1529" s="44"/>
      <c r="BT1529" s="44"/>
      <c r="BU1529" s="44"/>
      <c r="BV1529" s="44"/>
      <c r="BW1529" s="44"/>
      <c r="BX1529" s="44"/>
      <c r="BY1529" s="44"/>
      <c r="BZ1529" s="44"/>
      <c r="CA1529" s="44"/>
      <c r="CB1529" s="44"/>
      <c r="CC1529" s="44"/>
      <c r="CD1529" s="44"/>
      <c r="CE1529" s="44"/>
      <c r="CF1529" s="44"/>
      <c r="CG1529" s="44"/>
      <c r="CH1529" s="44"/>
      <c r="CI1529" s="44"/>
      <c r="CJ1529" s="44"/>
      <c r="CK1529" s="44"/>
      <c r="CL1529" s="44"/>
      <c r="CM1529" s="44"/>
      <c r="CN1529" s="44"/>
      <c r="CO1529" s="44"/>
      <c r="CP1529" s="44"/>
      <c r="CQ1529" s="44"/>
      <c r="CR1529" s="44"/>
      <c r="CS1529" s="44"/>
      <c r="CT1529" s="44"/>
      <c r="CU1529" s="44"/>
      <c r="CV1529" s="44"/>
      <c r="CW1529" s="44"/>
      <c r="CX1529" s="44"/>
      <c r="CY1529" s="44"/>
      <c r="CZ1529" s="44"/>
      <c r="DA1529" s="44"/>
      <c r="DB1529" s="44"/>
      <c r="DC1529" s="44"/>
      <c r="DD1529" s="44"/>
      <c r="DE1529" s="44"/>
      <c r="DF1529" s="44"/>
      <c r="DG1529" s="44"/>
      <c r="DH1529" s="44"/>
      <c r="DI1529" s="44"/>
      <c r="DJ1529" s="44"/>
      <c r="DK1529" s="44"/>
      <c r="DL1529" s="44"/>
      <c r="DM1529" s="44"/>
      <c r="DN1529" s="44"/>
      <c r="DO1529" s="44"/>
      <c r="DP1529" s="44"/>
      <c r="DQ1529" s="44"/>
      <c r="DR1529" s="44"/>
      <c r="DS1529" s="44"/>
      <c r="DT1529" s="44"/>
      <c r="DU1529" s="44"/>
      <c r="DV1529" s="44"/>
      <c r="DW1529" s="44"/>
      <c r="DX1529" s="44"/>
      <c r="DY1529" s="44"/>
      <c r="DZ1529" s="44"/>
      <c r="EA1529" s="44"/>
      <c r="EB1529" s="44"/>
      <c r="EC1529" s="44"/>
      <c r="ED1529" s="44"/>
      <c r="EE1529" s="44"/>
      <c r="EF1529" s="44"/>
      <c r="EG1529" s="44"/>
      <c r="EH1529" s="44"/>
      <c r="EI1529" s="44"/>
      <c r="EJ1529" s="44"/>
      <c r="EK1529" s="44"/>
      <c r="EL1529" s="44"/>
      <c r="EM1529" s="44"/>
      <c r="EN1529" s="44"/>
      <c r="EO1529" s="44"/>
      <c r="EP1529" s="44"/>
      <c r="EQ1529" s="44"/>
      <c r="ER1529" s="44"/>
      <c r="ES1529" s="44"/>
      <c r="ET1529" s="44"/>
      <c r="EU1529" s="44"/>
      <c r="EV1529" s="44"/>
      <c r="EW1529" s="44"/>
      <c r="EX1529" s="44"/>
      <c r="EY1529" s="44"/>
      <c r="EZ1529" s="44"/>
      <c r="FA1529" s="44"/>
      <c r="FB1529" s="44"/>
      <c r="FC1529" s="44"/>
      <c r="FD1529" s="44"/>
      <c r="FE1529" s="44"/>
      <c r="FF1529" s="44"/>
      <c r="FG1529" s="44"/>
      <c r="FH1529" s="44"/>
      <c r="FI1529" s="44"/>
      <c r="FJ1529" s="44"/>
      <c r="FK1529" s="44"/>
      <c r="FL1529" s="44"/>
      <c r="FM1529" s="44"/>
      <c r="FN1529" s="44"/>
      <c r="FO1529" s="44"/>
      <c r="FP1529" s="44"/>
      <c r="FQ1529" s="44"/>
      <c r="FR1529" s="44"/>
      <c r="FS1529" s="44"/>
      <c r="FT1529" s="44"/>
      <c r="FU1529" s="44"/>
      <c r="FV1529" s="44"/>
      <c r="FW1529" s="44"/>
      <c r="FX1529" s="44"/>
      <c r="FY1529" s="44"/>
      <c r="FZ1529" s="44"/>
      <c r="GA1529" s="44"/>
      <c r="GB1529" s="44"/>
      <c r="GC1529" s="44"/>
      <c r="GD1529" s="44"/>
      <c r="GE1529" s="44"/>
      <c r="GF1529" s="44"/>
      <c r="GG1529" s="44"/>
      <c r="GH1529" s="44"/>
      <c r="GI1529" s="44"/>
      <c r="GJ1529" s="44"/>
      <c r="GK1529" s="44"/>
      <c r="GL1529" s="44"/>
      <c r="GM1529" s="44"/>
      <c r="GN1529" s="44"/>
      <c r="GO1529" s="44"/>
      <c r="GP1529" s="44"/>
      <c r="GQ1529" s="44"/>
      <c r="GR1529" s="44"/>
      <c r="GS1529" s="44"/>
      <c r="GT1529" s="44"/>
      <c r="GU1529" s="44"/>
      <c r="GV1529" s="44"/>
      <c r="GW1529" s="44"/>
      <c r="GX1529" s="44"/>
      <c r="GY1529" s="44"/>
      <c r="GZ1529" s="44"/>
      <c r="HA1529" s="44"/>
      <c r="HB1529" s="44"/>
      <c r="HC1529" s="44"/>
      <c r="HD1529" s="44"/>
      <c r="HE1529" s="44"/>
      <c r="HF1529" s="44"/>
      <c r="HG1529" s="44"/>
      <c r="HH1529" s="44"/>
      <c r="HI1529" s="44"/>
      <c r="HJ1529" s="44"/>
      <c r="HK1529" s="44"/>
      <c r="HL1529" s="44"/>
      <c r="HM1529" s="44"/>
      <c r="HN1529" s="44"/>
      <c r="HO1529" s="44"/>
      <c r="HP1529" s="44"/>
      <c r="HQ1529" s="44"/>
      <c r="HR1529" s="44"/>
      <c r="HS1529" s="44"/>
      <c r="HT1529" s="44"/>
      <c r="HU1529" s="44"/>
      <c r="HV1529" s="44"/>
      <c r="HW1529" s="44"/>
      <c r="HX1529" s="44"/>
      <c r="HY1529" s="44"/>
      <c r="HZ1529" s="44"/>
      <c r="IA1529" s="44"/>
      <c r="IB1529" s="44"/>
      <c r="IC1529" s="44"/>
      <c r="ID1529" s="44"/>
      <c r="IE1529" s="44"/>
      <c r="IF1529" s="44"/>
      <c r="IG1529" s="44"/>
      <c r="IH1529" s="44"/>
      <c r="II1529" s="44"/>
      <c r="IJ1529" s="44"/>
      <c r="IK1529" s="44"/>
      <c r="IL1529" s="44"/>
      <c r="IM1529" s="44"/>
      <c r="IN1529" s="44"/>
      <c r="IO1529" s="44"/>
      <c r="IP1529" s="44"/>
      <c r="IQ1529" s="44"/>
      <c r="IR1529" s="44"/>
      <c r="IS1529" s="44"/>
      <c r="IT1529" s="44"/>
      <c r="IU1529" s="44"/>
      <c r="IV1529" s="44"/>
    </row>
    <row r="1530" spans="1:256" s="32" customFormat="1" hidden="1" x14ac:dyDescent="0.25">
      <c r="A1530" s="52"/>
      <c r="B1530" s="20"/>
      <c r="C1530" s="20"/>
      <c r="D1530" s="68"/>
      <c r="E1530" s="66"/>
      <c r="F1530" s="66"/>
      <c r="G1530" s="37"/>
      <c r="H1530" s="20"/>
      <c r="I1530" s="20"/>
      <c r="J1530" s="56"/>
      <c r="K1530" s="56"/>
      <c r="L1530" s="24"/>
      <c r="M1530" s="38"/>
      <c r="N1530" s="44"/>
      <c r="O1530" s="44"/>
      <c r="P1530" s="44"/>
      <c r="Q1530" s="44"/>
      <c r="R1530" s="44"/>
      <c r="S1530" s="44"/>
      <c r="T1530" s="44"/>
      <c r="U1530" s="44"/>
      <c r="V1530" s="44"/>
      <c r="W1530" s="44"/>
      <c r="X1530" s="44"/>
      <c r="Y1530" s="44"/>
      <c r="Z1530" s="44"/>
      <c r="AA1530" s="44"/>
      <c r="AB1530" s="44"/>
      <c r="AC1530" s="44"/>
      <c r="AD1530" s="44"/>
      <c r="AE1530" s="44"/>
      <c r="AF1530" s="44"/>
      <c r="AG1530" s="44"/>
      <c r="AH1530" s="44"/>
      <c r="AI1530" s="44"/>
      <c r="AJ1530" s="44"/>
      <c r="AK1530" s="44"/>
      <c r="AL1530" s="44"/>
      <c r="AM1530" s="44"/>
      <c r="AN1530" s="44"/>
      <c r="AO1530" s="44"/>
      <c r="AP1530" s="44"/>
      <c r="AQ1530" s="44"/>
      <c r="AR1530" s="44"/>
      <c r="AS1530" s="44"/>
      <c r="AT1530" s="44"/>
      <c r="AU1530" s="44"/>
      <c r="AV1530" s="44"/>
      <c r="AW1530" s="44"/>
      <c r="AX1530" s="44"/>
      <c r="AY1530" s="44"/>
      <c r="AZ1530" s="44"/>
      <c r="BA1530" s="44"/>
      <c r="BB1530" s="44"/>
      <c r="BC1530" s="44"/>
      <c r="BD1530" s="44"/>
      <c r="BE1530" s="44"/>
      <c r="BF1530" s="44"/>
      <c r="BG1530" s="44"/>
      <c r="BH1530" s="44"/>
      <c r="BI1530" s="44"/>
      <c r="BJ1530" s="44"/>
      <c r="BK1530" s="44"/>
      <c r="BL1530" s="44"/>
      <c r="BM1530" s="44"/>
      <c r="BN1530" s="44"/>
      <c r="BO1530" s="44"/>
      <c r="BP1530" s="44"/>
      <c r="BQ1530" s="44"/>
      <c r="BR1530" s="44"/>
      <c r="BS1530" s="44"/>
      <c r="BT1530" s="44"/>
      <c r="BU1530" s="44"/>
      <c r="BV1530" s="44"/>
      <c r="BW1530" s="44"/>
      <c r="BX1530" s="44"/>
      <c r="BY1530" s="44"/>
      <c r="BZ1530" s="44"/>
      <c r="CA1530" s="44"/>
      <c r="CB1530" s="44"/>
      <c r="CC1530" s="44"/>
      <c r="CD1530" s="44"/>
      <c r="CE1530" s="44"/>
      <c r="CF1530" s="44"/>
      <c r="CG1530" s="44"/>
      <c r="CH1530" s="44"/>
      <c r="CI1530" s="44"/>
      <c r="CJ1530" s="44"/>
      <c r="CK1530" s="44"/>
      <c r="CL1530" s="44"/>
      <c r="CM1530" s="44"/>
      <c r="CN1530" s="44"/>
      <c r="CO1530" s="44"/>
      <c r="CP1530" s="44"/>
      <c r="CQ1530" s="44"/>
      <c r="CR1530" s="44"/>
      <c r="CS1530" s="44"/>
      <c r="CT1530" s="44"/>
      <c r="CU1530" s="44"/>
      <c r="CV1530" s="44"/>
      <c r="CW1530" s="44"/>
      <c r="CX1530" s="44"/>
      <c r="CY1530" s="44"/>
      <c r="CZ1530" s="44"/>
      <c r="DA1530" s="44"/>
      <c r="DB1530" s="44"/>
      <c r="DC1530" s="44"/>
      <c r="DD1530" s="44"/>
      <c r="DE1530" s="44"/>
      <c r="DF1530" s="44"/>
      <c r="DG1530" s="44"/>
      <c r="DH1530" s="44"/>
      <c r="DI1530" s="44"/>
      <c r="DJ1530" s="44"/>
      <c r="DK1530" s="44"/>
      <c r="DL1530" s="44"/>
      <c r="DM1530" s="44"/>
      <c r="DN1530" s="44"/>
      <c r="DO1530" s="44"/>
      <c r="DP1530" s="44"/>
      <c r="DQ1530" s="44"/>
      <c r="DR1530" s="44"/>
      <c r="DS1530" s="44"/>
      <c r="DT1530" s="44"/>
      <c r="DU1530" s="44"/>
      <c r="DV1530" s="44"/>
      <c r="DW1530" s="44"/>
      <c r="DX1530" s="44"/>
      <c r="DY1530" s="44"/>
      <c r="DZ1530" s="44"/>
      <c r="EA1530" s="44"/>
      <c r="EB1530" s="44"/>
      <c r="EC1530" s="44"/>
      <c r="ED1530" s="44"/>
      <c r="EE1530" s="44"/>
      <c r="EF1530" s="44"/>
      <c r="EG1530" s="44"/>
      <c r="EH1530" s="44"/>
      <c r="EI1530" s="44"/>
      <c r="EJ1530" s="44"/>
      <c r="EK1530" s="44"/>
      <c r="EL1530" s="44"/>
      <c r="EM1530" s="44"/>
      <c r="EN1530" s="44"/>
      <c r="EO1530" s="44"/>
      <c r="EP1530" s="44"/>
      <c r="EQ1530" s="44"/>
      <c r="ER1530" s="44"/>
      <c r="ES1530" s="44"/>
      <c r="ET1530" s="44"/>
      <c r="EU1530" s="44"/>
      <c r="EV1530" s="44"/>
      <c r="EW1530" s="44"/>
      <c r="EX1530" s="44"/>
      <c r="EY1530" s="44"/>
      <c r="EZ1530" s="44"/>
      <c r="FA1530" s="44"/>
      <c r="FB1530" s="44"/>
      <c r="FC1530" s="44"/>
      <c r="FD1530" s="44"/>
      <c r="FE1530" s="44"/>
      <c r="FF1530" s="44"/>
      <c r="FG1530" s="44"/>
      <c r="FH1530" s="44"/>
      <c r="FI1530" s="44"/>
      <c r="FJ1530" s="44"/>
      <c r="FK1530" s="44"/>
      <c r="FL1530" s="44"/>
      <c r="FM1530" s="44"/>
      <c r="FN1530" s="44"/>
      <c r="FO1530" s="44"/>
      <c r="FP1530" s="44"/>
      <c r="FQ1530" s="44"/>
      <c r="FR1530" s="44"/>
      <c r="FS1530" s="44"/>
      <c r="FT1530" s="44"/>
      <c r="FU1530" s="44"/>
      <c r="FV1530" s="44"/>
      <c r="FW1530" s="44"/>
      <c r="FX1530" s="44"/>
      <c r="FY1530" s="44"/>
      <c r="FZ1530" s="44"/>
      <c r="GA1530" s="44"/>
      <c r="GB1530" s="44"/>
      <c r="GC1530" s="44"/>
      <c r="GD1530" s="44"/>
      <c r="GE1530" s="44"/>
      <c r="GF1530" s="44"/>
      <c r="GG1530" s="44"/>
      <c r="GH1530" s="44"/>
      <c r="GI1530" s="44"/>
      <c r="GJ1530" s="44"/>
      <c r="GK1530" s="44"/>
      <c r="GL1530" s="44"/>
      <c r="GM1530" s="44"/>
      <c r="GN1530" s="44"/>
      <c r="GO1530" s="44"/>
      <c r="GP1530" s="44"/>
      <c r="GQ1530" s="44"/>
      <c r="GR1530" s="44"/>
      <c r="GS1530" s="44"/>
      <c r="GT1530" s="44"/>
      <c r="GU1530" s="44"/>
      <c r="GV1530" s="44"/>
      <c r="GW1530" s="44"/>
      <c r="GX1530" s="44"/>
      <c r="GY1530" s="44"/>
      <c r="GZ1530" s="44"/>
      <c r="HA1530" s="44"/>
      <c r="HB1530" s="44"/>
      <c r="HC1530" s="44"/>
      <c r="HD1530" s="44"/>
      <c r="HE1530" s="44"/>
      <c r="HF1530" s="44"/>
      <c r="HG1530" s="44"/>
      <c r="HH1530" s="44"/>
      <c r="HI1530" s="44"/>
      <c r="HJ1530" s="44"/>
      <c r="HK1530" s="44"/>
      <c r="HL1530" s="44"/>
      <c r="HM1530" s="44"/>
      <c r="HN1530" s="44"/>
      <c r="HO1530" s="44"/>
      <c r="HP1530" s="44"/>
      <c r="HQ1530" s="44"/>
      <c r="HR1530" s="44"/>
      <c r="HS1530" s="44"/>
      <c r="HT1530" s="44"/>
      <c r="HU1530" s="44"/>
      <c r="HV1530" s="44"/>
      <c r="HW1530" s="44"/>
      <c r="HX1530" s="44"/>
      <c r="HY1530" s="44"/>
      <c r="HZ1530" s="44"/>
      <c r="IA1530" s="44"/>
      <c r="IB1530" s="44"/>
      <c r="IC1530" s="44"/>
      <c r="ID1530" s="44"/>
      <c r="IE1530" s="44"/>
      <c r="IF1530" s="44"/>
      <c r="IG1530" s="44"/>
      <c r="IH1530" s="44"/>
      <c r="II1530" s="44"/>
      <c r="IJ1530" s="44"/>
      <c r="IK1530" s="44"/>
      <c r="IL1530" s="44"/>
      <c r="IM1530" s="44"/>
      <c r="IN1530" s="44"/>
      <c r="IO1530" s="44"/>
      <c r="IP1530" s="44"/>
      <c r="IQ1530" s="44"/>
      <c r="IR1530" s="44"/>
      <c r="IS1530" s="44"/>
      <c r="IT1530" s="44"/>
      <c r="IU1530" s="44"/>
      <c r="IV1530" s="44"/>
    </row>
    <row r="1531" spans="1:256" s="32" customFormat="1" hidden="1" x14ac:dyDescent="0.25">
      <c r="A1531" s="52"/>
      <c r="B1531" s="20"/>
      <c r="C1531" s="20"/>
      <c r="D1531" s="68"/>
      <c r="E1531" s="66"/>
      <c r="F1531" s="66"/>
      <c r="G1531" s="37"/>
      <c r="H1531" s="20"/>
      <c r="I1531" s="20"/>
      <c r="J1531" s="56"/>
      <c r="K1531" s="56"/>
      <c r="L1531" s="24"/>
      <c r="M1531" s="38"/>
      <c r="N1531" s="44"/>
      <c r="O1531" s="44"/>
      <c r="P1531" s="44"/>
      <c r="Q1531" s="44"/>
      <c r="R1531" s="44"/>
      <c r="S1531" s="44"/>
      <c r="T1531" s="44"/>
      <c r="U1531" s="44"/>
      <c r="V1531" s="44"/>
      <c r="W1531" s="44"/>
      <c r="X1531" s="44"/>
      <c r="Y1531" s="44"/>
      <c r="Z1531" s="44"/>
      <c r="AA1531" s="44"/>
      <c r="AB1531" s="44"/>
      <c r="AC1531" s="44"/>
      <c r="AD1531" s="44"/>
      <c r="AE1531" s="44"/>
      <c r="AF1531" s="44"/>
      <c r="AG1531" s="44"/>
      <c r="AH1531" s="44"/>
      <c r="AI1531" s="44"/>
      <c r="AJ1531" s="44"/>
      <c r="AK1531" s="44"/>
      <c r="AL1531" s="44"/>
      <c r="AM1531" s="44"/>
      <c r="AN1531" s="44"/>
      <c r="AO1531" s="44"/>
      <c r="AP1531" s="44"/>
      <c r="AQ1531" s="44"/>
      <c r="AR1531" s="44"/>
      <c r="AS1531" s="44"/>
      <c r="AT1531" s="44"/>
      <c r="AU1531" s="44"/>
      <c r="AV1531" s="44"/>
      <c r="AW1531" s="44"/>
      <c r="AX1531" s="44"/>
      <c r="AY1531" s="44"/>
      <c r="AZ1531" s="44"/>
      <c r="BA1531" s="44"/>
      <c r="BB1531" s="44"/>
      <c r="BC1531" s="44"/>
      <c r="BD1531" s="44"/>
      <c r="BE1531" s="44"/>
      <c r="BF1531" s="44"/>
      <c r="BG1531" s="44"/>
      <c r="BH1531" s="44"/>
      <c r="BI1531" s="44"/>
      <c r="BJ1531" s="44"/>
      <c r="BK1531" s="44"/>
      <c r="BL1531" s="44"/>
      <c r="BM1531" s="44"/>
      <c r="BN1531" s="44"/>
      <c r="BO1531" s="44"/>
      <c r="BP1531" s="44"/>
      <c r="BQ1531" s="44"/>
      <c r="BR1531" s="44"/>
      <c r="BS1531" s="44"/>
      <c r="BT1531" s="44"/>
      <c r="BU1531" s="44"/>
      <c r="BV1531" s="44"/>
      <c r="BW1531" s="44"/>
      <c r="BX1531" s="44"/>
      <c r="BY1531" s="44"/>
      <c r="BZ1531" s="44"/>
      <c r="CA1531" s="44"/>
      <c r="CB1531" s="44"/>
      <c r="CC1531" s="44"/>
      <c r="CD1531" s="44"/>
      <c r="CE1531" s="44"/>
      <c r="CF1531" s="44"/>
      <c r="CG1531" s="44"/>
      <c r="CH1531" s="44"/>
      <c r="CI1531" s="44"/>
      <c r="CJ1531" s="44"/>
      <c r="CK1531" s="44"/>
      <c r="CL1531" s="44"/>
      <c r="CM1531" s="44"/>
      <c r="CN1531" s="44"/>
      <c r="CO1531" s="44"/>
      <c r="CP1531" s="44"/>
      <c r="CQ1531" s="44"/>
      <c r="CR1531" s="44"/>
      <c r="CS1531" s="44"/>
      <c r="CT1531" s="44"/>
      <c r="CU1531" s="44"/>
      <c r="CV1531" s="44"/>
      <c r="CW1531" s="44"/>
      <c r="CX1531" s="44"/>
      <c r="CY1531" s="44"/>
      <c r="CZ1531" s="44"/>
      <c r="DA1531" s="44"/>
      <c r="DB1531" s="44"/>
      <c r="DC1531" s="44"/>
      <c r="DD1531" s="44"/>
      <c r="DE1531" s="44"/>
      <c r="DF1531" s="44"/>
      <c r="DG1531" s="44"/>
      <c r="DH1531" s="44"/>
      <c r="DI1531" s="44"/>
      <c r="DJ1531" s="44"/>
      <c r="DK1531" s="44"/>
      <c r="DL1531" s="44"/>
      <c r="DM1531" s="44"/>
      <c r="DN1531" s="44"/>
      <c r="DO1531" s="44"/>
      <c r="DP1531" s="44"/>
      <c r="DQ1531" s="44"/>
      <c r="DR1531" s="44"/>
      <c r="DS1531" s="44"/>
      <c r="DT1531" s="44"/>
      <c r="DU1531" s="44"/>
      <c r="DV1531" s="44"/>
      <c r="DW1531" s="44"/>
      <c r="DX1531" s="44"/>
      <c r="DY1531" s="44"/>
      <c r="DZ1531" s="44"/>
      <c r="EA1531" s="44"/>
      <c r="EB1531" s="44"/>
      <c r="EC1531" s="44"/>
      <c r="ED1531" s="44"/>
      <c r="EE1531" s="44"/>
      <c r="EF1531" s="44"/>
      <c r="EG1531" s="44"/>
      <c r="EH1531" s="44"/>
      <c r="EI1531" s="44"/>
      <c r="EJ1531" s="44"/>
      <c r="EK1531" s="44"/>
      <c r="EL1531" s="44"/>
      <c r="EM1531" s="44"/>
      <c r="EN1531" s="44"/>
      <c r="EO1531" s="44"/>
      <c r="EP1531" s="44"/>
      <c r="EQ1531" s="44"/>
      <c r="ER1531" s="44"/>
      <c r="ES1531" s="44"/>
      <c r="ET1531" s="44"/>
      <c r="EU1531" s="44"/>
      <c r="EV1531" s="44"/>
      <c r="EW1531" s="44"/>
      <c r="EX1531" s="44"/>
      <c r="EY1531" s="44"/>
      <c r="EZ1531" s="44"/>
      <c r="FA1531" s="44"/>
      <c r="FB1531" s="44"/>
      <c r="FC1531" s="44"/>
      <c r="FD1531" s="44"/>
      <c r="FE1531" s="44"/>
      <c r="FF1531" s="44"/>
      <c r="FG1531" s="44"/>
      <c r="FH1531" s="44"/>
      <c r="FI1531" s="44"/>
      <c r="FJ1531" s="44"/>
      <c r="FK1531" s="44"/>
      <c r="FL1531" s="44"/>
      <c r="FM1531" s="44"/>
      <c r="FN1531" s="44"/>
      <c r="FO1531" s="44"/>
      <c r="FP1531" s="44"/>
      <c r="FQ1531" s="44"/>
      <c r="FR1531" s="44"/>
      <c r="FS1531" s="44"/>
      <c r="FT1531" s="44"/>
      <c r="FU1531" s="44"/>
      <c r="FV1531" s="44"/>
      <c r="FW1531" s="44"/>
      <c r="FX1531" s="44"/>
      <c r="FY1531" s="44"/>
      <c r="FZ1531" s="44"/>
      <c r="GA1531" s="44"/>
      <c r="GB1531" s="44"/>
      <c r="GC1531" s="44"/>
      <c r="GD1531" s="44"/>
      <c r="GE1531" s="44"/>
      <c r="GF1531" s="44"/>
      <c r="GG1531" s="44"/>
      <c r="GH1531" s="44"/>
      <c r="GI1531" s="44"/>
      <c r="GJ1531" s="44"/>
      <c r="GK1531" s="44"/>
      <c r="GL1531" s="44"/>
      <c r="GM1531" s="44"/>
      <c r="GN1531" s="44"/>
      <c r="GO1531" s="44"/>
      <c r="GP1531" s="44"/>
      <c r="GQ1531" s="44"/>
      <c r="GR1531" s="44"/>
      <c r="GS1531" s="44"/>
      <c r="GT1531" s="44"/>
      <c r="GU1531" s="44"/>
      <c r="GV1531" s="44"/>
      <c r="GW1531" s="44"/>
      <c r="GX1531" s="44"/>
      <c r="GY1531" s="44"/>
      <c r="GZ1531" s="44"/>
      <c r="HA1531" s="44"/>
      <c r="HB1531" s="44"/>
      <c r="HC1531" s="44"/>
      <c r="HD1531" s="44"/>
      <c r="HE1531" s="44"/>
      <c r="HF1531" s="44"/>
      <c r="HG1531" s="44"/>
      <c r="HH1531" s="44"/>
      <c r="HI1531" s="44"/>
      <c r="HJ1531" s="44"/>
      <c r="HK1531" s="44"/>
      <c r="HL1531" s="44"/>
      <c r="HM1531" s="44"/>
      <c r="HN1531" s="44"/>
      <c r="HO1531" s="44"/>
      <c r="HP1531" s="44"/>
      <c r="HQ1531" s="44"/>
      <c r="HR1531" s="44"/>
      <c r="HS1531" s="44"/>
      <c r="HT1531" s="44"/>
      <c r="HU1531" s="44"/>
      <c r="HV1531" s="44"/>
      <c r="HW1531" s="44"/>
      <c r="HX1531" s="44"/>
      <c r="HY1531" s="44"/>
      <c r="HZ1531" s="44"/>
      <c r="IA1531" s="44"/>
      <c r="IB1531" s="44"/>
      <c r="IC1531" s="44"/>
      <c r="ID1531" s="44"/>
      <c r="IE1531" s="44"/>
      <c r="IF1531" s="44"/>
      <c r="IG1531" s="44"/>
      <c r="IH1531" s="44"/>
      <c r="II1531" s="44"/>
      <c r="IJ1531" s="44"/>
      <c r="IK1531" s="44"/>
      <c r="IL1531" s="44"/>
      <c r="IM1531" s="44"/>
      <c r="IN1531" s="44"/>
      <c r="IO1531" s="44"/>
      <c r="IP1531" s="44"/>
      <c r="IQ1531" s="44"/>
      <c r="IR1531" s="44"/>
      <c r="IS1531" s="44"/>
      <c r="IT1531" s="44"/>
      <c r="IU1531" s="44"/>
      <c r="IV1531" s="44"/>
    </row>
    <row r="1532" spans="1:256" s="32" customFormat="1" hidden="1" x14ac:dyDescent="0.25">
      <c r="A1532" s="52"/>
      <c r="B1532" s="20"/>
      <c r="C1532" s="20"/>
      <c r="D1532" s="56"/>
      <c r="E1532" s="37"/>
      <c r="F1532" s="67"/>
      <c r="G1532" s="57"/>
      <c r="H1532" s="20"/>
      <c r="I1532" s="20"/>
      <c r="J1532" s="20"/>
      <c r="K1532" s="56"/>
      <c r="L1532" s="56"/>
      <c r="M1532" s="3"/>
      <c r="N1532" s="44"/>
      <c r="O1532" s="44"/>
      <c r="P1532" s="44"/>
      <c r="Q1532" s="44"/>
      <c r="R1532" s="44"/>
      <c r="S1532" s="44"/>
      <c r="T1532" s="44"/>
      <c r="U1532" s="44"/>
      <c r="V1532" s="44"/>
      <c r="W1532" s="44"/>
      <c r="X1532" s="44"/>
      <c r="Y1532" s="44"/>
      <c r="Z1532" s="44"/>
      <c r="AA1532" s="44"/>
      <c r="AB1532" s="44"/>
      <c r="AC1532" s="44"/>
      <c r="AD1532" s="44"/>
      <c r="AE1532" s="44"/>
      <c r="AF1532" s="44"/>
      <c r="AG1532" s="44"/>
      <c r="AH1532" s="44"/>
      <c r="AI1532" s="44"/>
      <c r="AJ1532" s="44"/>
      <c r="AK1532" s="44"/>
      <c r="AL1532" s="44"/>
      <c r="AM1532" s="44"/>
      <c r="AN1532" s="44"/>
      <c r="AO1532" s="44"/>
      <c r="AP1532" s="44"/>
      <c r="AQ1532" s="44"/>
      <c r="AR1532" s="44"/>
      <c r="AS1532" s="44"/>
      <c r="AT1532" s="44"/>
      <c r="AU1532" s="44"/>
      <c r="AV1532" s="44"/>
      <c r="AW1532" s="44"/>
      <c r="AX1532" s="44"/>
      <c r="AY1532" s="44"/>
      <c r="AZ1532" s="44"/>
      <c r="BA1532" s="44"/>
      <c r="BB1532" s="44"/>
      <c r="BC1532" s="44"/>
      <c r="BD1532" s="44"/>
      <c r="BE1532" s="44"/>
      <c r="BF1532" s="44"/>
      <c r="BG1532" s="44"/>
      <c r="BH1532" s="44"/>
      <c r="BI1532" s="44"/>
      <c r="BJ1532" s="44"/>
      <c r="BK1532" s="44"/>
      <c r="BL1532" s="44"/>
      <c r="BM1532" s="44"/>
      <c r="BN1532" s="44"/>
      <c r="BO1532" s="44"/>
      <c r="BP1532" s="44"/>
      <c r="BQ1532" s="44"/>
      <c r="BR1532" s="44"/>
      <c r="BS1532" s="44"/>
      <c r="BT1532" s="44"/>
      <c r="BU1532" s="44"/>
      <c r="BV1532" s="44"/>
      <c r="BW1532" s="44"/>
      <c r="BX1532" s="44"/>
      <c r="BY1532" s="44"/>
      <c r="BZ1532" s="44"/>
      <c r="CA1532" s="44"/>
      <c r="CB1532" s="44"/>
      <c r="CC1532" s="44"/>
      <c r="CD1532" s="44"/>
      <c r="CE1532" s="44"/>
      <c r="CF1532" s="44"/>
      <c r="CG1532" s="44"/>
      <c r="CH1532" s="44"/>
      <c r="CI1532" s="44"/>
      <c r="CJ1532" s="44"/>
      <c r="CK1532" s="44"/>
      <c r="CL1532" s="44"/>
      <c r="CM1532" s="44"/>
      <c r="CN1532" s="44"/>
      <c r="CO1532" s="44"/>
      <c r="CP1532" s="44"/>
      <c r="CQ1532" s="44"/>
      <c r="CR1532" s="44"/>
      <c r="CS1532" s="44"/>
      <c r="CT1532" s="44"/>
      <c r="CU1532" s="44"/>
      <c r="CV1532" s="44"/>
      <c r="CW1532" s="44"/>
      <c r="CX1532" s="44"/>
      <c r="CY1532" s="44"/>
      <c r="CZ1532" s="44"/>
      <c r="DA1532" s="44"/>
      <c r="DB1532" s="44"/>
      <c r="DC1532" s="44"/>
      <c r="DD1532" s="44"/>
      <c r="DE1532" s="44"/>
      <c r="DF1532" s="44"/>
      <c r="DG1532" s="44"/>
      <c r="DH1532" s="44"/>
      <c r="DI1532" s="44"/>
      <c r="DJ1532" s="44"/>
      <c r="DK1532" s="44"/>
      <c r="DL1532" s="44"/>
      <c r="DM1532" s="44"/>
      <c r="DN1532" s="44"/>
      <c r="DO1532" s="44"/>
      <c r="DP1532" s="44"/>
      <c r="DQ1532" s="44"/>
      <c r="DR1532" s="44"/>
      <c r="DS1532" s="44"/>
      <c r="DT1532" s="44"/>
      <c r="DU1532" s="44"/>
      <c r="DV1532" s="44"/>
      <c r="DW1532" s="44"/>
      <c r="DX1532" s="44"/>
      <c r="DY1532" s="44"/>
      <c r="DZ1532" s="44"/>
      <c r="EA1532" s="44"/>
      <c r="EB1532" s="44"/>
      <c r="EC1532" s="44"/>
      <c r="ED1532" s="44"/>
      <c r="EE1532" s="44"/>
      <c r="EF1532" s="44"/>
      <c r="EG1532" s="44"/>
      <c r="EH1532" s="44"/>
      <c r="EI1532" s="44"/>
      <c r="EJ1532" s="44"/>
      <c r="EK1532" s="44"/>
      <c r="EL1532" s="44"/>
      <c r="EM1532" s="44"/>
      <c r="EN1532" s="44"/>
      <c r="EO1532" s="44"/>
      <c r="EP1532" s="44"/>
      <c r="EQ1532" s="44"/>
      <c r="ER1532" s="44"/>
      <c r="ES1532" s="44"/>
      <c r="ET1532" s="44"/>
      <c r="EU1532" s="44"/>
      <c r="EV1532" s="44"/>
      <c r="EW1532" s="44"/>
      <c r="EX1532" s="44"/>
      <c r="EY1532" s="44"/>
      <c r="EZ1532" s="44"/>
      <c r="FA1532" s="44"/>
      <c r="FB1532" s="44"/>
      <c r="FC1532" s="44"/>
      <c r="FD1532" s="44"/>
      <c r="FE1532" s="44"/>
      <c r="FF1532" s="44"/>
      <c r="FG1532" s="44"/>
      <c r="FH1532" s="44"/>
      <c r="FI1532" s="44"/>
      <c r="FJ1532" s="44"/>
      <c r="FK1532" s="44"/>
      <c r="FL1532" s="44"/>
      <c r="FM1532" s="44"/>
      <c r="FN1532" s="44"/>
      <c r="FO1532" s="44"/>
      <c r="FP1532" s="44"/>
      <c r="FQ1532" s="44"/>
      <c r="FR1532" s="44"/>
      <c r="FS1532" s="44"/>
      <c r="FT1532" s="44"/>
      <c r="FU1532" s="44"/>
      <c r="FV1532" s="44"/>
      <c r="FW1532" s="44"/>
      <c r="FX1532" s="44"/>
      <c r="FY1532" s="44"/>
      <c r="FZ1532" s="44"/>
      <c r="GA1532" s="44"/>
      <c r="GB1532" s="44"/>
      <c r="GC1532" s="44"/>
      <c r="GD1532" s="44"/>
      <c r="GE1532" s="44"/>
      <c r="GF1532" s="44"/>
      <c r="GG1532" s="44"/>
      <c r="GH1532" s="44"/>
      <c r="GI1532" s="44"/>
      <c r="GJ1532" s="44"/>
      <c r="GK1532" s="44"/>
      <c r="GL1532" s="44"/>
      <c r="GM1532" s="44"/>
      <c r="GN1532" s="44"/>
      <c r="GO1532" s="44"/>
      <c r="GP1532" s="44"/>
      <c r="GQ1532" s="44"/>
      <c r="GR1532" s="44"/>
      <c r="GS1532" s="44"/>
      <c r="GT1532" s="44"/>
      <c r="GU1532" s="44"/>
      <c r="GV1532" s="44"/>
      <c r="GW1532" s="44"/>
      <c r="GX1532" s="44"/>
      <c r="GY1532" s="44"/>
      <c r="GZ1532" s="44"/>
      <c r="HA1532" s="44"/>
      <c r="HB1532" s="44"/>
      <c r="HC1532" s="44"/>
      <c r="HD1532" s="44"/>
      <c r="HE1532" s="44"/>
      <c r="HF1532" s="44"/>
      <c r="HG1532" s="44"/>
      <c r="HH1532" s="44"/>
      <c r="HI1532" s="44"/>
      <c r="HJ1532" s="44"/>
      <c r="HK1532" s="44"/>
      <c r="HL1532" s="44"/>
      <c r="HM1532" s="44"/>
      <c r="HN1532" s="44"/>
      <c r="HO1532" s="44"/>
      <c r="HP1532" s="44"/>
      <c r="HQ1532" s="44"/>
      <c r="HR1532" s="44"/>
      <c r="HS1532" s="44"/>
      <c r="HT1532" s="44"/>
      <c r="HU1532" s="44"/>
      <c r="HV1532" s="44"/>
      <c r="HW1532" s="44"/>
      <c r="HX1532" s="44"/>
      <c r="HY1532" s="44"/>
      <c r="HZ1532" s="44"/>
      <c r="IA1532" s="44"/>
      <c r="IB1532" s="44"/>
      <c r="IC1532" s="44"/>
      <c r="ID1532" s="44"/>
      <c r="IE1532" s="44"/>
      <c r="IF1532" s="44"/>
      <c r="IG1532" s="44"/>
      <c r="IH1532" s="44"/>
      <c r="II1532" s="44"/>
      <c r="IJ1532" s="44"/>
      <c r="IK1532" s="44"/>
      <c r="IL1532" s="44"/>
      <c r="IM1532" s="44"/>
      <c r="IN1532" s="44"/>
      <c r="IO1532" s="44"/>
      <c r="IP1532" s="44"/>
      <c r="IQ1532" s="44"/>
      <c r="IR1532" s="44"/>
      <c r="IS1532" s="44"/>
      <c r="IT1532" s="44"/>
      <c r="IU1532" s="44"/>
      <c r="IV1532" s="44"/>
    </row>
    <row r="1533" spans="1:256" s="32" customFormat="1" hidden="1" x14ac:dyDescent="0.25">
      <c r="A1533" s="52"/>
      <c r="B1533" s="20"/>
      <c r="C1533" s="24"/>
      <c r="D1533" s="56"/>
      <c r="E1533" s="37"/>
      <c r="F1533" s="67"/>
      <c r="G1533" s="57"/>
      <c r="H1533" s="20"/>
      <c r="I1533" s="20"/>
      <c r="J1533" s="20"/>
      <c r="K1533" s="56"/>
      <c r="L1533" s="56"/>
      <c r="M1533" s="3"/>
      <c r="N1533" s="44"/>
      <c r="O1533" s="44"/>
      <c r="P1533" s="44"/>
      <c r="Q1533" s="44"/>
      <c r="R1533" s="44"/>
      <c r="S1533" s="44"/>
      <c r="T1533" s="44"/>
      <c r="U1533" s="44"/>
      <c r="V1533" s="44"/>
      <c r="W1533" s="44"/>
      <c r="X1533" s="44"/>
      <c r="Y1533" s="44"/>
      <c r="Z1533" s="44"/>
      <c r="AA1533" s="44"/>
      <c r="AB1533" s="44"/>
      <c r="AC1533" s="44"/>
      <c r="AD1533" s="44"/>
      <c r="AE1533" s="44"/>
      <c r="AF1533" s="44"/>
      <c r="AG1533" s="44"/>
      <c r="AH1533" s="44"/>
      <c r="AI1533" s="44"/>
      <c r="AJ1533" s="44"/>
      <c r="AK1533" s="44"/>
      <c r="AL1533" s="44"/>
      <c r="AM1533" s="44"/>
      <c r="AN1533" s="44"/>
      <c r="AO1533" s="44"/>
      <c r="AP1533" s="44"/>
      <c r="AQ1533" s="44"/>
      <c r="AR1533" s="44"/>
      <c r="AS1533" s="44"/>
      <c r="AT1533" s="44"/>
      <c r="AU1533" s="44"/>
      <c r="AV1533" s="44"/>
      <c r="AW1533" s="44"/>
      <c r="AX1533" s="44"/>
      <c r="AY1533" s="44"/>
      <c r="AZ1533" s="44"/>
      <c r="BA1533" s="44"/>
      <c r="BB1533" s="44"/>
      <c r="BC1533" s="44"/>
      <c r="BD1533" s="44"/>
      <c r="BE1533" s="44"/>
      <c r="BF1533" s="44"/>
      <c r="BG1533" s="44"/>
      <c r="BH1533" s="44"/>
      <c r="BI1533" s="44"/>
      <c r="BJ1533" s="44"/>
      <c r="BK1533" s="44"/>
      <c r="BL1533" s="44"/>
      <c r="BM1533" s="44"/>
      <c r="BN1533" s="44"/>
      <c r="BO1533" s="44"/>
      <c r="BP1533" s="44"/>
      <c r="BQ1533" s="44"/>
      <c r="BR1533" s="44"/>
      <c r="BS1533" s="44"/>
      <c r="BT1533" s="44"/>
      <c r="BU1533" s="44"/>
      <c r="BV1533" s="44"/>
      <c r="BW1533" s="44"/>
      <c r="BX1533" s="44"/>
      <c r="BY1533" s="44"/>
      <c r="BZ1533" s="44"/>
      <c r="CA1533" s="44"/>
      <c r="CB1533" s="44"/>
      <c r="CC1533" s="44"/>
      <c r="CD1533" s="44"/>
      <c r="CE1533" s="44"/>
      <c r="CF1533" s="44"/>
      <c r="CG1533" s="44"/>
      <c r="CH1533" s="44"/>
      <c r="CI1533" s="44"/>
      <c r="CJ1533" s="44"/>
      <c r="CK1533" s="44"/>
      <c r="CL1533" s="44"/>
      <c r="CM1533" s="44"/>
      <c r="CN1533" s="44"/>
      <c r="CO1533" s="44"/>
      <c r="CP1533" s="44"/>
      <c r="CQ1533" s="44"/>
      <c r="CR1533" s="44"/>
      <c r="CS1533" s="44"/>
      <c r="CT1533" s="44"/>
      <c r="CU1533" s="44"/>
      <c r="CV1533" s="44"/>
      <c r="CW1533" s="44"/>
      <c r="CX1533" s="44"/>
      <c r="CY1533" s="44"/>
      <c r="CZ1533" s="44"/>
      <c r="DA1533" s="44"/>
      <c r="DB1533" s="44"/>
      <c r="DC1533" s="44"/>
      <c r="DD1533" s="44"/>
      <c r="DE1533" s="44"/>
      <c r="DF1533" s="44"/>
      <c r="DG1533" s="44"/>
      <c r="DH1533" s="44"/>
      <c r="DI1533" s="44"/>
      <c r="DJ1533" s="44"/>
      <c r="DK1533" s="44"/>
      <c r="DL1533" s="44"/>
      <c r="DM1533" s="44"/>
      <c r="DN1533" s="44"/>
      <c r="DO1533" s="44"/>
      <c r="DP1533" s="44"/>
      <c r="DQ1533" s="44"/>
      <c r="DR1533" s="44"/>
      <c r="DS1533" s="44"/>
      <c r="DT1533" s="44"/>
      <c r="DU1533" s="44"/>
      <c r="DV1533" s="44"/>
      <c r="DW1533" s="44"/>
      <c r="DX1533" s="44"/>
      <c r="DY1533" s="44"/>
      <c r="DZ1533" s="44"/>
      <c r="EA1533" s="44"/>
      <c r="EB1533" s="44"/>
      <c r="EC1533" s="44"/>
      <c r="ED1533" s="44"/>
      <c r="EE1533" s="44"/>
      <c r="EF1533" s="44"/>
      <c r="EG1533" s="44"/>
      <c r="EH1533" s="44"/>
      <c r="EI1533" s="44"/>
      <c r="EJ1533" s="44"/>
      <c r="EK1533" s="44"/>
      <c r="EL1533" s="44"/>
      <c r="EM1533" s="44"/>
      <c r="EN1533" s="44"/>
      <c r="EO1533" s="44"/>
      <c r="EP1533" s="44"/>
      <c r="EQ1533" s="44"/>
      <c r="ER1533" s="44"/>
      <c r="ES1533" s="44"/>
      <c r="ET1533" s="44"/>
      <c r="EU1533" s="44"/>
      <c r="EV1533" s="44"/>
      <c r="EW1533" s="44"/>
      <c r="EX1533" s="44"/>
      <c r="EY1533" s="44"/>
      <c r="EZ1533" s="44"/>
      <c r="FA1533" s="44"/>
      <c r="FB1533" s="44"/>
      <c r="FC1533" s="44"/>
      <c r="FD1533" s="44"/>
      <c r="FE1533" s="44"/>
      <c r="FF1533" s="44"/>
      <c r="FG1533" s="44"/>
      <c r="FH1533" s="44"/>
      <c r="FI1533" s="44"/>
      <c r="FJ1533" s="44"/>
      <c r="FK1533" s="44"/>
      <c r="FL1533" s="44"/>
      <c r="FM1533" s="44"/>
      <c r="FN1533" s="44"/>
      <c r="FO1533" s="44"/>
      <c r="FP1533" s="44"/>
      <c r="FQ1533" s="44"/>
      <c r="FR1533" s="44"/>
      <c r="FS1533" s="44"/>
      <c r="FT1533" s="44"/>
      <c r="FU1533" s="44"/>
      <c r="FV1533" s="44"/>
      <c r="FW1533" s="44"/>
      <c r="FX1533" s="44"/>
      <c r="FY1533" s="44"/>
      <c r="FZ1533" s="44"/>
      <c r="GA1533" s="44"/>
      <c r="GB1533" s="44"/>
      <c r="GC1533" s="44"/>
      <c r="GD1533" s="44"/>
      <c r="GE1533" s="44"/>
      <c r="GF1533" s="44"/>
      <c r="GG1533" s="44"/>
      <c r="GH1533" s="44"/>
      <c r="GI1533" s="44"/>
      <c r="GJ1533" s="44"/>
      <c r="GK1533" s="44"/>
      <c r="GL1533" s="44"/>
      <c r="GM1533" s="44"/>
      <c r="GN1533" s="44"/>
      <c r="GO1533" s="44"/>
      <c r="GP1533" s="44"/>
      <c r="GQ1533" s="44"/>
      <c r="GR1533" s="44"/>
      <c r="GS1533" s="44"/>
      <c r="GT1533" s="44"/>
      <c r="GU1533" s="44"/>
      <c r="GV1533" s="44"/>
      <c r="GW1533" s="44"/>
      <c r="GX1533" s="44"/>
      <c r="GY1533" s="44"/>
      <c r="GZ1533" s="44"/>
      <c r="HA1533" s="44"/>
      <c r="HB1533" s="44"/>
      <c r="HC1533" s="44"/>
      <c r="HD1533" s="44"/>
      <c r="HE1533" s="44"/>
      <c r="HF1533" s="44"/>
      <c r="HG1533" s="44"/>
      <c r="HH1533" s="44"/>
      <c r="HI1533" s="44"/>
      <c r="HJ1533" s="44"/>
      <c r="HK1533" s="44"/>
      <c r="HL1533" s="44"/>
      <c r="HM1533" s="44"/>
      <c r="HN1533" s="44"/>
      <c r="HO1533" s="44"/>
      <c r="HP1533" s="44"/>
      <c r="HQ1533" s="44"/>
      <c r="HR1533" s="44"/>
      <c r="HS1533" s="44"/>
      <c r="HT1533" s="44"/>
      <c r="HU1533" s="44"/>
      <c r="HV1533" s="44"/>
      <c r="HW1533" s="44"/>
      <c r="HX1533" s="44"/>
      <c r="HY1533" s="44"/>
      <c r="HZ1533" s="44"/>
      <c r="IA1533" s="44"/>
      <c r="IB1533" s="44"/>
      <c r="IC1533" s="44"/>
      <c r="ID1533" s="44"/>
      <c r="IE1533" s="44"/>
      <c r="IF1533" s="44"/>
      <c r="IG1533" s="44"/>
      <c r="IH1533" s="44"/>
      <c r="II1533" s="44"/>
      <c r="IJ1533" s="44"/>
      <c r="IK1533" s="44"/>
      <c r="IL1533" s="44"/>
      <c r="IM1533" s="44"/>
      <c r="IN1533" s="44"/>
      <c r="IO1533" s="44"/>
      <c r="IP1533" s="44"/>
      <c r="IQ1533" s="44"/>
      <c r="IR1533" s="44"/>
      <c r="IS1533" s="44"/>
      <c r="IT1533" s="44"/>
      <c r="IU1533" s="44"/>
      <c r="IV1533" s="44"/>
    </row>
    <row r="1534" spans="1:256" s="32" customFormat="1" hidden="1" x14ac:dyDescent="0.25">
      <c r="A1534" s="52"/>
      <c r="B1534" s="61"/>
      <c r="C1534" s="61"/>
      <c r="D1534" s="61"/>
      <c r="E1534" s="66"/>
      <c r="F1534" s="98"/>
      <c r="G1534" s="61"/>
      <c r="H1534" s="58"/>
      <c r="I1534" s="61"/>
      <c r="J1534" s="56"/>
      <c r="K1534" s="56"/>
      <c r="L1534" s="24"/>
      <c r="M1534"/>
      <c r="N1534" s="44"/>
      <c r="O1534" s="44"/>
      <c r="P1534" s="44"/>
      <c r="Q1534" s="44"/>
      <c r="R1534" s="44"/>
      <c r="S1534" s="44"/>
      <c r="T1534" s="44"/>
      <c r="U1534" s="44"/>
      <c r="V1534" s="44"/>
      <c r="W1534" s="44"/>
      <c r="X1534" s="44"/>
      <c r="Y1534" s="44"/>
      <c r="Z1534" s="44"/>
      <c r="AA1534" s="44"/>
      <c r="AB1534" s="44"/>
      <c r="AC1534" s="44"/>
      <c r="AD1534" s="44"/>
      <c r="AE1534" s="44"/>
      <c r="AF1534" s="44"/>
      <c r="AG1534" s="44"/>
      <c r="AH1534" s="44"/>
      <c r="AI1534" s="44"/>
      <c r="AJ1534" s="44"/>
      <c r="AK1534" s="44"/>
      <c r="AL1534" s="44"/>
      <c r="AM1534" s="44"/>
      <c r="AN1534" s="44"/>
      <c r="AO1534" s="44"/>
      <c r="AP1534" s="44"/>
      <c r="AQ1534" s="44"/>
      <c r="AR1534" s="44"/>
      <c r="AS1534" s="44"/>
      <c r="AT1534" s="44"/>
      <c r="AU1534" s="44"/>
      <c r="AV1534" s="44"/>
      <c r="AW1534" s="44"/>
      <c r="AX1534" s="44"/>
      <c r="AY1534" s="44"/>
      <c r="AZ1534" s="44"/>
      <c r="BA1534" s="44"/>
      <c r="BB1534" s="44"/>
      <c r="BC1534" s="44"/>
      <c r="BD1534" s="44"/>
      <c r="BE1534" s="44"/>
      <c r="BF1534" s="44"/>
      <c r="BG1534" s="44"/>
      <c r="BH1534" s="44"/>
      <c r="BI1534" s="44"/>
      <c r="BJ1534" s="44"/>
      <c r="BK1534" s="44"/>
      <c r="BL1534" s="44"/>
      <c r="BM1534" s="44"/>
      <c r="BN1534" s="44"/>
      <c r="BO1534" s="44"/>
      <c r="BP1534" s="44"/>
      <c r="BQ1534" s="44"/>
      <c r="BR1534" s="44"/>
      <c r="BS1534" s="44"/>
      <c r="BT1534" s="44"/>
      <c r="BU1534" s="44"/>
      <c r="BV1534" s="44"/>
      <c r="BW1534" s="44"/>
      <c r="BX1534" s="44"/>
      <c r="BY1534" s="44"/>
      <c r="BZ1534" s="44"/>
      <c r="CA1534" s="44"/>
      <c r="CB1534" s="44"/>
      <c r="CC1534" s="44"/>
      <c r="CD1534" s="44"/>
      <c r="CE1534" s="44"/>
      <c r="CF1534" s="44"/>
      <c r="CG1534" s="44"/>
      <c r="CH1534" s="44"/>
      <c r="CI1534" s="44"/>
      <c r="CJ1534" s="44"/>
      <c r="CK1534" s="44"/>
      <c r="CL1534" s="44"/>
      <c r="CM1534" s="44"/>
      <c r="CN1534" s="44"/>
      <c r="CO1534" s="44"/>
      <c r="CP1534" s="44"/>
      <c r="CQ1534" s="44"/>
      <c r="CR1534" s="44"/>
      <c r="CS1534" s="44"/>
      <c r="CT1534" s="44"/>
      <c r="CU1534" s="44"/>
      <c r="CV1534" s="44"/>
      <c r="CW1534" s="44"/>
      <c r="CX1534" s="44"/>
      <c r="CY1534" s="44"/>
      <c r="CZ1534" s="44"/>
      <c r="DA1534" s="44"/>
      <c r="DB1534" s="44"/>
      <c r="DC1534" s="44"/>
      <c r="DD1534" s="44"/>
      <c r="DE1534" s="44"/>
      <c r="DF1534" s="44"/>
      <c r="DG1534" s="44"/>
      <c r="DH1534" s="44"/>
      <c r="DI1534" s="44"/>
      <c r="DJ1534" s="44"/>
      <c r="DK1534" s="44"/>
      <c r="DL1534" s="44"/>
      <c r="DM1534" s="44"/>
      <c r="DN1534" s="44"/>
      <c r="DO1534" s="44"/>
      <c r="DP1534" s="44"/>
      <c r="DQ1534" s="44"/>
      <c r="DR1534" s="44"/>
      <c r="DS1534" s="44"/>
      <c r="DT1534" s="44"/>
      <c r="DU1534" s="44"/>
      <c r="DV1534" s="44"/>
      <c r="DW1534" s="44"/>
      <c r="DX1534" s="44"/>
      <c r="DY1534" s="44"/>
      <c r="DZ1534" s="44"/>
      <c r="EA1534" s="44"/>
      <c r="EB1534" s="44"/>
      <c r="EC1534" s="44"/>
      <c r="ED1534" s="44"/>
      <c r="EE1534" s="44"/>
      <c r="EF1534" s="44"/>
      <c r="EG1534" s="44"/>
      <c r="EH1534" s="44"/>
      <c r="EI1534" s="44"/>
      <c r="EJ1534" s="44"/>
      <c r="EK1534" s="44"/>
      <c r="EL1534" s="44"/>
      <c r="EM1534" s="44"/>
      <c r="EN1534" s="44"/>
      <c r="EO1534" s="44"/>
      <c r="EP1534" s="44"/>
      <c r="EQ1534" s="44"/>
      <c r="ER1534" s="44"/>
      <c r="ES1534" s="44"/>
      <c r="ET1534" s="44"/>
      <c r="EU1534" s="44"/>
      <c r="EV1534" s="44"/>
      <c r="EW1534" s="44"/>
      <c r="EX1534" s="44"/>
      <c r="EY1534" s="44"/>
      <c r="EZ1534" s="44"/>
      <c r="FA1534" s="44"/>
      <c r="FB1534" s="44"/>
      <c r="FC1534" s="44"/>
      <c r="FD1534" s="44"/>
      <c r="FE1534" s="44"/>
      <c r="FF1534" s="44"/>
      <c r="FG1534" s="44"/>
      <c r="FH1534" s="44"/>
      <c r="FI1534" s="44"/>
      <c r="FJ1534" s="44"/>
      <c r="FK1534" s="44"/>
      <c r="FL1534" s="44"/>
      <c r="FM1534" s="44"/>
      <c r="FN1534" s="44"/>
      <c r="FO1534" s="44"/>
      <c r="FP1534" s="44"/>
      <c r="FQ1534" s="44"/>
      <c r="FR1534" s="44"/>
      <c r="FS1534" s="44"/>
      <c r="FT1534" s="44"/>
      <c r="FU1534" s="44"/>
      <c r="FV1534" s="44"/>
      <c r="FW1534" s="44"/>
      <c r="FX1534" s="44"/>
      <c r="FY1534" s="44"/>
      <c r="FZ1534" s="44"/>
      <c r="GA1534" s="44"/>
      <c r="GB1534" s="44"/>
      <c r="GC1534" s="44"/>
      <c r="GD1534" s="44"/>
      <c r="GE1534" s="44"/>
      <c r="GF1534" s="44"/>
      <c r="GG1534" s="44"/>
      <c r="GH1534" s="44"/>
      <c r="GI1534" s="44"/>
      <c r="GJ1534" s="44"/>
      <c r="GK1534" s="44"/>
      <c r="GL1534" s="44"/>
      <c r="GM1534" s="44"/>
      <c r="GN1534" s="44"/>
      <c r="GO1534" s="44"/>
      <c r="GP1534" s="44"/>
      <c r="GQ1534" s="44"/>
      <c r="GR1534" s="44"/>
      <c r="GS1534" s="44"/>
      <c r="GT1534" s="44"/>
      <c r="GU1534" s="44"/>
      <c r="GV1534" s="44"/>
      <c r="GW1534" s="44"/>
      <c r="GX1534" s="44"/>
      <c r="GY1534" s="44"/>
      <c r="GZ1534" s="44"/>
      <c r="HA1534" s="44"/>
      <c r="HB1534" s="44"/>
      <c r="HC1534" s="44"/>
      <c r="HD1534" s="44"/>
      <c r="HE1534" s="44"/>
      <c r="HF1534" s="44"/>
      <c r="HG1534" s="44"/>
      <c r="HH1534" s="44"/>
      <c r="HI1534" s="44"/>
      <c r="HJ1534" s="44"/>
      <c r="HK1534" s="44"/>
      <c r="HL1534" s="44"/>
      <c r="HM1534" s="44"/>
      <c r="HN1534" s="44"/>
      <c r="HO1534" s="44"/>
      <c r="HP1534" s="44"/>
      <c r="HQ1534" s="44"/>
      <c r="HR1534" s="44"/>
      <c r="HS1534" s="44"/>
      <c r="HT1534" s="44"/>
      <c r="HU1534" s="44"/>
      <c r="HV1534" s="44"/>
      <c r="HW1534" s="44"/>
      <c r="HX1534" s="44"/>
      <c r="HY1534" s="44"/>
      <c r="HZ1534" s="44"/>
      <c r="IA1534" s="44"/>
      <c r="IB1534" s="44"/>
      <c r="IC1534" s="44"/>
      <c r="ID1534" s="44"/>
      <c r="IE1534" s="44"/>
      <c r="IF1534" s="44"/>
      <c r="IG1534" s="44"/>
      <c r="IH1534" s="44"/>
      <c r="II1534" s="44"/>
      <c r="IJ1534" s="44"/>
      <c r="IK1534" s="44"/>
      <c r="IL1534" s="44"/>
      <c r="IM1534" s="44"/>
      <c r="IN1534" s="44"/>
      <c r="IO1534" s="44"/>
      <c r="IP1534" s="44"/>
      <c r="IQ1534" s="44"/>
      <c r="IR1534" s="44"/>
      <c r="IS1534" s="44"/>
      <c r="IT1534" s="44"/>
      <c r="IU1534" s="44"/>
      <c r="IV1534" s="44"/>
    </row>
    <row r="1535" spans="1:256" s="32" customFormat="1" hidden="1" x14ac:dyDescent="0.25">
      <c r="A1535" s="52"/>
      <c r="B1535" s="61"/>
      <c r="C1535" s="61"/>
      <c r="D1535" s="61"/>
      <c r="E1535" s="66"/>
      <c r="F1535" s="98"/>
      <c r="G1535" s="61"/>
      <c r="H1535" s="58"/>
      <c r="I1535" s="61"/>
      <c r="J1535" s="56"/>
      <c r="K1535" s="56"/>
      <c r="L1535" s="24"/>
      <c r="M1535"/>
      <c r="N1535" s="44"/>
      <c r="O1535" s="44"/>
      <c r="P1535" s="44"/>
      <c r="Q1535" s="44"/>
      <c r="R1535" s="44"/>
      <c r="S1535" s="44"/>
      <c r="T1535" s="44"/>
      <c r="U1535" s="44"/>
      <c r="V1535" s="44"/>
      <c r="W1535" s="44"/>
      <c r="X1535" s="44"/>
      <c r="Y1535" s="44"/>
      <c r="Z1535" s="44"/>
      <c r="AA1535" s="44"/>
      <c r="AB1535" s="44"/>
      <c r="AC1535" s="44"/>
      <c r="AD1535" s="44"/>
      <c r="AE1535" s="44"/>
      <c r="AF1535" s="44"/>
      <c r="AG1535" s="44"/>
      <c r="AH1535" s="44"/>
      <c r="AI1535" s="44"/>
      <c r="AJ1535" s="44"/>
      <c r="AK1535" s="44"/>
      <c r="AL1535" s="44"/>
      <c r="AM1535" s="44"/>
      <c r="AN1535" s="44"/>
      <c r="AO1535" s="44"/>
      <c r="AP1535" s="44"/>
      <c r="AQ1535" s="44"/>
      <c r="AR1535" s="44"/>
      <c r="AS1535" s="44"/>
      <c r="AT1535" s="44"/>
      <c r="AU1535" s="44"/>
      <c r="AV1535" s="44"/>
      <c r="AW1535" s="44"/>
      <c r="AX1535" s="44"/>
      <c r="AY1535" s="44"/>
      <c r="AZ1535" s="44"/>
      <c r="BA1535" s="44"/>
      <c r="BB1535" s="44"/>
      <c r="BC1535" s="44"/>
      <c r="BD1535" s="44"/>
      <c r="BE1535" s="44"/>
      <c r="BF1535" s="44"/>
      <c r="BG1535" s="44"/>
      <c r="BH1535" s="44"/>
      <c r="BI1535" s="44"/>
      <c r="BJ1535" s="44"/>
      <c r="BK1535" s="44"/>
      <c r="BL1535" s="44"/>
      <c r="BM1535" s="44"/>
      <c r="BN1535" s="44"/>
      <c r="BO1535" s="44"/>
      <c r="BP1535" s="44"/>
      <c r="BQ1535" s="44"/>
      <c r="BR1535" s="44"/>
      <c r="BS1535" s="44"/>
      <c r="BT1535" s="44"/>
      <c r="BU1535" s="44"/>
      <c r="BV1535" s="44"/>
      <c r="BW1535" s="44"/>
      <c r="BX1535" s="44"/>
      <c r="BY1535" s="44"/>
      <c r="BZ1535" s="44"/>
      <c r="CA1535" s="44"/>
      <c r="CB1535" s="44"/>
      <c r="CC1535" s="44"/>
      <c r="CD1535" s="44"/>
      <c r="CE1535" s="44"/>
      <c r="CF1535" s="44"/>
      <c r="CG1535" s="44"/>
      <c r="CH1535" s="44"/>
      <c r="CI1535" s="44"/>
      <c r="CJ1535" s="44"/>
      <c r="CK1535" s="44"/>
      <c r="CL1535" s="44"/>
      <c r="CM1535" s="44"/>
      <c r="CN1535" s="44"/>
      <c r="CO1535" s="44"/>
      <c r="CP1535" s="44"/>
      <c r="CQ1535" s="44"/>
      <c r="CR1535" s="44"/>
      <c r="CS1535" s="44"/>
      <c r="CT1535" s="44"/>
      <c r="CU1535" s="44"/>
      <c r="CV1535" s="44"/>
      <c r="CW1535" s="44"/>
      <c r="CX1535" s="44"/>
      <c r="CY1535" s="44"/>
      <c r="CZ1535" s="44"/>
      <c r="DA1535" s="44"/>
      <c r="DB1535" s="44"/>
      <c r="DC1535" s="44"/>
      <c r="DD1535" s="44"/>
      <c r="DE1535" s="44"/>
      <c r="DF1535" s="44"/>
      <c r="DG1535" s="44"/>
      <c r="DH1535" s="44"/>
      <c r="DI1535" s="44"/>
      <c r="DJ1535" s="44"/>
      <c r="DK1535" s="44"/>
      <c r="DL1535" s="44"/>
      <c r="DM1535" s="44"/>
      <c r="DN1535" s="44"/>
      <c r="DO1535" s="44"/>
      <c r="DP1535" s="44"/>
      <c r="DQ1535" s="44"/>
      <c r="DR1535" s="44"/>
      <c r="DS1535" s="44"/>
      <c r="DT1535" s="44"/>
      <c r="DU1535" s="44"/>
      <c r="DV1535" s="44"/>
      <c r="DW1535" s="44"/>
      <c r="DX1535" s="44"/>
      <c r="DY1535" s="44"/>
      <c r="DZ1535" s="44"/>
      <c r="EA1535" s="44"/>
      <c r="EB1535" s="44"/>
      <c r="EC1535" s="44"/>
      <c r="ED1535" s="44"/>
      <c r="EE1535" s="44"/>
      <c r="EF1535" s="44"/>
      <c r="EG1535" s="44"/>
      <c r="EH1535" s="44"/>
      <c r="EI1535" s="44"/>
      <c r="EJ1535" s="44"/>
      <c r="EK1535" s="44"/>
      <c r="EL1535" s="44"/>
      <c r="EM1535" s="44"/>
      <c r="EN1535" s="44"/>
      <c r="EO1535" s="44"/>
      <c r="EP1535" s="44"/>
      <c r="EQ1535" s="44"/>
      <c r="ER1535" s="44"/>
      <c r="ES1535" s="44"/>
      <c r="ET1535" s="44"/>
      <c r="EU1535" s="44"/>
      <c r="EV1535" s="44"/>
      <c r="EW1535" s="44"/>
      <c r="EX1535" s="44"/>
      <c r="EY1535" s="44"/>
      <c r="EZ1535" s="44"/>
      <c r="FA1535" s="44"/>
      <c r="FB1535" s="44"/>
      <c r="FC1535" s="44"/>
      <c r="FD1535" s="44"/>
      <c r="FE1535" s="44"/>
      <c r="FF1535" s="44"/>
      <c r="FG1535" s="44"/>
      <c r="FH1535" s="44"/>
      <c r="FI1535" s="44"/>
      <c r="FJ1535" s="44"/>
      <c r="FK1535" s="44"/>
      <c r="FL1535" s="44"/>
      <c r="FM1535" s="44"/>
      <c r="FN1535" s="44"/>
      <c r="FO1535" s="44"/>
      <c r="FP1535" s="44"/>
      <c r="FQ1535" s="44"/>
      <c r="FR1535" s="44"/>
      <c r="FS1535" s="44"/>
      <c r="FT1535" s="44"/>
      <c r="FU1535" s="44"/>
      <c r="FV1535" s="44"/>
      <c r="FW1535" s="44"/>
      <c r="FX1535" s="44"/>
      <c r="FY1535" s="44"/>
      <c r="FZ1535" s="44"/>
      <c r="GA1535" s="44"/>
      <c r="GB1535" s="44"/>
      <c r="GC1535" s="44"/>
      <c r="GD1535" s="44"/>
      <c r="GE1535" s="44"/>
      <c r="GF1535" s="44"/>
      <c r="GG1535" s="44"/>
      <c r="GH1535" s="44"/>
      <c r="GI1535" s="44"/>
      <c r="GJ1535" s="44"/>
      <c r="GK1535" s="44"/>
      <c r="GL1535" s="44"/>
      <c r="GM1535" s="44"/>
      <c r="GN1535" s="44"/>
      <c r="GO1535" s="44"/>
      <c r="GP1535" s="44"/>
      <c r="GQ1535" s="44"/>
      <c r="GR1535" s="44"/>
      <c r="GS1535" s="44"/>
      <c r="GT1535" s="44"/>
      <c r="GU1535" s="44"/>
      <c r="GV1535" s="44"/>
      <c r="GW1535" s="44"/>
      <c r="GX1535" s="44"/>
      <c r="GY1535" s="44"/>
      <c r="GZ1535" s="44"/>
      <c r="HA1535" s="44"/>
      <c r="HB1535" s="44"/>
      <c r="HC1535" s="44"/>
      <c r="HD1535" s="44"/>
      <c r="HE1535" s="44"/>
      <c r="HF1535" s="44"/>
      <c r="HG1535" s="44"/>
      <c r="HH1535" s="44"/>
      <c r="HI1535" s="44"/>
      <c r="HJ1535" s="44"/>
      <c r="HK1535" s="44"/>
      <c r="HL1535" s="44"/>
      <c r="HM1535" s="44"/>
      <c r="HN1535" s="44"/>
      <c r="HO1535" s="44"/>
      <c r="HP1535" s="44"/>
      <c r="HQ1535" s="44"/>
      <c r="HR1535" s="44"/>
      <c r="HS1535" s="44"/>
      <c r="HT1535" s="44"/>
      <c r="HU1535" s="44"/>
      <c r="HV1535" s="44"/>
      <c r="HW1535" s="44"/>
      <c r="HX1535" s="44"/>
      <c r="HY1535" s="44"/>
      <c r="HZ1535" s="44"/>
      <c r="IA1535" s="44"/>
      <c r="IB1535" s="44"/>
      <c r="IC1535" s="44"/>
      <c r="ID1535" s="44"/>
      <c r="IE1535" s="44"/>
      <c r="IF1535" s="44"/>
      <c r="IG1535" s="44"/>
      <c r="IH1535" s="44"/>
      <c r="II1535" s="44"/>
      <c r="IJ1535" s="44"/>
      <c r="IK1535" s="44"/>
      <c r="IL1535" s="44"/>
      <c r="IM1535" s="44"/>
      <c r="IN1535" s="44"/>
      <c r="IO1535" s="44"/>
      <c r="IP1535" s="44"/>
      <c r="IQ1535" s="44"/>
      <c r="IR1535" s="44"/>
      <c r="IS1535" s="44"/>
      <c r="IT1535" s="44"/>
      <c r="IU1535" s="44"/>
      <c r="IV1535" s="44"/>
    </row>
    <row r="1536" spans="1:256" s="89" customFormat="1" hidden="1" x14ac:dyDescent="0.25">
      <c r="A1536" s="52"/>
      <c r="B1536" s="61"/>
      <c r="C1536" s="61"/>
      <c r="D1536" s="61"/>
      <c r="E1536" s="66"/>
      <c r="F1536" s="98"/>
      <c r="G1536" s="61"/>
      <c r="H1536" s="58"/>
      <c r="I1536" s="61"/>
      <c r="J1536" s="56"/>
      <c r="K1536" s="56"/>
      <c r="L1536" s="24"/>
      <c r="M1536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7"/>
      <c r="AV1536" s="97"/>
      <c r="AW1536" s="97"/>
      <c r="AX1536" s="97"/>
      <c r="AY1536" s="97"/>
      <c r="AZ1536" s="97"/>
      <c r="BA1536" s="97"/>
      <c r="BB1536" s="97"/>
      <c r="BC1536" s="97"/>
      <c r="BD1536" s="97"/>
      <c r="BE1536" s="97"/>
      <c r="BF1536" s="97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7"/>
      <c r="BS1536" s="97"/>
      <c r="BT1536" s="97"/>
      <c r="BU1536" s="97"/>
      <c r="BV1536" s="97"/>
      <c r="BW1536" s="97"/>
      <c r="BX1536" s="97"/>
      <c r="BY1536" s="97"/>
      <c r="BZ1536" s="97"/>
      <c r="CA1536" s="97"/>
      <c r="CB1536" s="97"/>
      <c r="CC1536" s="97"/>
      <c r="CD1536" s="97"/>
      <c r="CE1536" s="97"/>
      <c r="CF1536" s="97"/>
      <c r="CG1536" s="97"/>
      <c r="CH1536" s="97"/>
      <c r="CI1536" s="97"/>
      <c r="CJ1536" s="97"/>
      <c r="CK1536" s="97"/>
      <c r="CL1536" s="97"/>
      <c r="CM1536" s="97"/>
      <c r="CN1536" s="97"/>
      <c r="CO1536" s="97"/>
      <c r="CP1536" s="97"/>
      <c r="CQ1536" s="97"/>
      <c r="CR1536" s="97"/>
      <c r="CS1536" s="97"/>
      <c r="CT1536" s="97"/>
      <c r="CU1536" s="97"/>
      <c r="CV1536" s="97"/>
      <c r="CW1536" s="97"/>
      <c r="CX1536" s="97"/>
      <c r="CY1536" s="97"/>
      <c r="CZ1536" s="97"/>
      <c r="DA1536" s="97"/>
      <c r="DB1536" s="97"/>
      <c r="DC1536" s="97"/>
      <c r="DD1536" s="97"/>
      <c r="DE1536" s="97"/>
      <c r="DF1536" s="97"/>
      <c r="DG1536" s="97"/>
      <c r="DH1536" s="97"/>
      <c r="DI1536" s="97"/>
      <c r="DJ1536" s="97"/>
      <c r="DK1536" s="97"/>
      <c r="DL1536" s="97"/>
      <c r="DM1536" s="97"/>
      <c r="DN1536" s="97"/>
      <c r="DO1536" s="97"/>
      <c r="DP1536" s="97"/>
      <c r="DQ1536" s="97"/>
      <c r="DR1536" s="97"/>
      <c r="DS1536" s="97"/>
      <c r="DT1536" s="97"/>
      <c r="DU1536" s="97"/>
      <c r="DV1536" s="97"/>
      <c r="DW1536" s="97"/>
      <c r="DX1536" s="97"/>
      <c r="DY1536" s="97"/>
      <c r="DZ1536" s="97"/>
      <c r="EA1536" s="97"/>
      <c r="EB1536" s="97"/>
      <c r="EC1536" s="97"/>
      <c r="ED1536" s="97"/>
      <c r="EE1536" s="97"/>
      <c r="EF1536" s="97"/>
      <c r="EG1536" s="97"/>
      <c r="EH1536" s="97"/>
      <c r="EI1536" s="97"/>
      <c r="EJ1536" s="97"/>
      <c r="EK1536" s="97"/>
      <c r="EL1536" s="97"/>
      <c r="EM1536" s="97"/>
      <c r="EN1536" s="97"/>
      <c r="EO1536" s="97"/>
      <c r="EP1536" s="97"/>
      <c r="EQ1536" s="97"/>
      <c r="ER1536" s="97"/>
      <c r="ES1536" s="97"/>
      <c r="ET1536" s="97"/>
      <c r="EU1536" s="97"/>
      <c r="EV1536" s="97"/>
      <c r="EW1536" s="97"/>
      <c r="EX1536" s="97"/>
      <c r="EY1536" s="97"/>
      <c r="EZ1536" s="97"/>
      <c r="FA1536" s="97"/>
      <c r="FB1536" s="97"/>
      <c r="FC1536" s="97"/>
      <c r="FD1536" s="97"/>
      <c r="FE1536" s="97"/>
      <c r="FF1536" s="97"/>
      <c r="FG1536" s="97"/>
      <c r="FH1536" s="97"/>
      <c r="FI1536" s="97"/>
      <c r="FJ1536" s="97"/>
      <c r="FK1536" s="97"/>
      <c r="FL1536" s="97"/>
      <c r="FM1536" s="97"/>
      <c r="FN1536" s="97"/>
      <c r="FO1536" s="97"/>
      <c r="FP1536" s="97"/>
      <c r="FQ1536" s="97"/>
      <c r="FR1536" s="97"/>
      <c r="FS1536" s="97"/>
      <c r="FT1536" s="97"/>
      <c r="FU1536" s="97"/>
      <c r="FV1536" s="97"/>
      <c r="FW1536" s="97"/>
      <c r="FX1536" s="97"/>
      <c r="FY1536" s="97"/>
      <c r="FZ1536" s="97"/>
      <c r="GA1536" s="97"/>
      <c r="GB1536" s="97"/>
      <c r="GC1536" s="97"/>
      <c r="GD1536" s="97"/>
      <c r="GE1536" s="97"/>
      <c r="GF1536" s="97"/>
      <c r="GG1536" s="97"/>
      <c r="GH1536" s="97"/>
      <c r="GI1536" s="97"/>
      <c r="GJ1536" s="97"/>
      <c r="GK1536" s="97"/>
      <c r="GL1536" s="97"/>
      <c r="GM1536" s="97"/>
      <c r="GN1536" s="97"/>
      <c r="GO1536" s="97"/>
      <c r="GP1536" s="97"/>
      <c r="GQ1536" s="97"/>
      <c r="GR1536" s="97"/>
      <c r="GS1536" s="97"/>
      <c r="GT1536" s="97"/>
      <c r="GU1536" s="97"/>
      <c r="GV1536" s="97"/>
      <c r="GW1536" s="97"/>
      <c r="GX1536" s="97"/>
      <c r="GY1536" s="97"/>
      <c r="GZ1536" s="97"/>
      <c r="HA1536" s="97"/>
      <c r="HB1536" s="97"/>
      <c r="HC1536" s="97"/>
      <c r="HD1536" s="97"/>
      <c r="HE1536" s="97"/>
      <c r="HF1536" s="97"/>
      <c r="HG1536" s="97"/>
      <c r="HH1536" s="97"/>
      <c r="HI1536" s="97"/>
      <c r="HJ1536" s="97"/>
      <c r="HK1536" s="97"/>
      <c r="HL1536" s="97"/>
      <c r="HM1536" s="97"/>
      <c r="HN1536" s="97"/>
      <c r="HO1536" s="97"/>
      <c r="HP1536" s="97"/>
      <c r="HQ1536" s="97"/>
      <c r="HR1536" s="97"/>
      <c r="HS1536" s="97"/>
      <c r="HT1536" s="97"/>
      <c r="HU1536" s="97"/>
      <c r="HV1536" s="97"/>
      <c r="HW1536" s="97"/>
      <c r="HX1536" s="97"/>
      <c r="HY1536" s="97"/>
      <c r="HZ1536" s="97"/>
      <c r="IA1536" s="97"/>
      <c r="IB1536" s="97"/>
      <c r="IC1536" s="97"/>
      <c r="ID1536" s="97"/>
      <c r="IE1536" s="97"/>
      <c r="IF1536" s="97"/>
      <c r="IG1536" s="97"/>
      <c r="IH1536" s="97"/>
      <c r="II1536" s="97"/>
      <c r="IJ1536" s="97"/>
      <c r="IK1536" s="97"/>
      <c r="IL1536" s="97"/>
      <c r="IM1536" s="97"/>
      <c r="IN1536" s="97"/>
      <c r="IO1536" s="97"/>
      <c r="IP1536" s="97"/>
      <c r="IQ1536" s="97"/>
      <c r="IR1536" s="97"/>
      <c r="IS1536" s="97"/>
      <c r="IT1536" s="97"/>
      <c r="IU1536" s="97"/>
      <c r="IV1536" s="97"/>
    </row>
    <row r="1537" spans="1:256" s="32" customFormat="1" hidden="1" x14ac:dyDescent="0.25">
      <c r="A1537" s="52"/>
      <c r="B1537" s="58"/>
      <c r="C1537" s="56"/>
      <c r="D1537" s="58"/>
      <c r="E1537" s="66"/>
      <c r="F1537" s="66"/>
      <c r="G1537" s="71"/>
      <c r="H1537" s="58"/>
      <c r="I1537" s="58"/>
      <c r="J1537" s="56"/>
      <c r="K1537" s="56"/>
      <c r="L1537" s="24"/>
      <c r="M1537"/>
      <c r="N1537" s="44"/>
      <c r="O1537" s="44"/>
      <c r="P1537" s="44"/>
      <c r="Q1537" s="44"/>
      <c r="R1537" s="44"/>
      <c r="S1537" s="44"/>
      <c r="T1537" s="44"/>
      <c r="U1537" s="44"/>
      <c r="V1537" s="44"/>
      <c r="W1537" s="44"/>
      <c r="X1537" s="44"/>
      <c r="Y1537" s="44"/>
      <c r="Z1537" s="44"/>
      <c r="AA1537" s="44"/>
      <c r="AB1537" s="44"/>
      <c r="AC1537" s="44"/>
      <c r="AD1537" s="44"/>
      <c r="AE1537" s="44"/>
      <c r="AF1537" s="44"/>
      <c r="AG1537" s="44"/>
      <c r="AH1537" s="44"/>
      <c r="AI1537" s="44"/>
      <c r="AJ1537" s="44"/>
      <c r="AK1537" s="44"/>
      <c r="AL1537" s="44"/>
      <c r="AM1537" s="44"/>
      <c r="AN1537" s="44"/>
      <c r="AO1537" s="44"/>
      <c r="AP1537" s="44"/>
      <c r="AQ1537" s="44"/>
      <c r="AR1537" s="44"/>
      <c r="AS1537" s="44"/>
      <c r="AT1537" s="44"/>
      <c r="AU1537" s="44"/>
      <c r="AV1537" s="44"/>
      <c r="AW1537" s="44"/>
      <c r="AX1537" s="44"/>
      <c r="AY1537" s="44"/>
      <c r="AZ1537" s="44"/>
      <c r="BA1537" s="44"/>
      <c r="BB1537" s="44"/>
      <c r="BC1537" s="44"/>
      <c r="BD1537" s="44"/>
      <c r="BE1537" s="44"/>
      <c r="BF1537" s="44"/>
      <c r="BG1537" s="44"/>
      <c r="BH1537" s="44"/>
      <c r="BI1537" s="44"/>
      <c r="BJ1537" s="44"/>
      <c r="BK1537" s="44"/>
      <c r="BL1537" s="44"/>
      <c r="BM1537" s="44"/>
      <c r="BN1537" s="44"/>
      <c r="BO1537" s="44"/>
      <c r="BP1537" s="44"/>
      <c r="BQ1537" s="44"/>
      <c r="BR1537" s="44"/>
      <c r="BS1537" s="44"/>
      <c r="BT1537" s="44"/>
      <c r="BU1537" s="44"/>
      <c r="BV1537" s="44"/>
      <c r="BW1537" s="44"/>
      <c r="BX1537" s="44"/>
      <c r="BY1537" s="44"/>
      <c r="BZ1537" s="44"/>
      <c r="CA1537" s="44"/>
      <c r="CB1537" s="44"/>
      <c r="CC1537" s="44"/>
      <c r="CD1537" s="44"/>
      <c r="CE1537" s="44"/>
      <c r="CF1537" s="44"/>
      <c r="CG1537" s="44"/>
      <c r="CH1537" s="44"/>
      <c r="CI1537" s="44"/>
      <c r="CJ1537" s="44"/>
      <c r="CK1537" s="44"/>
      <c r="CL1537" s="44"/>
      <c r="CM1537" s="44"/>
      <c r="CN1537" s="44"/>
      <c r="CO1537" s="44"/>
      <c r="CP1537" s="44"/>
      <c r="CQ1537" s="44"/>
      <c r="CR1537" s="44"/>
      <c r="CS1537" s="44"/>
      <c r="CT1537" s="44"/>
      <c r="CU1537" s="44"/>
      <c r="CV1537" s="44"/>
      <c r="CW1537" s="44"/>
      <c r="CX1537" s="44"/>
      <c r="CY1537" s="44"/>
      <c r="CZ1537" s="44"/>
      <c r="DA1537" s="44"/>
      <c r="DB1537" s="44"/>
      <c r="DC1537" s="44"/>
      <c r="DD1537" s="44"/>
      <c r="DE1537" s="44"/>
      <c r="DF1537" s="44"/>
      <c r="DG1537" s="44"/>
      <c r="DH1537" s="44"/>
      <c r="DI1537" s="44"/>
      <c r="DJ1537" s="44"/>
      <c r="DK1537" s="44"/>
      <c r="DL1537" s="44"/>
      <c r="DM1537" s="44"/>
      <c r="DN1537" s="44"/>
      <c r="DO1537" s="44"/>
      <c r="DP1537" s="44"/>
      <c r="DQ1537" s="44"/>
      <c r="DR1537" s="44"/>
      <c r="DS1537" s="44"/>
      <c r="DT1537" s="44"/>
      <c r="DU1537" s="44"/>
      <c r="DV1537" s="44"/>
      <c r="DW1537" s="44"/>
      <c r="DX1537" s="44"/>
      <c r="DY1537" s="44"/>
      <c r="DZ1537" s="44"/>
      <c r="EA1537" s="44"/>
      <c r="EB1537" s="44"/>
      <c r="EC1537" s="44"/>
      <c r="ED1537" s="44"/>
      <c r="EE1537" s="44"/>
      <c r="EF1537" s="44"/>
      <c r="EG1537" s="44"/>
      <c r="EH1537" s="44"/>
      <c r="EI1537" s="44"/>
      <c r="EJ1537" s="44"/>
      <c r="EK1537" s="44"/>
      <c r="EL1537" s="44"/>
      <c r="EM1537" s="44"/>
      <c r="EN1537" s="44"/>
      <c r="EO1537" s="44"/>
      <c r="EP1537" s="44"/>
      <c r="EQ1537" s="44"/>
      <c r="ER1537" s="44"/>
      <c r="ES1537" s="44"/>
      <c r="ET1537" s="44"/>
      <c r="EU1537" s="44"/>
      <c r="EV1537" s="44"/>
      <c r="EW1537" s="44"/>
      <c r="EX1537" s="44"/>
      <c r="EY1537" s="44"/>
      <c r="EZ1537" s="44"/>
      <c r="FA1537" s="44"/>
      <c r="FB1537" s="44"/>
      <c r="FC1537" s="44"/>
      <c r="FD1537" s="44"/>
      <c r="FE1537" s="44"/>
      <c r="FF1537" s="44"/>
      <c r="FG1537" s="44"/>
      <c r="FH1537" s="44"/>
      <c r="FI1537" s="44"/>
      <c r="FJ1537" s="44"/>
      <c r="FK1537" s="44"/>
      <c r="FL1537" s="44"/>
      <c r="FM1537" s="44"/>
      <c r="FN1537" s="44"/>
      <c r="FO1537" s="44"/>
      <c r="FP1537" s="44"/>
      <c r="FQ1537" s="44"/>
      <c r="FR1537" s="44"/>
      <c r="FS1537" s="44"/>
      <c r="FT1537" s="44"/>
      <c r="FU1537" s="44"/>
      <c r="FV1537" s="44"/>
      <c r="FW1537" s="44"/>
      <c r="FX1537" s="44"/>
      <c r="FY1537" s="44"/>
      <c r="FZ1537" s="44"/>
      <c r="GA1537" s="44"/>
      <c r="GB1537" s="44"/>
      <c r="GC1537" s="44"/>
      <c r="GD1537" s="44"/>
      <c r="GE1537" s="44"/>
      <c r="GF1537" s="44"/>
      <c r="GG1537" s="44"/>
      <c r="GH1537" s="44"/>
      <c r="GI1537" s="44"/>
      <c r="GJ1537" s="44"/>
      <c r="GK1537" s="44"/>
      <c r="GL1537" s="44"/>
      <c r="GM1537" s="44"/>
      <c r="GN1537" s="44"/>
      <c r="GO1537" s="44"/>
      <c r="GP1537" s="44"/>
      <c r="GQ1537" s="44"/>
      <c r="GR1537" s="44"/>
      <c r="GS1537" s="44"/>
      <c r="GT1537" s="44"/>
      <c r="GU1537" s="44"/>
      <c r="GV1537" s="44"/>
      <c r="GW1537" s="44"/>
      <c r="GX1537" s="44"/>
      <c r="GY1537" s="44"/>
      <c r="GZ1537" s="44"/>
      <c r="HA1537" s="44"/>
      <c r="HB1537" s="44"/>
      <c r="HC1537" s="44"/>
      <c r="HD1537" s="44"/>
      <c r="HE1537" s="44"/>
      <c r="HF1537" s="44"/>
      <c r="HG1537" s="44"/>
      <c r="HH1537" s="44"/>
      <c r="HI1537" s="44"/>
      <c r="HJ1537" s="44"/>
      <c r="HK1537" s="44"/>
      <c r="HL1537" s="44"/>
      <c r="HM1537" s="44"/>
      <c r="HN1537" s="44"/>
      <c r="HO1537" s="44"/>
      <c r="HP1537" s="44"/>
      <c r="HQ1537" s="44"/>
      <c r="HR1537" s="44"/>
      <c r="HS1537" s="44"/>
      <c r="HT1537" s="44"/>
      <c r="HU1537" s="44"/>
      <c r="HV1537" s="44"/>
      <c r="HW1537" s="44"/>
      <c r="HX1537" s="44"/>
      <c r="HY1537" s="44"/>
      <c r="HZ1537" s="44"/>
      <c r="IA1537" s="44"/>
      <c r="IB1537" s="44"/>
      <c r="IC1537" s="44"/>
      <c r="ID1537" s="44"/>
      <c r="IE1537" s="44"/>
      <c r="IF1537" s="44"/>
      <c r="IG1537" s="44"/>
      <c r="IH1537" s="44"/>
      <c r="II1537" s="44"/>
      <c r="IJ1537" s="44"/>
      <c r="IK1537" s="44"/>
      <c r="IL1537" s="44"/>
      <c r="IM1537" s="44"/>
      <c r="IN1537" s="44"/>
      <c r="IO1537" s="44"/>
      <c r="IP1537" s="44"/>
      <c r="IQ1537" s="44"/>
      <c r="IR1537" s="44"/>
      <c r="IS1537" s="44"/>
      <c r="IT1537" s="44"/>
      <c r="IU1537" s="44"/>
      <c r="IV1537" s="44"/>
    </row>
    <row r="1538" spans="1:256" s="32" customFormat="1" hidden="1" x14ac:dyDescent="0.25">
      <c r="A1538" s="52"/>
      <c r="B1538" s="58"/>
      <c r="C1538" s="56"/>
      <c r="D1538" s="58"/>
      <c r="E1538" s="66"/>
      <c r="F1538" s="66"/>
      <c r="G1538" s="71"/>
      <c r="H1538" s="58"/>
      <c r="I1538" s="58"/>
      <c r="J1538" s="56"/>
      <c r="K1538" s="56"/>
      <c r="L1538" s="24"/>
      <c r="M1538"/>
      <c r="N1538" s="44"/>
      <c r="O1538" s="44"/>
      <c r="P1538" s="44"/>
      <c r="Q1538" s="44"/>
      <c r="R1538" s="44"/>
      <c r="S1538" s="44"/>
      <c r="T1538" s="44"/>
      <c r="U1538" s="44"/>
      <c r="V1538" s="44"/>
      <c r="W1538" s="44"/>
      <c r="X1538" s="44"/>
      <c r="Y1538" s="44"/>
      <c r="Z1538" s="44"/>
      <c r="AA1538" s="44"/>
      <c r="AB1538" s="44"/>
      <c r="AC1538" s="44"/>
      <c r="AD1538" s="44"/>
      <c r="AE1538" s="44"/>
      <c r="AF1538" s="44"/>
      <c r="AG1538" s="44"/>
      <c r="AH1538" s="44"/>
      <c r="AI1538" s="44"/>
      <c r="AJ1538" s="44"/>
      <c r="AK1538" s="44"/>
      <c r="AL1538" s="44"/>
      <c r="AM1538" s="44"/>
      <c r="AN1538" s="44"/>
      <c r="AO1538" s="44"/>
      <c r="AP1538" s="44"/>
      <c r="AQ1538" s="44"/>
      <c r="AR1538" s="44"/>
      <c r="AS1538" s="44"/>
      <c r="AT1538" s="44"/>
      <c r="AU1538" s="44"/>
      <c r="AV1538" s="44"/>
      <c r="AW1538" s="44"/>
      <c r="AX1538" s="44"/>
      <c r="AY1538" s="44"/>
      <c r="AZ1538" s="44"/>
      <c r="BA1538" s="44"/>
      <c r="BB1538" s="44"/>
      <c r="BC1538" s="44"/>
      <c r="BD1538" s="44"/>
      <c r="BE1538" s="44"/>
      <c r="BF1538" s="44"/>
      <c r="BG1538" s="44"/>
      <c r="BH1538" s="44"/>
      <c r="BI1538" s="44"/>
      <c r="BJ1538" s="44"/>
      <c r="BK1538" s="44"/>
      <c r="BL1538" s="44"/>
      <c r="BM1538" s="44"/>
      <c r="BN1538" s="44"/>
      <c r="BO1538" s="44"/>
      <c r="BP1538" s="44"/>
      <c r="BQ1538" s="44"/>
      <c r="BR1538" s="44"/>
      <c r="BS1538" s="44"/>
      <c r="BT1538" s="44"/>
      <c r="BU1538" s="44"/>
      <c r="BV1538" s="44"/>
      <c r="BW1538" s="44"/>
      <c r="BX1538" s="44"/>
      <c r="BY1538" s="44"/>
      <c r="BZ1538" s="44"/>
      <c r="CA1538" s="44"/>
      <c r="CB1538" s="44"/>
      <c r="CC1538" s="44"/>
      <c r="CD1538" s="44"/>
      <c r="CE1538" s="44"/>
      <c r="CF1538" s="44"/>
      <c r="CG1538" s="44"/>
      <c r="CH1538" s="44"/>
      <c r="CI1538" s="44"/>
      <c r="CJ1538" s="44"/>
      <c r="CK1538" s="44"/>
      <c r="CL1538" s="44"/>
      <c r="CM1538" s="44"/>
      <c r="CN1538" s="44"/>
      <c r="CO1538" s="44"/>
      <c r="CP1538" s="44"/>
      <c r="CQ1538" s="44"/>
      <c r="CR1538" s="44"/>
      <c r="CS1538" s="44"/>
      <c r="CT1538" s="44"/>
      <c r="CU1538" s="44"/>
      <c r="CV1538" s="44"/>
      <c r="CW1538" s="44"/>
      <c r="CX1538" s="44"/>
      <c r="CY1538" s="44"/>
      <c r="CZ1538" s="44"/>
      <c r="DA1538" s="44"/>
      <c r="DB1538" s="44"/>
      <c r="DC1538" s="44"/>
      <c r="DD1538" s="44"/>
      <c r="DE1538" s="44"/>
      <c r="DF1538" s="44"/>
      <c r="DG1538" s="44"/>
      <c r="DH1538" s="44"/>
      <c r="DI1538" s="44"/>
      <c r="DJ1538" s="44"/>
      <c r="DK1538" s="44"/>
      <c r="DL1538" s="44"/>
      <c r="DM1538" s="44"/>
      <c r="DN1538" s="44"/>
      <c r="DO1538" s="44"/>
      <c r="DP1538" s="44"/>
      <c r="DQ1538" s="44"/>
      <c r="DR1538" s="44"/>
      <c r="DS1538" s="44"/>
      <c r="DT1538" s="44"/>
      <c r="DU1538" s="44"/>
      <c r="DV1538" s="44"/>
      <c r="DW1538" s="44"/>
      <c r="DX1538" s="44"/>
      <c r="DY1538" s="44"/>
      <c r="DZ1538" s="44"/>
      <c r="EA1538" s="44"/>
      <c r="EB1538" s="44"/>
      <c r="EC1538" s="44"/>
      <c r="ED1538" s="44"/>
      <c r="EE1538" s="44"/>
      <c r="EF1538" s="44"/>
      <c r="EG1538" s="44"/>
      <c r="EH1538" s="44"/>
      <c r="EI1538" s="44"/>
      <c r="EJ1538" s="44"/>
      <c r="EK1538" s="44"/>
      <c r="EL1538" s="44"/>
      <c r="EM1538" s="44"/>
      <c r="EN1538" s="44"/>
      <c r="EO1538" s="44"/>
      <c r="EP1538" s="44"/>
      <c r="EQ1538" s="44"/>
      <c r="ER1538" s="44"/>
      <c r="ES1538" s="44"/>
      <c r="ET1538" s="44"/>
      <c r="EU1538" s="44"/>
      <c r="EV1538" s="44"/>
      <c r="EW1538" s="44"/>
      <c r="EX1538" s="44"/>
      <c r="EY1538" s="44"/>
      <c r="EZ1538" s="44"/>
      <c r="FA1538" s="44"/>
      <c r="FB1538" s="44"/>
      <c r="FC1538" s="44"/>
      <c r="FD1538" s="44"/>
      <c r="FE1538" s="44"/>
      <c r="FF1538" s="44"/>
      <c r="FG1538" s="44"/>
      <c r="FH1538" s="44"/>
      <c r="FI1538" s="44"/>
      <c r="FJ1538" s="44"/>
      <c r="FK1538" s="44"/>
      <c r="FL1538" s="44"/>
      <c r="FM1538" s="44"/>
      <c r="FN1538" s="44"/>
      <c r="FO1538" s="44"/>
      <c r="FP1538" s="44"/>
      <c r="FQ1538" s="44"/>
      <c r="FR1538" s="44"/>
      <c r="FS1538" s="44"/>
      <c r="FT1538" s="44"/>
      <c r="FU1538" s="44"/>
      <c r="FV1538" s="44"/>
      <c r="FW1538" s="44"/>
      <c r="FX1538" s="44"/>
      <c r="FY1538" s="44"/>
      <c r="FZ1538" s="44"/>
      <c r="GA1538" s="44"/>
      <c r="GB1538" s="44"/>
      <c r="GC1538" s="44"/>
      <c r="GD1538" s="44"/>
      <c r="GE1538" s="44"/>
      <c r="GF1538" s="44"/>
      <c r="GG1538" s="44"/>
      <c r="GH1538" s="44"/>
      <c r="GI1538" s="44"/>
      <c r="GJ1538" s="44"/>
      <c r="GK1538" s="44"/>
      <c r="GL1538" s="44"/>
      <c r="GM1538" s="44"/>
      <c r="GN1538" s="44"/>
      <c r="GO1538" s="44"/>
      <c r="GP1538" s="44"/>
      <c r="GQ1538" s="44"/>
      <c r="GR1538" s="44"/>
      <c r="GS1538" s="44"/>
      <c r="GT1538" s="44"/>
      <c r="GU1538" s="44"/>
      <c r="GV1538" s="44"/>
      <c r="GW1538" s="44"/>
      <c r="GX1538" s="44"/>
      <c r="GY1538" s="44"/>
      <c r="GZ1538" s="44"/>
      <c r="HA1538" s="44"/>
      <c r="HB1538" s="44"/>
      <c r="HC1538" s="44"/>
      <c r="HD1538" s="44"/>
      <c r="HE1538" s="44"/>
      <c r="HF1538" s="44"/>
      <c r="HG1538" s="44"/>
      <c r="HH1538" s="44"/>
      <c r="HI1538" s="44"/>
      <c r="HJ1538" s="44"/>
      <c r="HK1538" s="44"/>
      <c r="HL1538" s="44"/>
      <c r="HM1538" s="44"/>
      <c r="HN1538" s="44"/>
      <c r="HO1538" s="44"/>
      <c r="HP1538" s="44"/>
      <c r="HQ1538" s="44"/>
      <c r="HR1538" s="44"/>
      <c r="HS1538" s="44"/>
      <c r="HT1538" s="44"/>
      <c r="HU1538" s="44"/>
      <c r="HV1538" s="44"/>
      <c r="HW1538" s="44"/>
      <c r="HX1538" s="44"/>
      <c r="HY1538" s="44"/>
      <c r="HZ1538" s="44"/>
      <c r="IA1538" s="44"/>
      <c r="IB1538" s="44"/>
      <c r="IC1538" s="44"/>
      <c r="ID1538" s="44"/>
      <c r="IE1538" s="44"/>
      <c r="IF1538" s="44"/>
      <c r="IG1538" s="44"/>
      <c r="IH1538" s="44"/>
      <c r="II1538" s="44"/>
      <c r="IJ1538" s="44"/>
      <c r="IK1538" s="44"/>
      <c r="IL1538" s="44"/>
      <c r="IM1538" s="44"/>
      <c r="IN1538" s="44"/>
      <c r="IO1538" s="44"/>
      <c r="IP1538" s="44"/>
      <c r="IQ1538" s="44"/>
      <c r="IR1538" s="44"/>
      <c r="IS1538" s="44"/>
      <c r="IT1538" s="44"/>
      <c r="IU1538" s="44"/>
      <c r="IV1538" s="44"/>
    </row>
    <row r="1539" spans="1:256" s="32" customFormat="1" x14ac:dyDescent="0.25">
      <c r="A1539" s="81">
        <v>43312</v>
      </c>
      <c r="B1539" s="82" t="s">
        <v>186</v>
      </c>
      <c r="C1539" s="31" t="s">
        <v>70</v>
      </c>
      <c r="D1539" s="82" t="s">
        <v>74</v>
      </c>
      <c r="E1539" s="60">
        <v>10000</v>
      </c>
      <c r="F1539" s="60"/>
      <c r="G1539" s="91"/>
      <c r="H1539" s="82" t="s">
        <v>806</v>
      </c>
      <c r="I1539" s="82" t="s">
        <v>83</v>
      </c>
      <c r="J1539" s="31"/>
      <c r="K1539" s="31" t="s">
        <v>66</v>
      </c>
      <c r="L1539" s="82" t="s">
        <v>100</v>
      </c>
      <c r="M1539" s="83"/>
      <c r="N1539" s="44"/>
      <c r="O1539" s="44"/>
      <c r="P1539" s="44"/>
      <c r="Q1539" s="44"/>
      <c r="R1539" s="44"/>
      <c r="S1539" s="44"/>
      <c r="T1539" s="44"/>
      <c r="U1539" s="44"/>
      <c r="V1539" s="44"/>
      <c r="W1539" s="44"/>
      <c r="X1539" s="44"/>
      <c r="Y1539" s="44"/>
      <c r="Z1539" s="44"/>
      <c r="AA1539" s="44"/>
      <c r="AB1539" s="44"/>
      <c r="AC1539" s="44"/>
      <c r="AD1539" s="44"/>
      <c r="AE1539" s="44"/>
      <c r="AF1539" s="44"/>
      <c r="AG1539" s="44"/>
      <c r="AH1539" s="44"/>
      <c r="AI1539" s="44"/>
      <c r="AJ1539" s="44"/>
      <c r="AK1539" s="44"/>
      <c r="AL1539" s="44"/>
      <c r="AM1539" s="44"/>
      <c r="AN1539" s="44"/>
      <c r="AO1539" s="44"/>
      <c r="AP1539" s="44"/>
      <c r="AQ1539" s="44"/>
      <c r="AR1539" s="44"/>
      <c r="AS1539" s="44"/>
      <c r="AT1539" s="44"/>
      <c r="AU1539" s="44"/>
      <c r="AV1539" s="44"/>
      <c r="AW1539" s="44"/>
      <c r="AX1539" s="44"/>
      <c r="AY1539" s="44"/>
      <c r="AZ1539" s="44"/>
      <c r="BA1539" s="44"/>
      <c r="BB1539" s="44"/>
      <c r="BC1539" s="44"/>
      <c r="BD1539" s="44"/>
      <c r="BE1539" s="44"/>
      <c r="BF1539" s="44"/>
      <c r="BG1539" s="44"/>
      <c r="BH1539" s="44"/>
      <c r="BI1539" s="44"/>
      <c r="BJ1539" s="44"/>
      <c r="BK1539" s="44"/>
      <c r="BL1539" s="44"/>
      <c r="BM1539" s="44"/>
      <c r="BN1539" s="44"/>
      <c r="BO1539" s="44"/>
      <c r="BP1539" s="44"/>
      <c r="BQ1539" s="44"/>
      <c r="BR1539" s="44"/>
      <c r="BS1539" s="44"/>
      <c r="BT1539" s="44"/>
      <c r="BU1539" s="44"/>
      <c r="BV1539" s="44"/>
      <c r="BW1539" s="44"/>
      <c r="BX1539" s="44"/>
      <c r="BY1539" s="44"/>
      <c r="BZ1539" s="44"/>
      <c r="CA1539" s="44"/>
      <c r="CB1539" s="44"/>
      <c r="CC1539" s="44"/>
      <c r="CD1539" s="44"/>
      <c r="CE1539" s="44"/>
      <c r="CF1539" s="44"/>
      <c r="CG1539" s="44"/>
      <c r="CH1539" s="44"/>
      <c r="CI1539" s="44"/>
      <c r="CJ1539" s="44"/>
      <c r="CK1539" s="44"/>
      <c r="CL1539" s="44"/>
      <c r="CM1539" s="44"/>
      <c r="CN1539" s="44"/>
      <c r="CO1539" s="44"/>
      <c r="CP1539" s="44"/>
      <c r="CQ1539" s="44"/>
      <c r="CR1539" s="44"/>
      <c r="CS1539" s="44"/>
      <c r="CT1539" s="44"/>
      <c r="CU1539" s="44"/>
      <c r="CV1539" s="44"/>
      <c r="CW1539" s="44"/>
      <c r="CX1539" s="44"/>
      <c r="CY1539" s="44"/>
      <c r="CZ1539" s="44"/>
      <c r="DA1539" s="44"/>
      <c r="DB1539" s="44"/>
      <c r="DC1539" s="44"/>
      <c r="DD1539" s="44"/>
      <c r="DE1539" s="44"/>
      <c r="DF1539" s="44"/>
      <c r="DG1539" s="44"/>
      <c r="DH1539" s="44"/>
      <c r="DI1539" s="44"/>
      <c r="DJ1539" s="44"/>
      <c r="DK1539" s="44"/>
      <c r="DL1539" s="44"/>
      <c r="DM1539" s="44"/>
      <c r="DN1539" s="44"/>
      <c r="DO1539" s="44"/>
      <c r="DP1539" s="44"/>
      <c r="DQ1539" s="44"/>
      <c r="DR1539" s="44"/>
      <c r="DS1539" s="44"/>
      <c r="DT1539" s="44"/>
      <c r="DU1539" s="44"/>
      <c r="DV1539" s="44"/>
      <c r="DW1539" s="44"/>
      <c r="DX1539" s="44"/>
      <c r="DY1539" s="44"/>
      <c r="DZ1539" s="44"/>
      <c r="EA1539" s="44"/>
      <c r="EB1539" s="44"/>
      <c r="EC1539" s="44"/>
      <c r="ED1539" s="44"/>
      <c r="EE1539" s="44"/>
      <c r="EF1539" s="44"/>
      <c r="EG1539" s="44"/>
      <c r="EH1539" s="44"/>
      <c r="EI1539" s="44"/>
      <c r="EJ1539" s="44"/>
      <c r="EK1539" s="44"/>
      <c r="EL1539" s="44"/>
      <c r="EM1539" s="44"/>
      <c r="EN1539" s="44"/>
      <c r="EO1539" s="44"/>
      <c r="EP1539" s="44"/>
      <c r="EQ1539" s="44"/>
      <c r="ER1539" s="44"/>
      <c r="ES1539" s="44"/>
      <c r="ET1539" s="44"/>
      <c r="EU1539" s="44"/>
      <c r="EV1539" s="44"/>
      <c r="EW1539" s="44"/>
      <c r="EX1539" s="44"/>
      <c r="EY1539" s="44"/>
      <c r="EZ1539" s="44"/>
      <c r="FA1539" s="44"/>
      <c r="FB1539" s="44"/>
      <c r="FC1539" s="44"/>
      <c r="FD1539" s="44"/>
      <c r="FE1539" s="44"/>
      <c r="FF1539" s="44"/>
      <c r="FG1539" s="44"/>
      <c r="FH1539" s="44"/>
      <c r="FI1539" s="44"/>
      <c r="FJ1539" s="44"/>
      <c r="FK1539" s="44"/>
      <c r="FL1539" s="44"/>
      <c r="FM1539" s="44"/>
      <c r="FN1539" s="44"/>
      <c r="FO1539" s="44"/>
      <c r="FP1539" s="44"/>
      <c r="FQ1539" s="44"/>
      <c r="FR1539" s="44"/>
      <c r="FS1539" s="44"/>
      <c r="FT1539" s="44"/>
      <c r="FU1539" s="44"/>
      <c r="FV1539" s="44"/>
      <c r="FW1539" s="44"/>
      <c r="FX1539" s="44"/>
      <c r="FY1539" s="44"/>
      <c r="FZ1539" s="44"/>
      <c r="GA1539" s="44"/>
      <c r="GB1539" s="44"/>
      <c r="GC1539" s="44"/>
      <c r="GD1539" s="44"/>
      <c r="GE1539" s="44"/>
      <c r="GF1539" s="44"/>
      <c r="GG1539" s="44"/>
      <c r="GH1539" s="44"/>
      <c r="GI1539" s="44"/>
      <c r="GJ1539" s="44"/>
      <c r="GK1539" s="44"/>
      <c r="GL1539" s="44"/>
      <c r="GM1539" s="44"/>
      <c r="GN1539" s="44"/>
      <c r="GO1539" s="44"/>
      <c r="GP1539" s="44"/>
      <c r="GQ1539" s="44"/>
      <c r="GR1539" s="44"/>
      <c r="GS1539" s="44"/>
      <c r="GT1539" s="44"/>
      <c r="GU1539" s="44"/>
      <c r="GV1539" s="44"/>
      <c r="GW1539" s="44"/>
      <c r="GX1539" s="44"/>
      <c r="GY1539" s="44"/>
      <c r="GZ1539" s="44"/>
      <c r="HA1539" s="44"/>
      <c r="HB1539" s="44"/>
      <c r="HC1539" s="44"/>
      <c r="HD1539" s="44"/>
      <c r="HE1539" s="44"/>
      <c r="HF1539" s="44"/>
      <c r="HG1539" s="44"/>
      <c r="HH1539" s="44"/>
      <c r="HI1539" s="44"/>
      <c r="HJ1539" s="44"/>
      <c r="HK1539" s="44"/>
      <c r="HL1539" s="44"/>
      <c r="HM1539" s="44"/>
      <c r="HN1539" s="44"/>
      <c r="HO1539" s="44"/>
      <c r="HP1539" s="44"/>
      <c r="HQ1539" s="44"/>
      <c r="HR1539" s="44"/>
      <c r="HS1539" s="44"/>
      <c r="HT1539" s="44"/>
      <c r="HU1539" s="44"/>
      <c r="HV1539" s="44"/>
      <c r="HW1539" s="44"/>
      <c r="HX1539" s="44"/>
      <c r="HY1539" s="44"/>
      <c r="HZ1539" s="44"/>
      <c r="IA1539" s="44"/>
      <c r="IB1539" s="44"/>
      <c r="IC1539" s="44"/>
      <c r="ID1539" s="44"/>
      <c r="IE1539" s="44"/>
      <c r="IF1539" s="44"/>
      <c r="IG1539" s="44"/>
      <c r="IH1539" s="44"/>
      <c r="II1539" s="44"/>
      <c r="IJ1539" s="44"/>
      <c r="IK1539" s="44"/>
      <c r="IL1539" s="44"/>
      <c r="IM1539" s="44"/>
      <c r="IN1539" s="44"/>
      <c r="IO1539" s="44"/>
      <c r="IP1539" s="44"/>
      <c r="IQ1539" s="44"/>
      <c r="IR1539" s="44"/>
      <c r="IS1539" s="44"/>
      <c r="IT1539" s="44"/>
      <c r="IU1539" s="44"/>
      <c r="IV1539" s="44"/>
    </row>
    <row r="1540" spans="1:256" s="89" customFormat="1" hidden="1" x14ac:dyDescent="0.25">
      <c r="A1540" s="52"/>
      <c r="B1540" s="58"/>
      <c r="C1540" s="56"/>
      <c r="D1540" s="58"/>
      <c r="E1540" s="66"/>
      <c r="F1540" s="66"/>
      <c r="G1540" s="71"/>
      <c r="H1540" s="58"/>
      <c r="I1540" s="58"/>
      <c r="J1540" s="56"/>
      <c r="K1540" s="56"/>
      <c r="L1540" s="24"/>
      <c r="M1540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7"/>
      <c r="AV1540" s="97"/>
      <c r="AW1540" s="97"/>
      <c r="AX1540" s="97"/>
      <c r="AY1540" s="97"/>
      <c r="AZ1540" s="97"/>
      <c r="BA1540" s="97"/>
      <c r="BB1540" s="97"/>
      <c r="BC1540" s="97"/>
      <c r="BD1540" s="97"/>
      <c r="BE1540" s="97"/>
      <c r="BF1540" s="97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7"/>
      <c r="BS1540" s="97"/>
      <c r="BT1540" s="97"/>
      <c r="BU1540" s="97"/>
      <c r="BV1540" s="97"/>
      <c r="BW1540" s="97"/>
      <c r="BX1540" s="97"/>
      <c r="BY1540" s="97"/>
      <c r="BZ1540" s="97"/>
      <c r="CA1540" s="97"/>
      <c r="CB1540" s="97"/>
      <c r="CC1540" s="97"/>
      <c r="CD1540" s="97"/>
      <c r="CE1540" s="97"/>
      <c r="CF1540" s="97"/>
      <c r="CG1540" s="97"/>
      <c r="CH1540" s="97"/>
      <c r="CI1540" s="97"/>
      <c r="CJ1540" s="97"/>
      <c r="CK1540" s="97"/>
      <c r="CL1540" s="97"/>
      <c r="CM1540" s="97"/>
      <c r="CN1540" s="97"/>
      <c r="CO1540" s="97"/>
      <c r="CP1540" s="97"/>
      <c r="CQ1540" s="97"/>
      <c r="CR1540" s="97"/>
      <c r="CS1540" s="97"/>
      <c r="CT1540" s="97"/>
      <c r="CU1540" s="97"/>
      <c r="CV1540" s="97"/>
      <c r="CW1540" s="97"/>
      <c r="CX1540" s="97"/>
      <c r="CY1540" s="97"/>
      <c r="CZ1540" s="97"/>
      <c r="DA1540" s="97"/>
      <c r="DB1540" s="97"/>
      <c r="DC1540" s="97"/>
      <c r="DD1540" s="97"/>
      <c r="DE1540" s="97"/>
      <c r="DF1540" s="97"/>
      <c r="DG1540" s="97"/>
      <c r="DH1540" s="97"/>
      <c r="DI1540" s="97"/>
      <c r="DJ1540" s="97"/>
      <c r="DK1540" s="97"/>
      <c r="DL1540" s="97"/>
      <c r="DM1540" s="97"/>
      <c r="DN1540" s="97"/>
      <c r="DO1540" s="97"/>
      <c r="DP1540" s="97"/>
      <c r="DQ1540" s="97"/>
      <c r="DR1540" s="97"/>
      <c r="DS1540" s="97"/>
      <c r="DT1540" s="97"/>
      <c r="DU1540" s="97"/>
      <c r="DV1540" s="97"/>
      <c r="DW1540" s="97"/>
      <c r="DX1540" s="97"/>
      <c r="DY1540" s="97"/>
      <c r="DZ1540" s="97"/>
      <c r="EA1540" s="97"/>
      <c r="EB1540" s="97"/>
      <c r="EC1540" s="97"/>
      <c r="ED1540" s="97"/>
      <c r="EE1540" s="97"/>
      <c r="EF1540" s="97"/>
      <c r="EG1540" s="97"/>
      <c r="EH1540" s="97"/>
      <c r="EI1540" s="97"/>
      <c r="EJ1540" s="97"/>
      <c r="EK1540" s="97"/>
      <c r="EL1540" s="97"/>
      <c r="EM1540" s="97"/>
      <c r="EN1540" s="97"/>
      <c r="EO1540" s="97"/>
      <c r="EP1540" s="97"/>
      <c r="EQ1540" s="97"/>
      <c r="ER1540" s="97"/>
      <c r="ES1540" s="97"/>
      <c r="ET1540" s="97"/>
      <c r="EU1540" s="97"/>
      <c r="EV1540" s="97"/>
      <c r="EW1540" s="97"/>
      <c r="EX1540" s="97"/>
      <c r="EY1540" s="97"/>
      <c r="EZ1540" s="97"/>
      <c r="FA1540" s="97"/>
      <c r="FB1540" s="97"/>
      <c r="FC1540" s="97"/>
      <c r="FD1540" s="97"/>
      <c r="FE1540" s="97"/>
      <c r="FF1540" s="97"/>
      <c r="FG1540" s="97"/>
      <c r="FH1540" s="97"/>
      <c r="FI1540" s="97"/>
      <c r="FJ1540" s="97"/>
      <c r="FK1540" s="97"/>
      <c r="FL1540" s="97"/>
      <c r="FM1540" s="97"/>
      <c r="FN1540" s="97"/>
      <c r="FO1540" s="97"/>
      <c r="FP1540" s="97"/>
      <c r="FQ1540" s="97"/>
      <c r="FR1540" s="97"/>
      <c r="FS1540" s="97"/>
      <c r="FT1540" s="97"/>
      <c r="FU1540" s="97"/>
      <c r="FV1540" s="97"/>
      <c r="FW1540" s="97"/>
      <c r="FX1540" s="97"/>
      <c r="FY1540" s="97"/>
      <c r="FZ1540" s="97"/>
      <c r="GA1540" s="97"/>
      <c r="GB1540" s="97"/>
      <c r="GC1540" s="97"/>
      <c r="GD1540" s="97"/>
      <c r="GE1540" s="97"/>
      <c r="GF1540" s="97"/>
      <c r="GG1540" s="97"/>
      <c r="GH1540" s="97"/>
      <c r="GI1540" s="97"/>
      <c r="GJ1540" s="97"/>
      <c r="GK1540" s="97"/>
      <c r="GL1540" s="97"/>
      <c r="GM1540" s="97"/>
      <c r="GN1540" s="97"/>
      <c r="GO1540" s="97"/>
      <c r="GP1540" s="97"/>
      <c r="GQ1540" s="97"/>
      <c r="GR1540" s="97"/>
      <c r="GS1540" s="97"/>
      <c r="GT1540" s="97"/>
      <c r="GU1540" s="97"/>
      <c r="GV1540" s="97"/>
      <c r="GW1540" s="97"/>
      <c r="GX1540" s="97"/>
      <c r="GY1540" s="97"/>
      <c r="GZ1540" s="97"/>
      <c r="HA1540" s="97"/>
      <c r="HB1540" s="97"/>
      <c r="HC1540" s="97"/>
      <c r="HD1540" s="97"/>
      <c r="HE1540" s="97"/>
      <c r="HF1540" s="97"/>
      <c r="HG1540" s="97"/>
      <c r="HH1540" s="97"/>
      <c r="HI1540" s="97"/>
      <c r="HJ1540" s="97"/>
      <c r="HK1540" s="97"/>
      <c r="HL1540" s="97"/>
      <c r="HM1540" s="97"/>
      <c r="HN1540" s="97"/>
      <c r="HO1540" s="97"/>
      <c r="HP1540" s="97"/>
      <c r="HQ1540" s="97"/>
      <c r="HR1540" s="97"/>
      <c r="HS1540" s="97"/>
      <c r="HT1540" s="97"/>
      <c r="HU1540" s="97"/>
      <c r="HV1540" s="97"/>
      <c r="HW1540" s="97"/>
      <c r="HX1540" s="97"/>
      <c r="HY1540" s="97"/>
      <c r="HZ1540" s="97"/>
      <c r="IA1540" s="97"/>
      <c r="IB1540" s="97"/>
      <c r="IC1540" s="97"/>
      <c r="ID1540" s="97"/>
      <c r="IE1540" s="97"/>
      <c r="IF1540" s="97"/>
      <c r="IG1540" s="97"/>
      <c r="IH1540" s="97"/>
      <c r="II1540" s="97"/>
      <c r="IJ1540" s="97"/>
      <c r="IK1540" s="97"/>
      <c r="IL1540" s="97"/>
      <c r="IM1540" s="97"/>
      <c r="IN1540" s="97"/>
      <c r="IO1540" s="97"/>
      <c r="IP1540" s="97"/>
      <c r="IQ1540" s="97"/>
      <c r="IR1540" s="97"/>
      <c r="IS1540" s="97"/>
      <c r="IT1540" s="97"/>
      <c r="IU1540" s="97"/>
      <c r="IV1540" s="97"/>
    </row>
    <row r="1541" spans="1:256" s="89" customFormat="1" hidden="1" x14ac:dyDescent="0.25">
      <c r="A1541" s="52"/>
      <c r="B1541" s="58"/>
      <c r="C1541" s="56"/>
      <c r="D1541" s="58"/>
      <c r="E1541" s="66"/>
      <c r="F1541" s="66"/>
      <c r="G1541" s="71"/>
      <c r="H1541" s="58"/>
      <c r="I1541" s="58"/>
      <c r="J1541" s="56"/>
      <c r="K1541" s="56"/>
      <c r="L1541" s="24"/>
      <c r="M1541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7"/>
      <c r="AV1541" s="97"/>
      <c r="AW1541" s="97"/>
      <c r="AX1541" s="97"/>
      <c r="AY1541" s="97"/>
      <c r="AZ1541" s="97"/>
      <c r="BA1541" s="97"/>
      <c r="BB1541" s="97"/>
      <c r="BC1541" s="97"/>
      <c r="BD1541" s="97"/>
      <c r="BE1541" s="97"/>
      <c r="BF1541" s="97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7"/>
      <c r="BS1541" s="97"/>
      <c r="BT1541" s="97"/>
      <c r="BU1541" s="97"/>
      <c r="BV1541" s="97"/>
      <c r="BW1541" s="97"/>
      <c r="BX1541" s="97"/>
      <c r="BY1541" s="97"/>
      <c r="BZ1541" s="97"/>
      <c r="CA1541" s="97"/>
      <c r="CB1541" s="97"/>
      <c r="CC1541" s="97"/>
      <c r="CD1541" s="97"/>
      <c r="CE1541" s="97"/>
      <c r="CF1541" s="97"/>
      <c r="CG1541" s="97"/>
      <c r="CH1541" s="97"/>
      <c r="CI1541" s="97"/>
      <c r="CJ1541" s="97"/>
      <c r="CK1541" s="97"/>
      <c r="CL1541" s="97"/>
      <c r="CM1541" s="97"/>
      <c r="CN1541" s="97"/>
      <c r="CO1541" s="97"/>
      <c r="CP1541" s="97"/>
      <c r="CQ1541" s="97"/>
      <c r="CR1541" s="97"/>
      <c r="CS1541" s="97"/>
      <c r="CT1541" s="97"/>
      <c r="CU1541" s="97"/>
      <c r="CV1541" s="97"/>
      <c r="CW1541" s="97"/>
      <c r="CX1541" s="97"/>
      <c r="CY1541" s="97"/>
      <c r="CZ1541" s="97"/>
      <c r="DA1541" s="97"/>
      <c r="DB1541" s="97"/>
      <c r="DC1541" s="97"/>
      <c r="DD1541" s="97"/>
      <c r="DE1541" s="97"/>
      <c r="DF1541" s="97"/>
      <c r="DG1541" s="97"/>
      <c r="DH1541" s="97"/>
      <c r="DI1541" s="97"/>
      <c r="DJ1541" s="97"/>
      <c r="DK1541" s="97"/>
      <c r="DL1541" s="97"/>
      <c r="DM1541" s="97"/>
      <c r="DN1541" s="97"/>
      <c r="DO1541" s="97"/>
      <c r="DP1541" s="97"/>
      <c r="DQ1541" s="97"/>
      <c r="DR1541" s="97"/>
      <c r="DS1541" s="97"/>
      <c r="DT1541" s="97"/>
      <c r="DU1541" s="97"/>
      <c r="DV1541" s="97"/>
      <c r="DW1541" s="97"/>
      <c r="DX1541" s="97"/>
      <c r="DY1541" s="97"/>
      <c r="DZ1541" s="97"/>
      <c r="EA1541" s="97"/>
      <c r="EB1541" s="97"/>
      <c r="EC1541" s="97"/>
      <c r="ED1541" s="97"/>
      <c r="EE1541" s="97"/>
      <c r="EF1541" s="97"/>
      <c r="EG1541" s="97"/>
      <c r="EH1541" s="97"/>
      <c r="EI1541" s="97"/>
      <c r="EJ1541" s="97"/>
      <c r="EK1541" s="97"/>
      <c r="EL1541" s="97"/>
      <c r="EM1541" s="97"/>
      <c r="EN1541" s="97"/>
      <c r="EO1541" s="97"/>
      <c r="EP1541" s="97"/>
      <c r="EQ1541" s="97"/>
      <c r="ER1541" s="97"/>
      <c r="ES1541" s="97"/>
      <c r="ET1541" s="97"/>
      <c r="EU1541" s="97"/>
      <c r="EV1541" s="97"/>
      <c r="EW1541" s="97"/>
      <c r="EX1541" s="97"/>
      <c r="EY1541" s="97"/>
      <c r="EZ1541" s="97"/>
      <c r="FA1541" s="97"/>
      <c r="FB1541" s="97"/>
      <c r="FC1541" s="97"/>
      <c r="FD1541" s="97"/>
      <c r="FE1541" s="97"/>
      <c r="FF1541" s="97"/>
      <c r="FG1541" s="97"/>
      <c r="FH1541" s="97"/>
      <c r="FI1541" s="97"/>
      <c r="FJ1541" s="97"/>
      <c r="FK1541" s="97"/>
      <c r="FL1541" s="97"/>
      <c r="FM1541" s="97"/>
      <c r="FN1541" s="97"/>
      <c r="FO1541" s="97"/>
      <c r="FP1541" s="97"/>
      <c r="FQ1541" s="97"/>
      <c r="FR1541" s="97"/>
      <c r="FS1541" s="97"/>
      <c r="FT1541" s="97"/>
      <c r="FU1541" s="97"/>
      <c r="FV1541" s="97"/>
      <c r="FW1541" s="97"/>
      <c r="FX1541" s="97"/>
      <c r="FY1541" s="97"/>
      <c r="FZ1541" s="97"/>
      <c r="GA1541" s="97"/>
      <c r="GB1541" s="97"/>
      <c r="GC1541" s="97"/>
      <c r="GD1541" s="97"/>
      <c r="GE1541" s="97"/>
      <c r="GF1541" s="97"/>
      <c r="GG1541" s="97"/>
      <c r="GH1541" s="97"/>
      <c r="GI1541" s="97"/>
      <c r="GJ1541" s="97"/>
      <c r="GK1541" s="97"/>
      <c r="GL1541" s="97"/>
      <c r="GM1541" s="97"/>
      <c r="GN1541" s="97"/>
      <c r="GO1541" s="97"/>
      <c r="GP1541" s="97"/>
      <c r="GQ1541" s="97"/>
      <c r="GR1541" s="97"/>
      <c r="GS1541" s="97"/>
      <c r="GT1541" s="97"/>
      <c r="GU1541" s="97"/>
      <c r="GV1541" s="97"/>
      <c r="GW1541" s="97"/>
      <c r="GX1541" s="97"/>
      <c r="GY1541" s="97"/>
      <c r="GZ1541" s="97"/>
      <c r="HA1541" s="97"/>
      <c r="HB1541" s="97"/>
      <c r="HC1541" s="97"/>
      <c r="HD1541" s="97"/>
      <c r="HE1541" s="97"/>
      <c r="HF1541" s="97"/>
      <c r="HG1541" s="97"/>
      <c r="HH1541" s="97"/>
      <c r="HI1541" s="97"/>
      <c r="HJ1541" s="97"/>
      <c r="HK1541" s="97"/>
      <c r="HL1541" s="97"/>
      <c r="HM1541" s="97"/>
      <c r="HN1541" s="97"/>
      <c r="HO1541" s="97"/>
      <c r="HP1541" s="97"/>
      <c r="HQ1541" s="97"/>
      <c r="HR1541" s="97"/>
      <c r="HS1541" s="97"/>
      <c r="HT1541" s="97"/>
      <c r="HU1541" s="97"/>
      <c r="HV1541" s="97"/>
      <c r="HW1541" s="97"/>
      <c r="HX1541" s="97"/>
      <c r="HY1541" s="97"/>
      <c r="HZ1541" s="97"/>
      <c r="IA1541" s="97"/>
      <c r="IB1541" s="97"/>
      <c r="IC1541" s="97"/>
      <c r="ID1541" s="97"/>
      <c r="IE1541" s="97"/>
      <c r="IF1541" s="97"/>
      <c r="IG1541" s="97"/>
      <c r="IH1541" s="97"/>
      <c r="II1541" s="97"/>
      <c r="IJ1541" s="97"/>
      <c r="IK1541" s="97"/>
      <c r="IL1541" s="97"/>
      <c r="IM1541" s="97"/>
      <c r="IN1541" s="97"/>
      <c r="IO1541" s="97"/>
      <c r="IP1541" s="97"/>
      <c r="IQ1541" s="97"/>
      <c r="IR1541" s="97"/>
      <c r="IS1541" s="97"/>
      <c r="IT1541" s="97"/>
      <c r="IU1541" s="97"/>
      <c r="IV1541" s="97"/>
    </row>
    <row r="1542" spans="1:256" s="32" customFormat="1" hidden="1" x14ac:dyDescent="0.25">
      <c r="A1542" s="52"/>
      <c r="B1542" s="58"/>
      <c r="C1542" s="56"/>
      <c r="D1542" s="58"/>
      <c r="E1542" s="66"/>
      <c r="F1542" s="66"/>
      <c r="G1542" s="71"/>
      <c r="H1542" s="58"/>
      <c r="I1542" s="58"/>
      <c r="J1542" s="56"/>
      <c r="K1542" s="56"/>
      <c r="L1542" s="24"/>
      <c r="M1542"/>
      <c r="N1542" s="44"/>
      <c r="O1542" s="44"/>
      <c r="P1542" s="44"/>
      <c r="Q1542" s="44"/>
      <c r="R1542" s="44"/>
      <c r="S1542" s="44"/>
      <c r="T1542" s="44"/>
      <c r="U1542" s="44"/>
      <c r="V1542" s="44"/>
      <c r="W1542" s="44"/>
      <c r="X1542" s="44"/>
      <c r="Y1542" s="44"/>
      <c r="Z1542" s="44"/>
      <c r="AA1542" s="44"/>
      <c r="AB1542" s="44"/>
      <c r="AC1542" s="44"/>
      <c r="AD1542" s="44"/>
      <c r="AE1542" s="44"/>
      <c r="AF1542" s="44"/>
      <c r="AG1542" s="44"/>
      <c r="AH1542" s="44"/>
      <c r="AI1542" s="44"/>
      <c r="AJ1542" s="44"/>
      <c r="AK1542" s="44"/>
      <c r="AL1542" s="44"/>
      <c r="AM1542" s="44"/>
      <c r="AN1542" s="44"/>
      <c r="AO1542" s="44"/>
      <c r="AP1542" s="44"/>
      <c r="AQ1542" s="44"/>
      <c r="AR1542" s="44"/>
      <c r="AS1542" s="44"/>
      <c r="AT1542" s="44"/>
      <c r="AU1542" s="44"/>
      <c r="AV1542" s="44"/>
      <c r="AW1542" s="44"/>
      <c r="AX1542" s="44"/>
      <c r="AY1542" s="44"/>
      <c r="AZ1542" s="44"/>
      <c r="BA1542" s="44"/>
      <c r="BB1542" s="44"/>
      <c r="BC1542" s="44"/>
      <c r="BD1542" s="44"/>
      <c r="BE1542" s="44"/>
      <c r="BF1542" s="44"/>
      <c r="BG1542" s="44"/>
      <c r="BH1542" s="44"/>
      <c r="BI1542" s="44"/>
      <c r="BJ1542" s="44"/>
      <c r="BK1542" s="44"/>
      <c r="BL1542" s="44"/>
      <c r="BM1542" s="44"/>
      <c r="BN1542" s="44"/>
      <c r="BO1542" s="44"/>
      <c r="BP1542" s="44"/>
      <c r="BQ1542" s="44"/>
      <c r="BR1542" s="44"/>
      <c r="BS1542" s="44"/>
      <c r="BT1542" s="44"/>
      <c r="BU1542" s="44"/>
      <c r="BV1542" s="44"/>
      <c r="BW1542" s="44"/>
      <c r="BX1542" s="44"/>
      <c r="BY1542" s="44"/>
      <c r="BZ1542" s="44"/>
      <c r="CA1542" s="44"/>
      <c r="CB1542" s="44"/>
      <c r="CC1542" s="44"/>
      <c r="CD1542" s="44"/>
      <c r="CE1542" s="44"/>
      <c r="CF1542" s="44"/>
      <c r="CG1542" s="44"/>
      <c r="CH1542" s="44"/>
      <c r="CI1542" s="44"/>
      <c r="CJ1542" s="44"/>
      <c r="CK1542" s="44"/>
      <c r="CL1542" s="44"/>
      <c r="CM1542" s="44"/>
      <c r="CN1542" s="44"/>
      <c r="CO1542" s="44"/>
      <c r="CP1542" s="44"/>
      <c r="CQ1542" s="44"/>
      <c r="CR1542" s="44"/>
      <c r="CS1542" s="44"/>
      <c r="CT1542" s="44"/>
      <c r="CU1542" s="44"/>
      <c r="CV1542" s="44"/>
      <c r="CW1542" s="44"/>
      <c r="CX1542" s="44"/>
      <c r="CY1542" s="44"/>
      <c r="CZ1542" s="44"/>
      <c r="DA1542" s="44"/>
      <c r="DB1542" s="44"/>
      <c r="DC1542" s="44"/>
      <c r="DD1542" s="44"/>
      <c r="DE1542" s="44"/>
      <c r="DF1542" s="44"/>
      <c r="DG1542" s="44"/>
      <c r="DH1542" s="44"/>
      <c r="DI1542" s="44"/>
      <c r="DJ1542" s="44"/>
      <c r="DK1542" s="44"/>
      <c r="DL1542" s="44"/>
      <c r="DM1542" s="44"/>
      <c r="DN1542" s="44"/>
      <c r="DO1542" s="44"/>
      <c r="DP1542" s="44"/>
      <c r="DQ1542" s="44"/>
      <c r="DR1542" s="44"/>
      <c r="DS1542" s="44"/>
      <c r="DT1542" s="44"/>
      <c r="DU1542" s="44"/>
      <c r="DV1542" s="44"/>
      <c r="DW1542" s="44"/>
      <c r="DX1542" s="44"/>
      <c r="DY1542" s="44"/>
      <c r="DZ1542" s="44"/>
      <c r="EA1542" s="44"/>
      <c r="EB1542" s="44"/>
      <c r="EC1542" s="44"/>
      <c r="ED1542" s="44"/>
      <c r="EE1542" s="44"/>
      <c r="EF1542" s="44"/>
      <c r="EG1542" s="44"/>
      <c r="EH1542" s="44"/>
      <c r="EI1542" s="44"/>
      <c r="EJ1542" s="44"/>
      <c r="EK1542" s="44"/>
      <c r="EL1542" s="44"/>
      <c r="EM1542" s="44"/>
      <c r="EN1542" s="44"/>
      <c r="EO1542" s="44"/>
      <c r="EP1542" s="44"/>
      <c r="EQ1542" s="44"/>
      <c r="ER1542" s="44"/>
      <c r="ES1542" s="44"/>
      <c r="ET1542" s="44"/>
      <c r="EU1542" s="44"/>
      <c r="EV1542" s="44"/>
      <c r="EW1542" s="44"/>
      <c r="EX1542" s="44"/>
      <c r="EY1542" s="44"/>
      <c r="EZ1542" s="44"/>
      <c r="FA1542" s="44"/>
      <c r="FB1542" s="44"/>
      <c r="FC1542" s="44"/>
      <c r="FD1542" s="44"/>
      <c r="FE1542" s="44"/>
      <c r="FF1542" s="44"/>
      <c r="FG1542" s="44"/>
      <c r="FH1542" s="44"/>
      <c r="FI1542" s="44"/>
      <c r="FJ1542" s="44"/>
      <c r="FK1542" s="44"/>
      <c r="FL1542" s="44"/>
      <c r="FM1542" s="44"/>
      <c r="FN1542" s="44"/>
      <c r="FO1542" s="44"/>
      <c r="FP1542" s="44"/>
      <c r="FQ1542" s="44"/>
      <c r="FR1542" s="44"/>
      <c r="FS1542" s="44"/>
      <c r="FT1542" s="44"/>
      <c r="FU1542" s="44"/>
      <c r="FV1542" s="44"/>
      <c r="FW1542" s="44"/>
      <c r="FX1542" s="44"/>
      <c r="FY1542" s="44"/>
      <c r="FZ1542" s="44"/>
      <c r="GA1542" s="44"/>
      <c r="GB1542" s="44"/>
      <c r="GC1542" s="44"/>
      <c r="GD1542" s="44"/>
      <c r="GE1542" s="44"/>
      <c r="GF1542" s="44"/>
      <c r="GG1542" s="44"/>
      <c r="GH1542" s="44"/>
      <c r="GI1542" s="44"/>
      <c r="GJ1542" s="44"/>
      <c r="GK1542" s="44"/>
      <c r="GL1542" s="44"/>
      <c r="GM1542" s="44"/>
      <c r="GN1542" s="44"/>
      <c r="GO1542" s="44"/>
      <c r="GP1542" s="44"/>
      <c r="GQ1542" s="44"/>
      <c r="GR1542" s="44"/>
      <c r="GS1542" s="44"/>
      <c r="GT1542" s="44"/>
      <c r="GU1542" s="44"/>
      <c r="GV1542" s="44"/>
      <c r="GW1542" s="44"/>
      <c r="GX1542" s="44"/>
      <c r="GY1542" s="44"/>
      <c r="GZ1542" s="44"/>
      <c r="HA1542" s="44"/>
      <c r="HB1542" s="44"/>
      <c r="HC1542" s="44"/>
      <c r="HD1542" s="44"/>
      <c r="HE1542" s="44"/>
      <c r="HF1542" s="44"/>
      <c r="HG1542" s="44"/>
      <c r="HH1542" s="44"/>
      <c r="HI1542" s="44"/>
      <c r="HJ1542" s="44"/>
      <c r="HK1542" s="44"/>
      <c r="HL1542" s="44"/>
      <c r="HM1542" s="44"/>
      <c r="HN1542" s="44"/>
      <c r="HO1542" s="44"/>
      <c r="HP1542" s="44"/>
      <c r="HQ1542" s="44"/>
      <c r="HR1542" s="44"/>
      <c r="HS1542" s="44"/>
      <c r="HT1542" s="44"/>
      <c r="HU1542" s="44"/>
      <c r="HV1542" s="44"/>
      <c r="HW1542" s="44"/>
      <c r="HX1542" s="44"/>
      <c r="HY1542" s="44"/>
      <c r="HZ1542" s="44"/>
      <c r="IA1542" s="44"/>
      <c r="IB1542" s="44"/>
      <c r="IC1542" s="44"/>
      <c r="ID1542" s="44"/>
      <c r="IE1542" s="44"/>
      <c r="IF1542" s="44"/>
      <c r="IG1542" s="44"/>
      <c r="IH1542" s="44"/>
      <c r="II1542" s="44"/>
      <c r="IJ1542" s="44"/>
      <c r="IK1542" s="44"/>
      <c r="IL1542" s="44"/>
      <c r="IM1542" s="44"/>
      <c r="IN1542" s="44"/>
      <c r="IO1542" s="44"/>
      <c r="IP1542" s="44"/>
      <c r="IQ1542" s="44"/>
      <c r="IR1542" s="44"/>
      <c r="IS1542" s="44"/>
      <c r="IT1542" s="44"/>
      <c r="IU1542" s="44"/>
      <c r="IV1542" s="44"/>
    </row>
    <row r="1543" spans="1:256" s="32" customFormat="1" hidden="1" x14ac:dyDescent="0.25">
      <c r="A1543" s="52"/>
      <c r="B1543" s="74"/>
      <c r="C1543" s="61"/>
      <c r="D1543" s="75"/>
      <c r="E1543" s="98"/>
      <c r="F1543" s="98"/>
      <c r="G1543" s="76"/>
      <c r="H1543" s="61"/>
      <c r="I1543" s="74"/>
      <c r="J1543" s="61"/>
      <c r="K1543" s="56"/>
      <c r="L1543" s="24"/>
      <c r="M1543" s="42"/>
      <c r="N1543" s="44"/>
      <c r="O1543" s="44"/>
      <c r="P1543" s="44"/>
      <c r="Q1543" s="44"/>
      <c r="R1543" s="44"/>
      <c r="S1543" s="44"/>
      <c r="T1543" s="44"/>
      <c r="U1543" s="44"/>
      <c r="V1543" s="44"/>
      <c r="W1543" s="44"/>
      <c r="X1543" s="44"/>
      <c r="Y1543" s="44"/>
      <c r="Z1543" s="44"/>
      <c r="AA1543" s="44"/>
      <c r="AB1543" s="44"/>
      <c r="AC1543" s="44"/>
      <c r="AD1543" s="44"/>
      <c r="AE1543" s="44"/>
      <c r="AF1543" s="44"/>
      <c r="AG1543" s="44"/>
      <c r="AH1543" s="44"/>
      <c r="AI1543" s="44"/>
      <c r="AJ1543" s="44"/>
      <c r="AK1543" s="44"/>
      <c r="AL1543" s="44"/>
      <c r="AM1543" s="44"/>
      <c r="AN1543" s="44"/>
      <c r="AO1543" s="44"/>
      <c r="AP1543" s="44"/>
      <c r="AQ1543" s="44"/>
      <c r="AR1543" s="44"/>
      <c r="AS1543" s="44"/>
      <c r="AT1543" s="44"/>
      <c r="AU1543" s="44"/>
      <c r="AV1543" s="44"/>
      <c r="AW1543" s="44"/>
      <c r="AX1543" s="44"/>
      <c r="AY1543" s="44"/>
      <c r="AZ1543" s="44"/>
      <c r="BA1543" s="44"/>
      <c r="BB1543" s="44"/>
      <c r="BC1543" s="44"/>
      <c r="BD1543" s="44"/>
      <c r="BE1543" s="44"/>
      <c r="BF1543" s="44"/>
      <c r="BG1543" s="44"/>
      <c r="BH1543" s="44"/>
      <c r="BI1543" s="44"/>
      <c r="BJ1543" s="44"/>
      <c r="BK1543" s="44"/>
      <c r="BL1543" s="44"/>
      <c r="BM1543" s="44"/>
      <c r="BN1543" s="44"/>
      <c r="BO1543" s="44"/>
      <c r="BP1543" s="44"/>
      <c r="BQ1543" s="44"/>
      <c r="BR1543" s="44"/>
      <c r="BS1543" s="44"/>
      <c r="BT1543" s="44"/>
      <c r="BU1543" s="44"/>
      <c r="BV1543" s="44"/>
      <c r="BW1543" s="44"/>
      <c r="BX1543" s="44"/>
      <c r="BY1543" s="44"/>
      <c r="BZ1543" s="44"/>
      <c r="CA1543" s="44"/>
      <c r="CB1543" s="44"/>
      <c r="CC1543" s="44"/>
      <c r="CD1543" s="44"/>
      <c r="CE1543" s="44"/>
      <c r="CF1543" s="44"/>
      <c r="CG1543" s="44"/>
      <c r="CH1543" s="44"/>
      <c r="CI1543" s="44"/>
      <c r="CJ1543" s="44"/>
      <c r="CK1543" s="44"/>
      <c r="CL1543" s="44"/>
      <c r="CM1543" s="44"/>
      <c r="CN1543" s="44"/>
      <c r="CO1543" s="44"/>
      <c r="CP1543" s="44"/>
      <c r="CQ1543" s="44"/>
      <c r="CR1543" s="44"/>
      <c r="CS1543" s="44"/>
      <c r="CT1543" s="44"/>
      <c r="CU1543" s="44"/>
      <c r="CV1543" s="44"/>
      <c r="CW1543" s="44"/>
      <c r="CX1543" s="44"/>
      <c r="CY1543" s="44"/>
      <c r="CZ1543" s="44"/>
      <c r="DA1543" s="44"/>
      <c r="DB1543" s="44"/>
      <c r="DC1543" s="44"/>
      <c r="DD1543" s="44"/>
      <c r="DE1543" s="44"/>
      <c r="DF1543" s="44"/>
      <c r="DG1543" s="44"/>
      <c r="DH1543" s="44"/>
      <c r="DI1543" s="44"/>
      <c r="DJ1543" s="44"/>
      <c r="DK1543" s="44"/>
      <c r="DL1543" s="44"/>
      <c r="DM1543" s="44"/>
      <c r="DN1543" s="44"/>
      <c r="DO1543" s="44"/>
      <c r="DP1543" s="44"/>
      <c r="DQ1543" s="44"/>
      <c r="DR1543" s="44"/>
      <c r="DS1543" s="44"/>
      <c r="DT1543" s="44"/>
      <c r="DU1543" s="44"/>
      <c r="DV1543" s="44"/>
      <c r="DW1543" s="44"/>
      <c r="DX1543" s="44"/>
      <c r="DY1543" s="44"/>
      <c r="DZ1543" s="44"/>
      <c r="EA1543" s="44"/>
      <c r="EB1543" s="44"/>
      <c r="EC1543" s="44"/>
      <c r="ED1543" s="44"/>
      <c r="EE1543" s="44"/>
      <c r="EF1543" s="44"/>
      <c r="EG1543" s="44"/>
      <c r="EH1543" s="44"/>
      <c r="EI1543" s="44"/>
      <c r="EJ1543" s="44"/>
      <c r="EK1543" s="44"/>
      <c r="EL1543" s="44"/>
      <c r="EM1543" s="44"/>
      <c r="EN1543" s="44"/>
      <c r="EO1543" s="44"/>
      <c r="EP1543" s="44"/>
      <c r="EQ1543" s="44"/>
      <c r="ER1543" s="44"/>
      <c r="ES1543" s="44"/>
      <c r="ET1543" s="44"/>
      <c r="EU1543" s="44"/>
      <c r="EV1543" s="44"/>
      <c r="EW1543" s="44"/>
      <c r="EX1543" s="44"/>
      <c r="EY1543" s="44"/>
      <c r="EZ1543" s="44"/>
      <c r="FA1543" s="44"/>
      <c r="FB1543" s="44"/>
      <c r="FC1543" s="44"/>
      <c r="FD1543" s="44"/>
      <c r="FE1543" s="44"/>
      <c r="FF1543" s="44"/>
      <c r="FG1543" s="44"/>
      <c r="FH1543" s="44"/>
      <c r="FI1543" s="44"/>
      <c r="FJ1543" s="44"/>
      <c r="FK1543" s="44"/>
      <c r="FL1543" s="44"/>
      <c r="FM1543" s="44"/>
      <c r="FN1543" s="44"/>
      <c r="FO1543" s="44"/>
      <c r="FP1543" s="44"/>
      <c r="FQ1543" s="44"/>
      <c r="FR1543" s="44"/>
      <c r="FS1543" s="44"/>
      <c r="FT1543" s="44"/>
      <c r="FU1543" s="44"/>
      <c r="FV1543" s="44"/>
      <c r="FW1543" s="44"/>
      <c r="FX1543" s="44"/>
      <c r="FY1543" s="44"/>
      <c r="FZ1543" s="44"/>
      <c r="GA1543" s="44"/>
      <c r="GB1543" s="44"/>
      <c r="GC1543" s="44"/>
      <c r="GD1543" s="44"/>
      <c r="GE1543" s="44"/>
      <c r="GF1543" s="44"/>
      <c r="GG1543" s="44"/>
      <c r="GH1543" s="44"/>
      <c r="GI1543" s="44"/>
      <c r="GJ1543" s="44"/>
      <c r="GK1543" s="44"/>
      <c r="GL1543" s="44"/>
      <c r="GM1543" s="44"/>
      <c r="GN1543" s="44"/>
      <c r="GO1543" s="44"/>
      <c r="GP1543" s="44"/>
      <c r="GQ1543" s="44"/>
      <c r="GR1543" s="44"/>
      <c r="GS1543" s="44"/>
      <c r="GT1543" s="44"/>
      <c r="GU1543" s="44"/>
      <c r="GV1543" s="44"/>
      <c r="GW1543" s="44"/>
      <c r="GX1543" s="44"/>
      <c r="GY1543" s="44"/>
      <c r="GZ1543" s="44"/>
      <c r="HA1543" s="44"/>
      <c r="HB1543" s="44"/>
      <c r="HC1543" s="44"/>
      <c r="HD1543" s="44"/>
      <c r="HE1543" s="44"/>
      <c r="HF1543" s="44"/>
      <c r="HG1543" s="44"/>
      <c r="HH1543" s="44"/>
      <c r="HI1543" s="44"/>
      <c r="HJ1543" s="44"/>
      <c r="HK1543" s="44"/>
      <c r="HL1543" s="44"/>
      <c r="HM1543" s="44"/>
      <c r="HN1543" s="44"/>
      <c r="HO1543" s="44"/>
      <c r="HP1543" s="44"/>
      <c r="HQ1543" s="44"/>
      <c r="HR1543" s="44"/>
      <c r="HS1543" s="44"/>
      <c r="HT1543" s="44"/>
      <c r="HU1543" s="44"/>
      <c r="HV1543" s="44"/>
      <c r="HW1543" s="44"/>
      <c r="HX1543" s="44"/>
      <c r="HY1543" s="44"/>
      <c r="HZ1543" s="44"/>
      <c r="IA1543" s="44"/>
      <c r="IB1543" s="44"/>
      <c r="IC1543" s="44"/>
      <c r="ID1543" s="44"/>
      <c r="IE1543" s="44"/>
      <c r="IF1543" s="44"/>
      <c r="IG1543" s="44"/>
      <c r="IH1543" s="44"/>
      <c r="II1543" s="44"/>
      <c r="IJ1543" s="44"/>
      <c r="IK1543" s="44"/>
      <c r="IL1543" s="44"/>
      <c r="IM1543" s="44"/>
      <c r="IN1543" s="44"/>
      <c r="IO1543" s="44"/>
      <c r="IP1543" s="44"/>
      <c r="IQ1543" s="44"/>
      <c r="IR1543" s="44"/>
      <c r="IS1543" s="44"/>
      <c r="IT1543" s="44"/>
      <c r="IU1543" s="44"/>
      <c r="IV1543" s="44"/>
    </row>
    <row r="1544" spans="1:256" s="32" customFormat="1" hidden="1" x14ac:dyDescent="0.25">
      <c r="A1544" s="52"/>
      <c r="B1544" s="74"/>
      <c r="C1544" s="24"/>
      <c r="D1544" s="75"/>
      <c r="E1544" s="98"/>
      <c r="F1544" s="98"/>
      <c r="G1544" s="76"/>
      <c r="H1544" s="61"/>
      <c r="I1544" s="61"/>
      <c r="J1544" s="61"/>
      <c r="K1544" s="56"/>
      <c r="L1544" s="61"/>
      <c r="M1544" s="42"/>
      <c r="N1544" s="44"/>
      <c r="O1544" s="44"/>
      <c r="P1544" s="44"/>
      <c r="Q1544" s="44"/>
      <c r="R1544" s="44"/>
      <c r="S1544" s="44"/>
      <c r="T1544" s="44"/>
      <c r="U1544" s="44"/>
      <c r="V1544" s="44"/>
      <c r="W1544" s="44"/>
      <c r="X1544" s="44"/>
      <c r="Y1544" s="44"/>
      <c r="Z1544" s="44"/>
      <c r="AA1544" s="44"/>
      <c r="AB1544" s="44"/>
      <c r="AC1544" s="44"/>
      <c r="AD1544" s="44"/>
      <c r="AE1544" s="44"/>
      <c r="AF1544" s="44"/>
      <c r="AG1544" s="44"/>
      <c r="AH1544" s="44"/>
      <c r="AI1544" s="44"/>
      <c r="AJ1544" s="44"/>
      <c r="AK1544" s="44"/>
      <c r="AL1544" s="44"/>
      <c r="AM1544" s="44"/>
      <c r="AN1544" s="44"/>
      <c r="AO1544" s="44"/>
      <c r="AP1544" s="44"/>
      <c r="AQ1544" s="44"/>
      <c r="AR1544" s="44"/>
      <c r="AS1544" s="44"/>
      <c r="AT1544" s="44"/>
      <c r="AU1544" s="44"/>
      <c r="AV1544" s="44"/>
      <c r="AW1544" s="44"/>
      <c r="AX1544" s="44"/>
      <c r="AY1544" s="44"/>
      <c r="AZ1544" s="44"/>
      <c r="BA1544" s="44"/>
      <c r="BB1544" s="44"/>
      <c r="BC1544" s="44"/>
      <c r="BD1544" s="44"/>
      <c r="BE1544" s="44"/>
      <c r="BF1544" s="44"/>
      <c r="BG1544" s="44"/>
      <c r="BH1544" s="44"/>
      <c r="BI1544" s="44"/>
      <c r="BJ1544" s="44"/>
      <c r="BK1544" s="44"/>
      <c r="BL1544" s="44"/>
      <c r="BM1544" s="44"/>
      <c r="BN1544" s="44"/>
      <c r="BO1544" s="44"/>
      <c r="BP1544" s="44"/>
      <c r="BQ1544" s="44"/>
      <c r="BR1544" s="44"/>
      <c r="BS1544" s="44"/>
      <c r="BT1544" s="44"/>
      <c r="BU1544" s="44"/>
      <c r="BV1544" s="44"/>
      <c r="BW1544" s="44"/>
      <c r="BX1544" s="44"/>
      <c r="BY1544" s="44"/>
      <c r="BZ1544" s="44"/>
      <c r="CA1544" s="44"/>
      <c r="CB1544" s="44"/>
      <c r="CC1544" s="44"/>
      <c r="CD1544" s="44"/>
      <c r="CE1544" s="44"/>
      <c r="CF1544" s="44"/>
      <c r="CG1544" s="44"/>
      <c r="CH1544" s="44"/>
      <c r="CI1544" s="44"/>
      <c r="CJ1544" s="44"/>
      <c r="CK1544" s="44"/>
      <c r="CL1544" s="44"/>
      <c r="CM1544" s="44"/>
      <c r="CN1544" s="44"/>
      <c r="CO1544" s="44"/>
      <c r="CP1544" s="44"/>
      <c r="CQ1544" s="44"/>
      <c r="CR1544" s="44"/>
      <c r="CS1544" s="44"/>
      <c r="CT1544" s="44"/>
      <c r="CU1544" s="44"/>
      <c r="CV1544" s="44"/>
      <c r="CW1544" s="44"/>
      <c r="CX1544" s="44"/>
      <c r="CY1544" s="44"/>
      <c r="CZ1544" s="44"/>
      <c r="DA1544" s="44"/>
      <c r="DB1544" s="44"/>
      <c r="DC1544" s="44"/>
      <c r="DD1544" s="44"/>
      <c r="DE1544" s="44"/>
      <c r="DF1544" s="44"/>
      <c r="DG1544" s="44"/>
      <c r="DH1544" s="44"/>
      <c r="DI1544" s="44"/>
      <c r="DJ1544" s="44"/>
      <c r="DK1544" s="44"/>
      <c r="DL1544" s="44"/>
      <c r="DM1544" s="44"/>
      <c r="DN1544" s="44"/>
      <c r="DO1544" s="44"/>
      <c r="DP1544" s="44"/>
      <c r="DQ1544" s="44"/>
      <c r="DR1544" s="44"/>
      <c r="DS1544" s="44"/>
      <c r="DT1544" s="44"/>
      <c r="DU1544" s="44"/>
      <c r="DV1544" s="44"/>
      <c r="DW1544" s="44"/>
      <c r="DX1544" s="44"/>
      <c r="DY1544" s="44"/>
      <c r="DZ1544" s="44"/>
      <c r="EA1544" s="44"/>
      <c r="EB1544" s="44"/>
      <c r="EC1544" s="44"/>
      <c r="ED1544" s="44"/>
      <c r="EE1544" s="44"/>
      <c r="EF1544" s="44"/>
      <c r="EG1544" s="44"/>
      <c r="EH1544" s="44"/>
      <c r="EI1544" s="44"/>
      <c r="EJ1544" s="44"/>
      <c r="EK1544" s="44"/>
      <c r="EL1544" s="44"/>
      <c r="EM1544" s="44"/>
      <c r="EN1544" s="44"/>
      <c r="EO1544" s="44"/>
      <c r="EP1544" s="44"/>
      <c r="EQ1544" s="44"/>
      <c r="ER1544" s="44"/>
      <c r="ES1544" s="44"/>
      <c r="ET1544" s="44"/>
      <c r="EU1544" s="44"/>
      <c r="EV1544" s="44"/>
      <c r="EW1544" s="44"/>
      <c r="EX1544" s="44"/>
      <c r="EY1544" s="44"/>
      <c r="EZ1544" s="44"/>
      <c r="FA1544" s="44"/>
      <c r="FB1544" s="44"/>
      <c r="FC1544" s="44"/>
      <c r="FD1544" s="44"/>
      <c r="FE1544" s="44"/>
      <c r="FF1544" s="44"/>
      <c r="FG1544" s="44"/>
      <c r="FH1544" s="44"/>
      <c r="FI1544" s="44"/>
      <c r="FJ1544" s="44"/>
      <c r="FK1544" s="44"/>
      <c r="FL1544" s="44"/>
      <c r="FM1544" s="44"/>
      <c r="FN1544" s="44"/>
      <c r="FO1544" s="44"/>
      <c r="FP1544" s="44"/>
      <c r="FQ1544" s="44"/>
      <c r="FR1544" s="44"/>
      <c r="FS1544" s="44"/>
      <c r="FT1544" s="44"/>
      <c r="FU1544" s="44"/>
      <c r="FV1544" s="44"/>
      <c r="FW1544" s="44"/>
      <c r="FX1544" s="44"/>
      <c r="FY1544" s="44"/>
      <c r="FZ1544" s="44"/>
      <c r="GA1544" s="44"/>
      <c r="GB1544" s="44"/>
      <c r="GC1544" s="44"/>
      <c r="GD1544" s="44"/>
      <c r="GE1544" s="44"/>
      <c r="GF1544" s="44"/>
      <c r="GG1544" s="44"/>
      <c r="GH1544" s="44"/>
      <c r="GI1544" s="44"/>
      <c r="GJ1544" s="44"/>
      <c r="GK1544" s="44"/>
      <c r="GL1544" s="44"/>
      <c r="GM1544" s="44"/>
      <c r="GN1544" s="44"/>
      <c r="GO1544" s="44"/>
      <c r="GP1544" s="44"/>
      <c r="GQ1544" s="44"/>
      <c r="GR1544" s="44"/>
      <c r="GS1544" s="44"/>
      <c r="GT1544" s="44"/>
      <c r="GU1544" s="44"/>
      <c r="GV1544" s="44"/>
      <c r="GW1544" s="44"/>
      <c r="GX1544" s="44"/>
      <c r="GY1544" s="44"/>
      <c r="GZ1544" s="44"/>
      <c r="HA1544" s="44"/>
      <c r="HB1544" s="44"/>
      <c r="HC1544" s="44"/>
      <c r="HD1544" s="44"/>
      <c r="HE1544" s="44"/>
      <c r="HF1544" s="44"/>
      <c r="HG1544" s="44"/>
      <c r="HH1544" s="44"/>
      <c r="HI1544" s="44"/>
      <c r="HJ1544" s="44"/>
      <c r="HK1544" s="44"/>
      <c r="HL1544" s="44"/>
      <c r="HM1544" s="44"/>
      <c r="HN1544" s="44"/>
      <c r="HO1544" s="44"/>
      <c r="HP1544" s="44"/>
      <c r="HQ1544" s="44"/>
      <c r="HR1544" s="44"/>
      <c r="HS1544" s="44"/>
      <c r="HT1544" s="44"/>
      <c r="HU1544" s="44"/>
      <c r="HV1544" s="44"/>
      <c r="HW1544" s="44"/>
      <c r="HX1544" s="44"/>
      <c r="HY1544" s="44"/>
      <c r="HZ1544" s="44"/>
      <c r="IA1544" s="44"/>
      <c r="IB1544" s="44"/>
      <c r="IC1544" s="44"/>
      <c r="ID1544" s="44"/>
      <c r="IE1544" s="44"/>
      <c r="IF1544" s="44"/>
      <c r="IG1544" s="44"/>
      <c r="IH1544" s="44"/>
      <c r="II1544" s="44"/>
      <c r="IJ1544" s="44"/>
      <c r="IK1544" s="44"/>
      <c r="IL1544" s="44"/>
      <c r="IM1544" s="44"/>
      <c r="IN1544" s="44"/>
      <c r="IO1544" s="44"/>
      <c r="IP1544" s="44"/>
      <c r="IQ1544" s="44"/>
      <c r="IR1544" s="44"/>
      <c r="IS1544" s="44"/>
      <c r="IT1544" s="44"/>
      <c r="IU1544" s="44"/>
      <c r="IV1544" s="44"/>
    </row>
    <row r="1545" spans="1:256" s="89" customFormat="1" hidden="1" x14ac:dyDescent="0.25">
      <c r="A1545" s="52"/>
      <c r="B1545" s="74"/>
      <c r="C1545" s="61"/>
      <c r="D1545" s="75"/>
      <c r="E1545" s="98"/>
      <c r="F1545" s="98"/>
      <c r="G1545" s="76"/>
      <c r="H1545" s="61"/>
      <c r="I1545" s="61"/>
      <c r="J1545" s="61"/>
      <c r="K1545" s="56"/>
      <c r="L1545" s="24"/>
      <c r="M1545" s="42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7"/>
      <c r="AV1545" s="97"/>
      <c r="AW1545" s="97"/>
      <c r="AX1545" s="97"/>
      <c r="AY1545" s="97"/>
      <c r="AZ1545" s="97"/>
      <c r="BA1545" s="97"/>
      <c r="BB1545" s="97"/>
      <c r="BC1545" s="97"/>
      <c r="BD1545" s="97"/>
      <c r="BE1545" s="97"/>
      <c r="BF1545" s="97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7"/>
      <c r="BS1545" s="97"/>
      <c r="BT1545" s="97"/>
      <c r="BU1545" s="97"/>
      <c r="BV1545" s="97"/>
      <c r="BW1545" s="97"/>
      <c r="BX1545" s="97"/>
      <c r="BY1545" s="97"/>
      <c r="BZ1545" s="97"/>
      <c r="CA1545" s="97"/>
      <c r="CB1545" s="97"/>
      <c r="CC1545" s="97"/>
      <c r="CD1545" s="97"/>
      <c r="CE1545" s="97"/>
      <c r="CF1545" s="97"/>
      <c r="CG1545" s="97"/>
      <c r="CH1545" s="97"/>
      <c r="CI1545" s="97"/>
      <c r="CJ1545" s="97"/>
      <c r="CK1545" s="97"/>
      <c r="CL1545" s="97"/>
      <c r="CM1545" s="97"/>
      <c r="CN1545" s="97"/>
      <c r="CO1545" s="97"/>
      <c r="CP1545" s="97"/>
      <c r="CQ1545" s="97"/>
      <c r="CR1545" s="97"/>
      <c r="CS1545" s="97"/>
      <c r="CT1545" s="97"/>
      <c r="CU1545" s="97"/>
      <c r="CV1545" s="97"/>
      <c r="CW1545" s="97"/>
      <c r="CX1545" s="97"/>
      <c r="CY1545" s="97"/>
      <c r="CZ1545" s="97"/>
      <c r="DA1545" s="97"/>
      <c r="DB1545" s="97"/>
      <c r="DC1545" s="97"/>
      <c r="DD1545" s="97"/>
      <c r="DE1545" s="97"/>
      <c r="DF1545" s="97"/>
      <c r="DG1545" s="97"/>
      <c r="DH1545" s="97"/>
      <c r="DI1545" s="97"/>
      <c r="DJ1545" s="97"/>
      <c r="DK1545" s="97"/>
      <c r="DL1545" s="97"/>
      <c r="DM1545" s="97"/>
      <c r="DN1545" s="97"/>
      <c r="DO1545" s="97"/>
      <c r="DP1545" s="97"/>
      <c r="DQ1545" s="97"/>
      <c r="DR1545" s="97"/>
      <c r="DS1545" s="97"/>
      <c r="DT1545" s="97"/>
      <c r="DU1545" s="97"/>
      <c r="DV1545" s="97"/>
      <c r="DW1545" s="97"/>
      <c r="DX1545" s="97"/>
      <c r="DY1545" s="97"/>
      <c r="DZ1545" s="97"/>
      <c r="EA1545" s="97"/>
      <c r="EB1545" s="97"/>
      <c r="EC1545" s="97"/>
      <c r="ED1545" s="97"/>
      <c r="EE1545" s="97"/>
      <c r="EF1545" s="97"/>
      <c r="EG1545" s="97"/>
      <c r="EH1545" s="97"/>
      <c r="EI1545" s="97"/>
      <c r="EJ1545" s="97"/>
      <c r="EK1545" s="97"/>
      <c r="EL1545" s="97"/>
      <c r="EM1545" s="97"/>
      <c r="EN1545" s="97"/>
      <c r="EO1545" s="97"/>
      <c r="EP1545" s="97"/>
      <c r="EQ1545" s="97"/>
      <c r="ER1545" s="97"/>
      <c r="ES1545" s="97"/>
      <c r="ET1545" s="97"/>
      <c r="EU1545" s="97"/>
      <c r="EV1545" s="97"/>
      <c r="EW1545" s="97"/>
      <c r="EX1545" s="97"/>
      <c r="EY1545" s="97"/>
      <c r="EZ1545" s="97"/>
      <c r="FA1545" s="97"/>
      <c r="FB1545" s="97"/>
      <c r="FC1545" s="97"/>
      <c r="FD1545" s="97"/>
      <c r="FE1545" s="97"/>
      <c r="FF1545" s="97"/>
      <c r="FG1545" s="97"/>
      <c r="FH1545" s="97"/>
      <c r="FI1545" s="97"/>
      <c r="FJ1545" s="97"/>
      <c r="FK1545" s="97"/>
      <c r="FL1545" s="97"/>
      <c r="FM1545" s="97"/>
      <c r="FN1545" s="97"/>
      <c r="FO1545" s="97"/>
      <c r="FP1545" s="97"/>
      <c r="FQ1545" s="97"/>
      <c r="FR1545" s="97"/>
      <c r="FS1545" s="97"/>
      <c r="FT1545" s="97"/>
      <c r="FU1545" s="97"/>
      <c r="FV1545" s="97"/>
      <c r="FW1545" s="97"/>
      <c r="FX1545" s="97"/>
      <c r="FY1545" s="97"/>
      <c r="FZ1545" s="97"/>
      <c r="GA1545" s="97"/>
      <c r="GB1545" s="97"/>
      <c r="GC1545" s="97"/>
      <c r="GD1545" s="97"/>
      <c r="GE1545" s="97"/>
      <c r="GF1545" s="97"/>
      <c r="GG1545" s="97"/>
      <c r="GH1545" s="97"/>
      <c r="GI1545" s="97"/>
      <c r="GJ1545" s="97"/>
      <c r="GK1545" s="97"/>
      <c r="GL1545" s="97"/>
      <c r="GM1545" s="97"/>
      <c r="GN1545" s="97"/>
      <c r="GO1545" s="97"/>
      <c r="GP1545" s="97"/>
      <c r="GQ1545" s="97"/>
      <c r="GR1545" s="97"/>
      <c r="GS1545" s="97"/>
      <c r="GT1545" s="97"/>
      <c r="GU1545" s="97"/>
      <c r="GV1545" s="97"/>
      <c r="GW1545" s="97"/>
      <c r="GX1545" s="97"/>
      <c r="GY1545" s="97"/>
      <c r="GZ1545" s="97"/>
      <c r="HA1545" s="97"/>
      <c r="HB1545" s="97"/>
      <c r="HC1545" s="97"/>
      <c r="HD1545" s="97"/>
      <c r="HE1545" s="97"/>
      <c r="HF1545" s="97"/>
      <c r="HG1545" s="97"/>
      <c r="HH1545" s="97"/>
      <c r="HI1545" s="97"/>
      <c r="HJ1545" s="97"/>
      <c r="HK1545" s="97"/>
      <c r="HL1545" s="97"/>
      <c r="HM1545" s="97"/>
      <c r="HN1545" s="97"/>
      <c r="HO1545" s="97"/>
      <c r="HP1545" s="97"/>
      <c r="HQ1545" s="97"/>
      <c r="HR1545" s="97"/>
      <c r="HS1545" s="97"/>
      <c r="HT1545" s="97"/>
      <c r="HU1545" s="97"/>
      <c r="HV1545" s="97"/>
      <c r="HW1545" s="97"/>
      <c r="HX1545" s="97"/>
      <c r="HY1545" s="97"/>
      <c r="HZ1545" s="97"/>
      <c r="IA1545" s="97"/>
      <c r="IB1545" s="97"/>
      <c r="IC1545" s="97"/>
      <c r="ID1545" s="97"/>
      <c r="IE1545" s="97"/>
      <c r="IF1545" s="97"/>
      <c r="IG1545" s="97"/>
      <c r="IH1545" s="97"/>
      <c r="II1545" s="97"/>
      <c r="IJ1545" s="97"/>
      <c r="IK1545" s="97"/>
      <c r="IL1545" s="97"/>
      <c r="IM1545" s="97"/>
      <c r="IN1545" s="97"/>
      <c r="IO1545" s="97"/>
      <c r="IP1545" s="97"/>
      <c r="IQ1545" s="97"/>
      <c r="IR1545" s="97"/>
      <c r="IS1545" s="97"/>
      <c r="IT1545" s="97"/>
      <c r="IU1545" s="97"/>
      <c r="IV1545" s="97"/>
    </row>
    <row r="1546" spans="1:256" s="32" customFormat="1" hidden="1" x14ac:dyDescent="0.25">
      <c r="A1546" s="52"/>
      <c r="B1546" s="74"/>
      <c r="C1546" s="61"/>
      <c r="D1546" s="75"/>
      <c r="E1546" s="98"/>
      <c r="F1546" s="98"/>
      <c r="G1546" s="76"/>
      <c r="H1546" s="61"/>
      <c r="I1546" s="61"/>
      <c r="J1546" s="61"/>
      <c r="K1546" s="56"/>
      <c r="L1546" s="24"/>
      <c r="M1546" s="42"/>
      <c r="N1546" s="44"/>
      <c r="O1546" s="44"/>
      <c r="P1546" s="44"/>
      <c r="Q1546" s="44"/>
      <c r="R1546" s="44"/>
      <c r="S1546" s="44"/>
      <c r="T1546" s="44"/>
      <c r="U1546" s="44"/>
      <c r="V1546" s="44"/>
      <c r="W1546" s="44"/>
      <c r="X1546" s="44"/>
      <c r="Y1546" s="44"/>
      <c r="Z1546" s="44"/>
      <c r="AA1546" s="44"/>
      <c r="AB1546" s="44"/>
      <c r="AC1546" s="44"/>
      <c r="AD1546" s="44"/>
      <c r="AE1546" s="44"/>
      <c r="AF1546" s="44"/>
      <c r="AG1546" s="44"/>
      <c r="AH1546" s="44"/>
      <c r="AI1546" s="44"/>
      <c r="AJ1546" s="44"/>
      <c r="AK1546" s="44"/>
      <c r="AL1546" s="44"/>
      <c r="AM1546" s="44"/>
      <c r="AN1546" s="44"/>
      <c r="AO1546" s="44"/>
      <c r="AP1546" s="44"/>
      <c r="AQ1546" s="44"/>
      <c r="AR1546" s="44"/>
      <c r="AS1546" s="44"/>
      <c r="AT1546" s="44"/>
      <c r="AU1546" s="44"/>
      <c r="AV1546" s="44"/>
      <c r="AW1546" s="44"/>
      <c r="AX1546" s="44"/>
      <c r="AY1546" s="44"/>
      <c r="AZ1546" s="44"/>
      <c r="BA1546" s="44"/>
      <c r="BB1546" s="44"/>
      <c r="BC1546" s="44"/>
      <c r="BD1546" s="44"/>
      <c r="BE1546" s="44"/>
      <c r="BF1546" s="44"/>
      <c r="BG1546" s="44"/>
      <c r="BH1546" s="44"/>
      <c r="BI1546" s="44"/>
      <c r="BJ1546" s="44"/>
      <c r="BK1546" s="44"/>
      <c r="BL1546" s="44"/>
      <c r="BM1546" s="44"/>
      <c r="BN1546" s="44"/>
      <c r="BO1546" s="44"/>
      <c r="BP1546" s="44"/>
      <c r="BQ1546" s="44"/>
      <c r="BR1546" s="44"/>
      <c r="BS1546" s="44"/>
      <c r="BT1546" s="44"/>
      <c r="BU1546" s="44"/>
      <c r="BV1546" s="44"/>
      <c r="BW1546" s="44"/>
      <c r="BX1546" s="44"/>
      <c r="BY1546" s="44"/>
      <c r="BZ1546" s="44"/>
      <c r="CA1546" s="44"/>
      <c r="CB1546" s="44"/>
      <c r="CC1546" s="44"/>
      <c r="CD1546" s="44"/>
      <c r="CE1546" s="44"/>
      <c r="CF1546" s="44"/>
      <c r="CG1546" s="44"/>
      <c r="CH1546" s="44"/>
      <c r="CI1546" s="44"/>
      <c r="CJ1546" s="44"/>
      <c r="CK1546" s="44"/>
      <c r="CL1546" s="44"/>
      <c r="CM1546" s="44"/>
      <c r="CN1546" s="44"/>
      <c r="CO1546" s="44"/>
      <c r="CP1546" s="44"/>
      <c r="CQ1546" s="44"/>
      <c r="CR1546" s="44"/>
      <c r="CS1546" s="44"/>
      <c r="CT1546" s="44"/>
      <c r="CU1546" s="44"/>
      <c r="CV1546" s="44"/>
      <c r="CW1546" s="44"/>
      <c r="CX1546" s="44"/>
      <c r="CY1546" s="44"/>
      <c r="CZ1546" s="44"/>
      <c r="DA1546" s="44"/>
      <c r="DB1546" s="44"/>
      <c r="DC1546" s="44"/>
      <c r="DD1546" s="44"/>
      <c r="DE1546" s="44"/>
      <c r="DF1546" s="44"/>
      <c r="DG1546" s="44"/>
      <c r="DH1546" s="44"/>
      <c r="DI1546" s="44"/>
      <c r="DJ1546" s="44"/>
      <c r="DK1546" s="44"/>
      <c r="DL1546" s="44"/>
      <c r="DM1546" s="44"/>
      <c r="DN1546" s="44"/>
      <c r="DO1546" s="44"/>
      <c r="DP1546" s="44"/>
      <c r="DQ1546" s="44"/>
      <c r="DR1546" s="44"/>
      <c r="DS1546" s="44"/>
      <c r="DT1546" s="44"/>
      <c r="DU1546" s="44"/>
      <c r="DV1546" s="44"/>
      <c r="DW1546" s="44"/>
      <c r="DX1546" s="44"/>
      <c r="DY1546" s="44"/>
      <c r="DZ1546" s="44"/>
      <c r="EA1546" s="44"/>
      <c r="EB1546" s="44"/>
      <c r="EC1546" s="44"/>
      <c r="ED1546" s="44"/>
      <c r="EE1546" s="44"/>
      <c r="EF1546" s="44"/>
      <c r="EG1546" s="44"/>
      <c r="EH1546" s="44"/>
      <c r="EI1546" s="44"/>
      <c r="EJ1546" s="44"/>
      <c r="EK1546" s="44"/>
      <c r="EL1546" s="44"/>
      <c r="EM1546" s="44"/>
      <c r="EN1546" s="44"/>
      <c r="EO1546" s="44"/>
      <c r="EP1546" s="44"/>
      <c r="EQ1546" s="44"/>
      <c r="ER1546" s="44"/>
      <c r="ES1546" s="44"/>
      <c r="ET1546" s="44"/>
      <c r="EU1546" s="44"/>
      <c r="EV1546" s="44"/>
      <c r="EW1546" s="44"/>
      <c r="EX1546" s="44"/>
      <c r="EY1546" s="44"/>
      <c r="EZ1546" s="44"/>
      <c r="FA1546" s="44"/>
      <c r="FB1546" s="44"/>
      <c r="FC1546" s="44"/>
      <c r="FD1546" s="44"/>
      <c r="FE1546" s="44"/>
      <c r="FF1546" s="44"/>
      <c r="FG1546" s="44"/>
      <c r="FH1546" s="44"/>
      <c r="FI1546" s="44"/>
      <c r="FJ1546" s="44"/>
      <c r="FK1546" s="44"/>
      <c r="FL1546" s="44"/>
      <c r="FM1546" s="44"/>
      <c r="FN1546" s="44"/>
      <c r="FO1546" s="44"/>
      <c r="FP1546" s="44"/>
      <c r="FQ1546" s="44"/>
      <c r="FR1546" s="44"/>
      <c r="FS1546" s="44"/>
      <c r="FT1546" s="44"/>
      <c r="FU1546" s="44"/>
      <c r="FV1546" s="44"/>
      <c r="FW1546" s="44"/>
      <c r="FX1546" s="44"/>
      <c r="FY1546" s="44"/>
      <c r="FZ1546" s="44"/>
      <c r="GA1546" s="44"/>
      <c r="GB1546" s="44"/>
      <c r="GC1546" s="44"/>
      <c r="GD1546" s="44"/>
      <c r="GE1546" s="44"/>
      <c r="GF1546" s="44"/>
      <c r="GG1546" s="44"/>
      <c r="GH1546" s="44"/>
      <c r="GI1546" s="44"/>
      <c r="GJ1546" s="44"/>
      <c r="GK1546" s="44"/>
      <c r="GL1546" s="44"/>
      <c r="GM1546" s="44"/>
      <c r="GN1546" s="44"/>
      <c r="GO1546" s="44"/>
      <c r="GP1546" s="44"/>
      <c r="GQ1546" s="44"/>
      <c r="GR1546" s="44"/>
      <c r="GS1546" s="44"/>
      <c r="GT1546" s="44"/>
      <c r="GU1546" s="44"/>
      <c r="GV1546" s="44"/>
      <c r="GW1546" s="44"/>
      <c r="GX1546" s="44"/>
      <c r="GY1546" s="44"/>
      <c r="GZ1546" s="44"/>
      <c r="HA1546" s="44"/>
      <c r="HB1546" s="44"/>
      <c r="HC1546" s="44"/>
      <c r="HD1546" s="44"/>
      <c r="HE1546" s="44"/>
      <c r="HF1546" s="44"/>
      <c r="HG1546" s="44"/>
      <c r="HH1546" s="44"/>
      <c r="HI1546" s="44"/>
      <c r="HJ1546" s="44"/>
      <c r="HK1546" s="44"/>
      <c r="HL1546" s="44"/>
      <c r="HM1546" s="44"/>
      <c r="HN1546" s="44"/>
      <c r="HO1546" s="44"/>
      <c r="HP1546" s="44"/>
      <c r="HQ1546" s="44"/>
      <c r="HR1546" s="44"/>
      <c r="HS1546" s="44"/>
      <c r="HT1546" s="44"/>
      <c r="HU1546" s="44"/>
      <c r="HV1546" s="44"/>
      <c r="HW1546" s="44"/>
      <c r="HX1546" s="44"/>
      <c r="HY1546" s="44"/>
      <c r="HZ1546" s="44"/>
      <c r="IA1546" s="44"/>
      <c r="IB1546" s="44"/>
      <c r="IC1546" s="44"/>
      <c r="ID1546" s="44"/>
      <c r="IE1546" s="44"/>
      <c r="IF1546" s="44"/>
      <c r="IG1546" s="44"/>
      <c r="IH1546" s="44"/>
      <c r="II1546" s="44"/>
      <c r="IJ1546" s="44"/>
      <c r="IK1546" s="44"/>
      <c r="IL1546" s="44"/>
      <c r="IM1546" s="44"/>
      <c r="IN1546" s="44"/>
      <c r="IO1546" s="44"/>
      <c r="IP1546" s="44"/>
      <c r="IQ1546" s="44"/>
      <c r="IR1546" s="44"/>
      <c r="IS1546" s="44"/>
      <c r="IT1546" s="44"/>
      <c r="IU1546" s="44"/>
      <c r="IV1546" s="44"/>
    </row>
    <row r="1547" spans="1:256" s="83" customFormat="1" x14ac:dyDescent="0.25">
      <c r="A1547" s="81">
        <v>43312</v>
      </c>
      <c r="B1547" s="82" t="s">
        <v>186</v>
      </c>
      <c r="C1547" s="82" t="s">
        <v>70</v>
      </c>
      <c r="D1547" s="82" t="s">
        <v>74</v>
      </c>
      <c r="E1547" s="101">
        <v>90000</v>
      </c>
      <c r="F1547" s="101"/>
      <c r="H1547" s="82" t="s">
        <v>1090</v>
      </c>
      <c r="I1547" s="82" t="s">
        <v>188</v>
      </c>
      <c r="K1547" s="31" t="s">
        <v>66</v>
      </c>
      <c r="L1547" s="82" t="s">
        <v>100</v>
      </c>
    </row>
  </sheetData>
  <autoFilter ref="A12:IV1547">
    <filterColumn colId="2">
      <customFilters>
        <customFilter operator="notEqual" val=" "/>
      </customFilters>
    </filterColumn>
  </autoFilter>
  <sortState ref="A13:M1546">
    <sortCondition ref="A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Tableau</vt:lpstr>
      <vt:lpstr>Activistes and bank</vt:lpstr>
      <vt:lpstr>Datas</vt:lpstr>
      <vt:lpstr>Balance</vt:lpstr>
      <vt:lpstr>Départements</vt:lpstr>
      <vt:lpstr>Transferts internes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2018-08-15T08:05:56Z</dcterms:modified>
</cp:coreProperties>
</file>