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80" yWindow="300" windowWidth="18495" windowHeight="11700"/>
  </bookViews>
  <sheets>
    <sheet name="Datas" sheetId="2" r:id="rId1"/>
    <sheet name="Tableau" sheetId="5" r:id="rId2"/>
    <sheet name="Balance" sheetId="3" r:id="rId3"/>
    <sheet name="Activistes and bank" sheetId="4" r:id="rId4"/>
  </sheets>
  <definedNames>
    <definedName name="_xlnm._FilterDatabase" localSheetId="0" hidden="1">Datas!$A$10:$N$870</definedName>
  </definedNames>
  <calcPr calcId="124519"/>
  <pivotCaches>
    <pivotCache cacheId="0" r:id="rId5"/>
  </pivotCaches>
</workbook>
</file>

<file path=xl/calcChain.xml><?xml version="1.0" encoding="utf-8"?>
<calcChain xmlns="http://schemas.openxmlformats.org/spreadsheetml/2006/main">
  <c r="D7" i="2"/>
  <c r="D6"/>
  <c r="D5"/>
  <c r="G52"/>
  <c r="G53"/>
  <c r="G54"/>
  <c r="G55"/>
  <c r="K33" i="3" l="1"/>
  <c r="C6" i="2"/>
  <c r="C5"/>
  <c r="G17"/>
  <c r="G18"/>
  <c r="G19"/>
  <c r="G20"/>
  <c r="G21"/>
  <c r="G22"/>
  <c r="G23"/>
  <c r="G24"/>
  <c r="G25"/>
  <c r="G26"/>
  <c r="G27"/>
  <c r="G28"/>
  <c r="G29"/>
  <c r="G30"/>
  <c r="G31"/>
  <c r="G32"/>
  <c r="G33"/>
  <c r="G34"/>
  <c r="G35"/>
  <c r="G36"/>
  <c r="G37"/>
  <c r="G38"/>
  <c r="G39"/>
  <c r="G40"/>
  <c r="G41"/>
  <c r="G42"/>
  <c r="G43"/>
  <c r="G44"/>
  <c r="G45"/>
  <c r="G46"/>
  <c r="G47"/>
  <c r="G48"/>
  <c r="G49"/>
  <c r="G50"/>
  <c r="G51"/>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12"/>
  <c r="G13"/>
  <c r="G14"/>
  <c r="G15"/>
  <c r="G16"/>
  <c r="G11"/>
  <c r="P7" i="3"/>
  <c r="C37"/>
  <c r="D33"/>
  <c r="E33"/>
  <c r="F33"/>
  <c r="G33"/>
  <c r="H33"/>
  <c r="I33"/>
  <c r="J33"/>
  <c r="L33"/>
  <c r="C33"/>
  <c r="B37" s="1"/>
  <c r="C7" i="2" l="1"/>
  <c r="G20" i="3" l="1"/>
  <c r="G23" l="1"/>
  <c r="C28" l="1"/>
  <c r="L12" l="1"/>
  <c r="M8" l="1"/>
  <c r="M9"/>
  <c r="M10"/>
  <c r="M11"/>
  <c r="P11" s="1"/>
  <c r="M12"/>
  <c r="P12" s="1"/>
  <c r="M13"/>
  <c r="M14"/>
  <c r="M15"/>
  <c r="M16"/>
  <c r="P16" s="1"/>
  <c r="M17"/>
  <c r="P17" s="1"/>
  <c r="M18"/>
  <c r="M19"/>
  <c r="M20"/>
  <c r="P20" s="1"/>
  <c r="M21"/>
  <c r="M22"/>
  <c r="M23"/>
  <c r="M24"/>
  <c r="P24" s="1"/>
  <c r="M25"/>
  <c r="P25" s="1"/>
  <c r="M26"/>
  <c r="M27"/>
  <c r="M28"/>
  <c r="P28" s="1"/>
  <c r="M29"/>
  <c r="M30"/>
  <c r="M32"/>
  <c r="P32" s="1"/>
  <c r="M7"/>
  <c r="D37"/>
  <c r="F37" s="1"/>
  <c r="P30"/>
  <c r="P29"/>
  <c r="P27"/>
  <c r="P23"/>
  <c r="P22"/>
  <c r="P21"/>
  <c r="P19"/>
  <c r="P15"/>
  <c r="P14"/>
  <c r="P13"/>
  <c r="P10"/>
  <c r="P9"/>
  <c r="M33" l="1"/>
  <c r="P26"/>
  <c r="P8"/>
  <c r="I11" i="2" l="1"/>
  <c r="I12" s="1"/>
  <c r="I13" s="1"/>
  <c r="I14" s="1"/>
  <c r="I15" s="1"/>
  <c r="I16" s="1"/>
  <c r="I17" l="1"/>
  <c r="I18" s="1"/>
  <c r="I19" s="1"/>
  <c r="I20" s="1"/>
  <c r="I21" s="1"/>
  <c r="I22" s="1"/>
  <c r="I23" s="1"/>
  <c r="I24" s="1"/>
  <c r="I25" s="1"/>
  <c r="I26" s="1"/>
  <c r="I27" s="1"/>
  <c r="I28" s="1"/>
  <c r="I29" s="1"/>
  <c r="I30" s="1"/>
  <c r="I31" s="1"/>
  <c r="I32" s="1"/>
  <c r="I33" s="1"/>
  <c r="I34" s="1"/>
  <c r="I35" s="1"/>
  <c r="I36" s="1"/>
  <c r="I37" s="1"/>
  <c r="I38" s="1"/>
  <c r="I39" s="1"/>
  <c r="I40" s="1"/>
  <c r="I41" s="1"/>
  <c r="I42" s="1"/>
  <c r="I43" s="1"/>
  <c r="I44" s="1"/>
  <c r="I45" s="1"/>
  <c r="I46" s="1"/>
  <c r="I47" s="1"/>
  <c r="I48" s="1"/>
  <c r="I49" s="1"/>
  <c r="I50" s="1"/>
  <c r="I51" s="1"/>
  <c r="I52" l="1"/>
  <c r="I53" s="1"/>
  <c r="I54" s="1"/>
  <c r="I55" s="1"/>
  <c r="I56" s="1"/>
  <c r="I57" s="1"/>
  <c r="I58" s="1"/>
  <c r="I59" s="1"/>
  <c r="I60" s="1"/>
  <c r="I61" s="1"/>
  <c r="I62" s="1"/>
  <c r="I63" s="1"/>
  <c r="I64" s="1"/>
  <c r="I65" s="1"/>
  <c r="I66" s="1"/>
  <c r="I67" s="1"/>
  <c r="I68" s="1"/>
  <c r="I69" s="1"/>
  <c r="I70" s="1"/>
  <c r="I71" s="1"/>
  <c r="I72" s="1"/>
  <c r="I73" s="1"/>
  <c r="I74" s="1"/>
  <c r="I75" s="1"/>
  <c r="I76" s="1"/>
  <c r="I77" s="1"/>
  <c r="I78" s="1"/>
  <c r="I79" s="1"/>
  <c r="I80" s="1"/>
  <c r="I81" s="1"/>
  <c r="I82" s="1"/>
  <c r="I83" s="1"/>
  <c r="I84" s="1"/>
  <c r="I85" s="1"/>
  <c r="I86" s="1"/>
  <c r="I87" s="1"/>
  <c r="I88" s="1"/>
  <c r="I89" s="1"/>
  <c r="I90" s="1"/>
  <c r="I91" s="1"/>
  <c r="I92" s="1"/>
  <c r="I93" s="1"/>
  <c r="I94" s="1"/>
  <c r="I95" s="1"/>
  <c r="I96" s="1"/>
  <c r="I97" s="1"/>
  <c r="I98" s="1"/>
  <c r="I99" s="1"/>
  <c r="I100" s="1"/>
  <c r="I101" s="1"/>
  <c r="I102" s="1"/>
  <c r="I103" s="1"/>
  <c r="I104" s="1"/>
  <c r="I105" s="1"/>
  <c r="I106" s="1"/>
  <c r="I107" s="1"/>
  <c r="I108" s="1"/>
  <c r="I109" s="1"/>
  <c r="I110" s="1"/>
  <c r="I111" s="1"/>
  <c r="I112" s="1"/>
  <c r="I113" s="1"/>
  <c r="I114" s="1"/>
  <c r="I115" s="1"/>
  <c r="I116" s="1"/>
  <c r="I117" s="1"/>
  <c r="I118" s="1"/>
  <c r="I119" s="1"/>
  <c r="I120" s="1"/>
  <c r="I121" s="1"/>
  <c r="I122" s="1"/>
  <c r="I123" s="1"/>
  <c r="I124" s="1"/>
  <c r="I125" s="1"/>
  <c r="I126" s="1"/>
  <c r="I127" s="1"/>
  <c r="I128" s="1"/>
  <c r="I129" s="1"/>
  <c r="I130" s="1"/>
  <c r="I131" s="1"/>
  <c r="I132" s="1"/>
  <c r="I133" s="1"/>
  <c r="I134" s="1"/>
  <c r="I135" s="1"/>
  <c r="I136" s="1"/>
  <c r="I137" s="1"/>
  <c r="I138" s="1"/>
  <c r="I139" s="1"/>
  <c r="I140" s="1"/>
  <c r="I141" s="1"/>
  <c r="I142" s="1"/>
  <c r="I143" s="1"/>
  <c r="I144" s="1"/>
  <c r="I145" s="1"/>
  <c r="I146" s="1"/>
  <c r="I147" s="1"/>
  <c r="I148" s="1"/>
  <c r="I149" s="1"/>
  <c r="I150" s="1"/>
  <c r="I151" s="1"/>
  <c r="I152" s="1"/>
  <c r="I153" s="1"/>
  <c r="I154" s="1"/>
  <c r="I155" s="1"/>
  <c r="I156" s="1"/>
  <c r="I157" s="1"/>
  <c r="I158" s="1"/>
  <c r="I159" s="1"/>
  <c r="I160" s="1"/>
  <c r="I161" s="1"/>
  <c r="I162" s="1"/>
  <c r="I163" s="1"/>
  <c r="I164" s="1"/>
  <c r="I165" s="1"/>
  <c r="I166" s="1"/>
  <c r="I167" s="1"/>
  <c r="I168" s="1"/>
  <c r="I169" s="1"/>
  <c r="I170" s="1"/>
  <c r="I171" s="1"/>
  <c r="I172" s="1"/>
  <c r="I173" s="1"/>
  <c r="I174" s="1"/>
  <c r="I175" s="1"/>
  <c r="I176" s="1"/>
  <c r="I177" s="1"/>
  <c r="I178" s="1"/>
  <c r="I179" s="1"/>
  <c r="I180" s="1"/>
  <c r="I181" s="1"/>
  <c r="I182" s="1"/>
  <c r="I183" s="1"/>
  <c r="I184" s="1"/>
  <c r="I185" s="1"/>
  <c r="I186" s="1"/>
  <c r="I187" s="1"/>
  <c r="I188" s="1"/>
  <c r="I189" s="1"/>
  <c r="I190" s="1"/>
  <c r="I191" s="1"/>
  <c r="I192" s="1"/>
  <c r="I193" s="1"/>
  <c r="I194" s="1"/>
  <c r="I195" s="1"/>
  <c r="I196" s="1"/>
  <c r="I197" s="1"/>
  <c r="I198" s="1"/>
  <c r="I199" s="1"/>
  <c r="I200" s="1"/>
  <c r="I201" s="1"/>
  <c r="I202" s="1"/>
  <c r="I203" s="1"/>
  <c r="I204" s="1"/>
  <c r="I205" s="1"/>
  <c r="I206" s="1"/>
  <c r="I207" s="1"/>
  <c r="I208" s="1"/>
  <c r="I209" s="1"/>
  <c r="I210" s="1"/>
  <c r="I211" s="1"/>
  <c r="I212" s="1"/>
  <c r="I213" s="1"/>
  <c r="I214" s="1"/>
  <c r="I215" s="1"/>
  <c r="I216" s="1"/>
  <c r="I217" s="1"/>
  <c r="I218" s="1"/>
  <c r="I219" s="1"/>
  <c r="I220" s="1"/>
  <c r="I221" s="1"/>
  <c r="I222" s="1"/>
  <c r="I223" s="1"/>
  <c r="I224" s="1"/>
  <c r="I225" s="1"/>
  <c r="I226" s="1"/>
  <c r="I227" s="1"/>
  <c r="I228" s="1"/>
  <c r="I229" s="1"/>
  <c r="I230" s="1"/>
  <c r="I231" s="1"/>
  <c r="I232" s="1"/>
  <c r="I233" s="1"/>
  <c r="I234" s="1"/>
  <c r="I235" s="1"/>
  <c r="I236" s="1"/>
  <c r="I237" s="1"/>
  <c r="I238" s="1"/>
  <c r="I239" s="1"/>
  <c r="I240" s="1"/>
  <c r="I241" s="1"/>
  <c r="I242" s="1"/>
  <c r="I243" s="1"/>
  <c r="I244" s="1"/>
  <c r="I245" s="1"/>
  <c r="I246" s="1"/>
  <c r="I247" s="1"/>
  <c r="I248" s="1"/>
  <c r="I249" s="1"/>
  <c r="I250" s="1"/>
  <c r="I251" s="1"/>
  <c r="I252" s="1"/>
  <c r="I253" s="1"/>
  <c r="I254" s="1"/>
  <c r="I255" s="1"/>
  <c r="I256" s="1"/>
  <c r="I257" s="1"/>
  <c r="I258" s="1"/>
  <c r="I259" s="1"/>
  <c r="I260" s="1"/>
  <c r="I261" s="1"/>
  <c r="I262" s="1"/>
  <c r="I263" s="1"/>
  <c r="I264" s="1"/>
  <c r="I265" s="1"/>
  <c r="I266" s="1"/>
  <c r="I267" s="1"/>
  <c r="I268" s="1"/>
  <c r="I269" s="1"/>
  <c r="I270" s="1"/>
  <c r="I271" s="1"/>
  <c r="I272" s="1"/>
  <c r="I273" s="1"/>
  <c r="I274" s="1"/>
  <c r="I275" s="1"/>
  <c r="I276" s="1"/>
  <c r="I277" s="1"/>
  <c r="I278" s="1"/>
  <c r="I279" s="1"/>
  <c r="I280" s="1"/>
  <c r="I281" s="1"/>
  <c r="I282" s="1"/>
  <c r="I283" s="1"/>
  <c r="I284" s="1"/>
  <c r="I285" s="1"/>
  <c r="I286" s="1"/>
  <c r="I287" s="1"/>
  <c r="I288" s="1"/>
  <c r="I289" s="1"/>
  <c r="I290" s="1"/>
  <c r="I291" s="1"/>
  <c r="I292" s="1"/>
  <c r="I293" s="1"/>
  <c r="I294" s="1"/>
  <c r="I295" s="1"/>
  <c r="I296" s="1"/>
  <c r="I297" s="1"/>
  <c r="I298" s="1"/>
  <c r="I299" s="1"/>
  <c r="I300" s="1"/>
  <c r="I301" s="1"/>
  <c r="I302" s="1"/>
  <c r="I303" s="1"/>
  <c r="I304" s="1"/>
  <c r="I305" s="1"/>
  <c r="I306" s="1"/>
  <c r="I307" s="1"/>
  <c r="I308" s="1"/>
  <c r="I309" s="1"/>
  <c r="I310" s="1"/>
  <c r="I311" s="1"/>
  <c r="I312" s="1"/>
  <c r="I313" s="1"/>
  <c r="I314" s="1"/>
  <c r="I315" s="1"/>
  <c r="I316" s="1"/>
  <c r="I317" s="1"/>
  <c r="I318" s="1"/>
  <c r="I319" s="1"/>
  <c r="I320" s="1"/>
  <c r="I321" s="1"/>
  <c r="I322" s="1"/>
  <c r="I323" s="1"/>
  <c r="I324" s="1"/>
  <c r="I325" s="1"/>
  <c r="I326" s="1"/>
  <c r="I327" s="1"/>
  <c r="I328" s="1"/>
  <c r="I329" s="1"/>
  <c r="I330" s="1"/>
  <c r="I331" s="1"/>
  <c r="I332" s="1"/>
  <c r="I333" s="1"/>
  <c r="I334" s="1"/>
  <c r="I335" s="1"/>
  <c r="I336" s="1"/>
  <c r="I337" s="1"/>
  <c r="I338" s="1"/>
  <c r="I339" s="1"/>
  <c r="I340" s="1"/>
  <c r="I341" s="1"/>
  <c r="I342" s="1"/>
  <c r="I343" s="1"/>
  <c r="I344" s="1"/>
  <c r="I345" s="1"/>
  <c r="I346" s="1"/>
  <c r="I347" s="1"/>
  <c r="I348" s="1"/>
  <c r="I349" s="1"/>
  <c r="I350" s="1"/>
  <c r="I351" s="1"/>
  <c r="I352" s="1"/>
  <c r="I353" s="1"/>
  <c r="I354" s="1"/>
  <c r="I355" s="1"/>
  <c r="I356" s="1"/>
  <c r="I357" s="1"/>
  <c r="I358" s="1"/>
  <c r="I359" s="1"/>
  <c r="I360" s="1"/>
  <c r="I361" s="1"/>
  <c r="I362" s="1"/>
  <c r="I363" s="1"/>
  <c r="I364" s="1"/>
  <c r="I365" s="1"/>
  <c r="I366" s="1"/>
  <c r="I367" s="1"/>
  <c r="I368" s="1"/>
  <c r="I369" s="1"/>
  <c r="I370" s="1"/>
  <c r="I371" s="1"/>
  <c r="I372" s="1"/>
  <c r="I373" s="1"/>
  <c r="I374" s="1"/>
  <c r="I375" s="1"/>
  <c r="I376" s="1"/>
  <c r="I377" s="1"/>
  <c r="I378" s="1"/>
  <c r="I379" s="1"/>
  <c r="I380" s="1"/>
  <c r="I381" s="1"/>
  <c r="I382" s="1"/>
  <c r="I383" s="1"/>
  <c r="I384" s="1"/>
  <c r="I385" s="1"/>
  <c r="I386" s="1"/>
  <c r="I387" s="1"/>
  <c r="I388" s="1"/>
  <c r="I389" s="1"/>
  <c r="I390" s="1"/>
  <c r="I391" s="1"/>
  <c r="I392" s="1"/>
  <c r="I393" s="1"/>
  <c r="I394" s="1"/>
  <c r="I395" s="1"/>
  <c r="I396" s="1"/>
  <c r="I397" s="1"/>
  <c r="I398" s="1"/>
  <c r="I399" s="1"/>
  <c r="I400" s="1"/>
  <c r="I401" s="1"/>
  <c r="I402" s="1"/>
  <c r="I403" s="1"/>
  <c r="I404" s="1"/>
  <c r="I405" s="1"/>
  <c r="I406" s="1"/>
  <c r="I407" s="1"/>
  <c r="I408" s="1"/>
  <c r="I409" s="1"/>
  <c r="I410" s="1"/>
  <c r="I411" s="1"/>
  <c r="I412" s="1"/>
  <c r="I413" s="1"/>
  <c r="I414" s="1"/>
  <c r="I415" s="1"/>
  <c r="I416" s="1"/>
  <c r="I417" s="1"/>
  <c r="I418" s="1"/>
  <c r="I419" s="1"/>
  <c r="I420" s="1"/>
  <c r="I421" s="1"/>
  <c r="I422" s="1"/>
  <c r="I423" s="1"/>
  <c r="I424" s="1"/>
  <c r="I425" s="1"/>
  <c r="I426" s="1"/>
  <c r="I427" s="1"/>
  <c r="I428" s="1"/>
  <c r="I429" s="1"/>
  <c r="I430" s="1"/>
  <c r="I431" s="1"/>
  <c r="I432" s="1"/>
  <c r="I433" s="1"/>
  <c r="I434" s="1"/>
  <c r="I435" s="1"/>
  <c r="I436" s="1"/>
  <c r="I437" s="1"/>
  <c r="I438" s="1"/>
  <c r="I439" s="1"/>
  <c r="I440" s="1"/>
  <c r="I441" s="1"/>
  <c r="I442" s="1"/>
  <c r="I443" s="1"/>
  <c r="I444" s="1"/>
  <c r="I445" s="1"/>
  <c r="I446" s="1"/>
  <c r="I447" s="1"/>
  <c r="I448" s="1"/>
  <c r="I449" s="1"/>
  <c r="I450" s="1"/>
  <c r="I451" s="1"/>
  <c r="I452" s="1"/>
  <c r="I453" s="1"/>
  <c r="I454" s="1"/>
  <c r="I455" s="1"/>
  <c r="I456" s="1"/>
  <c r="I457" s="1"/>
  <c r="I458" s="1"/>
  <c r="I459" s="1"/>
  <c r="I460" s="1"/>
  <c r="I461" s="1"/>
  <c r="I462" s="1"/>
  <c r="I463" s="1"/>
  <c r="I464" s="1"/>
  <c r="I465" s="1"/>
  <c r="I466" s="1"/>
  <c r="I467" s="1"/>
  <c r="I468" s="1"/>
  <c r="I469" s="1"/>
  <c r="I470" s="1"/>
  <c r="I471" s="1"/>
  <c r="I472" s="1"/>
  <c r="I473" s="1"/>
  <c r="I474" s="1"/>
  <c r="I475" s="1"/>
  <c r="I476" s="1"/>
  <c r="I477" s="1"/>
  <c r="I478" s="1"/>
  <c r="I479" s="1"/>
  <c r="I480" s="1"/>
  <c r="I481" s="1"/>
  <c r="I482" s="1"/>
  <c r="I483" s="1"/>
  <c r="I484" s="1"/>
  <c r="I485" s="1"/>
  <c r="I486" s="1"/>
  <c r="I487" s="1"/>
  <c r="I488" s="1"/>
  <c r="I489" s="1"/>
  <c r="I490" s="1"/>
  <c r="I491" s="1"/>
  <c r="I492" s="1"/>
  <c r="I493" s="1"/>
  <c r="I494" s="1"/>
  <c r="I495" s="1"/>
  <c r="I496" s="1"/>
  <c r="I497" s="1"/>
  <c r="I498" s="1"/>
  <c r="I499" s="1"/>
  <c r="I500" s="1"/>
  <c r="I501" s="1"/>
  <c r="I502" s="1"/>
  <c r="I503" s="1"/>
  <c r="I504" s="1"/>
  <c r="I505" s="1"/>
  <c r="I506" s="1"/>
  <c r="I507" s="1"/>
  <c r="I508" s="1"/>
  <c r="I509" s="1"/>
  <c r="I510" s="1"/>
  <c r="I511" s="1"/>
  <c r="I512" s="1"/>
  <c r="I513" s="1"/>
  <c r="I514" s="1"/>
  <c r="I515" s="1"/>
  <c r="I516" s="1"/>
  <c r="I517" s="1"/>
  <c r="I518" s="1"/>
  <c r="I519" s="1"/>
  <c r="I520" s="1"/>
  <c r="I521" s="1"/>
  <c r="I522" s="1"/>
  <c r="I523" s="1"/>
  <c r="I524" s="1"/>
  <c r="I525" s="1"/>
  <c r="I526" s="1"/>
  <c r="I527" s="1"/>
  <c r="I528" s="1"/>
  <c r="I529" s="1"/>
  <c r="I530" s="1"/>
  <c r="I531" s="1"/>
  <c r="I532" s="1"/>
  <c r="I533" s="1"/>
  <c r="I534" s="1"/>
  <c r="I535" s="1"/>
  <c r="I536" s="1"/>
  <c r="I537" s="1"/>
  <c r="I538" s="1"/>
  <c r="I539" s="1"/>
  <c r="I540" s="1"/>
  <c r="I541" s="1"/>
  <c r="I542" s="1"/>
  <c r="I543" s="1"/>
  <c r="I544" s="1"/>
  <c r="I545" s="1"/>
  <c r="I546" s="1"/>
  <c r="I547" s="1"/>
  <c r="I548" s="1"/>
  <c r="I549" s="1"/>
  <c r="I550" s="1"/>
  <c r="I551" s="1"/>
  <c r="I552" s="1"/>
  <c r="I553" s="1"/>
  <c r="I554" s="1"/>
  <c r="I555" s="1"/>
  <c r="I556" s="1"/>
  <c r="I557" s="1"/>
  <c r="I558" s="1"/>
  <c r="I559" s="1"/>
  <c r="I560" s="1"/>
  <c r="I561" s="1"/>
  <c r="I562" s="1"/>
  <c r="I563" s="1"/>
  <c r="I564" s="1"/>
  <c r="I565" s="1"/>
  <c r="I566" s="1"/>
  <c r="I567" s="1"/>
  <c r="I568" s="1"/>
  <c r="I569" s="1"/>
  <c r="I570" s="1"/>
  <c r="I571" s="1"/>
  <c r="I572" s="1"/>
  <c r="I573" s="1"/>
  <c r="I574" s="1"/>
  <c r="I575" s="1"/>
  <c r="I576" s="1"/>
  <c r="I577" s="1"/>
  <c r="I578" s="1"/>
  <c r="I579" s="1"/>
  <c r="I580" s="1"/>
  <c r="I581" s="1"/>
  <c r="I582" s="1"/>
  <c r="I583" s="1"/>
  <c r="I584" s="1"/>
  <c r="I585" s="1"/>
  <c r="I586" s="1"/>
  <c r="I587" s="1"/>
  <c r="I588" s="1"/>
  <c r="I589" s="1"/>
  <c r="I590" s="1"/>
  <c r="I591" s="1"/>
  <c r="I592" s="1"/>
  <c r="I593" s="1"/>
  <c r="I594" s="1"/>
  <c r="I595" s="1"/>
  <c r="I596" s="1"/>
  <c r="I597" s="1"/>
  <c r="I598" s="1"/>
  <c r="I599" s="1"/>
  <c r="I600" s="1"/>
  <c r="I601" s="1"/>
  <c r="I602" s="1"/>
  <c r="I603" s="1"/>
  <c r="I604" s="1"/>
  <c r="I605" s="1"/>
  <c r="I606" s="1"/>
  <c r="I607" s="1"/>
  <c r="I608" s="1"/>
  <c r="I609" s="1"/>
  <c r="I610" s="1"/>
  <c r="I611" s="1"/>
  <c r="I612" s="1"/>
  <c r="I613" s="1"/>
  <c r="I614" s="1"/>
  <c r="I615" s="1"/>
  <c r="I616" s="1"/>
  <c r="I617" s="1"/>
  <c r="I618" s="1"/>
  <c r="I619" s="1"/>
  <c r="I620" s="1"/>
  <c r="I621" s="1"/>
  <c r="I622" s="1"/>
  <c r="I623" s="1"/>
  <c r="I624" s="1"/>
  <c r="I625" s="1"/>
  <c r="I626" s="1"/>
  <c r="I627" s="1"/>
  <c r="I628" s="1"/>
  <c r="I629" s="1"/>
  <c r="I630" s="1"/>
  <c r="I631" s="1"/>
  <c r="I632" s="1"/>
  <c r="I633" s="1"/>
  <c r="I634" s="1"/>
  <c r="I635" s="1"/>
  <c r="I636" s="1"/>
  <c r="I637" s="1"/>
  <c r="I638" s="1"/>
  <c r="I639" s="1"/>
  <c r="I640" s="1"/>
  <c r="I641" s="1"/>
  <c r="I642" s="1"/>
  <c r="I643" s="1"/>
  <c r="I644" s="1"/>
  <c r="I645" s="1"/>
  <c r="I646" s="1"/>
  <c r="I647" s="1"/>
  <c r="I648" s="1"/>
  <c r="I649" s="1"/>
  <c r="I650" s="1"/>
  <c r="I651" s="1"/>
  <c r="I652" s="1"/>
  <c r="I653" s="1"/>
  <c r="I654" s="1"/>
  <c r="I655" s="1"/>
  <c r="I656" s="1"/>
  <c r="I657" s="1"/>
  <c r="I658" s="1"/>
  <c r="I659" s="1"/>
  <c r="I660" s="1"/>
  <c r="I661" s="1"/>
  <c r="I662" s="1"/>
  <c r="I663" s="1"/>
  <c r="I664" s="1"/>
  <c r="I665" s="1"/>
  <c r="I666" s="1"/>
  <c r="I667" s="1"/>
  <c r="I668" s="1"/>
  <c r="I669" s="1"/>
  <c r="I670" s="1"/>
  <c r="I671" s="1"/>
  <c r="I672" s="1"/>
  <c r="I673" s="1"/>
  <c r="I674" s="1"/>
  <c r="I675" s="1"/>
  <c r="I676" s="1"/>
  <c r="I677" s="1"/>
  <c r="I678" s="1"/>
  <c r="I679" s="1"/>
  <c r="I680" s="1"/>
  <c r="I681" s="1"/>
  <c r="I682" s="1"/>
  <c r="I683" s="1"/>
  <c r="I684" s="1"/>
  <c r="I685" s="1"/>
  <c r="I686" s="1"/>
  <c r="I687" s="1"/>
  <c r="I688" s="1"/>
  <c r="I689" s="1"/>
  <c r="I690" s="1"/>
  <c r="I691" s="1"/>
  <c r="I692" s="1"/>
  <c r="I693" s="1"/>
  <c r="I694" s="1"/>
  <c r="I695" s="1"/>
  <c r="I696" s="1"/>
  <c r="I697" s="1"/>
  <c r="I698" s="1"/>
  <c r="I699" s="1"/>
  <c r="I700" s="1"/>
  <c r="I701" s="1"/>
  <c r="I702" s="1"/>
  <c r="I703" s="1"/>
  <c r="I704" s="1"/>
  <c r="I705" s="1"/>
  <c r="I706" s="1"/>
  <c r="I707" s="1"/>
  <c r="I708" s="1"/>
  <c r="I709" s="1"/>
  <c r="I710" s="1"/>
  <c r="I711" s="1"/>
  <c r="I712" s="1"/>
  <c r="I713" s="1"/>
  <c r="I714" s="1"/>
  <c r="I715" s="1"/>
  <c r="I716" s="1"/>
  <c r="I717" s="1"/>
  <c r="I718" s="1"/>
  <c r="I719" s="1"/>
  <c r="I720" s="1"/>
  <c r="I721" s="1"/>
  <c r="I722" s="1"/>
  <c r="I723" s="1"/>
  <c r="I724" s="1"/>
  <c r="I725" s="1"/>
  <c r="I726" s="1"/>
  <c r="I727" s="1"/>
  <c r="I728" s="1"/>
  <c r="I729" s="1"/>
  <c r="I730" s="1"/>
  <c r="I731" s="1"/>
  <c r="I732" s="1"/>
  <c r="I733" s="1"/>
  <c r="I734" s="1"/>
  <c r="I735" s="1"/>
  <c r="I736" s="1"/>
  <c r="I737" s="1"/>
  <c r="I738" s="1"/>
  <c r="I739" s="1"/>
  <c r="I740" s="1"/>
  <c r="I741" s="1"/>
  <c r="I742" s="1"/>
  <c r="I743" s="1"/>
  <c r="I744" s="1"/>
  <c r="I745" s="1"/>
  <c r="I746" s="1"/>
  <c r="I747" s="1"/>
  <c r="I748" s="1"/>
  <c r="I749" s="1"/>
  <c r="I750" s="1"/>
  <c r="I751" s="1"/>
  <c r="I752" s="1"/>
  <c r="I753" s="1"/>
  <c r="I754" s="1"/>
  <c r="I755" s="1"/>
  <c r="I756" s="1"/>
  <c r="I757" s="1"/>
  <c r="I758" s="1"/>
  <c r="I759" s="1"/>
  <c r="I760" s="1"/>
  <c r="I761" s="1"/>
  <c r="I762" s="1"/>
  <c r="I763" s="1"/>
  <c r="I764" s="1"/>
  <c r="I765" s="1"/>
  <c r="I766" s="1"/>
  <c r="I767" s="1"/>
  <c r="I768" s="1"/>
  <c r="I769" l="1"/>
  <c r="I770" s="1"/>
  <c r="I771" l="1"/>
  <c r="I772" s="1"/>
  <c r="I773" s="1"/>
  <c r="I774" s="1"/>
  <c r="I775" s="1"/>
  <c r="I776" s="1"/>
  <c r="I777" s="1"/>
  <c r="I778" s="1"/>
  <c r="I779" s="1"/>
  <c r="I780" s="1"/>
  <c r="I781" s="1"/>
  <c r="I782" s="1"/>
  <c r="I783" s="1"/>
  <c r="I784" s="1"/>
  <c r="I785" s="1"/>
  <c r="I786" s="1"/>
  <c r="I787" s="1"/>
  <c r="I788" s="1"/>
  <c r="I789" s="1"/>
  <c r="I790" s="1"/>
  <c r="I791" s="1"/>
  <c r="I792" s="1"/>
  <c r="I793" s="1"/>
  <c r="I794" s="1"/>
  <c r="I795" s="1"/>
  <c r="I796" s="1"/>
  <c r="I797" s="1"/>
  <c r="I798" s="1"/>
  <c r="I799" s="1"/>
  <c r="I800" s="1"/>
  <c r="I801" s="1"/>
  <c r="I802" s="1"/>
  <c r="I803" s="1"/>
  <c r="I804" s="1"/>
  <c r="I805" s="1"/>
  <c r="I806" s="1"/>
  <c r="I807" s="1"/>
  <c r="I808" s="1"/>
  <c r="I809" s="1"/>
  <c r="I810" s="1"/>
  <c r="I811" s="1"/>
  <c r="I812" s="1"/>
  <c r="I813" s="1"/>
  <c r="I814" s="1"/>
  <c r="I815" s="1"/>
  <c r="I816" s="1"/>
  <c r="I817" s="1"/>
  <c r="I818" s="1"/>
  <c r="I819" s="1"/>
  <c r="I820" s="1"/>
  <c r="I821" s="1"/>
  <c r="I822" s="1"/>
  <c r="I823" s="1"/>
  <c r="I824" s="1"/>
  <c r="I825" s="1"/>
  <c r="I826" s="1"/>
  <c r="I827" s="1"/>
  <c r="I828" s="1"/>
  <c r="I829" s="1"/>
  <c r="I830" s="1"/>
  <c r="I831" s="1"/>
  <c r="I832" s="1"/>
  <c r="I833" s="1"/>
  <c r="I834" s="1"/>
  <c r="I835" s="1"/>
  <c r="I836" s="1"/>
  <c r="I837" s="1"/>
  <c r="I838" s="1"/>
  <c r="I839" s="1"/>
  <c r="I840" s="1"/>
  <c r="I841" s="1"/>
  <c r="I842" s="1"/>
  <c r="I843" s="1"/>
  <c r="I844" s="1"/>
  <c r="I845" s="1"/>
  <c r="I846" s="1"/>
  <c r="I847" s="1"/>
  <c r="I848" s="1"/>
  <c r="I849" s="1"/>
  <c r="I850" s="1"/>
  <c r="I851" s="1"/>
  <c r="I852" s="1"/>
  <c r="I853" s="1"/>
  <c r="I854" s="1"/>
  <c r="I855" s="1"/>
  <c r="I856" s="1"/>
  <c r="I857" s="1"/>
  <c r="I858" s="1"/>
  <c r="I859" s="1"/>
  <c r="I860" s="1"/>
  <c r="I861" s="1"/>
  <c r="I862" s="1"/>
  <c r="I863" s="1"/>
  <c r="I864" s="1"/>
  <c r="I865" s="1"/>
  <c r="I866" s="1"/>
  <c r="I867" s="1"/>
  <c r="I868" s="1"/>
  <c r="I869" s="1"/>
  <c r="I870" s="1"/>
</calcChain>
</file>

<file path=xl/sharedStrings.xml><?xml version="1.0" encoding="utf-8"?>
<sst xmlns="http://schemas.openxmlformats.org/spreadsheetml/2006/main" count="6957" uniqueCount="871">
  <si>
    <t>Monnaies de tenue de compte: XAF et USD</t>
  </si>
  <si>
    <t>Rubriques</t>
  </si>
  <si>
    <t>Montant en FCFA Centrale</t>
  </si>
  <si>
    <t>Montant en  $</t>
  </si>
  <si>
    <t>Total montant reçu</t>
  </si>
  <si>
    <t>Total montant dépensé</t>
  </si>
  <si>
    <t>Solde</t>
  </si>
  <si>
    <t>Date</t>
  </si>
  <si>
    <t>Details</t>
  </si>
  <si>
    <t>Type de dépenses</t>
  </si>
  <si>
    <t>Departement</t>
  </si>
  <si>
    <t>Received</t>
  </si>
  <si>
    <t xml:space="preserve">Spent in national currency </t>
  </si>
  <si>
    <t>Balance</t>
  </si>
  <si>
    <t>Name</t>
  </si>
  <si>
    <t>Receipt</t>
  </si>
  <si>
    <t>Donor</t>
  </si>
  <si>
    <t>Country</t>
  </si>
  <si>
    <t>Contrôle</t>
  </si>
  <si>
    <t>COMPTABILITE PALF- Janvier 2019</t>
  </si>
  <si>
    <t>Achat Billet MAKOUA - ETOUMBI</t>
  </si>
  <si>
    <t>Transport</t>
  </si>
  <si>
    <t>Investigations</t>
  </si>
  <si>
    <t>ci64</t>
  </si>
  <si>
    <t>Décharge</t>
  </si>
  <si>
    <t>ɣ</t>
  </si>
  <si>
    <t>Paiement frais d'hôtel à ETOUMBI du 01 au 03 janvier 2019</t>
  </si>
  <si>
    <t>Travel subsistence</t>
  </si>
  <si>
    <t>19/HD</t>
  </si>
  <si>
    <t>o</t>
  </si>
  <si>
    <t>Taxi-Investigation sur terrain</t>
  </si>
  <si>
    <t>Achat boisson lors de la rencontre avec la cible</t>
  </si>
  <si>
    <t>Achat Billet ETOUMBI - MAKOUA</t>
  </si>
  <si>
    <t>oui</t>
  </si>
  <si>
    <t>Paiement frais d'hôtel à Makoua du 03 au 06 janvier 2019</t>
  </si>
  <si>
    <t>Achat Billet MAKOUA - OYO</t>
  </si>
  <si>
    <t>Achat Billet OYO - BZV</t>
  </si>
  <si>
    <t>Taxi MIKALOU - AUBERGE MOUNGALI</t>
  </si>
  <si>
    <t>Achat billet Makoua-OYO/CI64</t>
  </si>
  <si>
    <t>Taxi auberge - Domicile</t>
  </si>
  <si>
    <t>Taxi Domicile - bureau - Domicile</t>
  </si>
  <si>
    <t>Personnel</t>
  </si>
  <si>
    <t>Taxi domicile-bureau-domicile</t>
  </si>
  <si>
    <t xml:space="preserve">Taxi bureau - Agence Océan Moukondo </t>
  </si>
  <si>
    <t xml:space="preserve">Taxi Agence Océan Moukondo - bureau </t>
  </si>
  <si>
    <t>Achat billet BZV-Dolisie</t>
  </si>
  <si>
    <t>Taxi domicile - agence Océan du Nord de Moukondo</t>
  </si>
  <si>
    <t>Taxi agence Océan dolisie-gare routière</t>
  </si>
  <si>
    <t>Taxi gare routière-hôtel</t>
  </si>
  <si>
    <t>Taxi hôtel-marché dolisie(achat batterie samsung)</t>
  </si>
  <si>
    <t>Taxi marché dolisie-hôtel</t>
  </si>
  <si>
    <t>Achat batterie SAMSUNG</t>
  </si>
  <si>
    <t>Office</t>
  </si>
  <si>
    <t>Paiement frais d'hôtel à Dolisie du 10 au 11 et du 15 au 16 Janvier 2019</t>
  </si>
  <si>
    <t>Taxi hôtel-gare routière</t>
  </si>
  <si>
    <t>Achat billet dolisie-Mossendjo</t>
  </si>
  <si>
    <t>Taxi-investigation sur terrain à MOSSENDJO</t>
  </si>
  <si>
    <t>Achat boisson lors de la rencontre avec spain</t>
  </si>
  <si>
    <t>Taxi hôtel-marché-gare feroviaire-mossendjo poste</t>
  </si>
  <si>
    <t>Achat boisson lors de la rencontre avec Patrick</t>
  </si>
  <si>
    <t>Taxi-investigation sur terrain</t>
  </si>
  <si>
    <t>Achat billet Monssendjo - Dolisie</t>
  </si>
  <si>
    <t>Paiement frais d'hôtel du 11 au 15 janvier 2019 à MOSSENDJO</t>
  </si>
  <si>
    <t>Achat billet Dolisie-Brazzaville</t>
  </si>
  <si>
    <t>Taxi Océan Mikalou-Bureau-Domicile</t>
  </si>
  <si>
    <t>Taxi hôtel-gare Océan du nord de dolisie</t>
  </si>
  <si>
    <t>Taxi bureau-Talangaî-domicile</t>
  </si>
  <si>
    <t>Achat Billet BZV-PNR</t>
  </si>
  <si>
    <t>Taxi domicile-Océan Jeanne Vialle</t>
  </si>
  <si>
    <t>Taxi fond tié tié - Appartement TCHIMBAMBA</t>
  </si>
  <si>
    <t>Achat deux cartes Sim AIRTEL</t>
  </si>
  <si>
    <t>Achat crédit MTN 2500 et AIRTEL 1500</t>
  </si>
  <si>
    <t>Telephone</t>
  </si>
  <si>
    <t>Taxi appartement PALF-loumoumba</t>
  </si>
  <si>
    <t>Taxi loumoumba-mawata charden farell</t>
  </si>
  <si>
    <t>Taxi mawata-fond tié tié</t>
  </si>
  <si>
    <t>Taxi Fond tié-tié/appartement via marché oui</t>
  </si>
  <si>
    <t>Achat boisson lors de la rencontre avec Christophe; i23c et moi</t>
  </si>
  <si>
    <t>Taxi appartement PALF-marché mayaka</t>
  </si>
  <si>
    <t>Taxi Marché mayaka- marché thystère</t>
  </si>
  <si>
    <t>Taxi marché thystère-fond tié tié</t>
  </si>
  <si>
    <t>Taxi fond tié-tié/appartement PALF</t>
  </si>
  <si>
    <t>Taxi appartement PALF-centre ville gallerie plateau</t>
  </si>
  <si>
    <t>Taxi galerie-marché foire</t>
  </si>
  <si>
    <t>Taxi marché foire-Pyramide(côte sauvage)</t>
  </si>
  <si>
    <t>Taxi Pyramide-marché mayaka</t>
  </si>
  <si>
    <t>Taxi marché mayaka-appartement PALF</t>
  </si>
  <si>
    <t>Taxi appartement PALF-fond tié tié</t>
  </si>
  <si>
    <t>Taxi Fond tié tié-Siafoumou</t>
  </si>
  <si>
    <t>Taxi Siafoumou-appartement PALF</t>
  </si>
  <si>
    <t>Achat Billet PNR-BZV</t>
  </si>
  <si>
    <t>Taxi Appartement PALF-Fond tié tié</t>
  </si>
  <si>
    <t>Taxi Plateau-Domicile</t>
  </si>
  <si>
    <t>Taxi bureau-ambassade du Gabon-bureau</t>
  </si>
  <si>
    <t>Taxi bureau-aéroport-bureau</t>
  </si>
  <si>
    <t>Achat billet BZV-IMPFONDO Ci64</t>
  </si>
  <si>
    <t>Achat billet d'avion BZV- IMPFONDO pour Gaudet MALANDA</t>
  </si>
  <si>
    <t>Flight</t>
  </si>
  <si>
    <t>legal</t>
  </si>
  <si>
    <t>Taxi bureau-domicile</t>
  </si>
  <si>
    <t>Taxi domicile-aéroport</t>
  </si>
  <si>
    <t>Taxi: Domicile-Bureau/mission d'urgence OUESSO</t>
  </si>
  <si>
    <t>Legal</t>
  </si>
  <si>
    <t>Crépin</t>
  </si>
  <si>
    <t>CONGO</t>
  </si>
  <si>
    <t>Taxi: Bureau-Domicile/Urgence mission OUESSO</t>
  </si>
  <si>
    <t>Mavy</t>
  </si>
  <si>
    <t>Oui</t>
  </si>
  <si>
    <t>Taxi: Bureau-Centre ville; PROFADELLL</t>
  </si>
  <si>
    <t>Achat Billet : Mbouambé Léfini-Ouesso par un véhicule semi remorque</t>
  </si>
  <si>
    <t>Taxi: Hôtel de residence-Répérage d'un autre hôtel</t>
  </si>
  <si>
    <t>Taxi: Hôtel -DDEF</t>
  </si>
  <si>
    <t>Taxi: DDEF-Gendarmerie</t>
  </si>
  <si>
    <t>Taxi: Aéroport-Hôtel pour extraction de l'indic</t>
  </si>
  <si>
    <t>Taxi: Hôtel -Gendarmerie</t>
  </si>
  <si>
    <t>Taxi: Gendarmerie-1er restaurant</t>
  </si>
  <si>
    <t>Taxi: 1er Restaurant-2ème Restaurant</t>
  </si>
  <si>
    <t>Taxi: 2ème Restaurant-Hôtel</t>
  </si>
  <si>
    <t>OUI</t>
  </si>
  <si>
    <t>Taxi: Hôtel-Gendarmerie</t>
  </si>
  <si>
    <t>Taxi: Gendarmerie-Restaurant</t>
  </si>
  <si>
    <t>Taxi: Restaurant-Hôtel</t>
  </si>
  <si>
    <t>Taxi: Hôtel-Restaurant</t>
  </si>
  <si>
    <t>Achat Billet d'avion: Ouesso-Brazzaville</t>
  </si>
  <si>
    <t>Taxi: Gendarmerie-DDEF</t>
  </si>
  <si>
    <t xml:space="preserve">Taxi: DDEF-Hôtel </t>
  </si>
  <si>
    <t>Paiement frais d'hôtel 04 Nuitées à Ouessso du 11 au 15/01/2019</t>
  </si>
  <si>
    <t>Food Allowance du 10 au 15/01/2019 à Ouesso</t>
  </si>
  <si>
    <t>Taxi: Hôtel- Aéroport de Ouesso</t>
  </si>
  <si>
    <t>Taxi: Aéroport maya maya-Domicile</t>
  </si>
  <si>
    <t>Taxi: Bureau-Direction Générale des Eaux et Forets</t>
  </si>
  <si>
    <t>Taxi: DGEF-Bureau</t>
  </si>
  <si>
    <t>BCI</t>
  </si>
  <si>
    <t>Management</t>
  </si>
  <si>
    <t>Services</t>
  </si>
  <si>
    <t>Bonus</t>
  </si>
  <si>
    <t>Media</t>
  </si>
  <si>
    <t>Transfer fees</t>
  </si>
  <si>
    <t>CI64</t>
  </si>
  <si>
    <t>Taxi Bureau-BCI-ONEMO-AIRTEL-MTN</t>
  </si>
  <si>
    <t>IT87</t>
  </si>
  <si>
    <t>Frais de transfert à CI64/Makoua</t>
  </si>
  <si>
    <t>Taxi Bureau-BCI</t>
  </si>
  <si>
    <t>Franck</t>
  </si>
  <si>
    <t>i23c</t>
  </si>
  <si>
    <t>Me Anicet MOUSSAHOU-Frais de mission Owando du 09 au 11 janvier 2019</t>
  </si>
  <si>
    <t>Lawyer fees</t>
  </si>
  <si>
    <t>76/GCF</t>
  </si>
  <si>
    <t>Frais de transfert à IT87/OUESSO</t>
  </si>
  <si>
    <t>Evariste</t>
  </si>
  <si>
    <t>26/GCF</t>
  </si>
  <si>
    <t>Frais de transfert à Hérick/NGO</t>
  </si>
  <si>
    <t>Taxi Bureau-CNSS-ONEMO-BCI</t>
  </si>
  <si>
    <t>28/GCF</t>
  </si>
  <si>
    <t>Frais de transfert à it87/OUESSO</t>
  </si>
  <si>
    <t>25/GCF</t>
  </si>
  <si>
    <t>Frais de transfert à i23c/Nkayi</t>
  </si>
  <si>
    <t>18/GCF</t>
  </si>
  <si>
    <t>Frais de transfert à Franck/OUESSO</t>
  </si>
  <si>
    <t>19/GCF</t>
  </si>
  <si>
    <t>Frais de transfert à CI64/Mossendjo</t>
  </si>
  <si>
    <t>Jospin</t>
  </si>
  <si>
    <t>20/GCF</t>
  </si>
  <si>
    <t>Frais de transfert à Jospin/PNR</t>
  </si>
  <si>
    <t>Achat billet Me Sevérin BIYOUDI/BZV-PNR</t>
  </si>
  <si>
    <t>Me Séverin BIOUDI MIAKASSISSA-Frais de mission PNR du 15 au 17 janvier 2019</t>
  </si>
  <si>
    <t>Rent &amp; Utilities</t>
  </si>
  <si>
    <t>23/GCF</t>
  </si>
  <si>
    <t>Frais de transfert à Gaudet/OUESSO</t>
  </si>
  <si>
    <t>Taxi Bureau-CNSS-BCI</t>
  </si>
  <si>
    <t>Bonus Opération du 12 janvier 2019-IT87</t>
  </si>
  <si>
    <t>Bonus Opération du 12 janvier 2019-i23c</t>
  </si>
  <si>
    <t>15/GCF</t>
  </si>
  <si>
    <t>Dalia</t>
  </si>
  <si>
    <t>Achat billet d'avion BZV-OUESSO/Me Anicet MOUSSAHOU</t>
  </si>
  <si>
    <t>Bonus Opération du 12 janvier 2018-Hérick TCHICAYA</t>
  </si>
  <si>
    <t>Me Anicet MOUSSAHOU-Frais de mission OUESSO du 22 au 25 janvier 2019</t>
  </si>
  <si>
    <t>16/GCF</t>
  </si>
  <si>
    <t>Frais de transfert à it87/Dolisie</t>
  </si>
  <si>
    <t>Frais de transfert à IT87/PNR</t>
  </si>
  <si>
    <t>Frais de transfert à i23c/PNR</t>
  </si>
  <si>
    <t>Taxi Bureau-CNSS-ONEMO</t>
  </si>
  <si>
    <t>Taxi Bureau-BUROTOP/Aller -retour</t>
  </si>
  <si>
    <t>Taxi Bureau-BUROTOP chercher le texte d'exoneration des taxes/Aller -retour</t>
  </si>
  <si>
    <t>Achat billet BZV-NGO/Me MALONGA MBOKO Audrey</t>
  </si>
  <si>
    <t>290106002019--37</t>
  </si>
  <si>
    <t>Achat billet BZV-NGO/Jospin Mésach KAYA DAMBA</t>
  </si>
  <si>
    <t>Court fees</t>
  </si>
  <si>
    <t>Frais de transfert à Gaudet/IMPFONDO</t>
  </si>
  <si>
    <t>Taxi bureau-Congo Telecom</t>
  </si>
  <si>
    <t>Bonus du mois de décembre 2018- i23c</t>
  </si>
  <si>
    <t>Frais de mission Me MALONGA MBOKO Audrey /DJAMBALA</t>
  </si>
  <si>
    <t>Amenophys</t>
  </si>
  <si>
    <t>Taxi Bureau-BCI-MTN-AIRTEL-CNSS-ONEMO</t>
  </si>
  <si>
    <t>Bonus du mois décembre 2018-Mésange CIGNAS</t>
  </si>
  <si>
    <t>31/GCF</t>
  </si>
  <si>
    <t>Frais de transfert à Dalia/OUESSO</t>
  </si>
  <si>
    <t>32/GCF</t>
  </si>
  <si>
    <t>Frais de transfert à Jospin/DJAMBALA</t>
  </si>
  <si>
    <t>Taxi Bureau-CNSS-ONEMO-Bureau</t>
  </si>
  <si>
    <t>Taxi domicile-Bureau</t>
  </si>
  <si>
    <t>Taxi Bureau -domicile</t>
  </si>
  <si>
    <t>Food allowance pendant la pause</t>
  </si>
  <si>
    <t>Taxi Bureau -Parquet/Aller- retour</t>
  </si>
  <si>
    <t>Taxi: ministère de la jusctice-bureau</t>
  </si>
  <si>
    <t>Mésange</t>
  </si>
  <si>
    <t>Taxi: Bureau-Wcs pour travailler pas de courant au bureau</t>
  </si>
  <si>
    <t>Perrine Odier</t>
  </si>
  <si>
    <t>Taxi Office &gt; WCS&gt; Office</t>
  </si>
  <si>
    <t xml:space="preserve">Taxi office &gt; AMBASSADE USA &gt; Office </t>
  </si>
  <si>
    <t xml:space="preserve">Taxi office &gt; WCS &gt; Office </t>
  </si>
  <si>
    <t xml:space="preserve">Taxi Office&gt; MEF &gt; Office &gt; WCS&gt; MEF &gt; Office </t>
  </si>
  <si>
    <t xml:space="preserve">Taxi Office&gt;  TAF &gt; Office </t>
  </si>
  <si>
    <t xml:space="preserve">Taxi office &gt; MEF &gt; MAMI WATA &gt; MEF &gt; Office </t>
  </si>
  <si>
    <t>Taxi Bureau PALF-Radio Rurale</t>
  </si>
  <si>
    <t>Taxi Radio Rurale-ES TV</t>
  </si>
  <si>
    <t>Taxi ES TV-TOP TV</t>
  </si>
  <si>
    <t>Taxi TOP TV-Radio Liberté</t>
  </si>
  <si>
    <t>Taxi Radio Liberté-Bureau PALF</t>
  </si>
  <si>
    <t>Taxi Bureau PALF-Aéroport Maya Maya</t>
  </si>
  <si>
    <t>Taxi Aéroport Maya maya-Bureau PALF</t>
  </si>
  <si>
    <t>Taxi Radio Rurale-TOP TV</t>
  </si>
  <si>
    <t>Taxi Agence Charden farell plateau de 15 ans-ES TV</t>
  </si>
  <si>
    <t>Taxi ES TV-Radio Rurale</t>
  </si>
  <si>
    <t>Taxi Radio Rurale-Radio Liberté</t>
  </si>
  <si>
    <t>Taxi Radio Liberté-TOP TV</t>
  </si>
  <si>
    <t>Taxi TOP TV-Bureau PALF</t>
  </si>
  <si>
    <t>Taxi Bureau PALF-TOP TV</t>
  </si>
  <si>
    <t>Taxi TOP TV -Radio Rurale</t>
  </si>
  <si>
    <t>Taxi ES TV-Bureau PALF</t>
  </si>
  <si>
    <t>Taxi Bureau PALF-Banque BCI</t>
  </si>
  <si>
    <t>Taxi Banque BCI-Radio Rurale</t>
  </si>
  <si>
    <t>Taxi Radio Rurale-Vox.cg</t>
  </si>
  <si>
    <t>Taxi Vox.cg-TOP TV</t>
  </si>
  <si>
    <t>Taxi Radio liberté-Groupecongomédias</t>
  </si>
  <si>
    <t>Taxi Groupecongomedias-Firstmedias.com</t>
  </si>
  <si>
    <t>Taxi Firstmedias.com-Bureau PALF</t>
  </si>
  <si>
    <t>Taxi Banque BCI-congoprofond.net</t>
  </si>
  <si>
    <t>Taxi congoprofond.net-ES TV</t>
  </si>
  <si>
    <t>Taxi ES TV-groupecongomédia</t>
  </si>
  <si>
    <t>Taxi Groupecongomedias.com-Radio Rurale</t>
  </si>
  <si>
    <t>Taxi Radio Rurale-Firstmediac.com</t>
  </si>
  <si>
    <t>Taxi Firstmedias.com-vox.cg</t>
  </si>
  <si>
    <t>Taxi Top Tv-La Semaine Africaine</t>
  </si>
  <si>
    <t>Taxi La Semaine Africaine-Le Patriote</t>
  </si>
  <si>
    <t>Taxi Le Patriote-Radio Liberté</t>
  </si>
  <si>
    <t>Taxi Banque BCI-Vox.cg</t>
  </si>
  <si>
    <t>Taxi Vox.cg-ES TV</t>
  </si>
  <si>
    <t>Taxi Radio Rurale-Groupecongomedias</t>
  </si>
  <si>
    <t>Taxi Firstmedias.com-Radio Liberté</t>
  </si>
  <si>
    <t>Impression et reliure des rapports d'activités PALF du 4eme trimestre dans une bureautique</t>
  </si>
  <si>
    <t>Taxi Bureau PALF-Ministère de l'Economie Forestière</t>
  </si>
  <si>
    <t>Taxi DGFAP-Ministère de la Justice</t>
  </si>
  <si>
    <t>Taxi Ministère de la Justice-ACFAP</t>
  </si>
  <si>
    <t>Taxi ACFAP-Bureau PALF</t>
  </si>
  <si>
    <t>Taxi Bureau-Beach-Talangai (essayer le fonctionnement de la sim et achat billet pour Nkayi)</t>
  </si>
  <si>
    <t>Taxi Talangai-Bureau (retour au bureau)</t>
  </si>
  <si>
    <t>Achat billet BZV-Nkayi (mission pour Nkayi)</t>
  </si>
  <si>
    <t>080106002019--54</t>
  </si>
  <si>
    <t>Taxi Casis-Talangai-Jeanne vialle (départ pour Nkayi)</t>
  </si>
  <si>
    <t>Taxi Gare routière Nkayi-Hôtel (recherche de l'hôtel)</t>
  </si>
  <si>
    <t>Taxi Hôtel-Marché Madibou-Grand marché (prospection générale)</t>
  </si>
  <si>
    <t>Taxi GM-Gare de sibiti-Hôtel (prospection générale)</t>
  </si>
  <si>
    <t>Taxi Hôtel- Marché-Gare Nkayi-Dépôt gaz (investigations sur le terrain)</t>
  </si>
  <si>
    <t>Taxi Depôt gaz-Marché RN-Grand marché (extension de l'investigation))</t>
  </si>
  <si>
    <t>Taxi grand marché-Chez Hervé-Chez Matiti (rencontrer les cibles)</t>
  </si>
  <si>
    <t>Achat boisson rencontre avec les cibles</t>
  </si>
  <si>
    <t>Taxi chez la cible-Marché Hôpital-Aéroport Nkayi (continuité des investigations)</t>
  </si>
  <si>
    <t>Taxi Aéroport-Gare Loudima-Hôtel (prospection et retour à l'hôtel)</t>
  </si>
  <si>
    <t>Taxi Hôtel-Chez valérie-Grand marché (rencontrer la cible de la crâne de babouin)</t>
  </si>
  <si>
    <t>Taxi Grand marché-Marché Hôpital-RN (Rencontre avec une cible et prospection)</t>
  </si>
  <si>
    <t>Taxi RN-Marché Carrefour-Mabomo (investigation sur terrain)</t>
  </si>
  <si>
    <t>Taxi Mabomo-Gare Sibiti-Grand marché-Hôtel (revoir les cibles et retour à l'hôtel travailler sur les 3 docs)</t>
  </si>
  <si>
    <t>Taxi hôtel-Rond point Nkayi-Hôtel (rencontre avec une cible)</t>
  </si>
  <si>
    <t>Achat boisson (rencontre avec une cible)</t>
  </si>
  <si>
    <t>Taxi hôtel-Marché-Chez Yves-Gare sibiti (rencontre avec deux cibles)</t>
  </si>
  <si>
    <t>Taxi Gare sibiti-Marché RN-Marché la Base (prospection et rencontre)</t>
  </si>
  <si>
    <t>Taxi Marché la base-Mabomo-Charden farell (investigation et retrait d'argent)</t>
  </si>
  <si>
    <t>Taxi CF- Dépôt de gaz-Av de Ngabo (rencontrer la cible des crânes)</t>
  </si>
  <si>
    <t>Taxi Av Ngabo-Chez Hervé-Hôtel (rencontre et retour à l'hôtel)</t>
  </si>
  <si>
    <t>Achat boisson (différentes rencontres avec les cibles)</t>
  </si>
  <si>
    <t>Taxi Hôtel-Chez le gabonais-Gare Loudima (rencontrer la cible gabonaise )</t>
  </si>
  <si>
    <t>Taxi gare Loudima-Gare Zanaga-Mabomo (prospection sur le terrain)</t>
  </si>
  <si>
    <t>Taxi Mabomo-Grand marché-Hôtel (prospection et retour à l'hôtel)</t>
  </si>
  <si>
    <t>Taxi hôtel-Chez Hervé-Chez valérie (voir les cibles pour une dernière fois)</t>
  </si>
  <si>
    <t>Taxi chez valérie-chez la cible gabonaise-Marché RN (rencontre avec les cibles)</t>
  </si>
  <si>
    <t>Taxi Marché-Océan du nord-Mélodie Agence (faire ma réservation pour Brazzaville)</t>
  </si>
  <si>
    <t>Taxi Mélodie-Gare Nkayi-Grand marché (recherche de la reservation et prospection)</t>
  </si>
  <si>
    <t>Taxi Grand marché-hôtel (retour à l'hôtel)</t>
  </si>
  <si>
    <t>Taxi hôtel-Gare routière de Nkayi (retour à Brazza)</t>
  </si>
  <si>
    <t>Achat billet Nkayi-Brazzaville (départ pour Brazzaville)</t>
  </si>
  <si>
    <t xml:space="preserve">Paiement frais d'hôtel pour 06 nuitées du 8 au 14 Janvier 2019 </t>
  </si>
  <si>
    <t>Food allowance mission Nkayi du 8 au 14 Janvier 2019</t>
  </si>
  <si>
    <t>Taxi Gare brazzaville-Talangai-Casis (arrivé à Brazzaville)</t>
  </si>
  <si>
    <t>Taxi Bureau-Moukondo-Bureau (rencontrer le camerounais)</t>
  </si>
  <si>
    <t>Taxi Bureau-Talangai-Bureau (achat billet des investigateurs)</t>
  </si>
  <si>
    <t>Achat billet Brazzaville-PN (Mission PN)</t>
  </si>
  <si>
    <t>Taxi Casis-Mikalou-Talangai (départ pour PN)</t>
  </si>
  <si>
    <t>Taxi Appartement-Grand marché-Mawata (voir et rencontrer les indics)</t>
  </si>
  <si>
    <t>Taxi Mawata-Appartement (retour à l'appartement)</t>
  </si>
  <si>
    <t>Taxi Appartement-marché Tiétié-Mawata (identifier les medecins traditionnels et rencontrer l'informateur)</t>
  </si>
  <si>
    <t>Achat boisson (rencontre avec l'informateur)</t>
  </si>
  <si>
    <t>Taxi Mawata-Nvounvou-Tchystète (investigations et visites des coins avec l'indic)</t>
  </si>
  <si>
    <t>Taxi Tchystère-Grand marché-Fond tiétié (rencontre avec une cible)</t>
  </si>
  <si>
    <t>Taxi Fond tié tié-Pharma nuptia-Appartement (achat billet retour Brazzaville)</t>
  </si>
  <si>
    <t>Taxi Appartement-Rond point Lumumba-Mawata (rencontre avec des cibles et retrait d'argent)</t>
  </si>
  <si>
    <t>Taxi Mawata-Casino-grand marché foire (investigation sur terrain)</t>
  </si>
  <si>
    <t>Taxi Marché Foire-Marché Oui-Fond Tié tié (prospection et rencontre avec des cibles)</t>
  </si>
  <si>
    <t>Taxi Fond tié tié-Marché PK-Marché Raille (investigation sur le terrain)</t>
  </si>
  <si>
    <t>Taxi Marché raille-vers les libanais-Appartement (investigation et retour à l'appartement)</t>
  </si>
  <si>
    <t>Taxi Appartement-Gare Nzassi (départ pour Nzassi)</t>
  </si>
  <si>
    <t>Taxi PNR-Nzassi (départ pour Nzassi)</t>
  </si>
  <si>
    <t>Taxi Gare Nzassi-Hôtel (arrivé et recherche de l'hôtel)</t>
  </si>
  <si>
    <t>Taxi Hôtel-la frontière-Fouta (première prospection)</t>
  </si>
  <si>
    <t>Taxi Fouta-Grand marché-SNPC (investigation générale)</t>
  </si>
  <si>
    <t>Taxi SNPC-la grande place-Hôtel</t>
  </si>
  <si>
    <t>Taxi Hôtel-la frontière-marché (rencontrer le douanier)</t>
  </si>
  <si>
    <t>Achat boisson et repas (rencontre avec le Douanier)</t>
  </si>
  <si>
    <t>Taxi marché-Tsiamba Nzassi-Fouta (extension de l'investigation)</t>
  </si>
  <si>
    <t>Taxi Fouta-Chez Bagdou-Grande place (rencontrer une cible)</t>
  </si>
  <si>
    <t>Taxi grande place-Vers la frontière-Hôtel (voir d'autres coins et retour à l'hôtel)</t>
  </si>
  <si>
    <t>Taxi Nzassi-Village Bondo-Nzassi (prospection du village)</t>
  </si>
  <si>
    <t>Taxi Gare Nzassi-la frontière-marché (dernière rencontre avec les cibles)</t>
  </si>
  <si>
    <t>Taxi marché-Grande place-Chez Bagdou (rencontre avec les cibles)</t>
  </si>
  <si>
    <t>Taxi Chez Bagdou-SNPC-Fouta (investigation et rencontre avec les cibles)</t>
  </si>
  <si>
    <t>Taxi Fouta-Hôtel-Gare de Nzassi (départ pour PNR)</t>
  </si>
  <si>
    <t>Taxi Nzassi-PNR (retour à PNR)</t>
  </si>
  <si>
    <t>Taxi Grand marché-gare océan-Mawata (achat du billet et rencontre avec l'informateur)</t>
  </si>
  <si>
    <t>Achat billet PNR-Brazzaville (retour à Brazzaville)</t>
  </si>
  <si>
    <t>n</t>
  </si>
  <si>
    <t>Taxi Mawata-Grand marché-Marché Raille (rencontre avec des cibles)</t>
  </si>
  <si>
    <t>Taxi Marché Raille-Chez Mahamat-Appartement (retour à l'appartement)</t>
  </si>
  <si>
    <t>Paiement Frais d'hôtel pour 03 nuitées du 22 au 25 janvier 2019 (mission PN-Nzassi)</t>
  </si>
  <si>
    <t>Food allowance mission PNR-Nzassi du 19 au 25 janvier 2019</t>
  </si>
  <si>
    <t>Taxi Moukondo-Talangai-Casis (arrivé à Brazzaville)</t>
  </si>
  <si>
    <t>Taxi Bureau-Mampasi-Bureau (achat téléphone professionnel)</t>
  </si>
  <si>
    <t>Achat crédit (contacter les cibles de Kinshasa)</t>
  </si>
  <si>
    <t>Taxi bureau-Jeanne vialle-Talangai (achat billet pour Makoua)</t>
  </si>
  <si>
    <t>Achat billet BZV-Makoua (mission makoua)</t>
  </si>
  <si>
    <t>010207002019-32</t>
  </si>
  <si>
    <t>Taxi à Pointe-Noire, Résidence-DDEF pour civilités au DD</t>
  </si>
  <si>
    <t>Taxi à Pointe-Noire, DDEF-CA pour vérifier la situation de l'acte de pourvoi cas MASSOUEME</t>
  </si>
  <si>
    <t>Taxi CA-Restaurant Pour le petit déjeuner</t>
  </si>
  <si>
    <t>Taxi restaurant-Résidence PALF PNR</t>
  </si>
  <si>
    <t>Taxi Résidence PALF-Restaurant</t>
  </si>
  <si>
    <t>Taxi Résidence PALF-CA pour suivre l'audience</t>
  </si>
  <si>
    <t>Taxi CA-DDEF pour le compte rendu  au DD</t>
  </si>
  <si>
    <t>Taxi DDEF-Résidence PALF</t>
  </si>
  <si>
    <t>Taxi- Restaurant-résidence PALF</t>
  </si>
  <si>
    <t>Taxi Résidence-Agence océan du nord pour l'achat du billet</t>
  </si>
  <si>
    <t>Taxi Agence Océan du nord-Résidence</t>
  </si>
  <si>
    <t>Taxi Résidence PALF-Gare routière Océan du nord</t>
  </si>
  <si>
    <t>Achat Billet Océan du Nord: Pointe-Noire-Brazzaville</t>
  </si>
  <si>
    <t>180106302019--28</t>
  </si>
  <si>
    <t>Taxi à Brazzaville: Gare routière Océan du nord-bureau</t>
  </si>
  <si>
    <t>Photocopie des documents juridiques pour les missions</t>
  </si>
  <si>
    <t>Taxi Domicile-Gare routière océan du nord de talangai</t>
  </si>
  <si>
    <t>Taxi NGO-DJAMBALA</t>
  </si>
  <si>
    <t>Taxi moto à Djambala: hôtel-Maison d'arrêt pour la visite geôle</t>
  </si>
  <si>
    <t>Taxi moto à Djambala maison d'arrêt-hôtel</t>
  </si>
  <si>
    <t>Taxi moto maison d'arrêt-hôtel</t>
  </si>
  <si>
    <t xml:space="preserve">Taxi moto à Djambala hôtel-DDEF pour présentation des civilités au DD </t>
  </si>
  <si>
    <t>Taxi moto à Djambala TGI-Charden Farell pour rétirer les fonds transferés par Mavy</t>
  </si>
  <si>
    <t>Taxi moto Charden farell-TGI</t>
  </si>
  <si>
    <t>Taxi moto TGI-Restaurant</t>
  </si>
  <si>
    <t>Taxi moto Restaurant-hôtel</t>
  </si>
  <si>
    <t>Jail visit</t>
  </si>
  <si>
    <t>Transfert à Maitre Malonga/complement frais de mission</t>
  </si>
  <si>
    <t>Food allowance à Djambala pour 02 jours</t>
  </si>
  <si>
    <t>Paiement frais d'hôtel à Djambala du 29 au 31 janvier 2019</t>
  </si>
  <si>
    <t>Achat billet Djambala-Ngo à Océan du nord</t>
  </si>
  <si>
    <t>Achat billet Ngo-Owando à Océan du nord</t>
  </si>
  <si>
    <t>Taxi moto à Owando gare routière-Hôtel</t>
  </si>
  <si>
    <t>Taxi: Bureau-Aeroport acheter le billet  Impfondo pour Gaudet</t>
  </si>
  <si>
    <t>Stone</t>
  </si>
  <si>
    <t>Taxi: Aeroport-bureau</t>
  </si>
  <si>
    <t>Taxi: Domicile-Aeroport à destination d'Impfondo</t>
  </si>
  <si>
    <t>Taxi: aeroport d'impfondo-hôtel</t>
  </si>
  <si>
    <t>Taxi: Hôtel-Maison d'arrêt d'Impfondo</t>
  </si>
  <si>
    <t>Taxi: Maison d'arrêt-Hôtel</t>
  </si>
  <si>
    <t>Taxi: Hôtel-Agence AIR CONGO se renseigner pour l'achat du billet</t>
  </si>
  <si>
    <t>Taxi: Agence AIR CONGO-Bureau WCS rencontrer le logisticien de WCS d'Impfondo</t>
  </si>
  <si>
    <t>Taxi: Bureau de WCS-Economie forestière</t>
  </si>
  <si>
    <t>Taxi: Economie forestière-TGI</t>
  </si>
  <si>
    <t>Taxi: TGI-Hôtel</t>
  </si>
  <si>
    <t>Taxi: Hôtel-Maison d'arrêt d'Impfondo faire la visite geôle</t>
  </si>
  <si>
    <t xml:space="preserve">Ration des prévenus à IMPFONDO </t>
  </si>
  <si>
    <t>Taxi: Maison d'arrêt-Restaurant</t>
  </si>
  <si>
    <t>Taxi: Restaurant-Bureau WCS</t>
  </si>
  <si>
    <t>Taxi: Bureau WCS-La mucodec rejoindre le conservateur et le coordonateur WCS d'Impfondo</t>
  </si>
  <si>
    <t>Taxi: La mucodec-Agence océan du nord se renseigner pour le bus Impfondo-ouesso</t>
  </si>
  <si>
    <t>Taxi: Agence Océan du nord-Hôtel</t>
  </si>
  <si>
    <t>Paiement frais d'hôtel pour 02 nuitées du 09 au 11/01/2019</t>
  </si>
  <si>
    <t>Food allowance Impfondo du 9 au 11 Janvier 2019</t>
  </si>
  <si>
    <t>Taxi:Hôtel- bureau de WCS prendre le vehicule à destination de Thanry</t>
  </si>
  <si>
    <t xml:space="preserve">Taxi: Gare routière de Thanry-Agence océan du nord </t>
  </si>
  <si>
    <t>Taxi: Agence océan du nord-Auberge</t>
  </si>
  <si>
    <t>Taxi: Auberge-Agence océan du nord de Thanry</t>
  </si>
  <si>
    <t>Paiement frais d'hôtel pour 01 nuitée à THANRY</t>
  </si>
  <si>
    <t>Achat billet océan du nord à Thanry pour Ouesso</t>
  </si>
  <si>
    <t>Food Allowance à Thanry pour la journée du 12/01/2019</t>
  </si>
  <si>
    <t>Taxi: Agence océan du nord de Ouesso-Hôtel</t>
  </si>
  <si>
    <t>Taxi: Hôtel-Marché pour acheter la nourriture des prévenus</t>
  </si>
  <si>
    <t xml:space="preserve">Taxi: Marché-Restaurant donner à Franck la nourriture des prévenus </t>
  </si>
  <si>
    <t>Taxi: Hôtel-Aeroport d'Owando se renseigner pour le programme des vols</t>
  </si>
  <si>
    <t>Taxi: Aeroport-Hôtel</t>
  </si>
  <si>
    <t>Taxi: Hôtel-Aeroport d'Owando faire la reservation de Crépin</t>
  </si>
  <si>
    <t>Taxi: Hôtel-restaurant</t>
  </si>
  <si>
    <t>Taxi: Restaurant-Bureau Palf/wwf/African parks</t>
  </si>
  <si>
    <t>Taxi: Bureau PALF-Hôtel</t>
  </si>
  <si>
    <t>Taxi: Hôtel-bureau Palf/wwf/African parks</t>
  </si>
  <si>
    <t>Location du taxi et quatre tours de transport des meubles concernant le démenagement des bureaux palf Ouesso</t>
  </si>
  <si>
    <t>Achat du tournevis pour le demenagement du local OUESSO</t>
  </si>
  <si>
    <t>Taxi: Nouveaux bureaux Palf/wwf/African Parks-Charden farell</t>
  </si>
  <si>
    <t>Taxi: Charden farell-Aeroport</t>
  </si>
  <si>
    <t>Food allowance Ouesso du 13 au 15 janvier 2019</t>
  </si>
  <si>
    <t>Paiement frais d'hôtel pour 03 nuitées à Ouesso du 12 au 15 janvier 2019</t>
  </si>
  <si>
    <t>Herick</t>
  </si>
  <si>
    <t>Taxi: Hôtel-Aeroport de Ouesso à destination de Brazzaville</t>
  </si>
  <si>
    <t>Taxi: Aeroport-Hôpital de base de Ouesso, visiter le détenu qui s'était évanoui</t>
  </si>
  <si>
    <t>Taxi: Hôpital-Aeroport</t>
  </si>
  <si>
    <t>Taxi: Aeroport maya maya-Domicile</t>
  </si>
  <si>
    <t>Achat du Timbre à l'aeroport de Ouesso pour le billet OUESSO-BZV</t>
  </si>
  <si>
    <t>Travel expenses</t>
  </si>
  <si>
    <t>Taxi: Bureau-Maison d'arrêt de Brazzaville</t>
  </si>
  <si>
    <t>Taxi: maison d'arrêt -Bureau</t>
  </si>
  <si>
    <t>Taxi: Bureau-Casino acheter le papier hygiénique</t>
  </si>
  <si>
    <t>Taxi: Casino-Bureau</t>
  </si>
  <si>
    <t>Taxi: domicile-aeroport à destination d'Impfondo</t>
  </si>
  <si>
    <t>Taxi: Hôtel 1-Hôtel 2 pour chercher une chambre libre car à l'hotel 1 n'y avait plus de place</t>
  </si>
  <si>
    <t>Taxi: Hôtel 1-Hôtel 2 chercher une chambre libre car à l'hôtel 1, n'y avait pas aussi de chambre libre</t>
  </si>
  <si>
    <t>Taxi: Hôtel 2-Hôtel 3 ou j'ai finalement trouvé une chambre libre</t>
  </si>
  <si>
    <t>Taxi: Maison d'arrêt-Economie forestière</t>
  </si>
  <si>
    <t>Taxi: Economie forestière-Agence AIR CONGO</t>
  </si>
  <si>
    <t>Achat billet d'avion Impfondo-Brazzaville</t>
  </si>
  <si>
    <t>Taxi: Agence AIR CONGO-Restaurant</t>
  </si>
  <si>
    <t>Taxi: Hôtel-Maison d'arrêt</t>
  </si>
  <si>
    <t>Taxi: Maison d'arrêt-Charden farell</t>
  </si>
  <si>
    <t>Taxi: Charden farell-Restaurant</t>
  </si>
  <si>
    <t xml:space="preserve">Food Allowance Impfondo du 23 au 26 janvier 2019 </t>
  </si>
  <si>
    <t>Paiemenet frais d'hôtel pour trois nuitées mission Impfondo du 23 au 26 janvier 2019</t>
  </si>
  <si>
    <t>Taxi: Hôtel-Aeroport</t>
  </si>
  <si>
    <t>Achat du timbre à l'aeroport d'Impfondo</t>
  </si>
  <si>
    <t>Taxi: Aeroport-Domicile</t>
  </si>
  <si>
    <t>Taxi bureau-Aéroport</t>
  </si>
  <si>
    <t>Taxi Aéroport-bureau</t>
  </si>
  <si>
    <t>Taxi bureau-ministère de la justice</t>
  </si>
  <si>
    <t>Taxi ministère de la justice-bureau</t>
  </si>
  <si>
    <t>Taxi bureau-aéroport</t>
  </si>
  <si>
    <t>Taxi aéroport-bureau</t>
  </si>
  <si>
    <t>Taxi bureau-TGI Brazzaville</t>
  </si>
  <si>
    <t>Taxi TGI Brazzaville-bureau</t>
  </si>
  <si>
    <t>Taxi aéroport-hôtel à Ouesso</t>
  </si>
  <si>
    <t>Achat billet d'avion Ouesso-Brazzaville</t>
  </si>
  <si>
    <t>Taxi hôtel-case de passage Palf à Ouesso</t>
  </si>
  <si>
    <t>Taxi case de passage PALF-restaurant à Ouesso</t>
  </si>
  <si>
    <t>Taxi restaurant-hôtel à Ouesso</t>
  </si>
  <si>
    <t>Taxi hôtel-Ddef à Ouesso</t>
  </si>
  <si>
    <t>Taxi DDEF-TGI à Ouesso</t>
  </si>
  <si>
    <t>Taxi TGI-Ddef à Ouesso</t>
  </si>
  <si>
    <t xml:space="preserve">Taxi Ddef-case de passage Palf à Ouesso </t>
  </si>
  <si>
    <t>Taxi case de passage-charden farell à Ouesso</t>
  </si>
  <si>
    <t>Taxi charden farell-boutique à Ouesso</t>
  </si>
  <si>
    <t>Taxi boutique-case de passage Palf à Ouesso</t>
  </si>
  <si>
    <t xml:space="preserve">Achat d'une paire d'équerres support  et d'un paquet de cheville complet </t>
  </si>
  <si>
    <t>Taxi case de passage palf-restaurant à Ouesso</t>
  </si>
  <si>
    <t xml:space="preserve">Taxi Hôtel-Ddef à Ouesso </t>
  </si>
  <si>
    <t>taxi DDEF-TGI à Ouesso</t>
  </si>
  <si>
    <t>Taxi TGI-case de passage palf à Ouesso</t>
  </si>
  <si>
    <t>Taxi domicile-bureau</t>
  </si>
  <si>
    <t>Taxi bureau-ocean du nord pour achat des billets</t>
  </si>
  <si>
    <t>Taxi ocean du nord-bureau</t>
  </si>
  <si>
    <t>Taxi bureau-cabinet d'avocat pour le dépôt du billet et du budget de maitre Anicet</t>
  </si>
  <si>
    <t>Taxi cabinet d'avocat-Bureau</t>
  </si>
  <si>
    <t>Taxi bureau-charden farrel pour transferer de l'argent à Daniel</t>
  </si>
  <si>
    <t>Taxi charden farrel-bureau</t>
  </si>
  <si>
    <t>Achat billet BZV-OWANDO-Franck</t>
  </si>
  <si>
    <t>090106002019--2</t>
  </si>
  <si>
    <t>Achat billet BZV-OWANDO-Hérick</t>
  </si>
  <si>
    <t>Achat billet BZV-OWANDO-Me Anicet MOUSSAHOU</t>
  </si>
  <si>
    <t>Taxi domicile-ocean du nord de Mikalou</t>
  </si>
  <si>
    <t>Taxi moto Gare routière-Hotel</t>
  </si>
  <si>
    <t>Taxi moto Hotel-Resto</t>
  </si>
  <si>
    <t>Taxi moto Resto-Tribunal</t>
  </si>
  <si>
    <t>Taxi moto Tribunal-Ocean du Nord pour achat du billet retour sur Brazzaville</t>
  </si>
  <si>
    <t>Taxi moto Ocean du nord-Hotel</t>
  </si>
  <si>
    <t>Taxi moto Hotel-Ocean du Nord pour annuler le billet</t>
  </si>
  <si>
    <t>Taxi moto Ocean du Nord-Seoul Express pour achat du billet pour Ouesso</t>
  </si>
  <si>
    <t>Taxi moto Seoul Express-Hotel</t>
  </si>
  <si>
    <t>Taxi moto Resto-Hotel</t>
  </si>
  <si>
    <t>Taxi moto Hotel-Gare routière Owando</t>
  </si>
  <si>
    <t>Taxi moto Gare routière-Ocean du nord pour annulation du billet retour Brazzaville</t>
  </si>
  <si>
    <t>Taxi moto Ocean du nord-Seoul Express pour annulation du billet Ouesso</t>
  </si>
  <si>
    <t>Billet Owando-Makoua</t>
  </si>
  <si>
    <t>Taxi moto Gare routière Makoua-Lieu d'attente du bus Ocean du Nord en partance sur Ouesso</t>
  </si>
  <si>
    <t>Taxi Gare routière-Hotel</t>
  </si>
  <si>
    <t>Taxi Hotel-Charden Farrel BEAC</t>
  </si>
  <si>
    <t>Taxi Charden Farrel-Hotel</t>
  </si>
  <si>
    <t>Taxi Hotel-Maouené pour faire un transfert à Gaudet</t>
  </si>
  <si>
    <t>Taxi Maouené-Hotel</t>
  </si>
  <si>
    <t>Taxi Hotel-Marché pour la consignation des taxis</t>
  </si>
  <si>
    <t>Taxi Marché-Hotel</t>
  </si>
  <si>
    <t>Taxi Hotel-Resto</t>
  </si>
  <si>
    <t>Taxi Resto-Hotel</t>
  </si>
  <si>
    <t>Paiement frais d'hôtel à Makoua pour une nuitée</t>
  </si>
  <si>
    <t>Taxi Hotel-Lieu de reperage à Hotel Genaelle</t>
  </si>
  <si>
    <t>Taxi Hotel Genaelle-La gendarmerie</t>
  </si>
  <si>
    <t>Taxi Gendarmerie-Genaelle</t>
  </si>
  <si>
    <t>Taxi Casima Hotel-Gendarmerie</t>
  </si>
  <si>
    <t>Taxi Gendarmerie-Resto</t>
  </si>
  <si>
    <t>Taxi Resto-Vers un autre resto</t>
  </si>
  <si>
    <t>Taxi Resto-Gendarmerie pour la visite géole</t>
  </si>
  <si>
    <t>Taxi Gendarmerie-Hotel</t>
  </si>
  <si>
    <t>Taxi Hotel-Gendarmerie pour la visite geole</t>
  </si>
  <si>
    <t>Taxi DDEF-Gendarmerie</t>
  </si>
  <si>
    <t>Taxi Gendarmerie-Hopital</t>
  </si>
  <si>
    <t>Taxi Hopital-Gendarmerie</t>
  </si>
  <si>
    <t>Taxi Gendarmerie-CA de Ouesso</t>
  </si>
  <si>
    <t>Taxi MA-Resto</t>
  </si>
  <si>
    <t>Taxi Hotel-DDEF</t>
  </si>
  <si>
    <t>Taxi DDEF-Aéroport</t>
  </si>
  <si>
    <t>Taxi Aéroport-Hotel</t>
  </si>
  <si>
    <t>Achat billet d'avion pour OUESSO-Brazzaville</t>
  </si>
  <si>
    <t>Taxi Hôtel-DDEF</t>
  </si>
  <si>
    <t>Taxi DDEF-CA</t>
  </si>
  <si>
    <t>Taxi CA-DDEF</t>
  </si>
  <si>
    <t>Taxi CA-Charden Farrell</t>
  </si>
  <si>
    <t>Taxi Charden Farrell-Resto</t>
  </si>
  <si>
    <t>Taxi Hôtel-Aéroport</t>
  </si>
  <si>
    <t>Taxi Aéroport de Brazzaville-Bureau</t>
  </si>
  <si>
    <t>Taxi bureau-journal officiel</t>
  </si>
  <si>
    <t>Taxi journal officiel-bureau</t>
  </si>
  <si>
    <t>Photocopie d'un dossier-dossier remis chez maitre Malonga</t>
  </si>
  <si>
    <t>Taxi bureau-océan du nord Talangai</t>
  </si>
  <si>
    <t>Taxi Océan du nord-bureau</t>
  </si>
  <si>
    <t>Taxi bureau - ocean du nord Moungali pour achat du billet BZV-Ouesso</t>
  </si>
  <si>
    <t>décharge</t>
  </si>
  <si>
    <t>Achat du billet BZV-Ouesso pour mission</t>
  </si>
  <si>
    <t xml:space="preserve">Taxi ocean du nord Moungali - bureau /retour pour l'achat du billet </t>
  </si>
  <si>
    <t>Taxi domicile - gare routière talangai pour mission sur Ouesso</t>
  </si>
  <si>
    <t>Taxi ocean du nord ouesso - Hôtel /pour mission de Ouesso</t>
  </si>
  <si>
    <t>Taxi hôtel - ocean du nord pour prendre des renseignement de voyage pour Ci64</t>
  </si>
  <si>
    <t>Taxi ocean du nord - trans afrique - Stelimac - hôtel pour prendre les renseignements de voyage pour Ci64</t>
  </si>
  <si>
    <t>Taxi hôtel - place rouge - hôtel mission de ouesso</t>
  </si>
  <si>
    <t xml:space="preserve">Taxi hôtel - quartier ngongo  voir une cible </t>
  </si>
  <si>
    <t>Taxi quartier ngongo - hôtel retour de chez la cible</t>
  </si>
  <si>
    <t>Taxi hôtel - place rouge pour l'achat d'un chargeur</t>
  </si>
  <si>
    <t>Achat du chargeur android</t>
  </si>
  <si>
    <t>Taxi place rouge - quartier mboma rencontrer une cible</t>
  </si>
  <si>
    <t>Achat boisson lors de la rencontre avec les cibles</t>
  </si>
  <si>
    <t xml:space="preserve">Taxi Quartier Mboma - hôtel </t>
  </si>
  <si>
    <t>Taxi hôtel - place rouge mission de ouesso</t>
  </si>
  <si>
    <t>Taxi place rouge - charden farrel pour retrait du budget de mission</t>
  </si>
  <si>
    <t>Taxi charden farell - hôtel mission de ouesso</t>
  </si>
  <si>
    <t>Taxi hôtel - quartier Ngongo chez Saturnin</t>
  </si>
  <si>
    <t xml:space="preserve">Achat boisson et nourriture pour les cibles </t>
  </si>
  <si>
    <t>Taxi quartier ngongo - quartier mboma - hôtel voir une cible</t>
  </si>
  <si>
    <t>Taxi hôtel - place rouge rencontrer la cible Baron</t>
  </si>
  <si>
    <t>Achat à manger plus boisson lors de la rencontre sur terrain</t>
  </si>
  <si>
    <t>Taxi place rouge - hôtel retour du terrain</t>
  </si>
  <si>
    <t>Taxi hôtel - place rouge - port sur le terrain</t>
  </si>
  <si>
    <t>Achat Boisson lors de la rencontre avec les cibles</t>
  </si>
  <si>
    <t>Taxi port hydrocarbure - port sécondaire - hôtel retour sur le terrain</t>
  </si>
  <si>
    <t>Taxi hôtel - place rouge - hôtel</t>
  </si>
  <si>
    <t>Taxi hôtel - vers le port chez les cibles - place rouge avec les cibles lors de leur arrivée sur Ouesso avec les produits</t>
  </si>
  <si>
    <t xml:space="preserve">Achat à manger plus boisson pour les cibles lors de leur arrivée de pokola sur Ouesso </t>
  </si>
  <si>
    <t>Taxi place rouge - hôtel</t>
  </si>
  <si>
    <t>Taxi hôtel - rue Ewalo - hôtel rencontrer les cibles</t>
  </si>
  <si>
    <t>Taxi hôtel - rue Ewalo avec les cibles au restaurant</t>
  </si>
  <si>
    <t>Achat à manger pour les cibles</t>
  </si>
  <si>
    <t>Taxi rue Ewalo - place rouge avec les cibles</t>
  </si>
  <si>
    <t>Taxi place rouge - hôtel avec les cibles</t>
  </si>
  <si>
    <t>Taxi hôtel - place rouge avec les cibles</t>
  </si>
  <si>
    <t>Taxi hôtel - charden farell pour le retrait du budget de mission</t>
  </si>
  <si>
    <t>Taxi charden farell - hôtel retour du retrait du budget de mission</t>
  </si>
  <si>
    <t>Achat papier plus stylos pour dessin des plans d'hôtel</t>
  </si>
  <si>
    <t>Taxi hôtel - express union - hôtel pour opération</t>
  </si>
  <si>
    <t>Taxi Owando - Oyo retour mission d'opération de Ouesso</t>
  </si>
  <si>
    <t>Taxi hôtel - trans afrique - Ocean du nord - hôtel pour renseignement du voyage Oyo-BZV</t>
  </si>
  <si>
    <t>Taxi hôtel - Ocean du nord pour retour de mission de Ouesso</t>
  </si>
  <si>
    <t xml:space="preserve">Achat du billet Oyo-BZV retour de mission de ouesso </t>
  </si>
  <si>
    <t>130106002019--59</t>
  </si>
  <si>
    <t>Taxi gare routière ocean Talangai - domicile retour de mission de Ouesso</t>
  </si>
  <si>
    <t>Paiement frais d'hôtel mission Ouesso pour 07 nuitées du 05 au 12/01/2019</t>
  </si>
  <si>
    <t>Paiement frais d'hôtel à Oyo retour de mission de Ouesso 1 nuitée du 12 au 13/01/19</t>
  </si>
  <si>
    <t>Food Allowance mission Ouesso du 05 au 13/01/19</t>
  </si>
  <si>
    <t>Achat billet BZV- Dolisie pour mission d'investigation</t>
  </si>
  <si>
    <t>Taxi domicile - gare routière pour mission de Dolisie</t>
  </si>
  <si>
    <t>Taxi RN1 - hôtel pour  mission de Dolisie</t>
  </si>
  <si>
    <t>Taxi hôtel - grand marché pour investigation</t>
  </si>
  <si>
    <t>Taxi grand marché de Dolisie - quartier Bateke pour investigation</t>
  </si>
  <si>
    <t>Taxi quartier Bateke - quartier Mombo pour investigation</t>
  </si>
  <si>
    <t>Taxi quartier Mombo - hôtel retour du terrain</t>
  </si>
  <si>
    <t>Taxi hôtel - mosquée pour investigation</t>
  </si>
  <si>
    <t>Taxi mosquée - gare routière pour investigation</t>
  </si>
  <si>
    <t>Taxi gare routière de Dolisie - Bas Congo pour investigation sur terrain</t>
  </si>
  <si>
    <t>Taxi  bas Congo - quartier Bateke pour investigation sur terrain</t>
  </si>
  <si>
    <t>Taxi quartier Bateke - grand marché voir une cible</t>
  </si>
  <si>
    <t>Achat boison plus à manger au restaurant pour les cibles</t>
  </si>
  <si>
    <t>Taxi grand marché - hôtel retour sur terrain</t>
  </si>
  <si>
    <t>Taxi hôtel - Charden Farell pour retrait du budget de mission</t>
  </si>
  <si>
    <t>Taxi Charden Farell - hôtel</t>
  </si>
  <si>
    <t>Taxi hôtel - quartier Bateke pour investigation</t>
  </si>
  <si>
    <t>Taxi Quartier  Bateke - rue zanaga pour investigation</t>
  </si>
  <si>
    <t>Taxi rue Zanaga - gare routière de Dolisie pour investigation</t>
  </si>
  <si>
    <t>Taxi gare routière de Dolisie - gare ferroviaire rencontrer une cible</t>
  </si>
  <si>
    <t>Achat boison pour les cibles lors de la rencontre</t>
  </si>
  <si>
    <t>Taxi gare ferroviaire - grand marché rencontrer une cible</t>
  </si>
  <si>
    <t>Achat à manger lors de la rencontre avec une cible</t>
  </si>
  <si>
    <t>Taxi marché - quartier Tsila pour investigation</t>
  </si>
  <si>
    <t>Taxi quartier Tsila - hôtel retour du terrain</t>
  </si>
  <si>
    <t>Taxi hôtel - quartier Tsila pour investigation</t>
  </si>
  <si>
    <t>Taxi quartier Tsila - hôpital général pour investigation</t>
  </si>
  <si>
    <t>Taxi hôpital général - aeroport voir une cible</t>
  </si>
  <si>
    <t>Achat à manger et boisson lors de la rencontre avec la cible</t>
  </si>
  <si>
    <t>Taxi aeroport - ave. De l'indépendence</t>
  </si>
  <si>
    <t>Taxi ave. De l'indépendence - marché pour investigation</t>
  </si>
  <si>
    <t>Taxi marché - hôtel retour du terrain</t>
  </si>
  <si>
    <t>Taxi hôtel - Prefecture pourinvestigation sur terrain</t>
  </si>
  <si>
    <t>Taxi prefecture - ave. De l'indépendence pour investigation sur terrain</t>
  </si>
  <si>
    <t xml:space="preserve">Taxi ave. De l'indépendence - mosquée pour rendez-vous avec une cible </t>
  </si>
  <si>
    <t>Taxi mosquée - Chez GAPS</t>
  </si>
  <si>
    <t>Taxi Chez GAPS - ocean du nord pour achat du billet Dolisie-BZV</t>
  </si>
  <si>
    <t>Achat du billet ocean du nord Dolisie - Brazzaville pour retour de mission</t>
  </si>
  <si>
    <t>Taxi Océan du nord - hôtel</t>
  </si>
  <si>
    <t>Taxi hôtel - gare routière pour retour de mission sur Dolisie</t>
  </si>
  <si>
    <t>Taxi gare routière de Talangai - domicile retour de mission de Dolisie</t>
  </si>
  <si>
    <t>Food Allowance mission de Dolisie du 19 au 25/01/19</t>
  </si>
  <si>
    <t>Paiement frais d'hôtel mission de Dolisie pour 06 nuitées du 19 au 25/01/19</t>
  </si>
  <si>
    <t>Taxi bureau - Moungali pour achat billet BZV-Makoua</t>
  </si>
  <si>
    <t>Taxi Moungali - Ocean du nord Talangai pour achat du billet BZV-Makoua</t>
  </si>
  <si>
    <t>Taxi ocean du nord Talangai - Trans Afrique - Ocean du nord talangai - boulevard pour renseignement et achat du billet</t>
  </si>
  <si>
    <t>Achat du billet BZV-Makoua pour mission d'investigation</t>
  </si>
  <si>
    <t>Paiement 45% des frais médicaux de Herick à la Clinique Islamique de Talangaï  (test paludisme 1000f) et achats produits pharmaceutiques sur ordonnance du médecin traitant  (2845f)</t>
  </si>
  <si>
    <t xml:space="preserve">Décharge </t>
  </si>
  <si>
    <t>Taxi à BZV: domicile - gare routière à destination de Ngo</t>
  </si>
  <si>
    <t xml:space="preserve">Taxi à Ngo : gare routière - hôtel  (1) - hôtel (2). Obligé de changer d'hôtel car le premier n'ayant même pas de douche et les latrines étant très impropres,  une sorte de case de passage où fait de surcroît défaut. </t>
  </si>
  <si>
    <t>Taxi à Ngo: hôtel - bureautique imprimer l'ordre de mission</t>
  </si>
  <si>
    <t>Impression ordre de mission à Ngo</t>
  </si>
  <si>
    <t xml:space="preserve">Office materials </t>
  </si>
  <si>
    <t>Taxi à Ngo: bureautique - sous-préfecture, pour civilités au sous-prefet</t>
  </si>
  <si>
    <t xml:space="preserve">Taxi à Ngo : sous-préfecture - gendarmerie auditionner Patrick ayant abattu l'éléphant </t>
  </si>
  <si>
    <t xml:space="preserve">Taxi à Ngo: gendarmerie - brigade EF - gendarmerie pour ficeler les premières déclarations du prévenu et le réécouter suite à la découverte de nouveaux éléments </t>
  </si>
  <si>
    <t xml:space="preserve">Taxi à Ngo: gendarmerie - retour brigade EF réorganiser le manuscrit du pv d'audition du prévenu Patrick par rapport aux nouveaux éléments recueillis </t>
  </si>
  <si>
    <t xml:space="preserve">Taxi à Ngo: brigade EF - restaurant </t>
  </si>
  <si>
    <t xml:space="preserve">Taxi à Ngo: restaurant - secrétariat bureautique saisir le pv d'audition du prévenu Patrick,  la plainte et le soit transmis </t>
  </si>
  <si>
    <t xml:space="preserve">Saisie à la bureautique du pv d'audition du prévenu Patrick, la plainte et le soit transmis </t>
  </si>
  <si>
    <t xml:space="preserve">Taxi à Ngo: bureautique - hôtel le soir </t>
  </si>
  <si>
    <t xml:space="preserve">Taxi à Ngo: hôtel - marché acheter la ration du prévenu Patrick </t>
  </si>
  <si>
    <t>Ration du prévenu à Ngo, le matin</t>
  </si>
  <si>
    <t>Taxi à Ngo: marché - gendarmerie  (visite geôle )</t>
  </si>
  <si>
    <t xml:space="preserve">Taxi à Ngo : gendarmerie - charden farell retirer les fonds envoyés par Mavy  </t>
  </si>
  <si>
    <t xml:space="preserve">Taxi à Ngo : charden farell - restaurant </t>
  </si>
  <si>
    <t xml:space="preserve">Taxi à Ngo : restaurant  - sous-préfecture finaliser la procédure EF avec le conservateur  </t>
  </si>
  <si>
    <t>Taxi à Ngo : Sous - préfecture - bureautique photocopier la procédure EF</t>
  </si>
  <si>
    <t xml:space="preserve">Photocopie procédure EF à Ngo cas Patrick </t>
  </si>
  <si>
    <t xml:space="preserve">Taxi à Ngo : Bureautique - gendarmerie - hôtel prendre le téléphone du prévenu pour prelever le répertoire </t>
  </si>
  <si>
    <t xml:space="preserve">Taxi à Ngo le soir : hôtel - marché acheter la ration du prévenu  </t>
  </si>
  <si>
    <t xml:space="preserve">Ration du prévenu à Ngo </t>
  </si>
  <si>
    <t>Taxi à Ngo le soir  : marché - gendarmerie  (visite geôle )</t>
  </si>
  <si>
    <t xml:space="preserve">Taxi à Ngo le soir: gendarmerie - restaurant - hôtel </t>
  </si>
  <si>
    <t>Paiement frais d'hôtel Nuitées à Ngo du 08 au 11 janvier 2019</t>
  </si>
  <si>
    <t xml:space="preserve">Food allowance à Ngo du 08 au 11 janvier 2019 </t>
  </si>
  <si>
    <t xml:space="preserve">Taxi à Ngo: hôtel - marché - hôtel chercher un moyen pouvant me conduire urgemment à Ouesso </t>
  </si>
  <si>
    <t xml:space="preserve">Taxi à Ngo: hôtel-gare routière emprunter un taxi me conduisant à Gamboma </t>
  </si>
  <si>
    <t xml:space="preserve">Taxi Ngo - Gamboma </t>
  </si>
  <si>
    <t xml:space="preserve">Taxi Gamboma  - Oyo </t>
  </si>
  <si>
    <t>Taxi Oyo- Owando  (j'ai pris 2 places dans l'urgence de vite arriver à Ouesso, soit 4000f×2 )</t>
  </si>
  <si>
    <t>Taxi - Oyo - Makoua : là il manquait encore 4 clients. Alors, toujours dans l'urgence, le temps étant imparti, j'occupai 5 places; soit la mienne + les 4 autres vides. Faisant au total 3000f×5= 15.000f</t>
  </si>
  <si>
    <t xml:space="preserve">Taxi Makoua - Ouesso la nuit : faute de clients, aucun taxi n'osait faire la route, tous attendant de se remplir avant de démarrer. Chose qui allait me faire attendre jusque très tard dans la nuit, peut être même me faire passer la nuit sur Makoua. L'urgence de Ouesso ne permettant pas ce retard, je fus amené à emprunter seul un taxi en négociant à 30.000f toutes les places,  au lieu de 60.000f; l'unité étant à 10.000f× 6 places. </t>
  </si>
  <si>
    <t>Taxi à Ouesso avec Franck et Crepin,  la course étant facturée par passager à Ouesso,  soit 500f×3 : hôtel - hôtel de IT87  (repérage )</t>
  </si>
  <si>
    <t xml:space="preserve">Taxi à Ouesso : Hôtel de IT87 - DDEF rencontrer le DD et prendre des éléments </t>
  </si>
  <si>
    <t xml:space="preserve"> Taxi à Ouesso : DDEF - gendarmerie constituer l'équipe d'intervention cas Ebert</t>
  </si>
  <si>
    <t>Taxi à Ouesso : Gendarmerie - hôtel de IT87pour se positionner avec les gendarmes et le chef faune (opération Ebert )</t>
  </si>
  <si>
    <t>Jus avec les gendarmes et le chef faune dans le restaurant de l'hôtel de IT87 à Ouesso en attendant le top</t>
  </si>
  <si>
    <t>Operations</t>
  </si>
  <si>
    <t xml:space="preserve">Taxi à Ouesso avec les gendarmes après l'opération : hôtel de IT87  - gendarmerie </t>
  </si>
  <si>
    <t xml:space="preserve">Bonus des gendarmes à Ouesso cas Ebert et autres </t>
  </si>
  <si>
    <t xml:space="preserve">Bonus des EF à Ouesso, cas Elbert </t>
  </si>
  <si>
    <t>Taxi à Ouesso : gendarmerie - restaurant  (n°1, rien à manger ) - restaurant  (n°2)</t>
  </si>
  <si>
    <t xml:space="preserve">Taxi à Ouesso avec Gaudet et Crepin  : restaurant - hôtel </t>
  </si>
  <si>
    <t>Taxi à Ouesso : hôtel - gendarmerie, poursuite les auditions du cas Ebert</t>
  </si>
  <si>
    <t xml:space="preserve">Taxi à Ouesso : Gendarmerie - restaurant - hôtel </t>
  </si>
  <si>
    <t xml:space="preserve">Taxi à Ouesso le soir: hôtel - restaurant - hôtel </t>
  </si>
  <si>
    <t xml:space="preserve">Taxi à Ouesso: hôtel gendarmerie, suite pv cas Ebert </t>
  </si>
  <si>
    <t xml:space="preserve">Taxi à Ouesso : gendarmerie - DDEF rencontrer le DD et monter pv  </t>
  </si>
  <si>
    <t xml:space="preserve">Taxi à Ouesso : DDEF - hôtel </t>
  </si>
  <si>
    <t xml:space="preserve">Taxi à Ouesso: hôtel - restaurant - hôtel </t>
  </si>
  <si>
    <t xml:space="preserve">Taxi à Ouesso: Hôtel - gendarmerie finaliser les pv </t>
  </si>
  <si>
    <t>Taxi à Ouesso : Gendarmerie - bureautique  (1) fermée - bureautique  (2) - gendarmerie pour imprimer la planche photographique et  acheter les chemises cartonnées, le marqueur et le scotch destinés à monter(chemises ) la procédure gendarmes et attacher(scotch ) l'ivoire .</t>
  </si>
  <si>
    <t>Impression planche photographique, achat chemises cartonnées, marqueur et scotch à Ouesso, cas Ebert.</t>
  </si>
  <si>
    <t>Taxis(2), à Ouesso: gendarmerie - hôpital, avec 4 gendarmes et le prévenu Ebert ayant fait un malaise avant le défèrement. La course étant payable par passager à raison de 500f</t>
  </si>
  <si>
    <t xml:space="preserve">Taxi à Ouesso : Hôpital - gendarmerie après le malaise du prévenu Ebert </t>
  </si>
  <si>
    <t xml:space="preserve">Taxi à Ouesso : Gendarmerie -Parquet avec 3 gendarmes et le prévenu Ebert pendant le défèrement </t>
  </si>
  <si>
    <t xml:space="preserve">Taxi à Ouesso : Parquet - en route pour le restaurant - puis obligé de rebrousser chemin pour aller à la gendarmerie suite à l'appel du Capitaine de la Section de recherche me demandant auprès de Crepin </t>
  </si>
  <si>
    <t>Taxi à Ouesso : Gendarmerie - restaurant - hôtel après avoir fait le rapport du défèrement au Capitaine de la Section de recherche suite à son appel émis à travers Crepin en demandant  après moi.</t>
  </si>
  <si>
    <t>Taxi à Ouesso : Hôtel - DDEF, pour rapport au DD et copie pv EF</t>
  </si>
  <si>
    <t xml:space="preserve">Taxi à Ouesso : DDEF - Aéroport - hôtel, achat billets retour </t>
  </si>
  <si>
    <t>Paiement frais d'hôtel Nuitées à Ouesso du 11 au 18 janvier 2019</t>
  </si>
  <si>
    <t xml:space="preserve">Taxi à Ouesso : hôtel - DDEF rédiger la demande de réquisition cas Ebert </t>
  </si>
  <si>
    <t xml:space="preserve">Taxi à Ouesso : DDEF - Maison d'arrêt remettre les textes juridiques au greffier qui en avait besoin </t>
  </si>
  <si>
    <t xml:space="preserve">Taxi à Ouesso: Maison d'arrêt - gendarmerie - hôtel après avoir rencontré le Colonel au sujet de la demande de réquisition cas Ebert </t>
  </si>
  <si>
    <t>Food allowance à Ouesso du 12 au 18 janvier 2019</t>
  </si>
  <si>
    <t>Taxi à Ouesso : hôtel - aéroport pour rentrer à BZV</t>
  </si>
  <si>
    <t xml:space="preserve">Taxi à BZV: Aéroport - bureau </t>
  </si>
  <si>
    <t xml:space="preserve">Taxi à BZV: bureau - domicile après la mission de Ouesso </t>
  </si>
  <si>
    <t xml:space="preserve">Taxi à BZV : Bureau - Ambassade des USA - bureau avec Perrine </t>
  </si>
  <si>
    <t>Relevé</t>
  </si>
  <si>
    <t>AGIOS DU 30/11/2018 AU 31/12</t>
  </si>
  <si>
    <t>FRAIS RET.DEPLACE Chq n° 03634987</t>
  </si>
  <si>
    <t>FRAIS RET.DEPLACE Chq n°3634978</t>
  </si>
  <si>
    <t>Salaire du mois de décembre 2018-Jospin Mésach KAYA/CHQ N 3634978</t>
  </si>
  <si>
    <t>FRAIS RET.DEPLACE Chq n°3634981</t>
  </si>
  <si>
    <t>Achat crédit Télephonique MTN, relatif au budget prévisionnel mensuel du mois de Janvier 2019/CHQ N 3634988</t>
  </si>
  <si>
    <t>FRAIS RET.DEPLACE Chq n°3634982</t>
  </si>
  <si>
    <t>Reglement facture Congo Telecom-décembre 2018/CHQ n°3634989</t>
  </si>
  <si>
    <t>FRAIS RET.DEPLACE Chq n°3634990</t>
  </si>
  <si>
    <t>Quote part de rémunération versée par PALF à Perrine ODIER, Coordinatrice (JANVIER 2019 /CHQ N°3634994)</t>
  </si>
  <si>
    <t>FRAIS RET.DEPLACE Chq n°3634994</t>
  </si>
  <si>
    <t>Reglement facture bonus medias portant les audiences du 10 et 16 janvier 2019 au TGI d'OWANDO et à la cour d'Appel de PNR</t>
  </si>
  <si>
    <t>FRAIS RET.DEPLACE Chq n°3634991</t>
  </si>
  <si>
    <t>Reglement facture bonus medias portant la condamnation à 3ans d'emprisonnement ferme d'un trafiquant d'ivoire par le TGI d'OWANDO</t>
  </si>
  <si>
    <t>FRAIS RET.DEPLACE Chq n°3634995</t>
  </si>
  <si>
    <t>COTISATION WEB BANK</t>
  </si>
  <si>
    <t>Reglement facture bonus medias portant sur l'arrestation de trois présumés trafiquants d'ivoire à Ouesso dans le département de la Sangha</t>
  </si>
  <si>
    <t>FRAIS RET.DEPLACE Chq n°3634996</t>
  </si>
  <si>
    <t>Règlement CNSS 4eme trimestre 2018-Legal</t>
  </si>
  <si>
    <t>Règlement CNSS 4eme trimestre 2018-Media</t>
  </si>
  <si>
    <t>Règlement CNSS 4eme trimestre 2018-Management</t>
  </si>
  <si>
    <t>Règlement CNSS 4eme trimestre 2018-Investigations</t>
  </si>
  <si>
    <t>AVAAZ</t>
  </si>
  <si>
    <t>USFWS</t>
  </si>
  <si>
    <t>FRAIS VRT PERMANENT</t>
  </si>
  <si>
    <t>Ordre de virement</t>
  </si>
  <si>
    <t>FRAIS RET.DEPLACE Chq n°3634997</t>
  </si>
  <si>
    <t>Ouverture du dossier-contrat d'engagement d'avocat du 23 Janvier 2019/Me MALONGA MBOKO Audrey Chq n°3634997</t>
  </si>
  <si>
    <t>FRAIS RET.DEPLACE Chq n°3634998</t>
  </si>
  <si>
    <t>Ouverture du dossier-contrat d'engagement d'avocat du 28 Janvier 2019/Me MOUSSAHOU GOMA Anicet Chq n°3634998</t>
  </si>
  <si>
    <t>FRAIS EMIS VRT SALAIRE</t>
  </si>
  <si>
    <t>FRAIS RET.DEPLACE Chq n°3635003</t>
  </si>
  <si>
    <t>FRAIS RET.DEPLACE Chq n°3635004</t>
  </si>
  <si>
    <t>Achat crédit Télephonique MTN, relatif au budget prévisionnel mensuel du mois de février 2019/CHQ N 3635005</t>
  </si>
  <si>
    <t>Reglement facture d'achat des fournitures bureautique à BUROTOP/CHQ n°3634999</t>
  </si>
  <si>
    <t>FRAIS RET.DEPLACE Chq n°3635000</t>
  </si>
  <si>
    <t>Honoraires de consultation i23c-Janvier 2019/CHQ N 36350000</t>
  </si>
  <si>
    <t>FRAIS RET.DEPLACE Chq n°3635001</t>
  </si>
  <si>
    <t>Honoraires de consultation IT87-Janvier 2019/CHQ N 3635001</t>
  </si>
  <si>
    <t>Bank fees</t>
  </si>
  <si>
    <t>Virement salaire Janvier 2019-Evariste LELOUSSI</t>
  </si>
  <si>
    <t>Virement salaire janvier 2019-Mésange CIGNAS</t>
  </si>
  <si>
    <t>Virement salaire Janvier 2019-Gaudet Stone MALANDA</t>
  </si>
  <si>
    <t>Virement salaire Janvier 2019-Herick TCHICAYA</t>
  </si>
  <si>
    <t>Virement salaire Janvier 2019-Mavy MALELA</t>
  </si>
  <si>
    <t>Virement salaire Janvier 2019-Crépin IBOUILI</t>
  </si>
  <si>
    <t>Virement salaire Janvier 2019-Dalia Palyga KOUNINGANGA OYONTSIO</t>
  </si>
  <si>
    <t>Virement salire Janvier 2019- NZENGOMONA NTADI Pricille Déborah (suite à la procuration de Mr Jack Bénisson MALONGA MERSY en mission en RCA)</t>
  </si>
  <si>
    <t>Rent &amp; utilities</t>
  </si>
  <si>
    <t>Internet</t>
  </si>
  <si>
    <t>Taxi urgence OUESSO-OYO apres l'operation/IT87</t>
  </si>
  <si>
    <t>73/GCF</t>
  </si>
  <si>
    <t>Bonus du mois de novembre 2018-Jospin KAYA</t>
  </si>
  <si>
    <t>Bonus du mois de décembre 2018-Dieudonné IBOUANGA</t>
  </si>
  <si>
    <t>Bonus du mois de décembre 2018-Dalia OYONTSIO</t>
  </si>
  <si>
    <t>Bonus du mois de décembre 2018-Evariste LELOUSSI</t>
  </si>
  <si>
    <t>Bonus du mois de décembre 2018-Gaudet MALANDA</t>
  </si>
  <si>
    <t>Bonus du mois de décembre 2018-Crépin IBOUILI</t>
  </si>
  <si>
    <t>Bonus du mois de décembre 2018-Hérick TCHICAYA</t>
  </si>
  <si>
    <t>Bonus de responsabilité du mois de décembre 2018-Hérick TCHICAYA</t>
  </si>
  <si>
    <t>Bonus fin d'accord de stage-Franck TCHIBINDA</t>
  </si>
  <si>
    <t>Bonus de Responsabilité du mois de décembre 2018-i23c</t>
  </si>
  <si>
    <t>Bonus de Responsabilité du mois de décembre 2018-Mésange CIGNAS</t>
  </si>
  <si>
    <t xml:space="preserve">Frais de citation à comparaitre devant le tribunal du travail </t>
  </si>
  <si>
    <t>Achat billet d'avion BZV-IMPFONDO/Gaudet MALANDA</t>
  </si>
  <si>
    <t>Achat billet d'avion OUESSO-BZV/par l'agence AIR CONGO</t>
  </si>
  <si>
    <t>Achat Billet d'avion Ouesso - BZV</t>
  </si>
  <si>
    <t>Achat billet d'avion pour BZV-OUESSO</t>
  </si>
  <si>
    <t>Ration des prévenus de la maison d'arrêt d'impfondo chacun ayant reçu 1000FCFA</t>
  </si>
  <si>
    <t>Ration des prévenus à OUESSO</t>
  </si>
  <si>
    <t>Ration des prevenus à OUESSO</t>
  </si>
  <si>
    <t>Achat d'un Jus Coca et de deux paquets de biscuits pour le prévenu</t>
  </si>
  <si>
    <t>Ration pour les cinq prévenus de la maison d'arrêt d'impfondo chacun ayant reçu 1000FCFA</t>
  </si>
  <si>
    <t>Ration de dix prévenus à la maison d'arrêt de OUESSO</t>
  </si>
  <si>
    <t>Ration pour les cinq prévenus de la maison d'arrêt d'Impfondo chacun ayant reçu 1000FCFA</t>
  </si>
  <si>
    <t>Ration du prévenu à DJAMBALA</t>
  </si>
  <si>
    <t>Achat de deux paquets de rouleaux du papier hygiénique</t>
  </si>
  <si>
    <t>Complement espèces pour l'achat des fournitures bureautique à BUROTOP</t>
  </si>
  <si>
    <t>Paiement du Loyer bureau de BZV pour le 4eme trimestre de l'année 2018/CHQ N 03634976</t>
  </si>
  <si>
    <t>Règlement facture SNE/ Novembre-décembre 2018</t>
  </si>
  <si>
    <t>V.P EMIS LENDO LEPERS JEWEL/Paiement du loyer de PNR pour le mois de janvier 2019</t>
  </si>
  <si>
    <t>Main d'œuvre du menuisier pour la fixation des meubles à OUESSO</t>
  </si>
  <si>
    <t>Food allowance mission MOSSENDJO pour 07 jours</t>
  </si>
  <si>
    <t>Achat du Timbre pour le billet d'avion Ouesso-BZV</t>
  </si>
  <si>
    <t>Food allowance mission PNR-du 19 au 25 janvier 2019</t>
  </si>
  <si>
    <t xml:space="preserve">Trust building </t>
  </si>
  <si>
    <t>Achat Billet Makoua-Ouesso</t>
  </si>
  <si>
    <t>Food allowance mission pour 07 jours à DOLISIE</t>
  </si>
  <si>
    <t>Salaire du mois de Janvier 2019-Jospin Mésach KAYA/CHQ N 3635002</t>
  </si>
  <si>
    <t>FRAIS RET.DEPLACE Chq n°3635002</t>
  </si>
  <si>
    <t>Food allowance à OUESSO du 29 janvier au 01 février 2019</t>
  </si>
  <si>
    <t>Wildcat</t>
  </si>
  <si>
    <t>EAGLE-USFWS</t>
  </si>
  <si>
    <t>Virement Grant AVAAZ</t>
  </si>
  <si>
    <t>Virement Grant USFWS</t>
  </si>
  <si>
    <t>Paiement 45% des frais médicaux de Herick à l'hôpital de Talangaï, consécutifs à une infection intestinale  (consultation 35.00f, glycémie 2.000f, examens de laboratoire 12.000f, achat produits pharmaceutiques sur ordonnance 18.660f)</t>
  </si>
  <si>
    <t>Paiement frais d'hôtel du 11 au 18 janvier 2019</t>
  </si>
  <si>
    <r>
      <t xml:space="preserve">Monnaie de tenue de compte: </t>
    </r>
    <r>
      <rPr>
        <b/>
        <sz val="11"/>
        <color theme="5"/>
        <rFont val="Arial Narrow"/>
        <family val="2"/>
      </rPr>
      <t>XAF</t>
    </r>
  </si>
  <si>
    <t>Mois</t>
  </si>
  <si>
    <t>Noms &amp; prénoms</t>
  </si>
  <si>
    <t>MONTANT RECU DE</t>
  </si>
  <si>
    <t>Transféré</t>
  </si>
  <si>
    <t>Dépensé</t>
  </si>
  <si>
    <t>Rapprochements soldes</t>
  </si>
  <si>
    <t>Dieudonné</t>
  </si>
  <si>
    <t>Fichiers individuels</t>
  </si>
  <si>
    <t>Ecart</t>
  </si>
  <si>
    <t>Observations</t>
  </si>
  <si>
    <t>Caisses</t>
  </si>
  <si>
    <t>Décembre</t>
  </si>
  <si>
    <t>BI92</t>
  </si>
  <si>
    <t>OK</t>
  </si>
  <si>
    <t>Bley</t>
  </si>
  <si>
    <t>E8</t>
  </si>
  <si>
    <t>Evariste LELOUSSI</t>
  </si>
  <si>
    <t>E4</t>
  </si>
  <si>
    <t>Hérick TCHICAYA</t>
  </si>
  <si>
    <t>HI92</t>
  </si>
  <si>
    <t>i73x</t>
  </si>
  <si>
    <t>i55s</t>
  </si>
  <si>
    <t>it87</t>
  </si>
  <si>
    <t>Jack Bénisson</t>
  </si>
  <si>
    <t>Mavy MALELA</t>
  </si>
  <si>
    <t>Mésange CIGNAS*</t>
  </si>
  <si>
    <t>Perrine ODIER</t>
  </si>
  <si>
    <t>Sven</t>
  </si>
  <si>
    <t>Banque</t>
  </si>
  <si>
    <t>BCI-PALF</t>
  </si>
  <si>
    <t>TOTAUX</t>
  </si>
  <si>
    <t>BALANCE CAISSES ET BANQUE AU 31 JANVIER 2019</t>
  </si>
  <si>
    <t>Balance au          01 JANVIER 2019</t>
  </si>
  <si>
    <t>Balance au 31 JANVIER 2019</t>
  </si>
  <si>
    <t xml:space="preserve">Janvier </t>
  </si>
  <si>
    <t>Étiquettes de lignes</t>
  </si>
  <si>
    <t>Total général</t>
  </si>
  <si>
    <t>(vide)</t>
  </si>
  <si>
    <t xml:space="preserve">Somme de Spent in national currency </t>
  </si>
  <si>
    <t>Prestation Odile FIELO-janvier 2019</t>
  </si>
  <si>
    <t>Frais d'hôtel Dalia pour 02 nuitées à OUESSO</t>
  </si>
  <si>
    <t>Achat billet retour Me Séverin PNR-BZV</t>
  </si>
  <si>
    <t>Achat billet retour OUESSO-BZV/Me Anicet MOUSSAHOU</t>
  </si>
  <si>
    <t>Bonus du mois de décembre 2018-Mavy MALELA</t>
  </si>
  <si>
    <t>Food allowance du 31 Janvier au 03 Février à OWANDO</t>
  </si>
  <si>
    <t>Taxi Bureau-ONEMO-CNSS-BUROTOP-Bureau</t>
  </si>
  <si>
    <t>Frais de transfert à CI64</t>
  </si>
  <si>
    <t>Food allowance mission MAKOUA du 30 janvier au 05 février 2019</t>
  </si>
  <si>
    <t>Paiement frais d'hôtel à MAKOUA pour 06 nuitées du 30 janvier au 05 février</t>
  </si>
  <si>
    <t>Complement frais de mission Me Anicet MOUSSAHOU</t>
  </si>
  <si>
    <t>Spent in $</t>
  </si>
  <si>
    <t>Exchange rate $</t>
  </si>
  <si>
    <t>EAGLE-AVAAZ</t>
  </si>
  <si>
    <t>Achat crédit Télephonique AIRTEL , relatif au budget prévisionnel mensuel du mois de février 2019</t>
  </si>
  <si>
    <t>Achat crédit Télephonique AIRTEL , relatif au budget prévisionnel mensuel du mois de janvier 2019</t>
  </si>
  <si>
    <t>Étiquettes de colonnes</t>
  </si>
  <si>
    <t>Monnaie de tenue de compte: XAF</t>
  </si>
  <si>
    <t>RAPPORT FINANCIER PALF-JANVIER 2019</t>
  </si>
  <si>
    <t>Paiement frais d'hôtel à Owando du 31 au 02 soit deux nuités</t>
  </si>
  <si>
    <t>Food allowance à Pointe-Noire du 11 AU 18 Janvier 2019</t>
  </si>
  <si>
    <t>Food allowace du 09 au 19 janvier</t>
  </si>
  <si>
    <t>Food aloowance mission EWO-Franck pour 07 jours</t>
  </si>
  <si>
    <t>Food allowance Franck mission Ewo pour 06 nuitées</t>
  </si>
  <si>
    <t>Sommaire Grant-Dépenses  Caisses &amp; banque PALF-JANVIER 2019</t>
  </si>
  <si>
    <t>Balance au 1er Janvier + montant reçu en Janvier- dépenses faites en Janvier= Balance au 31 Janvier 2019</t>
  </si>
</sst>
</file>

<file path=xl/styles.xml><?xml version="1.0" encoding="utf-8"?>
<styleSheet xmlns="http://schemas.openxmlformats.org/spreadsheetml/2006/main">
  <numFmts count="7">
    <numFmt numFmtId="44" formatCode="_-* #,##0.00\ &quot;€&quot;_-;\-* #,##0.00\ &quot;€&quot;_-;_-* &quot;-&quot;??\ &quot;€&quot;_-;_-@_-"/>
    <numFmt numFmtId="43" formatCode="_-* #,##0.00\ _€_-;\-* #,##0.00\ _€_-;_-* &quot;-&quot;??\ _€_-;_-@_-"/>
    <numFmt numFmtId="164" formatCode="_-* #,##0\ _€_-;\-* #,##0\ _€_-;_-* &quot;-&quot;??\ _€_-;_-@_-"/>
    <numFmt numFmtId="165" formatCode="_-[$$-409]* #,##0.00_ ;_-[$$-409]* \-#,##0.00\ ;_-[$$-409]* &quot;-&quot;??_ ;_-@_ "/>
    <numFmt numFmtId="166" formatCode="[$-409]d\-mmm\-yy;@"/>
    <numFmt numFmtId="167" formatCode="_-* #,##0\ _€_-;\-* #,##0\ _€_-;_-* &quot;-&quot;??\ _€_-;_-@"/>
    <numFmt numFmtId="168" formatCode="[$-409]d\-mmm\-yy"/>
  </numFmts>
  <fonts count="28">
    <font>
      <sz val="11"/>
      <color theme="1"/>
      <name val="Calibri"/>
      <family val="2"/>
      <scheme val="minor"/>
    </font>
    <font>
      <sz val="11"/>
      <color theme="1"/>
      <name val="Calibri"/>
      <family val="2"/>
      <scheme val="minor"/>
    </font>
    <font>
      <sz val="11"/>
      <color rgb="FFFF0000"/>
      <name val="Calibri"/>
      <family val="2"/>
      <scheme val="minor"/>
    </font>
    <font>
      <b/>
      <sz val="11"/>
      <name val="Arial Narrow"/>
      <family val="2"/>
    </font>
    <font>
      <sz val="11"/>
      <name val="Arial Narrow"/>
      <family val="2"/>
    </font>
    <font>
      <b/>
      <sz val="18"/>
      <name val="Arial Narrow"/>
      <family val="2"/>
    </font>
    <font>
      <b/>
      <sz val="22"/>
      <name val="Arial Narrow"/>
      <family val="2"/>
    </font>
    <font>
      <sz val="10"/>
      <name val="Arial Narrow"/>
      <family val="2"/>
    </font>
    <font>
      <sz val="9"/>
      <name val="Arial Narrow"/>
      <family val="2"/>
    </font>
    <font>
      <sz val="11"/>
      <color indexed="8"/>
      <name val="Calibri"/>
      <family val="2"/>
    </font>
    <font>
      <b/>
      <sz val="9"/>
      <color rgb="FF0070C0"/>
      <name val="Arial Narrow"/>
      <family val="2"/>
    </font>
    <font>
      <sz val="9"/>
      <color rgb="FF0070C0"/>
      <name val="Arial Narrow"/>
      <family val="2"/>
    </font>
    <font>
      <sz val="11"/>
      <color rgb="FF0070C0"/>
      <name val="Calibri"/>
      <family val="2"/>
      <scheme val="minor"/>
    </font>
    <font>
      <sz val="11"/>
      <color rgb="FFC00000"/>
      <name val="Calibri"/>
      <family val="2"/>
      <scheme val="minor"/>
    </font>
    <font>
      <b/>
      <sz val="11"/>
      <color rgb="FF0070C0"/>
      <name val="Arial Narrow"/>
      <family val="2"/>
    </font>
    <font>
      <sz val="11"/>
      <color theme="5"/>
      <name val="Arial Narrow"/>
      <family val="2"/>
    </font>
    <font>
      <b/>
      <sz val="11"/>
      <color theme="5"/>
      <name val="Arial Narrow"/>
      <family val="2"/>
    </font>
    <font>
      <b/>
      <sz val="14"/>
      <name val="Arial Narrow"/>
      <family val="2"/>
    </font>
    <font>
      <b/>
      <sz val="12"/>
      <name val="Arial Narrow"/>
      <family val="2"/>
    </font>
    <font>
      <b/>
      <i/>
      <sz val="11"/>
      <name val="Arial Narrow"/>
      <family val="2"/>
    </font>
    <font>
      <b/>
      <sz val="11"/>
      <color rgb="FF00B050"/>
      <name val="Arial Narrow"/>
      <family val="2"/>
    </font>
    <font>
      <sz val="12"/>
      <name val="Arial Narrow"/>
      <family val="2"/>
    </font>
    <font>
      <sz val="11"/>
      <color theme="1"/>
      <name val="Arial Narrow"/>
      <family val="2"/>
    </font>
    <font>
      <sz val="10"/>
      <name val="Calibri"/>
      <family val="2"/>
      <scheme val="minor"/>
    </font>
    <font>
      <b/>
      <sz val="11"/>
      <color theme="5"/>
      <name val="Calibri"/>
      <family val="2"/>
      <scheme val="minor"/>
    </font>
    <font>
      <sz val="11"/>
      <color theme="5"/>
      <name val="Calibri"/>
      <family val="2"/>
      <scheme val="minor"/>
    </font>
    <font>
      <b/>
      <sz val="18"/>
      <color theme="1"/>
      <name val="Arial Narrow"/>
      <family val="2"/>
    </font>
    <font>
      <b/>
      <sz val="12"/>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lightGray">
        <bgColor theme="4" tint="0.39997558519241921"/>
      </patternFill>
    </fill>
    <fill>
      <patternFill patternType="solid">
        <fgColor theme="5" tint="0.79998168889431442"/>
        <bgColor indexed="64"/>
      </patternFill>
    </fill>
    <fill>
      <patternFill patternType="lightGray">
        <bgColor theme="4" tint="-0.249977111117893"/>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lightGray">
        <bgColor theme="5" tint="0.79998168889431442"/>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bottom/>
      <diagonal/>
    </border>
  </borders>
  <cellStyleXfs count="3">
    <xf numFmtId="0" fontId="0" fillId="0" borderId="0"/>
    <xf numFmtId="43" fontId="1" fillId="0" borderId="0" applyFont="0" applyFill="0" applyBorder="0" applyAlignment="0" applyProtection="0"/>
    <xf numFmtId="0" fontId="9" fillId="0" borderId="0">
      <protection locked="0"/>
    </xf>
  </cellStyleXfs>
  <cellXfs count="137">
    <xf numFmtId="0" fontId="0" fillId="0" borderId="0" xfId="0"/>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xf numFmtId="164" fontId="4" fillId="0" borderId="0" xfId="1" applyNumberFormat="1" applyFont="1" applyFill="1" applyBorder="1"/>
    <xf numFmtId="0" fontId="5" fillId="2" borderId="0" xfId="0" applyFont="1" applyFill="1" applyAlignment="1">
      <alignment horizontal="left" indent="35"/>
    </xf>
    <xf numFmtId="0" fontId="6" fillId="3" borderId="0" xfId="0" applyFont="1" applyFill="1" applyBorder="1" applyAlignment="1">
      <alignment horizontal="left"/>
    </xf>
    <xf numFmtId="0" fontId="6" fillId="3" borderId="0" xfId="0" applyFont="1" applyFill="1" applyBorder="1" applyAlignment="1"/>
    <xf numFmtId="164" fontId="6" fillId="3" borderId="0" xfId="1" applyNumberFormat="1" applyFont="1" applyFill="1" applyBorder="1" applyAlignment="1"/>
    <xf numFmtId="0" fontId="4" fillId="0" borderId="0" xfId="0" applyFont="1" applyFill="1" applyBorder="1" applyAlignment="1">
      <alignment horizontal="right"/>
    </xf>
    <xf numFmtId="1" fontId="3" fillId="0" borderId="1" xfId="0" applyNumberFormat="1" applyFont="1" applyFill="1" applyBorder="1" applyAlignment="1">
      <alignment horizontal="left"/>
    </xf>
    <xf numFmtId="1" fontId="3" fillId="0" borderId="1" xfId="0" applyNumberFormat="1" applyFont="1" applyBorder="1" applyAlignment="1">
      <alignment horizontal="left"/>
    </xf>
    <xf numFmtId="1" fontId="3" fillId="4" borderId="1" xfId="0" applyNumberFormat="1" applyFont="1" applyFill="1" applyBorder="1" applyAlignment="1">
      <alignment horizontal="left"/>
    </xf>
    <xf numFmtId="0" fontId="7" fillId="0" borderId="0" xfId="0" applyFont="1" applyFill="1" applyBorder="1"/>
    <xf numFmtId="164" fontId="3" fillId="0" borderId="1" xfId="1" applyNumberFormat="1" applyFont="1" applyFill="1" applyBorder="1"/>
    <xf numFmtId="165" fontId="3" fillId="4" borderId="1" xfId="1" applyNumberFormat="1" applyFont="1" applyFill="1" applyBorder="1" applyAlignment="1">
      <alignment horizontal="right"/>
    </xf>
    <xf numFmtId="164" fontId="4" fillId="0" borderId="0" xfId="1" applyNumberFormat="1" applyFont="1" applyFill="1" applyBorder="1" applyAlignment="1">
      <alignment vertical="top"/>
    </xf>
    <xf numFmtId="3" fontId="4" fillId="0" borderId="0" xfId="0" applyNumberFormat="1" applyFont="1" applyFill="1" applyBorder="1" applyAlignment="1">
      <alignment vertical="top"/>
    </xf>
    <xf numFmtId="0" fontId="7" fillId="0" borderId="0" xfId="0" applyFont="1" applyFill="1" applyBorder="1" applyAlignment="1"/>
    <xf numFmtId="164" fontId="4" fillId="0" borderId="0" xfId="1" applyNumberFormat="1" applyFont="1" applyFill="1" applyBorder="1" applyAlignment="1">
      <alignment horizontal="center" vertical="top"/>
    </xf>
    <xf numFmtId="3" fontId="4" fillId="0" borderId="0" xfId="0" applyNumberFormat="1" applyFont="1" applyFill="1" applyBorder="1" applyAlignment="1">
      <alignment horizontal="center" vertical="top"/>
    </xf>
    <xf numFmtId="0" fontId="4" fillId="0" borderId="0" xfId="0" applyFont="1" applyFill="1" applyBorder="1" applyAlignment="1"/>
    <xf numFmtId="166" fontId="3" fillId="3" borderId="0" xfId="0" applyNumberFormat="1" applyFont="1" applyFill="1" applyBorder="1" applyAlignment="1">
      <alignment horizontal="left"/>
    </xf>
    <xf numFmtId="0" fontId="3" fillId="3" borderId="0" xfId="0" applyFont="1" applyFill="1" applyBorder="1" applyAlignment="1">
      <alignment horizontal="left"/>
    </xf>
    <xf numFmtId="0" fontId="3" fillId="3" borderId="0" xfId="0" applyFont="1" applyFill="1" applyBorder="1"/>
    <xf numFmtId="164" fontId="3" fillId="3" borderId="0" xfId="1" applyNumberFormat="1" applyFont="1" applyFill="1" applyBorder="1"/>
    <xf numFmtId="164" fontId="7" fillId="0" borderId="0" xfId="1" applyNumberFormat="1" applyFont="1" applyFill="1" applyBorder="1"/>
    <xf numFmtId="0" fontId="2" fillId="0" borderId="0" xfId="0" applyFont="1"/>
    <xf numFmtId="164" fontId="7" fillId="0" borderId="0" xfId="1" applyNumberFormat="1" applyFont="1" applyFill="1" applyBorder="1" applyAlignment="1"/>
    <xf numFmtId="15" fontId="7" fillId="0" borderId="0" xfId="0" applyNumberFormat="1" applyFont="1" applyFill="1" applyBorder="1"/>
    <xf numFmtId="164" fontId="7" fillId="0" borderId="0" xfId="1" applyNumberFormat="1" applyFont="1" applyFill="1" applyBorder="1" applyAlignment="1">
      <alignment horizontal="left"/>
    </xf>
    <xf numFmtId="164" fontId="7" fillId="0" borderId="0" xfId="1" applyNumberFormat="1" applyFont="1" applyFill="1" applyBorder="1" applyAlignment="1" applyProtection="1"/>
    <xf numFmtId="164" fontId="7" fillId="0" borderId="0" xfId="1" applyNumberFormat="1" applyFont="1" applyFill="1" applyBorder="1" applyAlignment="1">
      <alignment vertical="center"/>
    </xf>
    <xf numFmtId="164" fontId="0" fillId="0" borderId="0" xfId="1" applyNumberFormat="1" applyFont="1"/>
    <xf numFmtId="15" fontId="8" fillId="5" borderId="0" xfId="0" applyNumberFormat="1" applyFont="1" applyFill="1" applyBorder="1"/>
    <xf numFmtId="0" fontId="8" fillId="5" borderId="0" xfId="0" applyFont="1" applyFill="1" applyBorder="1"/>
    <xf numFmtId="0" fontId="11" fillId="5" borderId="0" xfId="0" applyFont="1" applyFill="1" applyBorder="1"/>
    <xf numFmtId="164" fontId="11" fillId="5" borderId="0" xfId="1" applyNumberFormat="1" applyFont="1" applyFill="1" applyBorder="1" applyAlignment="1">
      <alignment horizontal="center"/>
    </xf>
    <xf numFmtId="164" fontId="10" fillId="5" borderId="0" xfId="1" applyNumberFormat="1" applyFont="1" applyFill="1" applyBorder="1"/>
    <xf numFmtId="164" fontId="11" fillId="5" borderId="0" xfId="1" applyNumberFormat="1" applyFont="1" applyFill="1" applyBorder="1"/>
    <xf numFmtId="164" fontId="8" fillId="5" borderId="0" xfId="1" applyNumberFormat="1" applyFont="1" applyFill="1" applyBorder="1"/>
    <xf numFmtId="0" fontId="0" fillId="5" borderId="0" xfId="0" applyFill="1" applyBorder="1"/>
    <xf numFmtId="167" fontId="7" fillId="0" borderId="0" xfId="0" applyNumberFormat="1" applyFont="1" applyFill="1" applyBorder="1"/>
    <xf numFmtId="0" fontId="12" fillId="0" borderId="0" xfId="0" applyFont="1"/>
    <xf numFmtId="0" fontId="7" fillId="0" borderId="0" xfId="0" applyFont="1" applyFill="1" applyBorder="1" applyAlignment="1">
      <alignment horizontal="left"/>
    </xf>
    <xf numFmtId="0" fontId="7" fillId="0" borderId="0" xfId="2" applyFont="1" applyFill="1" applyBorder="1" applyAlignment="1" applyProtection="1">
      <alignment horizontal="left"/>
    </xf>
    <xf numFmtId="0" fontId="7" fillId="0" borderId="0" xfId="0" applyFont="1" applyFill="1" applyBorder="1" applyAlignment="1">
      <alignment horizontal="left" vertical="center"/>
    </xf>
    <xf numFmtId="168" fontId="7" fillId="0" borderId="0" xfId="0" applyNumberFormat="1" applyFont="1" applyFill="1" applyBorder="1" applyAlignment="1">
      <alignment horizontal="left"/>
    </xf>
    <xf numFmtId="167" fontId="7" fillId="0" borderId="0" xfId="0" applyNumberFormat="1" applyFont="1" applyFill="1" applyBorder="1" applyAlignment="1">
      <alignment horizontal="left"/>
    </xf>
    <xf numFmtId="0" fontId="8" fillId="0" borderId="0" xfId="0" applyFont="1" applyFill="1" applyBorder="1"/>
    <xf numFmtId="0" fontId="13" fillId="0" borderId="0" xfId="0" applyFont="1"/>
    <xf numFmtId="0" fontId="15" fillId="0" borderId="0" xfId="0" applyFont="1"/>
    <xf numFmtId="0" fontId="4" fillId="0" borderId="0" xfId="0" applyFont="1"/>
    <xf numFmtId="0" fontId="17" fillId="0" borderId="0" xfId="0" applyFont="1" applyFill="1" applyAlignment="1">
      <alignment horizontal="center"/>
    </xf>
    <xf numFmtId="0" fontId="4" fillId="0" borderId="0" xfId="0" applyFont="1" applyFill="1"/>
    <xf numFmtId="0" fontId="3" fillId="0" borderId="0" xfId="0" applyFont="1" applyFill="1"/>
    <xf numFmtId="164" fontId="4" fillId="0" borderId="0" xfId="1" applyNumberFormat="1" applyFont="1" applyFill="1"/>
    <xf numFmtId="0" fontId="3" fillId="0" borderId="0" xfId="0" applyFont="1" applyFill="1" applyBorder="1" applyAlignment="1">
      <alignment horizontal="center" vertical="center" wrapText="1"/>
    </xf>
    <xf numFmtId="164" fontId="18" fillId="0" borderId="1" xfId="1" applyNumberFormat="1" applyFont="1" applyFill="1" applyBorder="1" applyAlignment="1">
      <alignment vertical="center" wrapText="1"/>
    </xf>
    <xf numFmtId="0" fontId="3" fillId="0" borderId="1"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xf>
    <xf numFmtId="164" fontId="4" fillId="9" borderId="3" xfId="1" applyNumberFormat="1" applyFont="1" applyFill="1" applyBorder="1" applyAlignment="1">
      <alignment horizontal="center" vertical="center"/>
    </xf>
    <xf numFmtId="0" fontId="19" fillId="9" borderId="4" xfId="0" applyFont="1" applyFill="1" applyBorder="1"/>
    <xf numFmtId="164" fontId="4" fillId="9" borderId="4" xfId="1" applyNumberFormat="1" applyFont="1" applyFill="1" applyBorder="1"/>
    <xf numFmtId="164" fontId="4" fillId="9" borderId="4" xfId="0" applyNumberFormat="1" applyFont="1" applyFill="1" applyBorder="1"/>
    <xf numFmtId="164" fontId="4" fillId="9" borderId="7"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0" xfId="1" applyNumberFormat="1" applyFont="1"/>
    <xf numFmtId="164" fontId="4" fillId="0" borderId="0" xfId="0" applyNumberFormat="1" applyFont="1"/>
    <xf numFmtId="164" fontId="4" fillId="0" borderId="1" xfId="1" applyNumberFormat="1" applyFont="1" applyFill="1" applyBorder="1" applyAlignment="1">
      <alignment horizontal="center" vertical="center"/>
    </xf>
    <xf numFmtId="164" fontId="4" fillId="0" borderId="6" xfId="1" applyNumberFormat="1" applyFont="1" applyBorder="1"/>
    <xf numFmtId="164" fontId="20" fillId="6" borderId="0" xfId="0" applyNumberFormat="1" applyFont="1" applyFill="1" applyBorder="1" applyAlignment="1">
      <alignment horizontal="center" vertical="center" wrapText="1"/>
    </xf>
    <xf numFmtId="164" fontId="21" fillId="0" borderId="6" xfId="1" applyNumberFormat="1" applyFont="1" applyFill="1" applyBorder="1" applyAlignment="1">
      <alignment horizontal="center" vertical="center"/>
    </xf>
    <xf numFmtId="164" fontId="4" fillId="0" borderId="1" xfId="1" applyNumberFormat="1" applyFont="1" applyBorder="1"/>
    <xf numFmtId="164" fontId="4" fillId="0" borderId="1" xfId="1" applyNumberFormat="1" applyFont="1" applyFill="1" applyBorder="1"/>
    <xf numFmtId="164" fontId="4" fillId="0" borderId="8" xfId="1" applyNumberFormat="1" applyFont="1" applyBorder="1"/>
    <xf numFmtId="164" fontId="4" fillId="0" borderId="2" xfId="1" applyNumberFormat="1" applyFont="1" applyBorder="1"/>
    <xf numFmtId="164" fontId="4" fillId="0" borderId="2" xfId="1" applyNumberFormat="1" applyFont="1" applyFill="1" applyBorder="1"/>
    <xf numFmtId="164" fontId="22" fillId="0" borderId="1" xfId="1" applyNumberFormat="1" applyFont="1" applyBorder="1"/>
    <xf numFmtId="0" fontId="22" fillId="0" borderId="1" xfId="0" applyFont="1" applyBorder="1"/>
    <xf numFmtId="164" fontId="20" fillId="0" borderId="0" xfId="0" applyNumberFormat="1" applyFont="1" applyFill="1" applyBorder="1" applyAlignment="1">
      <alignment horizontal="center" vertical="center" wrapText="1"/>
    </xf>
    <xf numFmtId="164" fontId="4" fillId="0" borderId="0" xfId="0" applyNumberFormat="1" applyFont="1" applyFill="1"/>
    <xf numFmtId="164" fontId="3" fillId="0" borderId="9" xfId="1" applyNumberFormat="1" applyFont="1" applyFill="1" applyBorder="1"/>
    <xf numFmtId="164" fontId="20" fillId="6" borderId="1" xfId="0" applyNumberFormat="1" applyFont="1" applyFill="1" applyBorder="1" applyAlignment="1">
      <alignment horizontal="center" vertical="center" wrapText="1"/>
    </xf>
    <xf numFmtId="164" fontId="4" fillId="0" borderId="0" xfId="0" applyNumberFormat="1" applyFont="1" applyFill="1" applyBorder="1"/>
    <xf numFmtId="0" fontId="22" fillId="0" borderId="0" xfId="0" applyFont="1"/>
    <xf numFmtId="164" fontId="22" fillId="0" borderId="0" xfId="0" applyNumberFormat="1" applyFont="1"/>
    <xf numFmtId="164" fontId="3" fillId="0" borderId="10" xfId="0" applyNumberFormat="1" applyFont="1" applyFill="1" applyBorder="1"/>
    <xf numFmtId="164" fontId="3" fillId="0" borderId="11" xfId="1" applyNumberFormat="1" applyFont="1" applyFill="1" applyBorder="1"/>
    <xf numFmtId="44" fontId="3" fillId="0" borderId="0" xfId="0" applyNumberFormat="1" applyFont="1" applyFill="1" applyBorder="1"/>
    <xf numFmtId="164" fontId="0" fillId="0" borderId="0" xfId="0" applyNumberFormat="1"/>
    <xf numFmtId="164" fontId="4" fillId="0" borderId="12" xfId="1" applyNumberFormat="1" applyFont="1" applyBorder="1"/>
    <xf numFmtId="164" fontId="21" fillId="0" borderId="12" xfId="1" applyNumberFormat="1" applyFont="1" applyFill="1" applyBorder="1" applyAlignment="1">
      <alignment horizontal="left" vertical="center"/>
    </xf>
    <xf numFmtId="0" fontId="4" fillId="0" borderId="3" xfId="0" applyFont="1" applyFill="1" applyBorder="1"/>
    <xf numFmtId="0" fontId="4" fillId="0" borderId="5" xfId="0" applyFont="1" applyFill="1" applyBorder="1"/>
    <xf numFmtId="0" fontId="3" fillId="0" borderId="4" xfId="0" applyFont="1" applyFill="1" applyBorder="1"/>
    <xf numFmtId="164" fontId="4" fillId="0" borderId="13" xfId="1" applyNumberFormat="1" applyFont="1" applyBorder="1"/>
    <xf numFmtId="164" fontId="4" fillId="0" borderId="7" xfId="1" applyNumberFormat="1" applyFont="1" applyBorder="1"/>
    <xf numFmtId="164" fontId="3"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164" fontId="0" fillId="0" borderId="1" xfId="1" applyNumberFormat="1" applyFont="1" applyBorder="1"/>
    <xf numFmtId="164" fontId="7" fillId="0" borderId="0" xfId="1" applyNumberFormat="1" applyFont="1" applyBorder="1"/>
    <xf numFmtId="0" fontId="7" fillId="0" borderId="0" xfId="0" applyFont="1" applyAlignment="1">
      <alignment vertical="center"/>
    </xf>
    <xf numFmtId="0" fontId="7" fillId="0" borderId="0" xfId="0" applyFont="1"/>
    <xf numFmtId="0" fontId="7" fillId="0" borderId="0" xfId="0" applyFont="1" applyBorder="1" applyAlignment="1">
      <alignment horizontal="left"/>
    </xf>
    <xf numFmtId="164" fontId="14" fillId="0" borderId="14" xfId="0" applyNumberFormat="1" applyFont="1" applyFill="1" applyBorder="1"/>
    <xf numFmtId="0" fontId="3" fillId="10" borderId="0" xfId="0" applyFont="1" applyFill="1" applyBorder="1"/>
    <xf numFmtId="43" fontId="23" fillId="4" borderId="0" xfId="1" applyNumberFormat="1" applyFont="1" applyFill="1" applyBorder="1" applyAlignment="1">
      <alignment horizontal="left"/>
    </xf>
    <xf numFmtId="164" fontId="7" fillId="0" borderId="0" xfId="1" applyNumberFormat="1" applyFont="1"/>
    <xf numFmtId="164" fontId="0" fillId="0" borderId="0" xfId="0" pivotButton="1" applyNumberFormat="1"/>
    <xf numFmtId="164" fontId="0" fillId="0" borderId="0" xfId="0" applyNumberFormat="1" applyAlignment="1">
      <alignment horizontal="left"/>
    </xf>
    <xf numFmtId="164" fontId="0" fillId="0" borderId="0" xfId="0" applyNumberFormat="1" applyAlignment="1">
      <alignment horizontal="left" indent="1"/>
    </xf>
    <xf numFmtId="164" fontId="24" fillId="0" borderId="0" xfId="1" applyNumberFormat="1" applyFont="1"/>
    <xf numFmtId="164" fontId="25" fillId="0" borderId="0" xfId="1" applyNumberFormat="1" applyFont="1"/>
    <xf numFmtId="164" fontId="26" fillId="11" borderId="0" xfId="1" applyNumberFormat="1" applyFont="1" applyFill="1" applyAlignment="1">
      <alignment horizontal="center"/>
    </xf>
    <xf numFmtId="0" fontId="17" fillId="0" borderId="0" xfId="0" applyFont="1" applyFill="1" applyAlignment="1">
      <alignment horizontal="center" vertical="center"/>
    </xf>
    <xf numFmtId="17" fontId="3" fillId="0" borderId="3" xfId="0" applyNumberFormat="1" applyFont="1" applyFill="1" applyBorder="1" applyAlignment="1">
      <alignment horizontal="center"/>
    </xf>
    <xf numFmtId="17" fontId="3" fillId="0" borderId="4" xfId="0" applyNumberFormat="1" applyFont="1" applyFill="1" applyBorder="1" applyAlignment="1">
      <alignment horizontal="center"/>
    </xf>
    <xf numFmtId="164" fontId="18" fillId="0" borderId="2" xfId="1" applyNumberFormat="1" applyFont="1" applyFill="1" applyBorder="1" applyAlignment="1">
      <alignment horizontal="center" vertical="center" wrapText="1"/>
    </xf>
    <xf numFmtId="164" fontId="18" fillId="0" borderId="6" xfId="1" applyNumberFormat="1" applyFont="1" applyFill="1" applyBorder="1" applyAlignment="1">
      <alignment horizontal="center" vertical="center" wrapText="1"/>
    </xf>
    <xf numFmtId="0" fontId="17" fillId="2" borderId="0" xfId="0" applyFont="1" applyFill="1" applyAlignment="1">
      <alignment horizontal="center"/>
    </xf>
    <xf numFmtId="166" fontId="18" fillId="0" borderId="2" xfId="0" applyNumberFormat="1" applyFont="1" applyFill="1" applyBorder="1" applyAlignment="1">
      <alignment horizontal="center" vertical="center"/>
    </xf>
    <xf numFmtId="166" fontId="18" fillId="0" borderId="6"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6"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6"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27" fillId="12" borderId="0" xfId="1" applyNumberFormat="1" applyFont="1" applyFill="1" applyAlignment="1">
      <alignment horizontal="center"/>
    </xf>
  </cellXfs>
  <cellStyles count="3">
    <cellStyle name="Excel Built-in Normal" xfId="2"/>
    <cellStyle name="Milliers" xfId="1" builtinId="3"/>
    <cellStyle name="Normal" xfId="0" builtinId="0"/>
  </cellStyles>
  <dxfs count="3">
    <dxf>
      <numFmt numFmtId="164" formatCode="_-* #,##0\ _€_-;\-* #,##0\ _€_-;_-* &quot;-&quot;??\ _€_-;_-@_-"/>
    </dxf>
    <dxf>
      <numFmt numFmtId="164" formatCode="_-* #,##0\ _€_-;\-* #,##0\ _€_-;_-* &quot;-&quot;??\ _€_-;_-@_-"/>
    </dxf>
    <dxf>
      <numFmt numFmtId="164" formatCode="_-* #,##0\ _€_-;\-* #,##0\ _€_-;_-* &quot;-&quot;??\ _€_-;_-@_-"/>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eur" refreshedDate="43509.374176157406" createdVersion="3" refreshedVersion="3" minRefreshableVersion="3" recordCount="860">
  <cacheSource type="worksheet">
    <worksheetSource ref="A10:N870" sheet="Datas"/>
  </cacheSource>
  <cacheFields count="14">
    <cacheField name="Date" numFmtId="15">
      <sharedItems containsSemiMixedTypes="0" containsNonDate="0" containsDate="1" containsString="0" minDate="2019-01-01T00:00:00" maxDate="2019-02-01T00:00:00"/>
    </cacheField>
    <cacheField name="Details" numFmtId="0">
      <sharedItems longText="1"/>
    </cacheField>
    <cacheField name="Type de dépenses" numFmtId="0">
      <sharedItems containsBlank="1" count="19">
        <s v="Transport"/>
        <s v="Travel subsistence"/>
        <s v="Trust building "/>
        <s v="Transfer fees"/>
        <s v="Flight"/>
        <s v="Bonus"/>
        <s v="Personnel"/>
        <s v="Bank fees"/>
        <s v="Telephone"/>
        <s v="Internet"/>
        <s v="Rent &amp; utilities"/>
        <s v="Lawyer fees"/>
        <s v="Jail visit"/>
        <s v="Office materials "/>
        <s v="Travel expenses"/>
        <m/>
        <s v="Court fees"/>
        <s v="Services"/>
        <s v="Transport " u="1"/>
      </sharedItems>
    </cacheField>
    <cacheField name="Departement" numFmtId="0">
      <sharedItems containsBlank="1" count="8">
        <s v="Investigations"/>
        <s v="Office"/>
        <s v="Management"/>
        <s v="Legal"/>
        <s v="Media"/>
        <s v="Operations"/>
        <m/>
        <s v="Management " u="1"/>
      </sharedItems>
    </cacheField>
    <cacheField name="Received" numFmtId="0">
      <sharedItems containsString="0" containsBlank="1" containsNumber="1" containsInteger="1" minValue="11089502" maxValue="11199120"/>
    </cacheField>
    <cacheField name="Spent in national currency " numFmtId="164">
      <sharedItems containsString="0" containsBlank="1" containsNumber="1" minValue="150" maxValue="1710000"/>
    </cacheField>
    <cacheField name="Spent in $" numFmtId="43">
      <sharedItems containsSemiMixedTypes="0" containsString="0" containsNumber="1" minValue="0" maxValue="3053.7895563968855"/>
    </cacheField>
    <cacheField name="Exchange rate $" numFmtId="43">
      <sharedItems containsSemiMixedTypes="0" containsString="0" containsNumber="1" minValue="551.91" maxValue="566.84"/>
    </cacheField>
    <cacheField name="Balance" numFmtId="167">
      <sharedItems containsSemiMixedTypes="0" containsString="0" containsNumber="1" minValue="-10005579.25" maxValue="12283042.75"/>
    </cacheField>
    <cacheField name="Name" numFmtId="0">
      <sharedItems count="15">
        <s v="ci64"/>
        <s v="Mavy"/>
        <s v="Stone"/>
        <s v="Franck"/>
        <s v="BCI"/>
        <s v="IT87"/>
        <s v="Herick"/>
        <s v="i23c"/>
        <s v="Evariste"/>
        <s v="Crépin"/>
        <s v="Dalia"/>
        <s v="Jospin"/>
        <s v="Perrine Odier"/>
        <s v="Amenophys"/>
        <s v="Mésange"/>
      </sharedItems>
    </cacheField>
    <cacheField name="Receipt" numFmtId="0">
      <sharedItems containsBlank="1" containsMixedTypes="1" containsNumber="1" containsInteger="1" minValue="1" maxValue="12606302019"/>
    </cacheField>
    <cacheField name="Donor" numFmtId="0">
      <sharedItems count="3">
        <s v="Wildcat"/>
        <s v="EAGLE-USFWS"/>
        <s v="EAGLE-AVAAZ"/>
      </sharedItems>
    </cacheField>
    <cacheField name="Country" numFmtId="0">
      <sharedItems containsBlank="1"/>
    </cacheField>
    <cacheField name="Contrôl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860">
  <r>
    <d v="2019-01-01T00:00:00"/>
    <s v="Achat Billet MAKOUA - ETOUMBI"/>
    <x v="0"/>
    <x v="0"/>
    <m/>
    <n v="5000"/>
    <n v="8.8208312751393692"/>
    <n v="566.84"/>
    <n v="-5000"/>
    <x v="0"/>
    <s v="Décharge"/>
    <x v="0"/>
    <s v="CONGO"/>
    <s v="ɣ"/>
  </r>
  <r>
    <d v="2019-01-01T00:00:00"/>
    <s v="Paiement frais d'hôtel à ETOUMBI du 01 au 03 janvier 2019"/>
    <x v="1"/>
    <x v="0"/>
    <m/>
    <n v="30000"/>
    <n v="52.924987650836215"/>
    <n v="566.84"/>
    <n v="-35000"/>
    <x v="0"/>
    <s v="19/HD"/>
    <x v="0"/>
    <s v="CONGO"/>
    <s v="o"/>
  </r>
  <r>
    <d v="2019-01-01T00:00:00"/>
    <s v="Taxi-Investigation sur terrain"/>
    <x v="0"/>
    <x v="0"/>
    <m/>
    <n v="2000"/>
    <n v="3.5283325100557477"/>
    <n v="566.84"/>
    <n v="-37000"/>
    <x v="0"/>
    <s v="Décharge"/>
    <x v="0"/>
    <s v="CONGO"/>
    <s v="ɣ"/>
  </r>
  <r>
    <d v="2019-01-01T00:00:00"/>
    <s v="Achat boisson lors de la rencontre avec la cible"/>
    <x v="2"/>
    <x v="0"/>
    <m/>
    <n v="2000"/>
    <n v="3.5283325100557477"/>
    <n v="566.84"/>
    <n v="-39000"/>
    <x v="0"/>
    <s v="Décharge"/>
    <x v="0"/>
    <s v="CONGO"/>
    <s v="ɣ"/>
  </r>
  <r>
    <d v="2019-01-02T00:00:00"/>
    <s v="Taxi-Investigation sur terrain"/>
    <x v="0"/>
    <x v="0"/>
    <m/>
    <n v="2000"/>
    <n v="3.5283325100557477"/>
    <n v="566.84"/>
    <n v="-41000"/>
    <x v="0"/>
    <s v="Décharge"/>
    <x v="0"/>
    <s v="CONGO"/>
    <s v="ɣ"/>
  </r>
  <r>
    <d v="2019-01-02T00:00:00"/>
    <s v="Achat boisson lors de la rencontre avec la cible"/>
    <x v="2"/>
    <x v="0"/>
    <m/>
    <n v="2000"/>
    <n v="3.5283325100557477"/>
    <n v="566.84"/>
    <n v="-43000"/>
    <x v="0"/>
    <s v="Décharge"/>
    <x v="0"/>
    <s v="CONGO"/>
    <s v="ɣ"/>
  </r>
  <r>
    <d v="2019-01-02T00:00:00"/>
    <s v="Frais de transfert à CI64"/>
    <x v="3"/>
    <x v="1"/>
    <m/>
    <n v="1250"/>
    <n v="2.2323023073076649"/>
    <n v="559.96"/>
    <n v="-44250"/>
    <x v="1"/>
    <s v="Décharge"/>
    <x v="1"/>
    <s v="CONGO"/>
    <s v="ɣ"/>
  </r>
  <r>
    <d v="2019-01-02T00:00:00"/>
    <s v="Taxi Bureau-BCI-ONEMO-AIRTEL-MTN"/>
    <x v="0"/>
    <x v="2"/>
    <m/>
    <n v="4500"/>
    <n v="8.0362883063075934"/>
    <n v="559.96"/>
    <n v="-48750"/>
    <x v="1"/>
    <s v="Décharge"/>
    <x v="1"/>
    <s v="CONGO"/>
    <s v="ɣ"/>
  </r>
  <r>
    <d v="2019-01-02T00:00:00"/>
    <s v="Achat billet d'avion BZV-IMPFONDO/Gaudet MALANDA"/>
    <x v="4"/>
    <x v="3"/>
    <m/>
    <n v="56000"/>
    <n v="100.00714336738338"/>
    <n v="559.96"/>
    <n v="-104750"/>
    <x v="1"/>
    <n v="14"/>
    <x v="1"/>
    <s v="CONGO"/>
    <s v="o"/>
  </r>
  <r>
    <d v="2019-01-02T00:00:00"/>
    <s v="Bonus du mois de décembre 2018-Dieudonné IBOUANGA"/>
    <x v="5"/>
    <x v="3"/>
    <m/>
    <n v="10000"/>
    <n v="17.858418458461319"/>
    <n v="559.96"/>
    <n v="-114750"/>
    <x v="1"/>
    <n v="7"/>
    <x v="1"/>
    <s v="CONGO"/>
    <s v="o"/>
  </r>
  <r>
    <d v="2019-01-02T00:00:00"/>
    <s v="Taxi: Bureau-Aeroport acheter le billet  Impfondo pour Gaudet"/>
    <x v="0"/>
    <x v="3"/>
    <m/>
    <n v="1000"/>
    <n v="1.7858418458461318"/>
    <n v="559.96"/>
    <n v="-115750"/>
    <x v="2"/>
    <s v="Décharge"/>
    <x v="1"/>
    <s v="CONGO"/>
    <s v="ɣ"/>
  </r>
  <r>
    <d v="2019-01-02T00:00:00"/>
    <s v="Taxi: Aeroport-bureau"/>
    <x v="0"/>
    <x v="3"/>
    <m/>
    <n v="1000"/>
    <n v="1.7858418458461318"/>
    <n v="559.96"/>
    <n v="-116750"/>
    <x v="2"/>
    <s v="Décharge"/>
    <x v="1"/>
    <s v="CONGO"/>
    <s v="ɣ"/>
  </r>
  <r>
    <d v="2019-01-02T00:00:00"/>
    <s v="Taxi domicile-bureau"/>
    <x v="0"/>
    <x v="3"/>
    <m/>
    <n v="1000"/>
    <n v="1.7858418458461318"/>
    <n v="559.96"/>
    <n v="-117750"/>
    <x v="3"/>
    <s v="Décharge"/>
    <x v="1"/>
    <s v="CONGO"/>
    <s v="ɣ"/>
  </r>
  <r>
    <d v="2019-01-02T00:00:00"/>
    <s v="Food allowance pendant la pause"/>
    <x v="6"/>
    <x v="3"/>
    <m/>
    <n v="1000"/>
    <n v="1.7858418458461318"/>
    <n v="559.96"/>
    <n v="-118750"/>
    <x v="3"/>
    <s v="Décharge"/>
    <x v="1"/>
    <s v="CONGO"/>
    <s v="ɣ"/>
  </r>
  <r>
    <d v="2019-01-02T00:00:00"/>
    <s v="Taxi bureau-domicile"/>
    <x v="0"/>
    <x v="3"/>
    <m/>
    <n v="1000"/>
    <n v="1.7858418458461318"/>
    <n v="559.96"/>
    <n v="-119750"/>
    <x v="3"/>
    <s v="Décharge"/>
    <x v="1"/>
    <s v="CONGO"/>
    <s v="ɣ"/>
  </r>
  <r>
    <d v="2019-01-02T00:00:00"/>
    <s v="AGIOS DU 30/11/2018 AU 31/12"/>
    <x v="7"/>
    <x v="1"/>
    <m/>
    <n v="3925"/>
    <n v="7.0094292449460669"/>
    <n v="559.96"/>
    <n v="-123675"/>
    <x v="4"/>
    <s v="Relevé"/>
    <x v="1"/>
    <s v="CONGO"/>
    <s v="o"/>
  </r>
  <r>
    <d v="2019-01-02T00:00:00"/>
    <s v="FRAIS RET.DEPLACE Chq n° 03634987"/>
    <x v="7"/>
    <x v="1"/>
    <m/>
    <n v="3484"/>
    <n v="6.2218729909279231"/>
    <n v="559.96"/>
    <n v="-127159"/>
    <x v="4"/>
    <n v="3634987"/>
    <x v="1"/>
    <s v="CONGO"/>
    <s v="o"/>
  </r>
  <r>
    <d v="2019-01-02T00:00:00"/>
    <s v="Achat crédit Télephonique AIRTEL , relatif au budget prévisionnel mensuel du mois de janvier 2019"/>
    <x v="8"/>
    <x v="1"/>
    <m/>
    <n v="236000"/>
    <n v="421.45867561968709"/>
    <n v="559.96"/>
    <n v="-363159"/>
    <x v="4"/>
    <n v="3634987"/>
    <x v="1"/>
    <s v="CONGO"/>
    <s v="o"/>
  </r>
  <r>
    <d v="2019-01-02T00:00:00"/>
    <s v="Achat crédit Télephonique MTN, relatif au budget prévisionnel mensuel du mois de Janvier 2019/CHQ N 3634988"/>
    <x v="8"/>
    <x v="1"/>
    <m/>
    <n v="198000"/>
    <n v="353.59668547753409"/>
    <n v="559.96"/>
    <n v="-561159"/>
    <x v="4"/>
    <n v="3634988"/>
    <x v="1"/>
    <s v="CONGO"/>
    <s v="o"/>
  </r>
  <r>
    <d v="2019-01-02T00:00:00"/>
    <s v="Reglement facture Congo Telecom-décembre 2018/CHQ n°3634989"/>
    <x v="9"/>
    <x v="1"/>
    <m/>
    <n v="89175"/>
    <n v="159.25244660332879"/>
    <n v="559.96"/>
    <n v="-650334"/>
    <x v="4"/>
    <n v="3634989"/>
    <x v="1"/>
    <s v="CONGO"/>
    <s v="o"/>
  </r>
  <r>
    <d v="2019-01-03T00:00:00"/>
    <s v="Taxi-Investigation sur terrain"/>
    <x v="0"/>
    <x v="0"/>
    <m/>
    <n v="2000"/>
    <n v="3.5283325100557477"/>
    <n v="566.84"/>
    <n v="-652334"/>
    <x v="0"/>
    <s v="Décharge"/>
    <x v="0"/>
    <s v="CONGO"/>
    <s v="ɣ"/>
  </r>
  <r>
    <d v="2019-01-03T00:00:00"/>
    <s v="Achat boisson lors de la rencontre avec la cible"/>
    <x v="2"/>
    <x v="0"/>
    <m/>
    <n v="2000"/>
    <n v="3.5283325100557477"/>
    <n v="566.84"/>
    <n v="-654334"/>
    <x v="0"/>
    <s v="Décharge"/>
    <x v="0"/>
    <s v="CONGO"/>
    <s v="ɣ"/>
  </r>
  <r>
    <d v="2019-01-03T00:00:00"/>
    <s v="Achat Billet ETOUMBI - MAKOUA"/>
    <x v="0"/>
    <x v="0"/>
    <m/>
    <n v="5000"/>
    <n v="8.8208312751393692"/>
    <n v="566.84"/>
    <n v="-659334"/>
    <x v="0"/>
    <s v="Décharge"/>
    <x v="0"/>
    <s v="CONGO"/>
    <s v="ɣ"/>
  </r>
  <r>
    <d v="2019-01-03T00:00:00"/>
    <s v="Frais de transfert à CI64/Makoua"/>
    <x v="3"/>
    <x v="1"/>
    <m/>
    <n v="1000"/>
    <n v="1.7858418458461318"/>
    <n v="559.96"/>
    <n v="-660334"/>
    <x v="1"/>
    <s v="73/GCF"/>
    <x v="1"/>
    <s v="CONGO"/>
    <s v="o"/>
  </r>
  <r>
    <d v="2019-01-03T00:00:00"/>
    <s v="Taxi Bureau-BCI"/>
    <x v="0"/>
    <x v="2"/>
    <m/>
    <n v="2000"/>
    <n v="3.5716836916922636"/>
    <n v="559.96"/>
    <n v="-662334"/>
    <x v="1"/>
    <s v="Décharge"/>
    <x v="1"/>
    <s v="CONGO"/>
    <s v="ɣ"/>
  </r>
  <r>
    <d v="2019-01-03T00:00:00"/>
    <s v="Taxi domicile-bureau"/>
    <x v="0"/>
    <x v="3"/>
    <m/>
    <n v="1000"/>
    <n v="1.7858418458461318"/>
    <n v="559.96"/>
    <n v="-663334"/>
    <x v="3"/>
    <s v="Décharge"/>
    <x v="1"/>
    <s v="CONGO"/>
    <s v="ɣ"/>
  </r>
  <r>
    <d v="2019-01-03T00:00:00"/>
    <s v="Food allowance pendant la pause"/>
    <x v="6"/>
    <x v="3"/>
    <m/>
    <n v="1000"/>
    <n v="1.7858418458461318"/>
    <n v="559.96"/>
    <n v="-664334"/>
    <x v="3"/>
    <s v="Décharge"/>
    <x v="1"/>
    <s v="CONGO"/>
    <s v="ɣ"/>
  </r>
  <r>
    <d v="2019-01-03T00:00:00"/>
    <s v="Taxi bureau-domicile"/>
    <x v="0"/>
    <x v="3"/>
    <m/>
    <n v="1000"/>
    <n v="1.7858418458461318"/>
    <n v="559.96"/>
    <n v="-665334"/>
    <x v="3"/>
    <s v="Décharge"/>
    <x v="1"/>
    <s v="CONGO"/>
    <s v="ɣ"/>
  </r>
  <r>
    <d v="2019-01-03T00:00:00"/>
    <s v="Taxi bureau - ocean du nord Moungali pour achat du billet BZV-Ouesso"/>
    <x v="0"/>
    <x v="0"/>
    <m/>
    <n v="1000"/>
    <n v="1.7641662550278738"/>
    <n v="566.84"/>
    <n v="-666334"/>
    <x v="5"/>
    <s v="Décharge"/>
    <x v="0"/>
    <s v="CONGO"/>
    <s v="ɣ"/>
  </r>
  <r>
    <d v="2019-01-03T00:00:00"/>
    <s v="Achat du billet BZV-Ouesso pour mission"/>
    <x v="0"/>
    <x v="0"/>
    <m/>
    <n v="15000"/>
    <n v="26.462493825418107"/>
    <n v="566.84"/>
    <n v="-681334"/>
    <x v="5"/>
    <s v="oui"/>
    <x v="0"/>
    <s v="CONGO"/>
    <s v="o"/>
  </r>
  <r>
    <d v="2019-01-03T00:00:00"/>
    <s v="Taxi ocean du nord Moungali - bureau /retour pour l'achat du billet "/>
    <x v="0"/>
    <x v="0"/>
    <m/>
    <n v="1000"/>
    <n v="1.7641662550278738"/>
    <n v="566.84"/>
    <n v="-682334"/>
    <x v="5"/>
    <s v="Décharge"/>
    <x v="0"/>
    <s v="CONGO"/>
    <s v="ɣ"/>
  </r>
  <r>
    <d v="2019-01-03T00:00:00"/>
    <s v="Paiement du Loyer bureau de BZV pour le 4eme trimestre de l'année 2018/CHQ N 03634976"/>
    <x v="10"/>
    <x v="1"/>
    <m/>
    <n v="1710000"/>
    <n v="3053.7895563968855"/>
    <n v="559.96"/>
    <n v="-2392334"/>
    <x v="4"/>
    <n v="3634976"/>
    <x v="1"/>
    <s v="CONGO"/>
    <s v="o"/>
  </r>
  <r>
    <d v="2019-01-04T00:00:00"/>
    <s v="Taxi-Investigation sur terrain"/>
    <x v="0"/>
    <x v="0"/>
    <m/>
    <n v="2000"/>
    <n v="3.5283325100557477"/>
    <n v="566.84"/>
    <n v="-2394334"/>
    <x v="0"/>
    <s v="Décharge"/>
    <x v="0"/>
    <s v="CONGO"/>
    <s v="ɣ"/>
  </r>
  <r>
    <d v="2019-01-04T00:00:00"/>
    <s v="Achat boisson lors de la rencontre avec la cible"/>
    <x v="2"/>
    <x v="0"/>
    <m/>
    <n v="2000"/>
    <n v="3.5283325100557477"/>
    <n v="566.84"/>
    <n v="-2396334"/>
    <x v="0"/>
    <s v="Décharge"/>
    <x v="0"/>
    <s v="CONGO"/>
    <s v="ɣ"/>
  </r>
  <r>
    <d v="2019-01-04T00:00:00"/>
    <s v="Taxi Bureau-BCI"/>
    <x v="0"/>
    <x v="2"/>
    <m/>
    <n v="2000"/>
    <n v="3.5716836916922636"/>
    <n v="559.96"/>
    <n v="-2398334"/>
    <x v="1"/>
    <s v="Décharge"/>
    <x v="1"/>
    <s v="CONGO"/>
    <s v="ɣ"/>
  </r>
  <r>
    <d v="2019-01-04T00:00:00"/>
    <s v="Taxi domicile-bureau"/>
    <x v="0"/>
    <x v="3"/>
    <m/>
    <n v="1000"/>
    <n v="1.7858418458461318"/>
    <n v="559.96"/>
    <n v="-2399334"/>
    <x v="3"/>
    <s v="Décharge"/>
    <x v="1"/>
    <s v="CONGO"/>
    <s v="ɣ"/>
  </r>
  <r>
    <d v="2019-01-04T00:00:00"/>
    <s v="Food allowance pendant la pause"/>
    <x v="6"/>
    <x v="3"/>
    <m/>
    <n v="1000"/>
    <n v="1.7858418458461318"/>
    <n v="559.96"/>
    <n v="-2400334"/>
    <x v="3"/>
    <s v="Décharge"/>
    <x v="1"/>
    <s v="CONGO"/>
    <s v="ɣ"/>
  </r>
  <r>
    <d v="2019-01-04T00:00:00"/>
    <s v="Taxi bureau-domicile"/>
    <x v="0"/>
    <x v="3"/>
    <m/>
    <n v="1000"/>
    <n v="1.7858418458461318"/>
    <n v="559.96"/>
    <n v="-2401334"/>
    <x v="3"/>
    <s v="Décharge"/>
    <x v="1"/>
    <s v="CONGO"/>
    <s v="ɣ"/>
  </r>
  <r>
    <d v="2019-01-04T00:00:00"/>
    <s v="FRAIS RET.DEPLACE Chq n°3634978"/>
    <x v="7"/>
    <x v="1"/>
    <m/>
    <n v="3484"/>
    <n v="6.2218729909279231"/>
    <n v="559.96"/>
    <n v="-2404818"/>
    <x v="4"/>
    <n v="3634978"/>
    <x v="1"/>
    <s v="CONGO"/>
    <s v="o"/>
  </r>
  <r>
    <d v="2019-01-04T00:00:00"/>
    <s v="Salaire du mois de décembre 2018-Jospin Mésach KAYA/CHQ N 3634978"/>
    <x v="6"/>
    <x v="3"/>
    <m/>
    <n v="166755"/>
    <n v="297.79805700407172"/>
    <n v="559.96"/>
    <n v="-2571573"/>
    <x v="4"/>
    <n v="3634978"/>
    <x v="1"/>
    <s v="CONGO"/>
    <s v="o"/>
  </r>
  <r>
    <d v="2019-01-04T00:00:00"/>
    <s v="FRAIS RET.DEPLACE Chq n°3634981"/>
    <x v="7"/>
    <x v="1"/>
    <m/>
    <n v="3484"/>
    <n v="6.2218729909279231"/>
    <n v="559.96"/>
    <n v="-2575057"/>
    <x v="4"/>
    <n v="3634981"/>
    <x v="1"/>
    <s v="CONGO"/>
    <s v="o"/>
  </r>
  <r>
    <d v="2019-01-04T00:00:00"/>
    <s v="Food aloowance mission EWO-Franck pour 07 jours"/>
    <x v="1"/>
    <x v="3"/>
    <m/>
    <n v="70000"/>
    <n v="125.00892920922922"/>
    <n v="559.96"/>
    <n v="-2645057"/>
    <x v="3"/>
    <s v="Décharge"/>
    <x v="1"/>
    <s v="CONGO"/>
    <s v="ɣ"/>
  </r>
  <r>
    <d v="2019-01-04T00:00:00"/>
    <s v="Food allowance Franck mission Ewo pour 06 nuitées"/>
    <x v="1"/>
    <x v="3"/>
    <m/>
    <n v="90000"/>
    <n v="160.72576612615185"/>
    <n v="559.96"/>
    <n v="-2735057"/>
    <x v="3"/>
    <s v="oui"/>
    <x v="1"/>
    <s v="CONGO"/>
    <s v="o"/>
  </r>
  <r>
    <d v="2019-01-05T00:00:00"/>
    <s v="Taxi-Investigation sur terrain"/>
    <x v="0"/>
    <x v="0"/>
    <m/>
    <n v="2000"/>
    <n v="3.5283325100557477"/>
    <n v="566.84"/>
    <n v="-2737057"/>
    <x v="0"/>
    <s v="Décharge"/>
    <x v="0"/>
    <s v="CONGO"/>
    <s v="ɣ"/>
  </r>
  <r>
    <d v="2019-01-05T00:00:00"/>
    <s v="Achat boisson lors de la rencontre avec la cible"/>
    <x v="2"/>
    <x v="0"/>
    <m/>
    <n v="2100"/>
    <n v="3.7047491355585347"/>
    <n v="566.84"/>
    <n v="-2739157"/>
    <x v="0"/>
    <s v="Décharge"/>
    <x v="0"/>
    <s v="CONGO"/>
    <s v="ɣ"/>
  </r>
  <r>
    <d v="2019-01-05T00:00:00"/>
    <s v="Taxi domicile - gare routière talangai pour mission sur Ouesso"/>
    <x v="0"/>
    <x v="0"/>
    <m/>
    <n v="1000"/>
    <n v="1.7641662550278738"/>
    <n v="566.84"/>
    <n v="-2740157"/>
    <x v="5"/>
    <s v="Décharge"/>
    <x v="0"/>
    <s v="CONGO"/>
    <s v="ɣ"/>
  </r>
  <r>
    <d v="2019-01-05T00:00:00"/>
    <s v="Paiement 45% des frais médicaux de Herick à l'hôpital de Talangaï, consécutifs à une infection intestinale  (consultation 35.00f, glycémie 2.000f, examens de laboratoire 12.000f, achat produits pharmaceutiques sur ordonnance 18.660f)"/>
    <x v="6"/>
    <x v="3"/>
    <m/>
    <n v="16272"/>
    <n v="29.059218515608254"/>
    <n v="559.96"/>
    <n v="-2756429"/>
    <x v="6"/>
    <s v="oui"/>
    <x v="1"/>
    <s v="CONGO"/>
    <s v="o"/>
  </r>
  <r>
    <d v="2019-01-06T00:00:00"/>
    <s v="Food allowance mission pour 07 jours à DOLISIE"/>
    <x v="1"/>
    <x v="0"/>
    <m/>
    <n v="70000"/>
    <n v="123.49163785195115"/>
    <n v="566.84"/>
    <n v="-2826429"/>
    <x v="0"/>
    <s v="Décharge"/>
    <x v="0"/>
    <s v="CONGO"/>
    <s v="ɣ"/>
  </r>
  <r>
    <d v="2019-01-06T00:00:00"/>
    <s v="Taxi-Investigation sur terrain"/>
    <x v="0"/>
    <x v="0"/>
    <m/>
    <n v="2000"/>
    <n v="3.5283325100557477"/>
    <n v="566.84"/>
    <n v="-2828429"/>
    <x v="0"/>
    <s v="Décharge"/>
    <x v="0"/>
    <s v="CONGO"/>
    <s v="ɣ"/>
  </r>
  <r>
    <d v="2019-01-06T00:00:00"/>
    <s v="Achat boisson lors de la rencontre avec la cible"/>
    <x v="2"/>
    <x v="0"/>
    <m/>
    <n v="2000"/>
    <n v="3.5283325100557477"/>
    <n v="566.84"/>
    <n v="-2830429"/>
    <x v="0"/>
    <s v="Décharge"/>
    <x v="0"/>
    <s v="CONGO"/>
    <s v="ɣ"/>
  </r>
  <r>
    <d v="2019-01-06T00:00:00"/>
    <s v="Paiement frais d'hôtel à Makoua du 03 au 06 janvier 2019"/>
    <x v="1"/>
    <x v="0"/>
    <m/>
    <n v="45000"/>
    <n v="79.387481476254322"/>
    <n v="566.84"/>
    <n v="-2875429"/>
    <x v="0"/>
    <n v="62"/>
    <x v="0"/>
    <s v="CONGO"/>
    <s v="o"/>
  </r>
  <r>
    <d v="2019-01-06T00:00:00"/>
    <s v="Achat Billet MAKOUA - OYO"/>
    <x v="0"/>
    <x v="0"/>
    <m/>
    <n v="5000"/>
    <n v="8.8208312751393692"/>
    <n v="566.84"/>
    <n v="-2880429"/>
    <x v="0"/>
    <s v="Décharge"/>
    <x v="0"/>
    <s v="CONGO"/>
    <s v="ɣ"/>
  </r>
  <r>
    <d v="2019-01-06T00:00:00"/>
    <s v="Achat Billet OYO - BZV"/>
    <x v="0"/>
    <x v="0"/>
    <m/>
    <n v="8000"/>
    <n v="14.113330040222991"/>
    <n v="566.84"/>
    <n v="-2888429"/>
    <x v="0"/>
    <s v="Décharge"/>
    <x v="0"/>
    <s v="CONGO"/>
    <s v="ɣ"/>
  </r>
  <r>
    <d v="2019-01-06T00:00:00"/>
    <s v="Taxi ocean du nord ouesso - Hôtel /pour mission de Ouesso"/>
    <x v="0"/>
    <x v="0"/>
    <m/>
    <n v="1000"/>
    <n v="1.7641662550278738"/>
    <n v="566.84"/>
    <n v="-2889429"/>
    <x v="5"/>
    <s v="Décharge"/>
    <x v="0"/>
    <s v="CONGO"/>
    <s v="ɣ"/>
  </r>
  <r>
    <d v="2019-01-06T00:00:00"/>
    <s v="Taxi hôtel - ocean du nord pour prendre des renseignement de voyage pour Ci64"/>
    <x v="0"/>
    <x v="0"/>
    <m/>
    <n v="500"/>
    <n v="0.88208312751393692"/>
    <n v="566.84"/>
    <n v="-2889929"/>
    <x v="5"/>
    <s v="Décharge"/>
    <x v="0"/>
    <s v="CONGO"/>
    <s v="ɣ"/>
  </r>
  <r>
    <d v="2019-01-06T00:00:00"/>
    <s v="Taxi ocean du nord - trans afrique - Stelimac - hôtel pour prendre les renseignements de voyage pour Ci64"/>
    <x v="0"/>
    <x v="0"/>
    <m/>
    <n v="1500"/>
    <n v="2.6462493825418107"/>
    <n v="566.84"/>
    <n v="-2891429"/>
    <x v="5"/>
    <s v="Décharge"/>
    <x v="0"/>
    <s v="CONGO"/>
    <s v="ɣ"/>
  </r>
  <r>
    <d v="2019-01-06T00:00:00"/>
    <s v="Taxi hôtel - place rouge - hôtel mission de ouesso"/>
    <x v="0"/>
    <x v="0"/>
    <m/>
    <n v="1000"/>
    <n v="1.7641662550278738"/>
    <n v="566.84"/>
    <n v="-2892429"/>
    <x v="5"/>
    <s v="Décharge"/>
    <x v="0"/>
    <s v="CONGO"/>
    <s v="ɣ"/>
  </r>
  <r>
    <d v="2019-01-07T00:00:00"/>
    <s v="Taxi MIKALOU - AUBERGE MOUNGALI"/>
    <x v="0"/>
    <x v="0"/>
    <m/>
    <n v="1500"/>
    <n v="2.6462493825418107"/>
    <n v="566.84"/>
    <n v="-2893929"/>
    <x v="0"/>
    <s v="Décharge"/>
    <x v="0"/>
    <s v="CONGO"/>
    <s v="ɣ"/>
  </r>
  <r>
    <d v="2019-01-07T00:00:00"/>
    <s v="Achat billet Makoua-OYO/CI64"/>
    <x v="0"/>
    <x v="0"/>
    <m/>
    <n v="5000"/>
    <n v="8.8208312751393692"/>
    <n v="566.84"/>
    <n v="-2898929"/>
    <x v="0"/>
    <n v="480"/>
    <x v="0"/>
    <s v="CONGO"/>
    <s v="o"/>
  </r>
  <r>
    <d v="2019-01-07T00:00:00"/>
    <s v="Taxi auberge - Domicile"/>
    <x v="0"/>
    <x v="0"/>
    <m/>
    <n v="1000"/>
    <n v="1.7641662550278738"/>
    <n v="566.84"/>
    <n v="-2899929"/>
    <x v="0"/>
    <s v="Décharge"/>
    <x v="0"/>
    <s v="CONGO"/>
    <s v="ɣ"/>
  </r>
  <r>
    <d v="2019-01-07T00:00:00"/>
    <s v="Me Anicet MOUSSAHOU-Frais de mission Owando du 09 au 11 janvier 2019"/>
    <x v="11"/>
    <x v="3"/>
    <m/>
    <n v="87500"/>
    <n v="156.26116151153653"/>
    <n v="559.96"/>
    <n v="-2987429"/>
    <x v="1"/>
    <n v="13"/>
    <x v="1"/>
    <s v="CONGO"/>
    <s v="o"/>
  </r>
  <r>
    <d v="2019-01-07T00:00:00"/>
    <s v="Bonus du mois de novembre 2018-Jospin KAYA"/>
    <x v="5"/>
    <x v="3"/>
    <m/>
    <n v="15000"/>
    <n v="26.787627687691977"/>
    <n v="559.96"/>
    <n v="-3002429"/>
    <x v="1"/>
    <n v="15"/>
    <x v="1"/>
    <s v="CONGO"/>
    <s v="o"/>
  </r>
  <r>
    <d v="2019-01-07T00:00:00"/>
    <s v="Frais de transfert à IT87/OUESSO"/>
    <x v="3"/>
    <x v="1"/>
    <m/>
    <n v="3750"/>
    <n v="6.6969069219229942"/>
    <n v="559.96"/>
    <n v="-3006179"/>
    <x v="1"/>
    <s v="76/GCF"/>
    <x v="1"/>
    <s v="CONGO"/>
    <s v="o"/>
  </r>
  <r>
    <d v="2019-01-07T00:00:00"/>
    <s v="Taxi Bureau-Beach-Talangai (essayer le fonctionnement de la sim et achat billet pour Nkayi)"/>
    <x v="0"/>
    <x v="0"/>
    <m/>
    <n v="2500"/>
    <n v="4.4104156375696846"/>
    <n v="566.84"/>
    <n v="-3008679"/>
    <x v="7"/>
    <s v="Décharge"/>
    <x v="0"/>
    <s v="CONGO"/>
    <s v="ɣ"/>
  </r>
  <r>
    <d v="2019-01-07T00:00:00"/>
    <s v="Taxi Talangai-Bureau (retour au bureau)"/>
    <x v="0"/>
    <x v="0"/>
    <m/>
    <n v="1500"/>
    <n v="2.6462493825418107"/>
    <n v="566.84"/>
    <n v="-3010179"/>
    <x v="7"/>
    <s v="Décharge"/>
    <x v="0"/>
    <s v="CONGO"/>
    <s v="ɣ"/>
  </r>
  <r>
    <d v="2019-01-07T00:00:00"/>
    <s v="Achat billet BZV-Nkayi (mission pour Nkayi)"/>
    <x v="0"/>
    <x v="0"/>
    <m/>
    <n v="8000"/>
    <n v="14.113330040222991"/>
    <n v="566.84"/>
    <n v="-3018179"/>
    <x v="7"/>
    <s v="080106002019--54"/>
    <x v="0"/>
    <s v="CONGO"/>
    <s v="o"/>
  </r>
  <r>
    <d v="2019-01-07T00:00:00"/>
    <s v="Taxi domicile-bureau"/>
    <x v="0"/>
    <x v="3"/>
    <m/>
    <n v="1000"/>
    <n v="1.7858418458461318"/>
    <n v="559.96"/>
    <n v="-3019179"/>
    <x v="3"/>
    <s v="Décharge"/>
    <x v="1"/>
    <s v="CONGO"/>
    <s v="ɣ"/>
  </r>
  <r>
    <d v="2019-01-07T00:00:00"/>
    <s v="Taxi bureau-ocean du nord pour achat des billets"/>
    <x v="0"/>
    <x v="3"/>
    <m/>
    <n v="1000"/>
    <n v="1.7858418458461318"/>
    <n v="559.96"/>
    <n v="-3020179"/>
    <x v="3"/>
    <s v="Décharge"/>
    <x v="1"/>
    <s v="CONGO"/>
    <s v="ɣ"/>
  </r>
  <r>
    <d v="2019-01-07T00:00:00"/>
    <s v="Taxi ocean du nord-bureau"/>
    <x v="0"/>
    <x v="3"/>
    <m/>
    <n v="1000"/>
    <n v="1.7858418458461318"/>
    <n v="559.96"/>
    <n v="-3021179"/>
    <x v="3"/>
    <s v="Décharge"/>
    <x v="1"/>
    <s v="CONGO"/>
    <s v="ɣ"/>
  </r>
  <r>
    <d v="2019-01-07T00:00:00"/>
    <s v="Taxi bureau-cabinet d'avocat pour le dépôt du billet et du budget de maitre Anicet"/>
    <x v="0"/>
    <x v="3"/>
    <m/>
    <n v="1000"/>
    <n v="1.7858418458461318"/>
    <n v="559.96"/>
    <n v="-3022179"/>
    <x v="3"/>
    <s v="Décharge"/>
    <x v="1"/>
    <s v="CONGO"/>
    <s v="ɣ"/>
  </r>
  <r>
    <d v="2019-01-07T00:00:00"/>
    <s v="Taxi cabinet d'avocat-Bureau"/>
    <x v="0"/>
    <x v="3"/>
    <m/>
    <n v="1000"/>
    <n v="1.7858418458461318"/>
    <n v="559.96"/>
    <n v="-3023179"/>
    <x v="3"/>
    <s v="Décharge"/>
    <x v="1"/>
    <s v="CONGO"/>
    <s v="ɣ"/>
  </r>
  <r>
    <d v="2019-01-07T00:00:00"/>
    <s v="Taxi bureau-charden farrel pour transferer de l'argent à Daniel"/>
    <x v="0"/>
    <x v="3"/>
    <m/>
    <n v="1000"/>
    <n v="1.7858418458461318"/>
    <n v="559.96"/>
    <n v="-3024179"/>
    <x v="3"/>
    <s v="Décharge"/>
    <x v="1"/>
    <s v="CONGO"/>
    <s v="ɣ"/>
  </r>
  <r>
    <d v="2019-01-07T00:00:00"/>
    <s v="Taxi charden farrel-bureau"/>
    <x v="0"/>
    <x v="3"/>
    <m/>
    <n v="1000"/>
    <n v="1.7858418458461318"/>
    <n v="559.96"/>
    <n v="-3025179"/>
    <x v="3"/>
    <s v="Décharge"/>
    <x v="1"/>
    <s v="CONGO"/>
    <s v="ɣ"/>
  </r>
  <r>
    <d v="2019-01-07T00:00:00"/>
    <s v="Food allowance pendant la pause"/>
    <x v="6"/>
    <x v="3"/>
    <m/>
    <n v="1000"/>
    <n v="1.7858418458461318"/>
    <n v="559.96"/>
    <n v="-3026179"/>
    <x v="3"/>
    <s v="Décharge"/>
    <x v="1"/>
    <s v="CONGO"/>
    <s v="ɣ"/>
  </r>
  <r>
    <d v="2019-01-07T00:00:00"/>
    <s v="Taxi bureau-domicile"/>
    <x v="0"/>
    <x v="3"/>
    <m/>
    <n v="1000"/>
    <n v="1.7858418458461318"/>
    <n v="559.96"/>
    <n v="-3027179"/>
    <x v="3"/>
    <s v="Décharge"/>
    <x v="1"/>
    <s v="CONGO"/>
    <s v="ɣ"/>
  </r>
  <r>
    <d v="2019-01-07T00:00:00"/>
    <s v="Achat billet BZV-OWANDO-Me Anicet MOUSSAHOU"/>
    <x v="11"/>
    <x v="3"/>
    <m/>
    <n v="10000"/>
    <n v="17.858418458461319"/>
    <n v="559.96"/>
    <n v="-3037179"/>
    <x v="3"/>
    <s v="oui"/>
    <x v="1"/>
    <s v="CONGO"/>
    <s v="n"/>
  </r>
  <r>
    <d v="2019-01-07T00:00:00"/>
    <s v="Taxi hôtel - quartier ngongo  voir une cible "/>
    <x v="0"/>
    <x v="0"/>
    <m/>
    <n v="500"/>
    <n v="0.88208312751393692"/>
    <n v="566.84"/>
    <n v="-3037679"/>
    <x v="5"/>
    <s v="Décharge"/>
    <x v="0"/>
    <s v="CONGO"/>
    <s v="ɣ"/>
  </r>
  <r>
    <d v="2019-01-07T00:00:00"/>
    <s v="Taxi quartier ngongo - hôtel retour de chez la cible"/>
    <x v="0"/>
    <x v="0"/>
    <m/>
    <n v="500"/>
    <n v="0.88208312751393692"/>
    <n v="566.84"/>
    <n v="-3038179"/>
    <x v="5"/>
    <s v="Décharge"/>
    <x v="0"/>
    <s v="CONGO"/>
    <s v="ɣ"/>
  </r>
  <r>
    <d v="2019-01-07T00:00:00"/>
    <s v="Taxi hôtel - place rouge pour l'achat d'un chargeur"/>
    <x v="0"/>
    <x v="0"/>
    <m/>
    <n v="500"/>
    <n v="0.88208312751393692"/>
    <n v="566.84"/>
    <n v="-3038679"/>
    <x v="5"/>
    <s v="Décharge"/>
    <x v="0"/>
    <s v="CONGO"/>
    <s v="ɣ"/>
  </r>
  <r>
    <d v="2019-01-07T00:00:00"/>
    <s v="Achat du chargeur android"/>
    <x v="0"/>
    <x v="0"/>
    <m/>
    <n v="2500"/>
    <n v="4.4104156375696846"/>
    <n v="566.84"/>
    <n v="-3041179"/>
    <x v="5"/>
    <s v="Décharge"/>
    <x v="0"/>
    <s v="CONGO"/>
    <s v="ɣ"/>
  </r>
  <r>
    <d v="2019-01-07T00:00:00"/>
    <s v="Taxi place rouge - quartier mboma rencontrer une cible"/>
    <x v="0"/>
    <x v="0"/>
    <m/>
    <n v="500"/>
    <n v="0.88208312751393692"/>
    <n v="566.84"/>
    <n v="-3041679"/>
    <x v="5"/>
    <s v="Décharge"/>
    <x v="0"/>
    <s v="CONGO"/>
    <s v="ɣ"/>
  </r>
  <r>
    <d v="2019-01-07T00:00:00"/>
    <s v="Achat boisson lors de la rencontre avec les cibles"/>
    <x v="2"/>
    <x v="0"/>
    <m/>
    <n v="4500"/>
    <n v="7.9387481476254314"/>
    <n v="566.84"/>
    <n v="-3046179"/>
    <x v="5"/>
    <s v="Décharge"/>
    <x v="0"/>
    <s v="CONGO"/>
    <s v="ɣ"/>
  </r>
  <r>
    <d v="2019-01-07T00:00:00"/>
    <s v="Taxi Quartier Mboma - hôtel "/>
    <x v="0"/>
    <x v="0"/>
    <m/>
    <n v="500"/>
    <n v="0.88208312751393692"/>
    <n v="566.84"/>
    <n v="-3046679"/>
    <x v="5"/>
    <s v="Décharge"/>
    <x v="0"/>
    <s v="CONGO"/>
    <s v="ɣ"/>
  </r>
  <r>
    <d v="2019-01-07T00:00:00"/>
    <s v="Paiement 45% des frais médicaux de Herick à la Clinique Islamique de Talangaï  (test paludisme 1000f) et achats produits pharmaceutiques sur ordonnance du médecin traitant  (2845f)"/>
    <x v="6"/>
    <x v="3"/>
    <m/>
    <n v="1730.25"/>
    <n v="3.0899528537752694"/>
    <n v="559.96"/>
    <n v="-3048409.25"/>
    <x v="6"/>
    <s v="Décharge "/>
    <x v="1"/>
    <s v="CONGO"/>
    <s v="o"/>
  </r>
  <r>
    <d v="2019-01-07T00:00:00"/>
    <s v="Complement frais de mission Me Anicet MOUSSAHOU"/>
    <x v="11"/>
    <x v="3"/>
    <m/>
    <n v="27500"/>
    <n v="49.110650760768621"/>
    <n v="559.96"/>
    <n v="-3075909.25"/>
    <x v="1"/>
    <s v="oui"/>
    <x v="1"/>
    <s v="CONGO"/>
    <s v="o"/>
  </r>
  <r>
    <d v="2019-01-08T00:00:00"/>
    <s v="Taxi Domicile - bureau - Domicile"/>
    <x v="0"/>
    <x v="0"/>
    <m/>
    <n v="2000"/>
    <n v="3.5283325100557477"/>
    <n v="566.84"/>
    <n v="-3077909.25"/>
    <x v="0"/>
    <s v="Décharge"/>
    <x v="0"/>
    <s v="CONGO"/>
    <s v="ɣ"/>
  </r>
  <r>
    <d v="2019-01-08T00:00:00"/>
    <s v="Food allowance pendant la pause"/>
    <x v="6"/>
    <x v="0"/>
    <m/>
    <n v="1000"/>
    <n v="1.7641662550278738"/>
    <n v="566.84"/>
    <n v="-3078909.25"/>
    <x v="0"/>
    <s v="Décharge"/>
    <x v="0"/>
    <s v="CONGO"/>
    <s v="ɣ"/>
  </r>
  <r>
    <d v="2019-01-08T00:00:00"/>
    <s v="Taxi Casis-Talangai-Jeanne vialle (départ pour Nkayi)"/>
    <x v="0"/>
    <x v="0"/>
    <m/>
    <n v="2500"/>
    <n v="4.4104156375696846"/>
    <n v="566.84"/>
    <n v="-3081409.25"/>
    <x v="7"/>
    <s v="Décharge"/>
    <x v="0"/>
    <s v="CONGO"/>
    <s v="ɣ"/>
  </r>
  <r>
    <d v="2019-01-08T00:00:00"/>
    <s v="Taxi Gare routière Nkayi-Hôtel (recherche de l'hôtel)"/>
    <x v="0"/>
    <x v="0"/>
    <m/>
    <n v="3000"/>
    <n v="5.2924987650836215"/>
    <n v="566.84"/>
    <n v="-3084409.25"/>
    <x v="7"/>
    <s v="Décharge"/>
    <x v="0"/>
    <s v="CONGO"/>
    <s v="ɣ"/>
  </r>
  <r>
    <d v="2019-01-08T00:00:00"/>
    <s v="Taxi Hôtel-Marché Madibou-Grand marché (prospection générale)"/>
    <x v="0"/>
    <x v="0"/>
    <m/>
    <n v="2000"/>
    <n v="3.5283325100557477"/>
    <n v="566.84"/>
    <n v="-3086409.25"/>
    <x v="7"/>
    <s v="Décharge"/>
    <x v="0"/>
    <s v="CONGO"/>
    <s v="ɣ"/>
  </r>
  <r>
    <d v="2019-01-08T00:00:00"/>
    <s v="Taxi GM-Gare de sibiti-Hôtel (prospection générale)"/>
    <x v="0"/>
    <x v="0"/>
    <m/>
    <n v="2000"/>
    <n v="3.5283325100557477"/>
    <n v="566.84"/>
    <n v="-3088409.25"/>
    <x v="7"/>
    <s v="Décharge"/>
    <x v="0"/>
    <s v="CONGO"/>
    <s v="ɣ"/>
  </r>
  <r>
    <d v="2019-01-08T00:00:00"/>
    <s v="Taxi domicile-bureau"/>
    <x v="0"/>
    <x v="3"/>
    <m/>
    <n v="1000"/>
    <n v="1.7858418458461318"/>
    <n v="559.96"/>
    <n v="-3089409.25"/>
    <x v="3"/>
    <s v="Décharge"/>
    <x v="1"/>
    <s v="CONGO"/>
    <s v="ɣ"/>
  </r>
  <r>
    <d v="2019-01-08T00:00:00"/>
    <s v="Food allowance pendant la pause"/>
    <x v="6"/>
    <x v="3"/>
    <m/>
    <n v="1000"/>
    <n v="1.7858418458461318"/>
    <n v="559.96"/>
    <n v="-3090409.25"/>
    <x v="3"/>
    <s v="Décharge"/>
    <x v="1"/>
    <s v="CONGO"/>
    <s v="ɣ"/>
  </r>
  <r>
    <d v="2019-01-08T00:00:00"/>
    <s v="Taxi bureau-domicile"/>
    <x v="0"/>
    <x v="3"/>
    <m/>
    <n v="1000"/>
    <n v="1.7858418458461318"/>
    <n v="559.96"/>
    <n v="-3091409.25"/>
    <x v="3"/>
    <s v="Décharge"/>
    <x v="1"/>
    <s v="CONGO"/>
    <s v="ɣ"/>
  </r>
  <r>
    <d v="2019-01-08T00:00:00"/>
    <s v="Taxi hôtel - place rouge mission de ouesso"/>
    <x v="0"/>
    <x v="0"/>
    <m/>
    <n v="500"/>
    <n v="0.88208312751393692"/>
    <n v="566.84"/>
    <n v="-3091909.25"/>
    <x v="5"/>
    <s v="Décharge"/>
    <x v="0"/>
    <s v="CONGO"/>
    <s v="ɣ"/>
  </r>
  <r>
    <d v="2019-01-08T00:00:00"/>
    <s v="Taxi place rouge - charden farrel pour retrait du budget de mission"/>
    <x v="0"/>
    <x v="0"/>
    <m/>
    <n v="500"/>
    <n v="0.88208312751393692"/>
    <n v="566.84"/>
    <n v="-3092409.25"/>
    <x v="5"/>
    <s v="Décharge"/>
    <x v="0"/>
    <s v="CONGO"/>
    <s v="ɣ"/>
  </r>
  <r>
    <d v="2019-01-08T00:00:00"/>
    <s v="Taxi charden farell - hôtel mission de ouesso"/>
    <x v="0"/>
    <x v="0"/>
    <m/>
    <n v="500"/>
    <n v="0.88208312751393692"/>
    <n v="566.84"/>
    <n v="-3092909.25"/>
    <x v="5"/>
    <s v="Décharge"/>
    <x v="0"/>
    <s v="CONGO"/>
    <s v="ɣ"/>
  </r>
  <r>
    <d v="2019-01-08T00:00:00"/>
    <s v="Taxi hôtel - quartier Ngongo chez Saturnin"/>
    <x v="0"/>
    <x v="0"/>
    <m/>
    <n v="500"/>
    <n v="0.88208312751393692"/>
    <n v="566.84"/>
    <n v="-3093409.25"/>
    <x v="5"/>
    <s v="Décharge"/>
    <x v="0"/>
    <s v="CONGO"/>
    <s v="ɣ"/>
  </r>
  <r>
    <d v="2019-01-08T00:00:00"/>
    <s v="Achat boisson et nourriture pour les cibles "/>
    <x v="2"/>
    <x v="0"/>
    <m/>
    <n v="5000"/>
    <n v="8.8208312751393692"/>
    <n v="566.84"/>
    <n v="-3098409.25"/>
    <x v="5"/>
    <s v="Décharge"/>
    <x v="0"/>
    <s v="CONGO"/>
    <s v="ɣ"/>
  </r>
  <r>
    <d v="2019-01-08T00:00:00"/>
    <s v="Taxi quartier ngongo - quartier mboma - hôtel voir une cible"/>
    <x v="0"/>
    <x v="0"/>
    <m/>
    <n v="1000"/>
    <n v="1.7641662550278738"/>
    <n v="566.84"/>
    <n v="-3099409.25"/>
    <x v="5"/>
    <s v="Décharge"/>
    <x v="0"/>
    <s v="CONGO"/>
    <s v="ɣ"/>
  </r>
  <r>
    <d v="2019-01-08T00:00:00"/>
    <s v="Taxi hôtel - place rouge rencontrer la cible Baron"/>
    <x v="0"/>
    <x v="0"/>
    <m/>
    <n v="500"/>
    <n v="0.88208312751393692"/>
    <n v="566.84"/>
    <n v="-3099909.25"/>
    <x v="5"/>
    <s v="Décharge"/>
    <x v="0"/>
    <s v="CONGO"/>
    <s v="ɣ"/>
  </r>
  <r>
    <d v="2019-01-08T00:00:00"/>
    <s v="Achat à manger plus boisson lors de la rencontre sur terrain"/>
    <x v="2"/>
    <x v="0"/>
    <m/>
    <n v="3800"/>
    <n v="6.7038317691059204"/>
    <n v="566.84"/>
    <n v="-3103709.25"/>
    <x v="5"/>
    <s v="Décharge"/>
    <x v="0"/>
    <s v="CONGO"/>
    <s v="ɣ"/>
  </r>
  <r>
    <d v="2019-01-08T00:00:00"/>
    <s v="Taxi place rouge - hôtel retour du terrain"/>
    <x v="0"/>
    <x v="0"/>
    <m/>
    <n v="500"/>
    <n v="0.88208312751393692"/>
    <n v="566.84"/>
    <n v="-3104209.25"/>
    <x v="5"/>
    <s v="Décharge"/>
    <x v="0"/>
    <s v="CONGO"/>
    <s v="ɣ"/>
  </r>
  <r>
    <d v="2019-01-08T00:00:00"/>
    <s v="Taxi à BZV: domicile - gare routière à destination de Ngo"/>
    <x v="0"/>
    <x v="3"/>
    <m/>
    <n v="1000"/>
    <n v="1.7858418458461318"/>
    <n v="559.96"/>
    <n v="-3105209.25"/>
    <x v="6"/>
    <s v="Décharge "/>
    <x v="1"/>
    <s v="CONGO"/>
    <s v="ɣ"/>
  </r>
  <r>
    <d v="2019-01-08T00:00:00"/>
    <s v="Taxi à Ngo : gare routière - hôtel  (1) - hôtel (2). Obligé de changer d'hôtel car le premier n'ayant même pas de douche et les latrines étant très impropres,  une sorte de case de passage où fait de surcroît défaut. "/>
    <x v="0"/>
    <x v="3"/>
    <m/>
    <n v="600"/>
    <n v="1.0715051075076791"/>
    <n v="559.96"/>
    <n v="-3105809.25"/>
    <x v="6"/>
    <s v="Décharge "/>
    <x v="1"/>
    <s v="CONGO"/>
    <s v="ɣ"/>
  </r>
  <r>
    <d v="2019-01-09T00:00:00"/>
    <s v="Taxi domicile-bureau-domicile"/>
    <x v="0"/>
    <x v="0"/>
    <m/>
    <n v="2000"/>
    <n v="3.5283325100557477"/>
    <n v="566.84"/>
    <n v="-3107809.25"/>
    <x v="0"/>
    <s v="Décharge"/>
    <x v="0"/>
    <s v="CONGO"/>
    <s v="ɣ"/>
  </r>
  <r>
    <d v="2019-01-09T00:00:00"/>
    <s v="Food allowance pendant la pause"/>
    <x v="6"/>
    <x v="0"/>
    <m/>
    <n v="1000"/>
    <n v="1.7641662550278738"/>
    <n v="566.84"/>
    <n v="-3108809.25"/>
    <x v="0"/>
    <s v="Décharge"/>
    <x v="0"/>
    <s v="CONGO"/>
    <s v="ɣ"/>
  </r>
  <r>
    <d v="2019-01-09T00:00:00"/>
    <s v="Taxi bureau - Agence Océan Moukondo "/>
    <x v="0"/>
    <x v="0"/>
    <m/>
    <n v="1000"/>
    <n v="1.7641662550278738"/>
    <n v="566.84"/>
    <n v="-3109809.25"/>
    <x v="0"/>
    <s v="Décharge"/>
    <x v="0"/>
    <s v="CONGO"/>
    <s v="ɣ"/>
  </r>
  <r>
    <d v="2019-01-09T00:00:00"/>
    <s v="Taxi Agence Océan Moukondo - bureau "/>
    <x v="0"/>
    <x v="0"/>
    <m/>
    <n v="1000"/>
    <n v="1.7641662550278738"/>
    <n v="566.84"/>
    <n v="-3110809.25"/>
    <x v="0"/>
    <s v="Décharge"/>
    <x v="0"/>
    <s v="CONGO"/>
    <s v="ɣ"/>
  </r>
  <r>
    <d v="2019-01-09T00:00:00"/>
    <s v="Achat billet BZV-Dolisie"/>
    <x v="0"/>
    <x v="0"/>
    <m/>
    <n v="10000"/>
    <n v="17.641662550278738"/>
    <n v="566.84"/>
    <n v="-3120809.25"/>
    <x v="0"/>
    <s v="oui"/>
    <x v="0"/>
    <s v="CONGO"/>
    <s v="o"/>
  </r>
  <r>
    <d v="2019-01-09T00:00:00"/>
    <s v="Frais de transfert à Hérick/NGO"/>
    <x v="3"/>
    <x v="1"/>
    <m/>
    <n v="1700"/>
    <n v="3.035931137938424"/>
    <n v="559.96"/>
    <n v="-3122509.25"/>
    <x v="1"/>
    <s v="26/GCF"/>
    <x v="1"/>
    <s v="CONGO"/>
    <s v="o"/>
  </r>
  <r>
    <d v="2019-01-09T00:00:00"/>
    <s v="Taxi Bureau-CNSS-ONEMO-BCI"/>
    <x v="0"/>
    <x v="2"/>
    <m/>
    <n v="4000"/>
    <n v="7.1433673833845273"/>
    <n v="559.96"/>
    <n v="-3126509.25"/>
    <x v="1"/>
    <s v="Décharge"/>
    <x v="1"/>
    <s v="CONGO"/>
    <s v="ɣ"/>
  </r>
  <r>
    <d v="2019-01-09T00:00:00"/>
    <s v="Taxi Bureau PALF-Radio Rurale"/>
    <x v="0"/>
    <x v="4"/>
    <m/>
    <n v="1000"/>
    <n v="1.7858418458461318"/>
    <n v="559.96"/>
    <n v="-3127509.25"/>
    <x v="8"/>
    <s v="Décharge"/>
    <x v="1"/>
    <s v="CONGO"/>
    <s v="ɣ"/>
  </r>
  <r>
    <d v="2019-01-09T00:00:00"/>
    <s v="Taxi Radio Rurale-ES TV"/>
    <x v="0"/>
    <x v="4"/>
    <m/>
    <n v="1000"/>
    <n v="1.7858418458461318"/>
    <n v="559.96"/>
    <n v="-3128509.25"/>
    <x v="8"/>
    <s v="Décharge"/>
    <x v="1"/>
    <s v="CONGO"/>
    <s v="ɣ"/>
  </r>
  <r>
    <d v="2019-01-09T00:00:00"/>
    <s v="Taxi ES TV-TOP TV"/>
    <x v="0"/>
    <x v="4"/>
    <m/>
    <n v="1000"/>
    <n v="1.7858418458461318"/>
    <n v="559.96"/>
    <n v="-3129509.25"/>
    <x v="8"/>
    <s v="Décharge"/>
    <x v="1"/>
    <s v="CONGO"/>
    <s v="ɣ"/>
  </r>
  <r>
    <d v="2019-01-09T00:00:00"/>
    <s v="Taxi TOP TV-Radio Liberté"/>
    <x v="0"/>
    <x v="4"/>
    <m/>
    <n v="1000"/>
    <n v="1.7858418458461318"/>
    <n v="559.96"/>
    <n v="-3130509.25"/>
    <x v="8"/>
    <s v="Décharge"/>
    <x v="1"/>
    <s v="CONGO"/>
    <s v="ɣ"/>
  </r>
  <r>
    <d v="2019-01-09T00:00:00"/>
    <s v="Taxi Radio Liberté-Bureau PALF"/>
    <x v="0"/>
    <x v="4"/>
    <m/>
    <n v="1000"/>
    <n v="1.7858418458461318"/>
    <n v="559.96"/>
    <n v="-3131509.25"/>
    <x v="8"/>
    <s v="Décharge"/>
    <x v="1"/>
    <s v="CONGO"/>
    <s v="ɣ"/>
  </r>
  <r>
    <d v="2019-01-09T00:00:00"/>
    <s v="Taxi Hôtel- Marché-Gare Nkayi-Dépôt gaz (investigations sur le terrain)"/>
    <x v="0"/>
    <x v="0"/>
    <m/>
    <n v="3000"/>
    <n v="5.2924987650836215"/>
    <n v="566.84"/>
    <n v="-3134509.25"/>
    <x v="7"/>
    <s v="Décharge"/>
    <x v="0"/>
    <s v="CONGO"/>
    <s v="ɣ"/>
  </r>
  <r>
    <d v="2019-01-09T00:00:00"/>
    <s v="Taxi Depôt gaz-Marché RN-Grand marché (extension de l'investigation))"/>
    <x v="0"/>
    <x v="0"/>
    <m/>
    <n v="2000"/>
    <n v="3.5283325100557477"/>
    <n v="566.84"/>
    <n v="-3136509.25"/>
    <x v="7"/>
    <s v="Décharge"/>
    <x v="0"/>
    <s v="CONGO"/>
    <s v="ɣ"/>
  </r>
  <r>
    <d v="2019-01-09T00:00:00"/>
    <s v="Taxi grand marché-Chez Hervé-Chez Matiti (rencontrer les cibles)"/>
    <x v="0"/>
    <x v="0"/>
    <m/>
    <n v="2000"/>
    <n v="3.5283325100557477"/>
    <n v="566.84"/>
    <n v="-3138509.25"/>
    <x v="7"/>
    <s v="Décharge"/>
    <x v="0"/>
    <s v="CONGO"/>
    <s v="ɣ"/>
  </r>
  <r>
    <d v="2019-01-09T00:00:00"/>
    <s v="Achat boisson rencontre avec les cibles"/>
    <x v="2"/>
    <x v="0"/>
    <m/>
    <n v="3000"/>
    <n v="5.2924987650836215"/>
    <n v="566.84"/>
    <n v="-3141509.25"/>
    <x v="7"/>
    <s v="Décharge"/>
    <x v="0"/>
    <s v="CONGO"/>
    <s v="ɣ"/>
  </r>
  <r>
    <d v="2019-01-09T00:00:00"/>
    <s v="Taxi chez la cible-Marché Hôpital-Aéroport Nkayi (continuité des investigations)"/>
    <x v="0"/>
    <x v="0"/>
    <m/>
    <n v="2000"/>
    <n v="3.5283325100557477"/>
    <n v="566.84"/>
    <n v="-3143509.25"/>
    <x v="7"/>
    <s v="Décharge"/>
    <x v="0"/>
    <s v="CONGO"/>
    <s v="ɣ"/>
  </r>
  <r>
    <d v="2019-01-09T00:00:00"/>
    <s v="Taxi Aéroport-Gare Loudima-Hôtel (prospection et retour à l'hôtel)"/>
    <x v="0"/>
    <x v="0"/>
    <m/>
    <n v="2000"/>
    <n v="3.5283325100557477"/>
    <n v="566.84"/>
    <n v="-3145509.25"/>
    <x v="7"/>
    <s v="Décharge"/>
    <x v="0"/>
    <s v="CONGO"/>
    <s v="ɣ"/>
  </r>
  <r>
    <d v="2019-01-09T00:00:00"/>
    <s v="Taxi: Domicile-Aeroport à destination d'Impfondo"/>
    <x v="0"/>
    <x v="3"/>
    <m/>
    <n v="1000"/>
    <n v="1.7858418458461318"/>
    <n v="559.96"/>
    <n v="-3146509.25"/>
    <x v="2"/>
    <s v="Décharge"/>
    <x v="1"/>
    <s v="CONGO"/>
    <s v="ɣ"/>
  </r>
  <r>
    <d v="2019-01-09T00:00:00"/>
    <s v="Taxi: aeroport d'impfondo-hôtel"/>
    <x v="0"/>
    <x v="3"/>
    <m/>
    <n v="500"/>
    <n v="0.89292092292306591"/>
    <n v="559.96"/>
    <n v="-3147009.25"/>
    <x v="2"/>
    <s v="Décharge"/>
    <x v="1"/>
    <s v="CONGO"/>
    <s v="ɣ"/>
  </r>
  <r>
    <d v="2019-01-09T00:00:00"/>
    <s v="Taxi: Hôtel-Maison d'arrêt d'Impfondo"/>
    <x v="0"/>
    <x v="3"/>
    <m/>
    <n v="500"/>
    <n v="0.89292092292306591"/>
    <n v="559.96"/>
    <n v="-3147509.25"/>
    <x v="2"/>
    <s v="Décharge"/>
    <x v="1"/>
    <s v="CONGO"/>
    <s v="ɣ"/>
  </r>
  <r>
    <d v="2019-01-09T00:00:00"/>
    <s v="Taxi: Maison d'arrêt-Hôtel"/>
    <x v="0"/>
    <x v="3"/>
    <m/>
    <n v="500"/>
    <n v="0.89292092292306591"/>
    <n v="559.96"/>
    <n v="-3148009.25"/>
    <x v="2"/>
    <s v="Décharge"/>
    <x v="1"/>
    <s v="CONGO"/>
    <s v="ɣ"/>
  </r>
  <r>
    <d v="2019-01-09T00:00:00"/>
    <s v="Ration des prévenus de la maison d'arrêt d'impfondo chacun ayant reçu 1000FCFA"/>
    <x v="12"/>
    <x v="3"/>
    <m/>
    <n v="4000"/>
    <n v="7.1433673833845273"/>
    <n v="559.96"/>
    <n v="-3152009.25"/>
    <x v="2"/>
    <s v="Décharge"/>
    <x v="1"/>
    <s v="CONGO"/>
    <s v="ɣ"/>
  </r>
  <r>
    <d v="2019-01-09T00:00:00"/>
    <s v="Achat billet BZV-OWANDO-Franck"/>
    <x v="0"/>
    <x v="3"/>
    <m/>
    <n v="10000"/>
    <n v="17.858418458461319"/>
    <n v="559.96"/>
    <n v="-3162009.25"/>
    <x v="3"/>
    <s v="090106002019--2"/>
    <x v="1"/>
    <s v="CONGO"/>
    <s v="o"/>
  </r>
  <r>
    <d v="2019-01-09T00:00:00"/>
    <s v="Achat billet BZV-OWANDO-Hérick"/>
    <x v="0"/>
    <x v="3"/>
    <m/>
    <n v="10000"/>
    <n v="17.858418458461319"/>
    <n v="559.96"/>
    <n v="-3172009.25"/>
    <x v="3"/>
    <s v="oui"/>
    <x v="1"/>
    <s v="CONGO"/>
    <s v="n"/>
  </r>
  <r>
    <d v="2019-01-09T00:00:00"/>
    <s v="Taxi domicile-ocean du nord de Mikalou"/>
    <x v="0"/>
    <x v="3"/>
    <m/>
    <n v="2000"/>
    <n v="3.5716836916922636"/>
    <n v="559.96"/>
    <n v="-3174009.25"/>
    <x v="3"/>
    <s v="Décharge"/>
    <x v="1"/>
    <s v="CONGO"/>
    <s v="ɣ"/>
  </r>
  <r>
    <d v="2019-01-09T00:00:00"/>
    <s v="Taxi hôtel - place rouge - port sur le terrain"/>
    <x v="0"/>
    <x v="0"/>
    <m/>
    <n v="1000"/>
    <n v="1.7641662550278738"/>
    <n v="566.84"/>
    <n v="-3175009.25"/>
    <x v="5"/>
    <s v="Décharge"/>
    <x v="0"/>
    <s v="CONGO"/>
    <s v="ɣ"/>
  </r>
  <r>
    <d v="2019-01-09T00:00:00"/>
    <s v="Achat Boisson lors de la rencontre avec les cibles"/>
    <x v="2"/>
    <x v="0"/>
    <m/>
    <n v="2000"/>
    <n v="3.5283325100557477"/>
    <n v="566.84"/>
    <n v="-3177009.25"/>
    <x v="5"/>
    <s v="Décharge"/>
    <x v="0"/>
    <s v="CONGO"/>
    <s v="ɣ"/>
  </r>
  <r>
    <d v="2019-01-09T00:00:00"/>
    <s v="Taxi port hydrocarbure - port sécondaire - hôtel retour sur le terrain"/>
    <x v="0"/>
    <x v="0"/>
    <m/>
    <n v="1000"/>
    <n v="1.7641662550278738"/>
    <n v="566.84"/>
    <n v="-3178009.25"/>
    <x v="5"/>
    <s v="Décharge"/>
    <x v="0"/>
    <s v="CONGO"/>
    <s v="ɣ"/>
  </r>
  <r>
    <d v="2019-01-09T00:00:00"/>
    <s v="Taxi à Ngo: hôtel - bureautique imprimer l'ordre de mission"/>
    <x v="0"/>
    <x v="3"/>
    <m/>
    <n v="300"/>
    <n v="0.53575255375383957"/>
    <n v="559.96"/>
    <n v="-3178309.25"/>
    <x v="6"/>
    <s v="Décharge "/>
    <x v="1"/>
    <s v="CONGO"/>
    <s v="ɣ"/>
  </r>
  <r>
    <d v="2019-01-09T00:00:00"/>
    <s v="Impression ordre de mission à Ngo"/>
    <x v="13"/>
    <x v="1"/>
    <m/>
    <n v="150"/>
    <n v="0.26787627687691978"/>
    <n v="559.96"/>
    <n v="-3178459.25"/>
    <x v="6"/>
    <s v="Décharge "/>
    <x v="1"/>
    <s v="CONGO"/>
    <s v="ɣ"/>
  </r>
  <r>
    <d v="2019-01-09T00:00:00"/>
    <s v="Taxi à Ngo: bureautique - sous-préfecture, pour civilités au sous-prefet"/>
    <x v="0"/>
    <x v="3"/>
    <m/>
    <n v="300"/>
    <n v="0.53575255375383957"/>
    <n v="559.96"/>
    <n v="-3178759.25"/>
    <x v="6"/>
    <s v="Décharge "/>
    <x v="1"/>
    <s v="CONGO"/>
    <s v="ɣ"/>
  </r>
  <r>
    <d v="2019-01-09T00:00:00"/>
    <s v="Taxi à Ngo : sous-préfecture - gendarmerie auditionner Patrick ayant abattu l'éléphant "/>
    <x v="0"/>
    <x v="3"/>
    <m/>
    <n v="300"/>
    <n v="0.53575255375383957"/>
    <n v="559.96"/>
    <n v="-3179059.25"/>
    <x v="6"/>
    <s v="Décharge "/>
    <x v="1"/>
    <s v="CONGO"/>
    <s v="ɣ"/>
  </r>
  <r>
    <d v="2019-01-09T00:00:00"/>
    <s v="Taxi à Ngo: gendarmerie - brigade EF - gendarmerie pour ficeler les premières déclarations du prévenu et le réécouter suite à la découverte de nouveaux éléments "/>
    <x v="0"/>
    <x v="3"/>
    <m/>
    <n v="600"/>
    <n v="1.0715051075076791"/>
    <n v="559.96"/>
    <n v="-3179659.25"/>
    <x v="6"/>
    <s v="Décharge "/>
    <x v="1"/>
    <s v="CONGO"/>
    <s v="ɣ"/>
  </r>
  <r>
    <d v="2019-01-09T00:00:00"/>
    <s v="Taxi à Ngo: gendarmerie - retour brigade EF réorganiser le manuscrit du pv d'audition du prévenu Patrick par rapport aux nouveaux éléments recueillis "/>
    <x v="0"/>
    <x v="3"/>
    <m/>
    <n v="300"/>
    <n v="0.53575255375383957"/>
    <n v="559.96"/>
    <n v="-3179959.25"/>
    <x v="6"/>
    <s v="Décharge "/>
    <x v="1"/>
    <s v="CONGO"/>
    <s v="ɣ"/>
  </r>
  <r>
    <d v="2019-01-09T00:00:00"/>
    <s v="Taxi à Ngo: brigade EF - restaurant "/>
    <x v="0"/>
    <x v="3"/>
    <m/>
    <n v="300"/>
    <n v="0.53575255375383957"/>
    <n v="559.96"/>
    <n v="-3180259.25"/>
    <x v="6"/>
    <s v="Décharge "/>
    <x v="1"/>
    <s v="CONGO"/>
    <s v="ɣ"/>
  </r>
  <r>
    <d v="2019-01-09T00:00:00"/>
    <s v="Taxi à Ngo: restaurant - secrétariat bureautique saisir le pv d'audition du prévenu Patrick,  la plainte et le soit transmis "/>
    <x v="0"/>
    <x v="3"/>
    <m/>
    <n v="300"/>
    <n v="0.53575255375383957"/>
    <n v="559.96"/>
    <n v="-3180559.25"/>
    <x v="6"/>
    <s v="Décharge "/>
    <x v="1"/>
    <s v="CONGO"/>
    <s v="ɣ"/>
  </r>
  <r>
    <d v="2019-01-09T00:00:00"/>
    <s v="Saisie à la bureautique du pv d'audition du prévenu Patrick, la plainte et le soit transmis "/>
    <x v="13"/>
    <x v="1"/>
    <m/>
    <n v="1500"/>
    <n v="2.6787627687691975"/>
    <n v="559.96"/>
    <n v="-3182059.25"/>
    <x v="6"/>
    <n v="10"/>
    <x v="1"/>
    <s v="CONGO"/>
    <s v="o"/>
  </r>
  <r>
    <d v="2019-01-09T00:00:00"/>
    <s v="Taxi à Ngo: bureautique - hôtel le soir "/>
    <x v="0"/>
    <x v="3"/>
    <m/>
    <n v="300"/>
    <n v="0.53575255375383957"/>
    <n v="559.96"/>
    <n v="-3182359.25"/>
    <x v="6"/>
    <s v="Décharge "/>
    <x v="1"/>
    <s v="CONGO"/>
    <s v="ɣ"/>
  </r>
  <r>
    <d v="2019-01-09T00:00:00"/>
    <s v="FRAIS RET.DEPLACE Chq n°3634982"/>
    <x v="7"/>
    <x v="1"/>
    <m/>
    <n v="3484"/>
    <n v="6.2218729909279231"/>
    <n v="559.96"/>
    <n v="-3185843.25"/>
    <x v="4"/>
    <n v="3634982"/>
    <x v="1"/>
    <s v="CONGO"/>
    <s v="o"/>
  </r>
  <r>
    <d v="2019-01-10T00:00:00"/>
    <s v="Taxi domicile - agence Océan du Nord de Moukondo"/>
    <x v="0"/>
    <x v="0"/>
    <m/>
    <n v="1000"/>
    <n v="1.7641662550278738"/>
    <n v="566.84"/>
    <n v="-3186843.25"/>
    <x v="0"/>
    <s v="Décharge"/>
    <x v="0"/>
    <s v="CONGO"/>
    <s v="ɣ"/>
  </r>
  <r>
    <d v="2019-01-10T00:00:00"/>
    <s v="Taxi agence Océan dolisie-gare routière"/>
    <x v="0"/>
    <x v="0"/>
    <m/>
    <n v="1000"/>
    <n v="1.7641662550278738"/>
    <n v="566.84"/>
    <n v="-3187843.25"/>
    <x v="0"/>
    <s v="Décharge"/>
    <x v="0"/>
    <s v="CONGO"/>
    <s v="ɣ"/>
  </r>
  <r>
    <d v="2019-01-10T00:00:00"/>
    <s v="Taxi gare routière-hôtel"/>
    <x v="0"/>
    <x v="0"/>
    <m/>
    <n v="1000"/>
    <n v="1.7641662550278738"/>
    <n v="566.84"/>
    <n v="-3188843.25"/>
    <x v="0"/>
    <s v="Décharge"/>
    <x v="0"/>
    <s v="CONGO"/>
    <s v="ɣ"/>
  </r>
  <r>
    <d v="2019-01-10T00:00:00"/>
    <s v="Taxi hôtel-marché dolisie(achat batterie samsung)"/>
    <x v="0"/>
    <x v="0"/>
    <m/>
    <n v="1000"/>
    <n v="1.7641662550278738"/>
    <n v="566.84"/>
    <n v="-3189843.25"/>
    <x v="0"/>
    <s v="Décharge"/>
    <x v="0"/>
    <s v="CONGO"/>
    <s v="ɣ"/>
  </r>
  <r>
    <d v="2019-01-10T00:00:00"/>
    <s v="Taxi marché dolisie-hôtel"/>
    <x v="0"/>
    <x v="0"/>
    <m/>
    <n v="1000"/>
    <n v="1.7641662550278738"/>
    <n v="566.84"/>
    <n v="-3190843.25"/>
    <x v="0"/>
    <s v="Décharge"/>
    <x v="0"/>
    <s v="CONGO"/>
    <s v="ɣ"/>
  </r>
  <r>
    <d v="2019-01-10T00:00:00"/>
    <s v="Achat batterie SAMSUNG"/>
    <x v="13"/>
    <x v="1"/>
    <m/>
    <n v="3000"/>
    <n v="5.2924987650836215"/>
    <n v="566.84"/>
    <n v="-3193843.25"/>
    <x v="0"/>
    <s v="oui"/>
    <x v="0"/>
    <s v="CONGO"/>
    <s v="o"/>
  </r>
  <r>
    <d v="2019-01-10T00:00:00"/>
    <s v="Taxi: Domicile-Bureau/mission d'urgence OUESSO"/>
    <x v="0"/>
    <x v="3"/>
    <m/>
    <n v="1000"/>
    <n v="1.7858418458461318"/>
    <n v="559.96"/>
    <n v="-3194843.25"/>
    <x v="9"/>
    <s v="Décharge"/>
    <x v="1"/>
    <s v="CONGO"/>
    <s v="ɣ"/>
  </r>
  <r>
    <d v="2019-01-10T00:00:00"/>
    <s v="Taxi: Bureau-Domicile/Urgence mission OUESSO"/>
    <x v="0"/>
    <x v="3"/>
    <m/>
    <n v="1000"/>
    <n v="1.7858418458461318"/>
    <n v="559.96"/>
    <n v="-3195843.25"/>
    <x v="9"/>
    <s v="Décharge"/>
    <x v="1"/>
    <s v="CONGO"/>
    <s v="ɣ"/>
  </r>
  <r>
    <d v="2019-01-10T00:00:00"/>
    <s v="Taxi: Domicile-Bureau/mission d'urgence OUESSO"/>
    <x v="0"/>
    <x v="3"/>
    <m/>
    <n v="1000"/>
    <n v="1.7858418458461318"/>
    <n v="559.96"/>
    <n v="-3196843.25"/>
    <x v="9"/>
    <s v="Décharge"/>
    <x v="1"/>
    <s v="CONGO"/>
    <s v="ɣ"/>
  </r>
  <r>
    <d v="2019-01-10T00:00:00"/>
    <s v="Taxi: Bureau-Centre ville; PROFADELLL"/>
    <x v="0"/>
    <x v="3"/>
    <m/>
    <n v="1000"/>
    <n v="1.7858418458461318"/>
    <n v="559.96"/>
    <n v="-3197843.25"/>
    <x v="9"/>
    <s v="Décharge"/>
    <x v="1"/>
    <s v="CONGO"/>
    <s v="ɣ"/>
  </r>
  <r>
    <d v="2019-01-10T00:00:00"/>
    <s v="Taxi Bureau PALF-Aéroport Maya Maya"/>
    <x v="0"/>
    <x v="4"/>
    <m/>
    <n v="700"/>
    <n v="1.2500892920922921"/>
    <n v="559.96"/>
    <n v="-3198543.25"/>
    <x v="8"/>
    <s v="Décharge"/>
    <x v="1"/>
    <s v="CONGO"/>
    <s v="ɣ"/>
  </r>
  <r>
    <d v="2019-01-10T00:00:00"/>
    <s v="Taxi Aéroport Maya maya-Bureau PALF"/>
    <x v="0"/>
    <x v="4"/>
    <m/>
    <n v="700"/>
    <n v="1.2500892920922921"/>
    <n v="559.96"/>
    <n v="-3199243.25"/>
    <x v="8"/>
    <s v="Décharge"/>
    <x v="1"/>
    <s v="CONGO"/>
    <s v="ɣ"/>
  </r>
  <r>
    <d v="2019-01-10T00:00:00"/>
    <s v="Taxi Bureau PALF-Radio Rurale"/>
    <x v="0"/>
    <x v="4"/>
    <m/>
    <n v="1000"/>
    <n v="1.7858418458461318"/>
    <n v="559.96"/>
    <n v="-3200243.25"/>
    <x v="8"/>
    <s v="Décharge"/>
    <x v="1"/>
    <s v="CONGO"/>
    <s v="ɣ"/>
  </r>
  <r>
    <d v="2019-01-10T00:00:00"/>
    <s v="Taxi Radio Rurale-TOP TV"/>
    <x v="0"/>
    <x v="4"/>
    <m/>
    <n v="1000"/>
    <n v="1.7858418458461318"/>
    <n v="559.96"/>
    <n v="-3201243.25"/>
    <x v="8"/>
    <s v="Décharge"/>
    <x v="1"/>
    <s v="CONGO"/>
    <s v="ɣ"/>
  </r>
  <r>
    <d v="2019-01-10T00:00:00"/>
    <s v="Taxi TOP TV-Radio Liberté"/>
    <x v="0"/>
    <x v="4"/>
    <m/>
    <n v="1000"/>
    <n v="1.7858418458461318"/>
    <n v="559.96"/>
    <n v="-3202243.25"/>
    <x v="8"/>
    <s v="Décharge"/>
    <x v="1"/>
    <s v="CONGO"/>
    <s v="ɣ"/>
  </r>
  <r>
    <d v="2019-01-10T00:00:00"/>
    <s v="Taxi Radio Liberté-Bureau PALF"/>
    <x v="0"/>
    <x v="4"/>
    <m/>
    <n v="1000"/>
    <n v="1.7858418458461318"/>
    <n v="559.96"/>
    <n v="-3203243.25"/>
    <x v="8"/>
    <s v="Décharge"/>
    <x v="1"/>
    <s v="CONGO"/>
    <s v="ɣ"/>
  </r>
  <r>
    <d v="2019-01-10T00:00:00"/>
    <s v="Taxi Hôtel-Chez valérie-Grand marché (rencontrer la cible de la crâne de babouin)"/>
    <x v="0"/>
    <x v="0"/>
    <m/>
    <n v="2000"/>
    <n v="3.5283325100557477"/>
    <n v="566.84"/>
    <n v="-3205243.25"/>
    <x v="7"/>
    <s v="Décharge"/>
    <x v="0"/>
    <s v="CONGO"/>
    <s v="ɣ"/>
  </r>
  <r>
    <d v="2019-01-10T00:00:00"/>
    <s v="Taxi Grand marché-Marché Hôpital-RN (Rencontre avec une cible et prospection)"/>
    <x v="0"/>
    <x v="0"/>
    <m/>
    <n v="2000"/>
    <n v="3.5283325100557477"/>
    <n v="566.84"/>
    <n v="-3207243.25"/>
    <x v="7"/>
    <s v="Décharge"/>
    <x v="0"/>
    <s v="CONGO"/>
    <s v="ɣ"/>
  </r>
  <r>
    <d v="2019-01-10T00:00:00"/>
    <s v="Taxi RN-Marché Carrefour-Mabomo (investigation sur terrain)"/>
    <x v="0"/>
    <x v="0"/>
    <m/>
    <n v="2000"/>
    <n v="3.5283325100557477"/>
    <n v="566.84"/>
    <n v="-3209243.25"/>
    <x v="7"/>
    <s v="Décharge"/>
    <x v="0"/>
    <s v="CONGO"/>
    <s v="ɣ"/>
  </r>
  <r>
    <d v="2019-01-10T00:00:00"/>
    <s v="Taxi Mabomo-Gare Sibiti-Grand marché-Hôtel (revoir les cibles et retour à l'hôtel travailler sur les 3 docs)"/>
    <x v="0"/>
    <x v="0"/>
    <m/>
    <n v="3000"/>
    <n v="5.2924987650836215"/>
    <n v="566.84"/>
    <n v="-3212243.25"/>
    <x v="7"/>
    <s v="Décharge"/>
    <x v="0"/>
    <s v="CONGO"/>
    <s v="ɣ"/>
  </r>
  <r>
    <d v="2019-01-10T00:00:00"/>
    <s v="Taxi hôtel-Rond point Nkayi-Hôtel (rencontre avec une cible)"/>
    <x v="0"/>
    <x v="0"/>
    <m/>
    <n v="2000"/>
    <n v="3.5283325100557477"/>
    <n v="566.84"/>
    <n v="-3214243.25"/>
    <x v="7"/>
    <s v="Décharge"/>
    <x v="0"/>
    <s v="CONGO"/>
    <s v="ɣ"/>
  </r>
  <r>
    <d v="2019-01-10T00:00:00"/>
    <s v="Achat boisson (rencontre avec une cible)"/>
    <x v="2"/>
    <x v="0"/>
    <m/>
    <n v="2500"/>
    <n v="4.4104156375696846"/>
    <n v="566.84"/>
    <n v="-3216743.25"/>
    <x v="7"/>
    <s v="Décharge"/>
    <x v="0"/>
    <s v="CONGO"/>
    <s v="ɣ"/>
  </r>
  <r>
    <d v="2019-01-10T00:00:00"/>
    <s v="Taxi: Hôtel-Agence AIR CONGO se renseigner pour l'achat du billet"/>
    <x v="0"/>
    <x v="3"/>
    <m/>
    <n v="500"/>
    <n v="0.89292092292306591"/>
    <n v="559.96"/>
    <n v="-3217243.25"/>
    <x v="2"/>
    <s v="Décharge"/>
    <x v="1"/>
    <s v="CONGO"/>
    <s v="ɣ"/>
  </r>
  <r>
    <d v="2019-01-10T00:00:00"/>
    <s v="Taxi: Agence AIR CONGO-Bureau WCS rencontrer le logisticien de WCS d'Impfondo"/>
    <x v="0"/>
    <x v="3"/>
    <m/>
    <n v="500"/>
    <n v="0.89292092292306591"/>
    <n v="559.96"/>
    <n v="-3217743.25"/>
    <x v="2"/>
    <s v="Décharge"/>
    <x v="1"/>
    <s v="CONGO"/>
    <s v="ɣ"/>
  </r>
  <r>
    <d v="2019-01-10T00:00:00"/>
    <s v="Taxi: Bureau de WCS-Economie forestière"/>
    <x v="0"/>
    <x v="3"/>
    <m/>
    <n v="500"/>
    <n v="0.89292092292306591"/>
    <n v="559.96"/>
    <n v="-3218243.25"/>
    <x v="2"/>
    <s v="Décharge"/>
    <x v="1"/>
    <s v="CONGO"/>
    <s v="ɣ"/>
  </r>
  <r>
    <d v="2019-01-10T00:00:00"/>
    <s v="Taxi: Economie forestière-TGI"/>
    <x v="0"/>
    <x v="3"/>
    <m/>
    <n v="500"/>
    <n v="0.89292092292306591"/>
    <n v="559.96"/>
    <n v="-3218743.25"/>
    <x v="2"/>
    <s v="Décharge"/>
    <x v="1"/>
    <s v="CONGO"/>
    <s v="ɣ"/>
  </r>
  <r>
    <d v="2019-01-10T00:00:00"/>
    <s v="Taxi: TGI-Hôtel"/>
    <x v="0"/>
    <x v="3"/>
    <m/>
    <n v="500"/>
    <n v="0.89292092292306591"/>
    <n v="559.96"/>
    <n v="-3219243.25"/>
    <x v="2"/>
    <s v="Décharge"/>
    <x v="1"/>
    <s v="CONGO"/>
    <s v="ɣ"/>
  </r>
  <r>
    <d v="2019-01-10T00:00:00"/>
    <s v="Taxi: Hôtel-Maison d'arrêt d'Impfondo faire la visite geôle"/>
    <x v="0"/>
    <x v="3"/>
    <m/>
    <n v="500"/>
    <n v="0.89292092292306591"/>
    <n v="559.96"/>
    <n v="-3219743.25"/>
    <x v="2"/>
    <s v="Décharge"/>
    <x v="1"/>
    <s v="CONGO"/>
    <s v="ɣ"/>
  </r>
  <r>
    <d v="2019-01-10T00:00:00"/>
    <s v="Ration des prévenus à IMPFONDO "/>
    <x v="12"/>
    <x v="3"/>
    <m/>
    <n v="5000"/>
    <n v="8.9292092292306595"/>
    <n v="559.96"/>
    <n v="-3224743.25"/>
    <x v="2"/>
    <s v="Décharge"/>
    <x v="1"/>
    <s v="CONGO"/>
    <s v="ɣ"/>
  </r>
  <r>
    <d v="2019-01-10T00:00:00"/>
    <s v="Taxi: Maison d'arrêt-Restaurant"/>
    <x v="0"/>
    <x v="3"/>
    <m/>
    <n v="500"/>
    <n v="0.89292092292306591"/>
    <n v="559.96"/>
    <n v="-3225243.25"/>
    <x v="2"/>
    <s v="Décharge"/>
    <x v="1"/>
    <s v="CONGO"/>
    <s v="ɣ"/>
  </r>
  <r>
    <d v="2019-01-10T00:00:00"/>
    <s v="Taxi: Restaurant-Bureau WCS"/>
    <x v="0"/>
    <x v="3"/>
    <m/>
    <n v="500"/>
    <n v="0.89292092292306591"/>
    <n v="559.96"/>
    <n v="-3225743.25"/>
    <x v="2"/>
    <s v="Décharge"/>
    <x v="1"/>
    <s v="CONGO"/>
    <s v="ɣ"/>
  </r>
  <r>
    <d v="2019-01-10T00:00:00"/>
    <s v="Taxi: Bureau WCS-La mucodec rejoindre le conservateur et le coordonateur WCS d'Impfondo"/>
    <x v="0"/>
    <x v="3"/>
    <m/>
    <n v="500"/>
    <n v="0.89292092292306591"/>
    <n v="559.96"/>
    <n v="-3226243.25"/>
    <x v="2"/>
    <s v="Décharge"/>
    <x v="1"/>
    <s v="CONGO"/>
    <s v="ɣ"/>
  </r>
  <r>
    <d v="2019-01-10T00:00:00"/>
    <s v="Taxi: La mucodec-Agence océan du nord se renseigner pour le bus Impfondo-ouesso"/>
    <x v="0"/>
    <x v="3"/>
    <m/>
    <n v="500"/>
    <n v="0.89292092292306591"/>
    <n v="559.96"/>
    <n v="-3226743.25"/>
    <x v="2"/>
    <s v="Décharge"/>
    <x v="1"/>
    <s v="CONGO"/>
    <s v="ɣ"/>
  </r>
  <r>
    <d v="2019-01-10T00:00:00"/>
    <s v="Taxi: Agence Océan du nord-Hôtel"/>
    <x v="0"/>
    <x v="3"/>
    <m/>
    <n v="500"/>
    <n v="0.89292092292306591"/>
    <n v="559.96"/>
    <n v="-3227243.25"/>
    <x v="2"/>
    <s v="Décharge"/>
    <x v="1"/>
    <s v="CONGO"/>
    <s v="ɣ"/>
  </r>
  <r>
    <d v="2019-01-10T00:00:00"/>
    <s v="Paiement frais d'hôtel pour 02 nuitées du 09 au 11/01/2019"/>
    <x v="1"/>
    <x v="3"/>
    <m/>
    <n v="30000"/>
    <n v="53.575255375383954"/>
    <n v="559.96"/>
    <n v="-3257243.25"/>
    <x v="2"/>
    <n v="508"/>
    <x v="1"/>
    <s v="CONGO"/>
    <s v="o"/>
  </r>
  <r>
    <d v="2019-01-10T00:00:00"/>
    <s v="Food allowance Impfondo du 9 au 11 Janvier 2019"/>
    <x v="1"/>
    <x v="3"/>
    <m/>
    <n v="30000"/>
    <n v="53.575255375383954"/>
    <n v="559.96"/>
    <n v="-3287243.25"/>
    <x v="2"/>
    <s v="Décharge"/>
    <x v="1"/>
    <s v="CONGO"/>
    <s v="ɣ"/>
  </r>
  <r>
    <d v="2019-01-10T00:00:00"/>
    <s v="Taxi moto Gare routière-Hotel"/>
    <x v="0"/>
    <x v="3"/>
    <m/>
    <n v="300"/>
    <n v="0.53575255375383957"/>
    <n v="559.96"/>
    <n v="-3287543.25"/>
    <x v="3"/>
    <s v="Décharge"/>
    <x v="1"/>
    <s v="CONGO"/>
    <s v="ɣ"/>
  </r>
  <r>
    <d v="2019-01-10T00:00:00"/>
    <s v="Taxi moto Hotel-Resto"/>
    <x v="0"/>
    <x v="3"/>
    <m/>
    <n v="250"/>
    <n v="0.44646046146153295"/>
    <n v="559.96"/>
    <n v="-3287793.25"/>
    <x v="3"/>
    <s v="Décharge"/>
    <x v="1"/>
    <s v="CONGO"/>
    <s v="ɣ"/>
  </r>
  <r>
    <d v="2019-01-10T00:00:00"/>
    <s v="Taxi moto Resto-Tribunal"/>
    <x v="0"/>
    <x v="3"/>
    <m/>
    <n v="250"/>
    <n v="0.44646046146153295"/>
    <n v="559.96"/>
    <n v="-3288043.25"/>
    <x v="3"/>
    <s v="Décharge"/>
    <x v="1"/>
    <s v="CONGO"/>
    <s v="ɣ"/>
  </r>
  <r>
    <d v="2019-01-10T00:00:00"/>
    <s v="Taxi moto Tribunal-Ocean du Nord pour achat du billet retour sur Brazzaville"/>
    <x v="0"/>
    <x v="3"/>
    <m/>
    <n v="250"/>
    <n v="0.44646046146153295"/>
    <n v="559.96"/>
    <n v="-3288293.25"/>
    <x v="3"/>
    <s v="Décharge"/>
    <x v="1"/>
    <s v="CONGO"/>
    <s v="ɣ"/>
  </r>
  <r>
    <d v="2019-01-10T00:00:00"/>
    <s v="Taxi moto Ocean du nord-Hotel"/>
    <x v="0"/>
    <x v="3"/>
    <m/>
    <n v="250"/>
    <n v="0.44646046146153295"/>
    <n v="559.96"/>
    <n v="-3288543.25"/>
    <x v="3"/>
    <s v="Décharge"/>
    <x v="1"/>
    <s v="CONGO"/>
    <s v="ɣ"/>
  </r>
  <r>
    <d v="2019-01-10T00:00:00"/>
    <s v="Taxi moto Hotel-Ocean du Nord pour annuler le billet"/>
    <x v="0"/>
    <x v="3"/>
    <m/>
    <n v="250"/>
    <n v="0.44646046146153295"/>
    <n v="559.96"/>
    <n v="-3288793.25"/>
    <x v="3"/>
    <s v="Décharge"/>
    <x v="1"/>
    <s v="CONGO"/>
    <s v="ɣ"/>
  </r>
  <r>
    <d v="2019-01-10T00:00:00"/>
    <s v="Taxi moto Ocean du Nord-Seoul Express pour achat du billet pour Ouesso"/>
    <x v="0"/>
    <x v="3"/>
    <m/>
    <n v="250"/>
    <n v="0.44646046146153295"/>
    <n v="559.96"/>
    <n v="-3289043.25"/>
    <x v="3"/>
    <s v="Décharge"/>
    <x v="1"/>
    <s v="CONGO"/>
    <s v="ɣ"/>
  </r>
  <r>
    <d v="2019-01-10T00:00:00"/>
    <s v="Taxi moto Seoul Express-Hotel"/>
    <x v="0"/>
    <x v="3"/>
    <m/>
    <n v="250"/>
    <n v="0.44646046146153295"/>
    <n v="559.96"/>
    <n v="-3289293.25"/>
    <x v="3"/>
    <s v="Décharge"/>
    <x v="1"/>
    <s v="CONGO"/>
    <s v="ɣ"/>
  </r>
  <r>
    <d v="2019-01-10T00:00:00"/>
    <s v="Taxi moto Hotel-Resto"/>
    <x v="0"/>
    <x v="3"/>
    <m/>
    <n v="250"/>
    <n v="0.44646046146153295"/>
    <n v="559.96"/>
    <n v="-3289543.25"/>
    <x v="3"/>
    <s v="Décharge"/>
    <x v="1"/>
    <s v="CONGO"/>
    <s v="ɣ"/>
  </r>
  <r>
    <d v="2019-01-10T00:00:00"/>
    <s v="Taxi moto Resto-Hotel"/>
    <x v="0"/>
    <x v="3"/>
    <m/>
    <n v="250"/>
    <n v="0.44646046146153295"/>
    <n v="559.96"/>
    <n v="-3289793.25"/>
    <x v="3"/>
    <s v="Décharge"/>
    <x v="1"/>
    <s v="CONGO"/>
    <s v="ɣ"/>
  </r>
  <r>
    <d v="2019-01-10T00:00:00"/>
    <s v="Taxi hôtel - place rouge - hôtel"/>
    <x v="0"/>
    <x v="0"/>
    <m/>
    <n v="1000"/>
    <n v="1.7641662550278738"/>
    <n v="566.84"/>
    <n v="-3290793.25"/>
    <x v="5"/>
    <s v="Décharge"/>
    <x v="0"/>
    <s v="CONGO"/>
    <s v="ɣ"/>
  </r>
  <r>
    <d v="2019-01-10T00:00:00"/>
    <s v="Taxi hôtel - vers le port chez les cibles - place rouge avec les cibles lors de leur arrivée sur Ouesso avec les produits"/>
    <x v="0"/>
    <x v="0"/>
    <m/>
    <n v="5000"/>
    <n v="8.8208312751393692"/>
    <n v="566.84"/>
    <n v="-3295793.25"/>
    <x v="5"/>
    <s v="Décharge"/>
    <x v="0"/>
    <s v="CONGO"/>
    <s v="ɣ"/>
  </r>
  <r>
    <d v="2019-01-10T00:00:00"/>
    <s v="Achat à manger plus boisson pour les cibles lors de leur arrivée de pokola sur Ouesso "/>
    <x v="2"/>
    <x v="0"/>
    <m/>
    <n v="14000"/>
    <n v="24.698327570390234"/>
    <n v="566.84"/>
    <n v="-3309793.25"/>
    <x v="5"/>
    <s v="Décharge"/>
    <x v="0"/>
    <s v="CONGO"/>
    <s v="ɣ"/>
  </r>
  <r>
    <d v="2019-01-10T00:00:00"/>
    <s v="Taxi place rouge - hôtel"/>
    <x v="0"/>
    <x v="0"/>
    <m/>
    <n v="500"/>
    <n v="0.88208312751393692"/>
    <n v="566.84"/>
    <n v="-3310293.25"/>
    <x v="5"/>
    <s v="Décharge"/>
    <x v="0"/>
    <s v="CONGO"/>
    <s v="ɣ"/>
  </r>
  <r>
    <d v="2019-01-10T00:00:00"/>
    <s v="Taxi à Ngo: hôtel - marché acheter la ration du prévenu Patrick "/>
    <x v="0"/>
    <x v="3"/>
    <m/>
    <n v="300"/>
    <n v="0.53575255375383957"/>
    <n v="559.96"/>
    <n v="-3310593.25"/>
    <x v="6"/>
    <s v="Décharge "/>
    <x v="1"/>
    <s v="CONGO"/>
    <s v="ɣ"/>
  </r>
  <r>
    <d v="2019-01-10T00:00:00"/>
    <s v="Ration du prévenu à Ngo, le matin"/>
    <x v="12"/>
    <x v="3"/>
    <m/>
    <n v="1000"/>
    <n v="1.7858418458461318"/>
    <n v="559.96"/>
    <n v="-3311593.25"/>
    <x v="6"/>
    <s v="Décharge "/>
    <x v="1"/>
    <s v="CONGO"/>
    <s v="ɣ"/>
  </r>
  <r>
    <d v="2019-01-10T00:00:00"/>
    <s v="Taxi à Ngo: marché - gendarmerie  (visite geôle )"/>
    <x v="0"/>
    <x v="3"/>
    <m/>
    <n v="300"/>
    <n v="0.53575255375383957"/>
    <n v="559.96"/>
    <n v="-3311893.25"/>
    <x v="6"/>
    <s v="Décharge "/>
    <x v="1"/>
    <s v="CONGO"/>
    <s v="ɣ"/>
  </r>
  <r>
    <d v="2019-01-10T00:00:00"/>
    <s v="Taxi à Ngo : gendarmerie - charden farell retirer les fonds envoyés par Mavy  "/>
    <x v="0"/>
    <x v="3"/>
    <m/>
    <n v="300"/>
    <n v="0.53575255375383957"/>
    <n v="559.96"/>
    <n v="-3312193.25"/>
    <x v="6"/>
    <s v="Décharge "/>
    <x v="1"/>
    <s v="CONGO"/>
    <s v="ɣ"/>
  </r>
  <r>
    <d v="2019-01-10T00:00:00"/>
    <s v="Taxi à Ngo : charden farell - restaurant "/>
    <x v="0"/>
    <x v="3"/>
    <m/>
    <n v="300"/>
    <n v="0.53575255375383957"/>
    <n v="559.96"/>
    <n v="-3312493.25"/>
    <x v="6"/>
    <s v="Décharge "/>
    <x v="1"/>
    <s v="CONGO"/>
    <s v="ɣ"/>
  </r>
  <r>
    <d v="2019-01-10T00:00:00"/>
    <s v="Taxi à Ngo : restaurant  - sous-préfecture finaliser la procédure EF avec le conservateur  "/>
    <x v="0"/>
    <x v="3"/>
    <m/>
    <n v="300"/>
    <n v="0.53575255375383957"/>
    <n v="559.96"/>
    <n v="-3312793.25"/>
    <x v="6"/>
    <s v="Décharge "/>
    <x v="1"/>
    <s v="CONGO"/>
    <s v="ɣ"/>
  </r>
  <r>
    <d v="2019-01-10T00:00:00"/>
    <s v="Taxi à Ngo : Sous - préfecture - bureautique photocopier la procédure EF"/>
    <x v="0"/>
    <x v="3"/>
    <m/>
    <n v="300"/>
    <n v="0.53575255375383957"/>
    <n v="559.96"/>
    <n v="-3313093.25"/>
    <x v="6"/>
    <s v="Décharge "/>
    <x v="1"/>
    <s v="CONGO"/>
    <s v="ɣ"/>
  </r>
  <r>
    <d v="2019-01-10T00:00:00"/>
    <s v="Photocopie procédure EF à Ngo cas Patrick "/>
    <x v="13"/>
    <x v="1"/>
    <m/>
    <n v="250"/>
    <n v="0.44646046146153295"/>
    <n v="559.96"/>
    <n v="-3313343.25"/>
    <x v="6"/>
    <n v="11"/>
    <x v="1"/>
    <s v="CONGO"/>
    <s v="o"/>
  </r>
  <r>
    <d v="2019-01-10T00:00:00"/>
    <s v="Taxi à Ngo : Bureautique - gendarmerie - hôtel prendre le téléphone du prévenu pour prelever le répertoire "/>
    <x v="0"/>
    <x v="3"/>
    <m/>
    <n v="600"/>
    <n v="1.0715051075076791"/>
    <n v="559.96"/>
    <n v="-3313943.25"/>
    <x v="6"/>
    <s v="Décharge "/>
    <x v="1"/>
    <s v="CONGO"/>
    <s v="ɣ"/>
  </r>
  <r>
    <d v="2019-01-10T00:00:00"/>
    <s v="Taxi à Ngo le soir : hôtel - marché acheter la ration du prévenu  "/>
    <x v="0"/>
    <x v="3"/>
    <m/>
    <n v="300"/>
    <n v="0.53575255375383957"/>
    <n v="559.96"/>
    <n v="-3314243.25"/>
    <x v="6"/>
    <s v="Décharge "/>
    <x v="1"/>
    <s v="CONGO"/>
    <s v="ɣ"/>
  </r>
  <r>
    <d v="2019-01-10T00:00:00"/>
    <s v="Ration du prévenu à Ngo "/>
    <x v="12"/>
    <x v="3"/>
    <m/>
    <n v="1400"/>
    <n v="2.5001785841845843"/>
    <n v="559.96"/>
    <n v="-3315643.25"/>
    <x v="6"/>
    <s v="Décharge "/>
    <x v="1"/>
    <s v="CONGO"/>
    <s v="ɣ"/>
  </r>
  <r>
    <d v="2019-01-10T00:00:00"/>
    <s v="Taxi à Ngo le soir  : marché - gendarmerie  (visite geôle )"/>
    <x v="0"/>
    <x v="3"/>
    <m/>
    <n v="300"/>
    <n v="0.53575255375383957"/>
    <n v="559.96"/>
    <n v="-3315943.25"/>
    <x v="6"/>
    <s v="Décharge "/>
    <x v="1"/>
    <s v="CONGO"/>
    <s v="ɣ"/>
  </r>
  <r>
    <d v="2019-01-10T00:00:00"/>
    <s v="Taxi à Ngo le soir: gendarmerie - restaurant - hôtel "/>
    <x v="0"/>
    <x v="3"/>
    <m/>
    <n v="600"/>
    <n v="1.0715051075076791"/>
    <n v="559.96"/>
    <n v="-3316543.25"/>
    <x v="6"/>
    <s v="Décharge "/>
    <x v="1"/>
    <s v="CONGO"/>
    <s v="ɣ"/>
  </r>
  <r>
    <d v="2019-01-10T00:00:00"/>
    <s v="Food allowance à Ngo du 08 au 11 janvier 2019 "/>
    <x v="1"/>
    <x v="3"/>
    <m/>
    <n v="40000"/>
    <n v="71.433673833845276"/>
    <n v="559.96"/>
    <n v="-3356543.25"/>
    <x v="6"/>
    <s v="oui"/>
    <x v="1"/>
    <s v="CONGO"/>
    <s v="ɣ"/>
  </r>
  <r>
    <d v="2019-01-11T00:00:00"/>
    <s v="Paiement frais d'hôtel à Dolisie du 10 au 11 et du 15 au 16 Janvier 2019"/>
    <x v="1"/>
    <x v="0"/>
    <m/>
    <n v="30000"/>
    <n v="52.924987650836215"/>
    <n v="566.84"/>
    <n v="-3386543.25"/>
    <x v="0"/>
    <n v="107"/>
    <x v="0"/>
    <s v="CONGO"/>
    <s v="o"/>
  </r>
  <r>
    <d v="2019-01-11T00:00:00"/>
    <s v="Taxi hôtel-gare routière"/>
    <x v="0"/>
    <x v="0"/>
    <m/>
    <n v="1000"/>
    <n v="1.7641662550278738"/>
    <n v="566.84"/>
    <n v="-3387543.25"/>
    <x v="0"/>
    <s v="Décharge"/>
    <x v="0"/>
    <s v="CONGO"/>
    <s v="ɣ"/>
  </r>
  <r>
    <d v="2019-01-11T00:00:00"/>
    <s v="Achat billet dolisie-Mossendjo"/>
    <x v="0"/>
    <x v="0"/>
    <m/>
    <n v="12000"/>
    <n v="21.169995060334486"/>
    <n v="566.84"/>
    <n v="-3399543.25"/>
    <x v="0"/>
    <s v="Décharge"/>
    <x v="0"/>
    <s v="CONGO"/>
    <s v="ɣ"/>
  </r>
  <r>
    <d v="2019-01-11T00:00:00"/>
    <s v="Achat Billet : Mbouambé Léfini-Ouesso par un véhicule semi remorque"/>
    <x v="0"/>
    <x v="3"/>
    <m/>
    <n v="12000"/>
    <n v="21.43010215015358"/>
    <n v="559.96"/>
    <n v="-3411543.25"/>
    <x v="9"/>
    <s v="Décharge"/>
    <x v="1"/>
    <s v="CONGO"/>
    <s v="ɣ"/>
  </r>
  <r>
    <d v="2019-01-11T00:00:00"/>
    <s v="Frais de transfert à it87/OUESSO"/>
    <x v="3"/>
    <x v="1"/>
    <m/>
    <n v="1000"/>
    <n v="1.7858418458461318"/>
    <n v="559.96"/>
    <n v="-3412543.25"/>
    <x v="1"/>
    <s v="28/GCF"/>
    <x v="1"/>
    <s v="CONGO"/>
    <s v="o"/>
  </r>
  <r>
    <d v="2019-01-11T00:00:00"/>
    <s v="Frais de transfert à it87/OUESSO"/>
    <x v="3"/>
    <x v="1"/>
    <m/>
    <n v="4500"/>
    <n v="8.0362883063075934"/>
    <n v="559.96"/>
    <n v="-3417043.25"/>
    <x v="1"/>
    <s v="26/GCF"/>
    <x v="1"/>
    <s v="CONGO"/>
    <s v="o"/>
  </r>
  <r>
    <d v="2019-01-11T00:00:00"/>
    <s v="Frais de transfert à i23c/Nkayi"/>
    <x v="3"/>
    <x v="1"/>
    <m/>
    <n v="2700"/>
    <n v="4.8217729837845553"/>
    <n v="559.96"/>
    <n v="-3419743.25"/>
    <x v="1"/>
    <s v="25/GCF"/>
    <x v="1"/>
    <s v="CONGO"/>
    <s v="o"/>
  </r>
  <r>
    <d v="2019-01-11T00:00:00"/>
    <s v="Taxi Agence Charden farell plateau de 15 ans-ES TV"/>
    <x v="0"/>
    <x v="4"/>
    <m/>
    <n v="1000"/>
    <n v="1.7858418458461318"/>
    <n v="559.96"/>
    <n v="-3420743.25"/>
    <x v="8"/>
    <s v="Décharge"/>
    <x v="1"/>
    <s v="CONGO"/>
    <s v="ɣ"/>
  </r>
  <r>
    <d v="2019-01-11T00:00:00"/>
    <s v="Taxi ES TV-Radio Rurale"/>
    <x v="0"/>
    <x v="4"/>
    <m/>
    <n v="1000"/>
    <n v="1.7858418458461318"/>
    <n v="559.96"/>
    <n v="-3421743.25"/>
    <x v="8"/>
    <s v="Décharge"/>
    <x v="1"/>
    <s v="CONGO"/>
    <s v="ɣ"/>
  </r>
  <r>
    <d v="2019-01-11T00:00:00"/>
    <s v="Taxi Radio Rurale-Radio Liberté"/>
    <x v="0"/>
    <x v="4"/>
    <m/>
    <n v="1000"/>
    <n v="1.7858418458461318"/>
    <n v="559.96"/>
    <n v="-3422743.25"/>
    <x v="8"/>
    <s v="Décharge"/>
    <x v="1"/>
    <s v="CONGO"/>
    <s v="ɣ"/>
  </r>
  <r>
    <d v="2019-01-11T00:00:00"/>
    <s v="Taxi Radio Liberté-TOP TV"/>
    <x v="0"/>
    <x v="4"/>
    <m/>
    <n v="1000"/>
    <n v="1.7858418458461318"/>
    <n v="559.96"/>
    <n v="-3423743.25"/>
    <x v="8"/>
    <s v="Décharge"/>
    <x v="1"/>
    <s v="CONGO"/>
    <s v="ɣ"/>
  </r>
  <r>
    <d v="2019-01-11T00:00:00"/>
    <s v="Taxi TOP TV-Bureau PALF"/>
    <x v="0"/>
    <x v="4"/>
    <m/>
    <n v="1000"/>
    <n v="1.7858418458461318"/>
    <n v="559.96"/>
    <n v="-3424743.25"/>
    <x v="8"/>
    <s v="Décharge"/>
    <x v="1"/>
    <s v="CONGO"/>
    <s v="ɣ"/>
  </r>
  <r>
    <d v="2019-01-11T00:00:00"/>
    <s v="Taxi hôtel-Marché-Chez Yves-Gare sibiti (rencontre avec deux cibles)"/>
    <x v="0"/>
    <x v="0"/>
    <m/>
    <n v="3000"/>
    <n v="5.2924987650836215"/>
    <n v="566.84"/>
    <n v="-3427743.25"/>
    <x v="7"/>
    <s v="Décharge"/>
    <x v="0"/>
    <s v="CONGO"/>
    <s v="ɣ"/>
  </r>
  <r>
    <d v="2019-01-11T00:00:00"/>
    <s v="Taxi Gare sibiti-Marché RN-Marché la Base (prospection et rencontre)"/>
    <x v="0"/>
    <x v="0"/>
    <m/>
    <n v="2000"/>
    <n v="3.5283325100557477"/>
    <n v="566.84"/>
    <n v="-3429743.25"/>
    <x v="7"/>
    <s v="Décharge"/>
    <x v="0"/>
    <s v="CONGO"/>
    <s v="ɣ"/>
  </r>
  <r>
    <d v="2019-01-11T00:00:00"/>
    <s v="Taxi Marché la base-Mabomo-Charden farell (investigation et retrait d'argent)"/>
    <x v="0"/>
    <x v="0"/>
    <m/>
    <n v="2000"/>
    <n v="3.5283325100557477"/>
    <n v="566.84"/>
    <n v="-3431743.25"/>
    <x v="7"/>
    <s v="Décharge"/>
    <x v="0"/>
    <s v="CONGO"/>
    <s v="ɣ"/>
  </r>
  <r>
    <d v="2019-01-11T00:00:00"/>
    <s v="Taxi CF- Dépôt de gaz-Av de Ngabo (rencontrer la cible des crânes)"/>
    <x v="0"/>
    <x v="0"/>
    <m/>
    <n v="2000"/>
    <n v="3.5283325100557477"/>
    <n v="566.84"/>
    <n v="-3433743.25"/>
    <x v="7"/>
    <s v="Décharge"/>
    <x v="0"/>
    <s v="CONGO"/>
    <s v="ɣ"/>
  </r>
  <r>
    <d v="2019-01-11T00:00:00"/>
    <s v="Taxi Av Ngabo-Chez Hervé-Hôtel (rencontre et retour à l'hôtel)"/>
    <x v="0"/>
    <x v="0"/>
    <m/>
    <n v="2000"/>
    <n v="3.5283325100557477"/>
    <n v="566.84"/>
    <n v="-3435743.25"/>
    <x v="7"/>
    <s v="Décharge"/>
    <x v="0"/>
    <s v="CONGO"/>
    <s v="ɣ"/>
  </r>
  <r>
    <d v="2019-01-11T00:00:00"/>
    <s v="Achat boisson (différentes rencontres avec les cibles)"/>
    <x v="2"/>
    <x v="0"/>
    <m/>
    <n v="4500"/>
    <n v="7.9387481476254314"/>
    <n v="566.84"/>
    <n v="-3440243.25"/>
    <x v="7"/>
    <s v="Décharge"/>
    <x v="0"/>
    <s v="CONGO"/>
    <s v="ɣ"/>
  </r>
  <r>
    <d v="2019-01-11T00:00:00"/>
    <s v="Taxi:Hôtel- bureau de WCS prendre le vehicule à destination de Thanry"/>
    <x v="0"/>
    <x v="3"/>
    <m/>
    <n v="500"/>
    <n v="0.89292092292306591"/>
    <n v="559.96"/>
    <n v="-3440743.25"/>
    <x v="2"/>
    <s v="Décharge"/>
    <x v="1"/>
    <s v="CONGO"/>
    <s v="ɣ"/>
  </r>
  <r>
    <d v="2019-01-11T00:00:00"/>
    <s v="Taxi: Gare routière de Thanry-Agence océan du nord "/>
    <x v="0"/>
    <x v="3"/>
    <m/>
    <n v="300"/>
    <n v="0.53575255375383957"/>
    <n v="559.96"/>
    <n v="-3441043.25"/>
    <x v="2"/>
    <s v="Décharge"/>
    <x v="1"/>
    <s v="CONGO"/>
    <s v="ɣ"/>
  </r>
  <r>
    <d v="2019-01-11T00:00:00"/>
    <s v="Taxi: Agence océan du nord-Auberge"/>
    <x v="0"/>
    <x v="3"/>
    <m/>
    <n v="300"/>
    <n v="0.53575255375383957"/>
    <n v="559.96"/>
    <n v="-3441343.25"/>
    <x v="2"/>
    <s v="Décharge"/>
    <x v="1"/>
    <s v="CONGO"/>
    <s v="ɣ"/>
  </r>
  <r>
    <d v="2019-01-11T00:00:00"/>
    <s v="Taxi moto Hotel-Gare routière Owando"/>
    <x v="0"/>
    <x v="3"/>
    <m/>
    <n v="250"/>
    <n v="0.44646046146153295"/>
    <n v="559.96"/>
    <n v="-3441593.25"/>
    <x v="3"/>
    <s v="Décharge"/>
    <x v="1"/>
    <s v="CONGO"/>
    <s v="ɣ"/>
  </r>
  <r>
    <d v="2019-01-11T00:00:00"/>
    <s v="Taxi moto Gare routière-Ocean du nord pour annulation du billet retour Brazzaville"/>
    <x v="0"/>
    <x v="3"/>
    <m/>
    <n v="250"/>
    <n v="0.44646046146153295"/>
    <n v="559.96"/>
    <n v="-3441843.25"/>
    <x v="3"/>
    <s v="Décharge"/>
    <x v="1"/>
    <s v="CONGO"/>
    <s v="ɣ"/>
  </r>
  <r>
    <d v="2019-01-11T00:00:00"/>
    <s v="Taxi moto Ocean du nord-Seoul Express pour annulation du billet Ouesso"/>
    <x v="0"/>
    <x v="3"/>
    <m/>
    <n v="250"/>
    <n v="0.44646046146153295"/>
    <n v="559.96"/>
    <n v="-3442093.25"/>
    <x v="3"/>
    <s v="Décharge"/>
    <x v="1"/>
    <s v="CONGO"/>
    <s v="ɣ"/>
  </r>
  <r>
    <d v="2019-01-11T00:00:00"/>
    <s v="Taxi moto Seoul Express-Hotel"/>
    <x v="0"/>
    <x v="3"/>
    <m/>
    <n v="250"/>
    <n v="0.44646046146153295"/>
    <n v="559.96"/>
    <n v="-3442343.25"/>
    <x v="3"/>
    <s v="Décharge"/>
    <x v="1"/>
    <s v="CONGO"/>
    <s v="ɣ"/>
  </r>
  <r>
    <d v="2019-01-11T00:00:00"/>
    <s v="Taxi moto Hotel-Gare routière Owando"/>
    <x v="0"/>
    <x v="3"/>
    <m/>
    <n v="250"/>
    <n v="0.44646046146153295"/>
    <n v="559.96"/>
    <n v="-3442593.25"/>
    <x v="3"/>
    <s v="Décharge"/>
    <x v="1"/>
    <s v="CONGO"/>
    <s v="ɣ"/>
  </r>
  <r>
    <d v="2019-01-11T00:00:00"/>
    <s v="Billet Owando-Makoua"/>
    <x v="0"/>
    <x v="3"/>
    <m/>
    <n v="3000"/>
    <n v="5.357525537538395"/>
    <n v="559.96"/>
    <n v="-3445593.25"/>
    <x v="3"/>
    <s v="Décharge"/>
    <x v="1"/>
    <s v="CONGO"/>
    <s v="ɣ"/>
  </r>
  <r>
    <d v="2019-01-11T00:00:00"/>
    <s v="Taxi moto Gare routière Makoua-Lieu d'attente du bus Ocean du Nord en partance sur Ouesso"/>
    <x v="0"/>
    <x v="3"/>
    <m/>
    <n v="500"/>
    <n v="0.89292092292306591"/>
    <n v="559.96"/>
    <n v="-3446093.25"/>
    <x v="3"/>
    <s v="Décharge"/>
    <x v="1"/>
    <s v="CONGO"/>
    <s v="ɣ"/>
  </r>
  <r>
    <d v="2019-01-11T00:00:00"/>
    <s v="Achat Billet Makoua-Ouesso"/>
    <x v="0"/>
    <x v="3"/>
    <m/>
    <n v="10000"/>
    <n v="17.858418458461319"/>
    <n v="559.96"/>
    <n v="-3456093.25"/>
    <x v="3"/>
    <s v="oui"/>
    <x v="1"/>
    <s v="CONGO"/>
    <m/>
  </r>
  <r>
    <d v="2019-01-11T00:00:00"/>
    <s v="Taxi Gare routière-Hotel"/>
    <x v="0"/>
    <x v="3"/>
    <m/>
    <n v="500"/>
    <n v="0.89292092292306591"/>
    <n v="559.96"/>
    <n v="-3456593.25"/>
    <x v="3"/>
    <s v="Décharge"/>
    <x v="1"/>
    <s v="CONGO"/>
    <s v="ɣ"/>
  </r>
  <r>
    <d v="2019-01-11T00:00:00"/>
    <s v="Taxi Hotel-Charden Farrel BEAC"/>
    <x v="0"/>
    <x v="3"/>
    <m/>
    <n v="500"/>
    <n v="0.89292092292306591"/>
    <n v="559.96"/>
    <n v="-3457093.25"/>
    <x v="3"/>
    <s v="Décharge"/>
    <x v="1"/>
    <s v="CONGO"/>
    <s v="ɣ"/>
  </r>
  <r>
    <d v="2019-01-11T00:00:00"/>
    <s v="Taxi Charden Farrel-Hotel"/>
    <x v="0"/>
    <x v="3"/>
    <m/>
    <n v="500"/>
    <n v="0.89292092292306591"/>
    <n v="559.96"/>
    <n v="-3457593.25"/>
    <x v="3"/>
    <s v="Décharge"/>
    <x v="1"/>
    <s v="CONGO"/>
    <s v="ɣ"/>
  </r>
  <r>
    <d v="2019-01-11T00:00:00"/>
    <s v="Taxi Hotel-Maouené pour faire un transfert à Gaudet"/>
    <x v="0"/>
    <x v="3"/>
    <m/>
    <n v="500"/>
    <n v="0.89292092292306591"/>
    <n v="559.96"/>
    <n v="-3458093.25"/>
    <x v="3"/>
    <s v="Décharge"/>
    <x v="1"/>
    <s v="CONGO"/>
    <s v="ɣ"/>
  </r>
  <r>
    <d v="2019-01-11T00:00:00"/>
    <s v="Taxi Maouené-Hotel"/>
    <x v="0"/>
    <x v="3"/>
    <m/>
    <n v="500"/>
    <n v="0.89292092292306591"/>
    <n v="559.96"/>
    <n v="-3458593.25"/>
    <x v="3"/>
    <s v="Décharge"/>
    <x v="1"/>
    <s v="CONGO"/>
    <s v="ɣ"/>
  </r>
  <r>
    <d v="2019-01-11T00:00:00"/>
    <s v="Taxi Hotel-Marché pour la consignation des taxis"/>
    <x v="0"/>
    <x v="3"/>
    <m/>
    <n v="500"/>
    <n v="0.89292092292306591"/>
    <n v="559.96"/>
    <n v="-3459093.25"/>
    <x v="3"/>
    <s v="Décharge"/>
    <x v="1"/>
    <s v="CONGO"/>
    <s v="ɣ"/>
  </r>
  <r>
    <d v="2019-01-11T00:00:00"/>
    <s v="Taxi Marché-Hotel"/>
    <x v="0"/>
    <x v="3"/>
    <m/>
    <n v="500"/>
    <n v="0.89292092292306591"/>
    <n v="559.96"/>
    <n v="-3459593.25"/>
    <x v="3"/>
    <s v="Décharge"/>
    <x v="1"/>
    <s v="CONGO"/>
    <s v="ɣ"/>
  </r>
  <r>
    <d v="2019-01-11T00:00:00"/>
    <s v="Taxi Hotel-Resto"/>
    <x v="0"/>
    <x v="3"/>
    <m/>
    <n v="500"/>
    <n v="0.89292092292306591"/>
    <n v="559.96"/>
    <n v="-3460093.25"/>
    <x v="3"/>
    <s v="Décharge"/>
    <x v="1"/>
    <s v="CONGO"/>
    <s v="ɣ"/>
  </r>
  <r>
    <d v="2019-01-11T00:00:00"/>
    <s v="Taxi Resto-Hotel"/>
    <x v="0"/>
    <x v="3"/>
    <m/>
    <n v="500"/>
    <n v="0.89292092292306591"/>
    <n v="559.96"/>
    <n v="-3460593.25"/>
    <x v="3"/>
    <s v="Décharge"/>
    <x v="1"/>
    <s v="CONGO"/>
    <s v="ɣ"/>
  </r>
  <r>
    <d v="2019-01-11T00:00:00"/>
    <s v="Paiement frais d'hôtel à Makoua pour une nuitée"/>
    <x v="1"/>
    <x v="3"/>
    <m/>
    <n v="15000"/>
    <n v="26.787627687691977"/>
    <n v="559.96"/>
    <n v="-3475593.25"/>
    <x v="3"/>
    <n v="116"/>
    <x v="1"/>
    <s v="CONGO"/>
    <s v="o"/>
  </r>
  <r>
    <d v="2019-01-11T00:00:00"/>
    <s v="Taxi hôtel - rue Ewalo - hôtel rencontrer les cibles"/>
    <x v="0"/>
    <x v="0"/>
    <m/>
    <n v="1000"/>
    <n v="1.7641662550278738"/>
    <n v="566.84"/>
    <n v="-3476593.25"/>
    <x v="5"/>
    <s v="Décharge"/>
    <x v="0"/>
    <s v="CONGO"/>
    <s v="ɣ"/>
  </r>
  <r>
    <d v="2019-01-11T00:00:00"/>
    <s v="Taxi hôtel - rue Ewalo avec les cibles au restaurant"/>
    <x v="0"/>
    <x v="0"/>
    <m/>
    <n v="2000"/>
    <n v="3.5283325100557477"/>
    <n v="566.84"/>
    <n v="-3478593.25"/>
    <x v="5"/>
    <s v="Décharge"/>
    <x v="0"/>
    <s v="CONGO"/>
    <s v="ɣ"/>
  </r>
  <r>
    <d v="2019-01-11T00:00:00"/>
    <s v="Achat à manger pour les cibles"/>
    <x v="2"/>
    <x v="0"/>
    <m/>
    <n v="4000"/>
    <n v="7.0566650201114953"/>
    <n v="566.84"/>
    <n v="-3482593.25"/>
    <x v="5"/>
    <s v="Décharge"/>
    <x v="0"/>
    <s v="CONGO"/>
    <s v="ɣ"/>
  </r>
  <r>
    <d v="2019-01-11T00:00:00"/>
    <s v="Taxi rue Ewalo - place rouge avec les cibles"/>
    <x v="0"/>
    <x v="0"/>
    <m/>
    <n v="2000"/>
    <n v="3.5283325100557477"/>
    <n v="566.84"/>
    <n v="-3484593.25"/>
    <x v="5"/>
    <s v="Décharge"/>
    <x v="0"/>
    <s v="CONGO"/>
    <s v="ɣ"/>
  </r>
  <r>
    <d v="2019-01-11T00:00:00"/>
    <s v="Taxi place rouge - hôtel avec les cibles"/>
    <x v="0"/>
    <x v="0"/>
    <m/>
    <n v="2000"/>
    <n v="3.5283325100557477"/>
    <n v="566.84"/>
    <n v="-3486593.25"/>
    <x v="5"/>
    <s v="Décharge"/>
    <x v="0"/>
    <s v="CONGO"/>
    <s v="ɣ"/>
  </r>
  <r>
    <d v="2019-01-11T00:00:00"/>
    <s v="Taxi hôtel - place rouge avec les cibles"/>
    <x v="0"/>
    <x v="0"/>
    <m/>
    <n v="2000"/>
    <n v="3.5283325100557477"/>
    <n v="566.84"/>
    <n v="-3488593.25"/>
    <x v="5"/>
    <s v="Décharge"/>
    <x v="0"/>
    <s v="CONGO"/>
    <s v="ɣ"/>
  </r>
  <r>
    <d v="2019-01-11T00:00:00"/>
    <s v="Taxi place rouge - hôtel"/>
    <x v="0"/>
    <x v="0"/>
    <m/>
    <n v="500"/>
    <n v="0.88208312751393692"/>
    <n v="566.84"/>
    <n v="-3489093.25"/>
    <x v="5"/>
    <s v="Décharge"/>
    <x v="0"/>
    <s v="CONGO"/>
    <s v="ɣ"/>
  </r>
  <r>
    <d v="2019-01-11T00:00:00"/>
    <s v="Taxi hôtel - charden farell pour le retrait du budget de mission"/>
    <x v="0"/>
    <x v="0"/>
    <m/>
    <n v="500"/>
    <n v="0.88208312751393692"/>
    <n v="566.84"/>
    <n v="-3489593.25"/>
    <x v="5"/>
    <s v="Décharge"/>
    <x v="0"/>
    <s v="CONGO"/>
    <s v="ɣ"/>
  </r>
  <r>
    <d v="2019-01-11T00:00:00"/>
    <s v="Taxi charden farell - hôtel retour du retrait du budget de mission"/>
    <x v="0"/>
    <x v="0"/>
    <m/>
    <n v="500"/>
    <n v="0.88208312751393692"/>
    <n v="566.84"/>
    <n v="-3490093.25"/>
    <x v="5"/>
    <s v="Décharge"/>
    <x v="0"/>
    <s v="CONGO"/>
    <s v="ɣ"/>
  </r>
  <r>
    <d v="2019-01-11T00:00:00"/>
    <s v="Achat à manger pour les cibles"/>
    <x v="2"/>
    <x v="0"/>
    <m/>
    <n v="8500"/>
    <n v="14.995413167736928"/>
    <n v="566.84"/>
    <n v="-3498593.25"/>
    <x v="5"/>
    <s v="Décharge"/>
    <x v="0"/>
    <s v="CONGO"/>
    <s v="ɣ"/>
  </r>
  <r>
    <d v="2019-01-11T00:00:00"/>
    <s v="Achat papier plus stylos pour dessin des plans d'hôtel"/>
    <x v="13"/>
    <x v="1"/>
    <m/>
    <n v="500"/>
    <n v="0.88208312751393692"/>
    <n v="566.84"/>
    <n v="-3499093.25"/>
    <x v="5"/>
    <s v="Décharge"/>
    <x v="0"/>
    <s v="CONGO"/>
    <s v="ɣ"/>
  </r>
  <r>
    <d v="2019-01-11T00:00:00"/>
    <s v="Paiement frais d'hôtel Nuitées à Ngo du 08 au 11 janvier 2019"/>
    <x v="1"/>
    <x v="3"/>
    <m/>
    <n v="45000"/>
    <n v="80.362883063075927"/>
    <n v="559.96"/>
    <n v="-3544093.25"/>
    <x v="6"/>
    <s v="oui"/>
    <x v="1"/>
    <s v="CONGO"/>
    <s v="o"/>
  </r>
  <r>
    <d v="2019-01-11T00:00:00"/>
    <s v="Taxi à Ngo: hôtel - marché - hôtel chercher un moyen pouvant me conduire urgemment à Ouesso "/>
    <x v="0"/>
    <x v="3"/>
    <m/>
    <n v="600"/>
    <n v="1.0715051075076791"/>
    <n v="559.96"/>
    <n v="-3544693.25"/>
    <x v="6"/>
    <s v="Décharge "/>
    <x v="1"/>
    <s v="CONGO"/>
    <s v="ɣ"/>
  </r>
  <r>
    <d v="2019-01-11T00:00:00"/>
    <s v="Taxi à Ngo: hôtel-gare routière emprunter un taxi me conduisant à Gamboma "/>
    <x v="0"/>
    <x v="3"/>
    <m/>
    <n v="300"/>
    <n v="0.53575255375383957"/>
    <n v="559.96"/>
    <n v="-3544993.25"/>
    <x v="6"/>
    <s v="Décharge "/>
    <x v="1"/>
    <s v="CONGO"/>
    <s v="ɣ"/>
  </r>
  <r>
    <d v="2019-01-11T00:00:00"/>
    <s v="Taxi Ngo - Gamboma "/>
    <x v="0"/>
    <x v="3"/>
    <m/>
    <n v="2000"/>
    <n v="3.5716836916922636"/>
    <n v="559.96"/>
    <n v="-3546993.25"/>
    <x v="6"/>
    <s v="Décharge "/>
    <x v="1"/>
    <s v="CONGO"/>
    <s v="ɣ"/>
  </r>
  <r>
    <d v="2019-01-11T00:00:00"/>
    <s v="Taxi Gamboma  - Oyo "/>
    <x v="0"/>
    <x v="3"/>
    <m/>
    <n v="2500"/>
    <n v="4.4646046146153298"/>
    <n v="559.96"/>
    <n v="-3549493.25"/>
    <x v="6"/>
    <s v="Décharge "/>
    <x v="1"/>
    <s v="CONGO"/>
    <s v="ɣ"/>
  </r>
  <r>
    <d v="2019-01-11T00:00:00"/>
    <s v="Taxi Oyo- Owando  (j'ai pris 2 places dans l'urgence de vite arriver à Ouesso, soit 4000f×2 )"/>
    <x v="0"/>
    <x v="3"/>
    <m/>
    <n v="8000"/>
    <n v="14.286734766769055"/>
    <n v="559.96"/>
    <n v="-3557493.25"/>
    <x v="6"/>
    <s v="Décharge "/>
    <x v="1"/>
    <s v="CONGO"/>
    <s v="ɣ"/>
  </r>
  <r>
    <d v="2019-01-11T00:00:00"/>
    <s v="Taxi - Oyo - Makoua : là il manquait encore 4 clients. Alors, toujours dans l'urgence, le temps étant imparti, j'occupai 5 places; soit la mienne + les 4 autres vides. Faisant au total 3000f×5= 15.000f"/>
    <x v="0"/>
    <x v="3"/>
    <m/>
    <n v="15000"/>
    <n v="26.787627687691977"/>
    <n v="559.96"/>
    <n v="-3572493.25"/>
    <x v="6"/>
    <s v="Décharge "/>
    <x v="1"/>
    <s v="CONGO"/>
    <s v="ɣ"/>
  </r>
  <r>
    <d v="2019-01-11T00:00:00"/>
    <s v="Taxi Makoua - Ouesso la nuit : faute de clients, aucun taxi n'osait faire la route, tous attendant de se remplir avant de démarrer. Chose qui allait me faire attendre jusque très tard dans la nuit, peut être même me faire passer la nuit sur Makoua. L'urgence de Ouesso ne permettant pas ce retard, je fus amené à emprunter seul un taxi en négociant à 30.000f toutes les places,  au lieu de 60.000f; l'unité étant à 10.000f× 6 places. "/>
    <x v="0"/>
    <x v="3"/>
    <m/>
    <n v="30000"/>
    <n v="53.575255375383954"/>
    <n v="559.96"/>
    <n v="-3602493.25"/>
    <x v="6"/>
    <s v="Décharge "/>
    <x v="1"/>
    <s v="CONGO"/>
    <s v="ɣ"/>
  </r>
  <r>
    <d v="2019-01-12T00:00:00"/>
    <s v="Taxi-investigation sur terrain à MOSSENDJO"/>
    <x v="0"/>
    <x v="0"/>
    <m/>
    <n v="2000"/>
    <n v="3.5283325100557477"/>
    <n v="566.84"/>
    <n v="-3604493.25"/>
    <x v="0"/>
    <s v="Décharge"/>
    <x v="0"/>
    <s v="CONGO"/>
    <s v="ɣ"/>
  </r>
  <r>
    <d v="2019-01-12T00:00:00"/>
    <s v="Achat boisson lors de la rencontre avec spain"/>
    <x v="2"/>
    <x v="0"/>
    <m/>
    <n v="1500"/>
    <n v="2.6462493825418107"/>
    <n v="566.84"/>
    <n v="-3605993.25"/>
    <x v="0"/>
    <s v="Décharge"/>
    <x v="0"/>
    <s v="CONGO"/>
    <s v="ɣ"/>
  </r>
  <r>
    <d v="2019-01-12T00:00:00"/>
    <s v="Taxi: Hôtel de residence-Répérage d'un autre hôtel"/>
    <x v="0"/>
    <x v="3"/>
    <m/>
    <n v="500"/>
    <n v="0.89292092292306591"/>
    <n v="559.96"/>
    <n v="-3606493.25"/>
    <x v="9"/>
    <s v="Décharge"/>
    <x v="1"/>
    <s v="CONGO"/>
    <s v="ɣ"/>
  </r>
  <r>
    <d v="2019-01-12T00:00:00"/>
    <s v="Taxi: Hôtel -DDEF"/>
    <x v="0"/>
    <x v="3"/>
    <m/>
    <n v="500"/>
    <n v="0.89292092292306591"/>
    <n v="559.96"/>
    <n v="-3606993.25"/>
    <x v="9"/>
    <s v="Décharge"/>
    <x v="1"/>
    <s v="CONGO"/>
    <s v="ɣ"/>
  </r>
  <r>
    <d v="2019-01-12T00:00:00"/>
    <s v="Taxi: DDEF-Gendarmerie"/>
    <x v="0"/>
    <x v="3"/>
    <m/>
    <n v="500"/>
    <n v="0.89292092292306591"/>
    <n v="559.96"/>
    <n v="-3607493.25"/>
    <x v="9"/>
    <s v="Décharge"/>
    <x v="1"/>
    <s v="CONGO"/>
    <s v="ɣ"/>
  </r>
  <r>
    <d v="2019-01-12T00:00:00"/>
    <s v="Taxi: Aéroport-Hôtel pour extraction de l'indic"/>
    <x v="0"/>
    <x v="3"/>
    <m/>
    <n v="1000"/>
    <n v="1.7858418458461318"/>
    <n v="559.96"/>
    <n v="-3608493.25"/>
    <x v="9"/>
    <s v="Décharge"/>
    <x v="1"/>
    <s v="CONGO"/>
    <s v="ɣ"/>
  </r>
  <r>
    <d v="2019-01-12T00:00:00"/>
    <s v="Taxi: Hôtel -Gendarmerie"/>
    <x v="0"/>
    <x v="3"/>
    <m/>
    <n v="500"/>
    <n v="0.89292092292306591"/>
    <n v="559.96"/>
    <n v="-3608993.25"/>
    <x v="9"/>
    <s v="Décharge"/>
    <x v="1"/>
    <s v="CONGO"/>
    <s v="ɣ"/>
  </r>
  <r>
    <d v="2019-01-12T00:00:00"/>
    <s v="Taxi: Gendarmerie-1er restaurant"/>
    <x v="0"/>
    <x v="3"/>
    <m/>
    <n v="500"/>
    <n v="0.89292092292306591"/>
    <n v="559.96"/>
    <n v="-3609493.25"/>
    <x v="9"/>
    <s v="Décharge"/>
    <x v="1"/>
    <s v="CONGO"/>
    <s v="ɣ"/>
  </r>
  <r>
    <d v="2019-01-12T00:00:00"/>
    <s v="Taxi: 1er Restaurant-2ème Restaurant"/>
    <x v="0"/>
    <x v="3"/>
    <m/>
    <n v="500"/>
    <n v="0.89292092292306591"/>
    <n v="559.96"/>
    <n v="-3609993.25"/>
    <x v="9"/>
    <s v="Décharge"/>
    <x v="1"/>
    <s v="CONGO"/>
    <s v="ɣ"/>
  </r>
  <r>
    <d v="2019-01-12T00:00:00"/>
    <s v="Taxi: 2ème Restaurant-Hôtel"/>
    <x v="0"/>
    <x v="3"/>
    <m/>
    <n v="500"/>
    <n v="0.89292092292306591"/>
    <n v="559.96"/>
    <n v="-3610493.25"/>
    <x v="9"/>
    <s v="Décharge"/>
    <x v="1"/>
    <s v="CONGO"/>
    <s v="ɣ"/>
  </r>
  <r>
    <d v="2019-01-12T00:00:00"/>
    <s v="Taxi Hôtel-Chez le gabonais-Gare Loudima (rencontrer la cible gabonaise )"/>
    <x v="0"/>
    <x v="0"/>
    <m/>
    <n v="2000"/>
    <n v="3.5283325100557477"/>
    <n v="566.84"/>
    <n v="-3612493.25"/>
    <x v="7"/>
    <s v="Décharge"/>
    <x v="0"/>
    <s v="CONGO"/>
    <s v="ɣ"/>
  </r>
  <r>
    <d v="2019-01-12T00:00:00"/>
    <s v="Taxi gare Loudima-Gare Zanaga-Mabomo (prospection sur le terrain)"/>
    <x v="0"/>
    <x v="0"/>
    <m/>
    <n v="2000"/>
    <n v="3.5283325100557477"/>
    <n v="566.84"/>
    <n v="-3614493.25"/>
    <x v="7"/>
    <s v="Décharge"/>
    <x v="0"/>
    <s v="CONGO"/>
    <s v="ɣ"/>
  </r>
  <r>
    <d v="2019-01-12T00:00:00"/>
    <s v="Taxi Mabomo-Grand marché-Hôtel (prospection et retour à l'hôtel)"/>
    <x v="0"/>
    <x v="0"/>
    <m/>
    <n v="2000"/>
    <n v="3.5283325100557477"/>
    <n v="566.84"/>
    <n v="-3616493.25"/>
    <x v="7"/>
    <s v="Décharge"/>
    <x v="0"/>
    <s v="CONGO"/>
    <s v="ɣ"/>
  </r>
  <r>
    <d v="2019-01-12T00:00:00"/>
    <s v="Taxi: Auberge-Agence océan du nord de Thanry"/>
    <x v="0"/>
    <x v="3"/>
    <m/>
    <n v="300"/>
    <n v="0.53575255375383957"/>
    <n v="559.96"/>
    <n v="-3616793.25"/>
    <x v="2"/>
    <s v="Décharge"/>
    <x v="1"/>
    <s v="CONGO"/>
    <s v="ɣ"/>
  </r>
  <r>
    <d v="2019-01-12T00:00:00"/>
    <s v="Paiement frais d'hôtel pour 01 nuitée à THANRY"/>
    <x v="1"/>
    <x v="3"/>
    <m/>
    <n v="7000"/>
    <n v="12.500892920922922"/>
    <n v="559.96"/>
    <n v="-3623793.25"/>
    <x v="2"/>
    <n v="1"/>
    <x v="1"/>
    <s v="CONGO"/>
    <s v="o"/>
  </r>
  <r>
    <d v="2019-01-12T00:00:00"/>
    <s v="Achat billet océan du nord à Thanry pour Ouesso"/>
    <x v="0"/>
    <x v="3"/>
    <m/>
    <n v="10000"/>
    <n v="17.858418458461319"/>
    <n v="559.96"/>
    <n v="-3633793.25"/>
    <x v="2"/>
    <n v="3"/>
    <x v="1"/>
    <s v="CONGO"/>
    <s v="o"/>
  </r>
  <r>
    <d v="2019-01-12T00:00:00"/>
    <s v="Food Allowance à Thanry pour la journée du 12/01/2019"/>
    <x v="1"/>
    <x v="3"/>
    <m/>
    <n v="10000"/>
    <n v="17.858418458461319"/>
    <n v="559.96"/>
    <n v="-3643793.25"/>
    <x v="2"/>
    <s v="Décharge"/>
    <x v="1"/>
    <s v="CONGO"/>
    <s v="ɣ"/>
  </r>
  <r>
    <d v="2019-01-12T00:00:00"/>
    <s v="Taxi: Agence océan du nord de Ouesso-Hôtel"/>
    <x v="0"/>
    <x v="3"/>
    <m/>
    <n v="500"/>
    <n v="0.89292092292306591"/>
    <n v="559.96"/>
    <n v="-3644293.25"/>
    <x v="2"/>
    <s v="Décharge"/>
    <x v="1"/>
    <s v="CONGO"/>
    <s v="ɣ"/>
  </r>
  <r>
    <d v="2019-01-12T00:00:00"/>
    <s v="Taxi: Hôtel-Marché pour acheter la nourriture des prévenus"/>
    <x v="0"/>
    <x v="3"/>
    <m/>
    <n v="500"/>
    <n v="0.89292092292306591"/>
    <n v="559.96"/>
    <n v="-3644793.25"/>
    <x v="2"/>
    <s v="Décharge"/>
    <x v="1"/>
    <s v="CONGO"/>
    <s v="ɣ"/>
  </r>
  <r>
    <d v="2019-01-12T00:00:00"/>
    <s v="Taxi: Marché-Restaurant donner à Franck la nourriture des prévenus "/>
    <x v="0"/>
    <x v="3"/>
    <m/>
    <n v="500"/>
    <n v="0.89292092292306591"/>
    <n v="559.96"/>
    <n v="-3645293.25"/>
    <x v="2"/>
    <s v="Décharge"/>
    <x v="1"/>
    <s v="CONGO"/>
    <s v="ɣ"/>
  </r>
  <r>
    <d v="2019-01-12T00:00:00"/>
    <s v="Ration des prévenus à OUESSO"/>
    <x v="12"/>
    <x v="3"/>
    <m/>
    <n v="3700"/>
    <n v="6.6076148296306876"/>
    <n v="559.96"/>
    <n v="-3648993.25"/>
    <x v="2"/>
    <s v="Décharge"/>
    <x v="1"/>
    <s v="CONGO"/>
    <s v="ɣ"/>
  </r>
  <r>
    <d v="2019-01-12T00:00:00"/>
    <s v="Taxi Hotel-Lieu de reperage à Hotel Genaelle"/>
    <x v="0"/>
    <x v="3"/>
    <m/>
    <n v="500"/>
    <n v="0.89292092292306591"/>
    <n v="559.96"/>
    <n v="-3649493.25"/>
    <x v="3"/>
    <s v="Décharge"/>
    <x v="1"/>
    <s v="CONGO"/>
    <s v="ɣ"/>
  </r>
  <r>
    <d v="2019-01-12T00:00:00"/>
    <s v="Taxi Hotel Genaelle-La gendarmerie"/>
    <x v="0"/>
    <x v="3"/>
    <m/>
    <n v="500"/>
    <n v="0.89292092292306591"/>
    <n v="559.96"/>
    <n v="-3649993.25"/>
    <x v="3"/>
    <s v="Décharge"/>
    <x v="1"/>
    <s v="CONGO"/>
    <s v="ɣ"/>
  </r>
  <r>
    <d v="2019-01-12T00:00:00"/>
    <s v="Taxi Gendarmerie-Genaelle"/>
    <x v="0"/>
    <x v="3"/>
    <m/>
    <n v="500"/>
    <n v="0.89292092292306591"/>
    <n v="559.96"/>
    <n v="-3650493.25"/>
    <x v="3"/>
    <s v="Décharge"/>
    <x v="1"/>
    <s v="CONGO"/>
    <s v="ɣ"/>
  </r>
  <r>
    <d v="2019-01-12T00:00:00"/>
    <s v="Taxi Casima Hotel-Gendarmerie"/>
    <x v="0"/>
    <x v="3"/>
    <m/>
    <n v="500"/>
    <n v="0.89292092292306591"/>
    <n v="559.96"/>
    <n v="-3650993.25"/>
    <x v="3"/>
    <s v="Décharge"/>
    <x v="1"/>
    <s v="CONGO"/>
    <s v="ɣ"/>
  </r>
  <r>
    <d v="2019-01-12T00:00:00"/>
    <s v="Taxi Gendarmerie-Resto"/>
    <x v="0"/>
    <x v="3"/>
    <m/>
    <n v="500"/>
    <n v="0.89292092292306591"/>
    <n v="559.96"/>
    <n v="-3651493.25"/>
    <x v="3"/>
    <s v="Décharge"/>
    <x v="1"/>
    <s v="CONGO"/>
    <s v="ɣ"/>
  </r>
  <r>
    <d v="2019-01-12T00:00:00"/>
    <s v="Taxi Resto-Vers un autre resto"/>
    <x v="0"/>
    <x v="3"/>
    <m/>
    <n v="500"/>
    <n v="0.89292092292306591"/>
    <n v="559.96"/>
    <n v="-3651993.25"/>
    <x v="3"/>
    <s v="Décharge"/>
    <x v="1"/>
    <s v="CONGO"/>
    <s v="ɣ"/>
  </r>
  <r>
    <d v="2019-01-12T00:00:00"/>
    <s v="Taxi Resto-Gendarmerie pour la visite géole"/>
    <x v="0"/>
    <x v="3"/>
    <m/>
    <n v="500"/>
    <n v="0.89292092292306591"/>
    <n v="559.96"/>
    <n v="-3652493.25"/>
    <x v="3"/>
    <s v="Décharge"/>
    <x v="1"/>
    <s v="CONGO"/>
    <s v="ɣ"/>
  </r>
  <r>
    <d v="2019-01-12T00:00:00"/>
    <s v="Taxi Gendarmerie-Hotel"/>
    <x v="0"/>
    <x v="3"/>
    <m/>
    <n v="500"/>
    <n v="0.89292092292306591"/>
    <n v="559.96"/>
    <n v="-3652993.25"/>
    <x v="3"/>
    <s v="Décharge"/>
    <x v="1"/>
    <s v="CONGO"/>
    <s v="ɣ"/>
  </r>
  <r>
    <d v="2019-01-12T00:00:00"/>
    <s v="Taxi urgence OUESSO-OYO apres l'operation/IT87"/>
    <x v="0"/>
    <x v="5"/>
    <m/>
    <n v="60000"/>
    <n v="105.84997530167243"/>
    <n v="566.84"/>
    <n v="-3712993.25"/>
    <x v="3"/>
    <s v="Décharge"/>
    <x v="0"/>
    <s v="CONGO"/>
    <s v="ɣ"/>
  </r>
  <r>
    <d v="2019-01-12T00:00:00"/>
    <s v="Taxi hôtel - express union - hôtel pour opération"/>
    <x v="0"/>
    <x v="0"/>
    <m/>
    <n v="1000"/>
    <n v="1.7641662550278738"/>
    <n v="566.84"/>
    <n v="-3713993.25"/>
    <x v="5"/>
    <s v="décharge"/>
    <x v="0"/>
    <s v="CONGO"/>
    <s v="ɣ"/>
  </r>
  <r>
    <d v="2019-01-12T00:00:00"/>
    <s v="Taxi Owando - Oyo retour mission d'opération de Ouesso"/>
    <x v="0"/>
    <x v="0"/>
    <m/>
    <n v="4000"/>
    <n v="7.0566650201114953"/>
    <n v="566.84"/>
    <n v="-3717993.25"/>
    <x v="5"/>
    <s v="décharge"/>
    <x v="0"/>
    <s v="CONGO"/>
    <s v="ɣ"/>
  </r>
  <r>
    <d v="2019-01-12T00:00:00"/>
    <s v="Taxi hôtel - trans afrique - Ocean du nord - hôtel pour renseignement du voyage Oyo-BZV"/>
    <x v="0"/>
    <x v="0"/>
    <m/>
    <n v="1500"/>
    <n v="2.6462493825418107"/>
    <n v="566.84"/>
    <n v="-3719493.25"/>
    <x v="5"/>
    <s v="décharge"/>
    <x v="0"/>
    <s v="CONGO"/>
    <s v="ɣ"/>
  </r>
  <r>
    <d v="2019-01-12T00:00:00"/>
    <s v="Paiement frais d'hôtel à Oyo retour de mission de Ouesso 1 nuitée du 12 au 13/01/19"/>
    <x v="1"/>
    <x v="0"/>
    <m/>
    <n v="15000"/>
    <n v="26.462493825418107"/>
    <n v="566.84"/>
    <n v="-3734493.25"/>
    <x v="5"/>
    <n v="11"/>
    <x v="0"/>
    <s v="CONGO"/>
    <s v="o"/>
  </r>
  <r>
    <d v="2019-01-12T00:00:00"/>
    <s v="Taxi à Ouesso avec Franck et Crepin,  la course étant facturée par passager à Ouesso,  soit 500f×3 : hôtel - hôtel de IT87  (repérage )"/>
    <x v="0"/>
    <x v="3"/>
    <m/>
    <n v="1500"/>
    <n v="2.6787627687691975"/>
    <n v="559.96"/>
    <n v="-3735993.25"/>
    <x v="6"/>
    <s v="Décharge "/>
    <x v="1"/>
    <s v="CONGO"/>
    <s v="ɣ"/>
  </r>
  <r>
    <d v="2019-01-12T00:00:00"/>
    <s v="Taxi à Ouesso : Hôtel de IT87 - DDEF rencontrer le DD et prendre des éléments "/>
    <x v="0"/>
    <x v="3"/>
    <m/>
    <n v="500"/>
    <n v="0.89292092292306591"/>
    <n v="559.96"/>
    <n v="-3736493.25"/>
    <x v="6"/>
    <s v="Décharge "/>
    <x v="1"/>
    <s v="CONGO"/>
    <s v="ɣ"/>
  </r>
  <r>
    <d v="2019-01-12T00:00:00"/>
    <s v=" Taxi à Ouesso : DDEF - gendarmerie constituer l'équipe d'intervention cas Ebert"/>
    <x v="0"/>
    <x v="3"/>
    <m/>
    <n v="500"/>
    <n v="0.89292092292306591"/>
    <n v="559.96"/>
    <n v="-3736993.25"/>
    <x v="6"/>
    <s v="Décharge "/>
    <x v="1"/>
    <s v="CONGO"/>
    <s v="ɣ"/>
  </r>
  <r>
    <d v="2019-01-12T00:00:00"/>
    <s v="Taxi à Ouesso : Gendarmerie - hôtel de IT87pour se positionner avec les gendarmes et le chef faune (opération Ebert )"/>
    <x v="0"/>
    <x v="3"/>
    <m/>
    <n v="2000"/>
    <n v="3.5716836916922636"/>
    <n v="559.96"/>
    <n v="-3738993.25"/>
    <x v="6"/>
    <s v="Décharge "/>
    <x v="1"/>
    <s v="CONGO"/>
    <s v="ɣ"/>
  </r>
  <r>
    <d v="2019-01-12T00:00:00"/>
    <s v="Jus avec les gendarmes et le chef faune dans le restaurant de l'hôtel de IT87 à Ouesso en attendant le top"/>
    <x v="6"/>
    <x v="5"/>
    <m/>
    <n v="3000"/>
    <n v="5.2924987650836215"/>
    <n v="566.84"/>
    <n v="-3741993.25"/>
    <x v="6"/>
    <s v="Oui"/>
    <x v="0"/>
    <s v="CONGO"/>
    <s v="ɣ"/>
  </r>
  <r>
    <d v="2019-01-12T00:00:00"/>
    <s v="Taxi à Ouesso avec les gendarmes après l'opération : hôtel de IT87  - gendarmerie "/>
    <x v="0"/>
    <x v="3"/>
    <m/>
    <n v="1500"/>
    <n v="2.6787627687691975"/>
    <n v="559.96"/>
    <n v="-3743493.25"/>
    <x v="6"/>
    <s v="Décharge "/>
    <x v="1"/>
    <s v="CONGO"/>
    <s v="ɣ"/>
  </r>
  <r>
    <d v="2019-01-12T00:00:00"/>
    <s v="Bonus des gendarmes à Ouesso cas Ebert et autres "/>
    <x v="5"/>
    <x v="5"/>
    <m/>
    <n v="165000"/>
    <n v="291.08743207959918"/>
    <n v="566.84"/>
    <n v="-3908493.25"/>
    <x v="6"/>
    <n v="22"/>
    <x v="0"/>
    <s v="CONGO"/>
    <s v="o"/>
  </r>
  <r>
    <d v="2019-01-12T00:00:00"/>
    <s v="Bonus des EF à Ouesso, cas Elbert "/>
    <x v="5"/>
    <x v="5"/>
    <m/>
    <n v="20000"/>
    <n v="35.283325100557477"/>
    <n v="566.84"/>
    <n v="-3928493.25"/>
    <x v="6"/>
    <n v="12"/>
    <x v="0"/>
    <s v="CONGO"/>
    <s v="o"/>
  </r>
  <r>
    <d v="2019-01-12T00:00:00"/>
    <s v="Taxi à Ouesso : gendarmerie - restaurant  (n°1, rien à manger ) - restaurant  (n°2)"/>
    <x v="0"/>
    <x v="3"/>
    <m/>
    <n v="1000"/>
    <n v="1.7858418458461318"/>
    <n v="559.96"/>
    <n v="-3929493.25"/>
    <x v="6"/>
    <s v="Décharge "/>
    <x v="1"/>
    <s v="CONGO"/>
    <s v="ɣ"/>
  </r>
  <r>
    <d v="2019-01-12T00:00:00"/>
    <s v="Taxi à Ouesso avec Gaudet et Crepin  : restaurant - hôtel "/>
    <x v="0"/>
    <x v="3"/>
    <m/>
    <n v="1500"/>
    <n v="2.6787627687691975"/>
    <n v="559.96"/>
    <n v="-3930993.25"/>
    <x v="6"/>
    <s v="Décharge "/>
    <x v="1"/>
    <s v="CONGO"/>
    <s v="ɣ"/>
  </r>
  <r>
    <d v="2019-01-13T00:00:00"/>
    <s v="Taxi hôtel-marché-gare feroviaire-mossendjo poste"/>
    <x v="0"/>
    <x v="0"/>
    <m/>
    <n v="1500"/>
    <n v="2.6462493825418107"/>
    <n v="566.84"/>
    <n v="-3932493.25"/>
    <x v="0"/>
    <s v="Décharge"/>
    <x v="0"/>
    <s v="CONGO"/>
    <s v="ɣ"/>
  </r>
  <r>
    <d v="2019-01-13T00:00:00"/>
    <s v="Achat boisson lors de la rencontre avec Patrick"/>
    <x v="2"/>
    <x v="0"/>
    <m/>
    <n v="1500"/>
    <n v="2.6462493825418107"/>
    <n v="566.84"/>
    <n v="-3933993.25"/>
    <x v="0"/>
    <s v="Décharge"/>
    <x v="0"/>
    <s v="CONGO"/>
    <s v="ɣ"/>
  </r>
  <r>
    <d v="2019-01-13T00:00:00"/>
    <s v="Taxi: Hôtel-Gendarmerie"/>
    <x v="0"/>
    <x v="3"/>
    <m/>
    <n v="500"/>
    <n v="0.89292092292306591"/>
    <n v="559.96"/>
    <n v="-3934493.25"/>
    <x v="9"/>
    <s v="Décharge"/>
    <x v="1"/>
    <s v="CONGO"/>
    <s v="ɣ"/>
  </r>
  <r>
    <d v="2019-01-13T00:00:00"/>
    <s v="Taxi: Gendarmerie-Restaurant"/>
    <x v="0"/>
    <x v="3"/>
    <m/>
    <n v="500"/>
    <n v="0.89292092292306591"/>
    <n v="559.96"/>
    <n v="-3934993.25"/>
    <x v="9"/>
    <s v="Décharge"/>
    <x v="1"/>
    <s v="CONGO"/>
    <s v="ɣ"/>
  </r>
  <r>
    <d v="2019-01-13T00:00:00"/>
    <s v="Taxi: Restaurant-Hôtel"/>
    <x v="0"/>
    <x v="3"/>
    <m/>
    <n v="500"/>
    <n v="0.89292092292306591"/>
    <n v="559.96"/>
    <n v="-3935493.25"/>
    <x v="9"/>
    <s v="Décharge"/>
    <x v="1"/>
    <s v="CONGO"/>
    <s v="ɣ"/>
  </r>
  <r>
    <d v="2019-01-13T00:00:00"/>
    <s v="Taxi: Hôtel-Restaurant"/>
    <x v="0"/>
    <x v="3"/>
    <m/>
    <n v="500"/>
    <n v="0.89292092292306591"/>
    <n v="559.96"/>
    <n v="-3935993.25"/>
    <x v="9"/>
    <s v="Décharge"/>
    <x v="1"/>
    <s v="CONGO"/>
    <s v="ɣ"/>
  </r>
  <r>
    <d v="2019-01-13T00:00:00"/>
    <s v="Taxi: Restaurant-Hôtel"/>
    <x v="0"/>
    <x v="3"/>
    <m/>
    <n v="500"/>
    <n v="0.89292092292306591"/>
    <n v="559.96"/>
    <n v="-3936493.25"/>
    <x v="9"/>
    <s v="Décharge"/>
    <x v="1"/>
    <s v="CONGO"/>
    <s v="ɣ"/>
  </r>
  <r>
    <d v="2019-01-13T00:00:00"/>
    <s v="Achat Billet d'avion: Ouesso-Brazzaville"/>
    <x v="4"/>
    <x v="3"/>
    <m/>
    <n v="51000"/>
    <n v="91.077934138152713"/>
    <n v="559.96"/>
    <n v="-3987493.25"/>
    <x v="9"/>
    <s v="Oui"/>
    <x v="1"/>
    <s v="CONGO"/>
    <s v="o"/>
  </r>
  <r>
    <d v="2019-01-13T00:00:00"/>
    <s v="Taxi hôtel-Chez Hervé-Chez valérie (voir les cibles pour une dernière fois)"/>
    <x v="0"/>
    <x v="0"/>
    <m/>
    <n v="2000"/>
    <n v="3.5283325100557477"/>
    <n v="566.84"/>
    <n v="-3989493.25"/>
    <x v="7"/>
    <s v="Décharge"/>
    <x v="0"/>
    <s v="CONGO"/>
    <s v="ɣ"/>
  </r>
  <r>
    <d v="2019-01-13T00:00:00"/>
    <s v="Taxi chez valérie-chez la cible gabonaise-Marché RN (rencontre avec les cibles)"/>
    <x v="0"/>
    <x v="0"/>
    <m/>
    <n v="2000"/>
    <n v="3.5283325100557477"/>
    <n v="566.84"/>
    <n v="-3991493.25"/>
    <x v="7"/>
    <s v="Décharge"/>
    <x v="0"/>
    <s v="CONGO"/>
    <s v="ɣ"/>
  </r>
  <r>
    <d v="2019-01-13T00:00:00"/>
    <s v="Taxi Marché-Océan du nord-Mélodie Agence (faire ma réservation pour Brazzaville)"/>
    <x v="0"/>
    <x v="0"/>
    <m/>
    <n v="2000"/>
    <n v="3.5283325100557477"/>
    <n v="566.84"/>
    <n v="-3993493.25"/>
    <x v="7"/>
    <s v="Décharge"/>
    <x v="0"/>
    <s v="CONGO"/>
    <s v="ɣ"/>
  </r>
  <r>
    <d v="2019-01-13T00:00:00"/>
    <s v="Taxi Mélodie-Gare Nkayi-Grand marché (recherche de la reservation et prospection)"/>
    <x v="0"/>
    <x v="0"/>
    <m/>
    <n v="2000"/>
    <n v="3.5283325100557477"/>
    <n v="566.84"/>
    <n v="-3995493.25"/>
    <x v="7"/>
    <s v="Décharge"/>
    <x v="0"/>
    <s v="CONGO"/>
    <s v="ɣ"/>
  </r>
  <r>
    <d v="2019-01-13T00:00:00"/>
    <s v="Taxi Grand marché-hôtel (retour à l'hôtel)"/>
    <x v="0"/>
    <x v="0"/>
    <m/>
    <n v="1000"/>
    <n v="1.7641662550278738"/>
    <n v="566.84"/>
    <n v="-3996493.25"/>
    <x v="7"/>
    <s v="Décharge"/>
    <x v="0"/>
    <s v="CONGO"/>
    <s v="ɣ"/>
  </r>
  <r>
    <d v="2019-01-13T00:00:00"/>
    <s v="Taxi: Hôtel-Aeroport d'Owando se renseigner pour le programme des vols"/>
    <x v="0"/>
    <x v="3"/>
    <m/>
    <n v="500"/>
    <n v="0.89292092292306591"/>
    <n v="559.96"/>
    <n v="-3996993.25"/>
    <x v="2"/>
    <s v="Décharge"/>
    <x v="1"/>
    <s v="CONGO"/>
    <s v="ɣ"/>
  </r>
  <r>
    <d v="2019-01-13T00:00:00"/>
    <s v="Taxi: Aeroport-Hôtel"/>
    <x v="0"/>
    <x v="3"/>
    <m/>
    <n v="500"/>
    <n v="0.89292092292306591"/>
    <n v="559.96"/>
    <n v="-3997493.25"/>
    <x v="2"/>
    <s v="Décharge"/>
    <x v="1"/>
    <s v="CONGO"/>
    <s v="ɣ"/>
  </r>
  <r>
    <d v="2019-01-13T00:00:00"/>
    <s v="Taxi: Hôtel-Aeroport d'Owando faire la reservation de Crépin"/>
    <x v="0"/>
    <x v="3"/>
    <m/>
    <n v="500"/>
    <n v="0.89292092292306591"/>
    <n v="559.96"/>
    <n v="-3997993.25"/>
    <x v="2"/>
    <s v="Décharge"/>
    <x v="1"/>
    <s v="CONGO"/>
    <s v="ɣ"/>
  </r>
  <r>
    <d v="2019-01-13T00:00:00"/>
    <s v="Taxi: Aeroport-Hôtel"/>
    <x v="0"/>
    <x v="3"/>
    <m/>
    <n v="500"/>
    <n v="0.89292092292306591"/>
    <n v="559.96"/>
    <n v="-3998493.25"/>
    <x v="2"/>
    <s v="Décharge"/>
    <x v="1"/>
    <s v="CONGO"/>
    <s v="ɣ"/>
  </r>
  <r>
    <d v="2019-01-13T00:00:00"/>
    <s v="Taxi: Hôtel-restaurant"/>
    <x v="0"/>
    <x v="3"/>
    <m/>
    <n v="500"/>
    <n v="0.89292092292306591"/>
    <n v="559.96"/>
    <n v="-3998993.25"/>
    <x v="2"/>
    <s v="Décharge"/>
    <x v="1"/>
    <s v="CONGO"/>
    <s v="ɣ"/>
  </r>
  <r>
    <d v="2019-01-13T00:00:00"/>
    <s v="Taxi: Restaurant-Bureau Palf/wwf/African parks"/>
    <x v="0"/>
    <x v="3"/>
    <m/>
    <n v="500"/>
    <n v="0.89292092292306591"/>
    <n v="559.96"/>
    <n v="-3999493.25"/>
    <x v="2"/>
    <s v="Décharge"/>
    <x v="1"/>
    <s v="CONGO"/>
    <s v="ɣ"/>
  </r>
  <r>
    <d v="2019-01-13T00:00:00"/>
    <s v="Taxi: Bureau PALF-Hôtel"/>
    <x v="0"/>
    <x v="3"/>
    <m/>
    <n v="500"/>
    <n v="0.89292092292306591"/>
    <n v="559.96"/>
    <n v="-3999993.25"/>
    <x v="2"/>
    <s v="Décharge"/>
    <x v="1"/>
    <s v="CONGO"/>
    <s v="ɣ"/>
  </r>
  <r>
    <d v="2019-01-13T00:00:00"/>
    <s v="Taxi Hotel-Gendarmerie pour la visite geole"/>
    <x v="0"/>
    <x v="3"/>
    <m/>
    <n v="500"/>
    <n v="0.89292092292306591"/>
    <n v="559.96"/>
    <n v="-4000493.25"/>
    <x v="3"/>
    <s v="Décharge"/>
    <x v="1"/>
    <s v="CONGO"/>
    <s v="ɣ"/>
  </r>
  <r>
    <d v="2019-01-13T00:00:00"/>
    <s v="Taxi Gendarmerie-Hotel"/>
    <x v="0"/>
    <x v="3"/>
    <m/>
    <n v="500"/>
    <n v="0.89292092292306591"/>
    <n v="559.96"/>
    <n v="-4000993.25"/>
    <x v="3"/>
    <s v="Décharge"/>
    <x v="1"/>
    <s v="CONGO"/>
    <s v="ɣ"/>
  </r>
  <r>
    <d v="2019-01-13T00:00:00"/>
    <s v="Taxi Hotel-Gendarmerie pour la visite geole"/>
    <x v="0"/>
    <x v="3"/>
    <m/>
    <n v="500"/>
    <n v="0.89292092292306591"/>
    <n v="559.96"/>
    <n v="-4001493.25"/>
    <x v="3"/>
    <s v="Décharge"/>
    <x v="1"/>
    <s v="CONGO"/>
    <s v="ɣ"/>
  </r>
  <r>
    <d v="2019-01-13T00:00:00"/>
    <s v="Taxi Gendarmerie-Hotel"/>
    <x v="0"/>
    <x v="3"/>
    <m/>
    <n v="500"/>
    <n v="0.89292092292306591"/>
    <n v="559.96"/>
    <n v="-4001993.25"/>
    <x v="3"/>
    <s v="Décharge"/>
    <x v="1"/>
    <s v="CONGO"/>
    <s v="ɣ"/>
  </r>
  <r>
    <d v="2019-01-13T00:00:00"/>
    <s v="Taxi Hotel-Resto"/>
    <x v="0"/>
    <x v="3"/>
    <m/>
    <n v="500"/>
    <n v="0.89292092292306591"/>
    <n v="559.96"/>
    <n v="-4002493.25"/>
    <x v="3"/>
    <s v="Décharge"/>
    <x v="1"/>
    <s v="CONGO"/>
    <s v="ɣ"/>
  </r>
  <r>
    <d v="2019-01-13T00:00:00"/>
    <s v="Taxi Resto-Hotel"/>
    <x v="0"/>
    <x v="3"/>
    <m/>
    <n v="500"/>
    <n v="0.89292092292306591"/>
    <n v="559.96"/>
    <n v="-4002993.25"/>
    <x v="3"/>
    <s v="Décharge"/>
    <x v="1"/>
    <s v="CONGO"/>
    <s v="ɣ"/>
  </r>
  <r>
    <d v="2019-01-13T00:00:00"/>
    <s v="Ration des prevenus à OUESSO"/>
    <x v="12"/>
    <x v="3"/>
    <m/>
    <n v="3000"/>
    <n v="5.357525537538395"/>
    <n v="559.96"/>
    <n v="-4005993.25"/>
    <x v="3"/>
    <s v="Décharge"/>
    <x v="1"/>
    <s v="CONGO"/>
    <s v="ɣ"/>
  </r>
  <r>
    <d v="2019-01-13T00:00:00"/>
    <s v="Taxi hôtel - Ocean du nord pour retour de mission de Ouesso"/>
    <x v="0"/>
    <x v="0"/>
    <m/>
    <n v="500"/>
    <n v="0.88208312751393692"/>
    <n v="566.84"/>
    <n v="-4006493.25"/>
    <x v="5"/>
    <s v="décharge"/>
    <x v="0"/>
    <s v="CONGO"/>
    <s v="ɣ"/>
  </r>
  <r>
    <d v="2019-01-13T00:00:00"/>
    <s v="Achat du billet Oyo-BZV retour de mission de ouesso "/>
    <x v="0"/>
    <x v="0"/>
    <m/>
    <n v="7000"/>
    <n v="12.349163785195117"/>
    <n v="566.84"/>
    <n v="-4013493.25"/>
    <x v="5"/>
    <s v="130106002019--59"/>
    <x v="0"/>
    <s v="CONGO"/>
    <s v="o"/>
  </r>
  <r>
    <d v="2019-01-13T00:00:00"/>
    <s v="Taxi gare routière ocean Talangai - domicile retour de mission de Ouesso"/>
    <x v="0"/>
    <x v="0"/>
    <m/>
    <n v="1500"/>
    <n v="2.6462493825418107"/>
    <n v="566.84"/>
    <n v="-4014993.25"/>
    <x v="5"/>
    <s v="décharge"/>
    <x v="0"/>
    <s v="CONGO"/>
    <s v="ɣ"/>
  </r>
  <r>
    <d v="2019-01-13T00:00:00"/>
    <s v="Paiement frais d'hôtel mission Ouesso pour 07 nuitées du 05 au 12/01/2019"/>
    <x v="1"/>
    <x v="0"/>
    <m/>
    <n v="105000"/>
    <n v="185.23745677792675"/>
    <n v="566.84"/>
    <n v="-4119993.25"/>
    <x v="5"/>
    <s v="oui"/>
    <x v="0"/>
    <s v="CONGO"/>
    <s v="o"/>
  </r>
  <r>
    <d v="2019-01-13T00:00:00"/>
    <s v="Food Allowance mission Ouesso du 05 au 13/01/19"/>
    <x v="1"/>
    <x v="0"/>
    <m/>
    <n v="90000"/>
    <n v="158.77496295250864"/>
    <n v="566.84"/>
    <n v="-4209993.25"/>
    <x v="5"/>
    <s v="décharge"/>
    <x v="0"/>
    <s v="CONGO"/>
    <s v="ɣ"/>
  </r>
  <r>
    <d v="2019-01-13T00:00:00"/>
    <s v="Taxi à Ouesso : hôtel - gendarmerie, poursuite les auditions du cas Ebert"/>
    <x v="0"/>
    <x v="3"/>
    <m/>
    <n v="500"/>
    <n v="0.89292092292306591"/>
    <n v="559.96"/>
    <n v="-4210493.25"/>
    <x v="6"/>
    <s v="Décharge "/>
    <x v="1"/>
    <s v="CONGO"/>
    <s v="ɣ"/>
  </r>
  <r>
    <d v="2019-01-13T00:00:00"/>
    <s v="Taxi à Ouesso : Gendarmerie - restaurant - hôtel "/>
    <x v="0"/>
    <x v="3"/>
    <m/>
    <n v="1000"/>
    <n v="1.7858418458461318"/>
    <n v="559.96"/>
    <n v="-4211493.25"/>
    <x v="6"/>
    <s v="Décharge "/>
    <x v="1"/>
    <s v="CONGO"/>
    <s v="ɣ"/>
  </r>
  <r>
    <d v="2019-01-13T00:00:00"/>
    <s v="Taxi à Ouesso le soir: hôtel - restaurant - hôtel "/>
    <x v="0"/>
    <x v="3"/>
    <m/>
    <n v="1000"/>
    <n v="1.7858418458461318"/>
    <n v="559.96"/>
    <n v="-4212493.25"/>
    <x v="6"/>
    <s v="Décharge "/>
    <x v="1"/>
    <s v="CONGO"/>
    <s v="ɣ"/>
  </r>
  <r>
    <d v="2019-01-14T00:00:00"/>
    <s v="Taxi-investigation sur terrain"/>
    <x v="0"/>
    <x v="0"/>
    <m/>
    <n v="2000"/>
    <n v="3.5283325100557477"/>
    <n v="566.84"/>
    <n v="-4214493.25"/>
    <x v="0"/>
    <s v="Décharge"/>
    <x v="0"/>
    <s v="CONGO"/>
    <s v="ɣ"/>
  </r>
  <r>
    <d v="2019-01-14T00:00:00"/>
    <s v="Taxi: Hôtel-Gendarmerie"/>
    <x v="0"/>
    <x v="3"/>
    <m/>
    <n v="500"/>
    <n v="0.89292092292306591"/>
    <n v="559.96"/>
    <n v="-4214993.25"/>
    <x v="9"/>
    <s v="Décharge"/>
    <x v="1"/>
    <s v="CONGO"/>
    <s v="ɣ"/>
  </r>
  <r>
    <d v="2019-01-14T00:00:00"/>
    <s v="Taxi: Gendarmerie-DDEF"/>
    <x v="0"/>
    <x v="3"/>
    <m/>
    <n v="500"/>
    <n v="0.89292092292306591"/>
    <n v="559.96"/>
    <n v="-4215493.25"/>
    <x v="9"/>
    <s v="Décharge"/>
    <x v="1"/>
    <s v="CONGO"/>
    <s v="ɣ"/>
  </r>
  <r>
    <d v="2019-01-14T00:00:00"/>
    <s v="Taxi: DDEF-Hôtel "/>
    <x v="0"/>
    <x v="3"/>
    <m/>
    <n v="500"/>
    <n v="0.89292092292306591"/>
    <n v="559.96"/>
    <n v="-4215993.25"/>
    <x v="9"/>
    <s v="Décharge"/>
    <x v="1"/>
    <s v="CONGO"/>
    <s v="ɣ"/>
  </r>
  <r>
    <d v="2019-01-14T00:00:00"/>
    <s v="Taxi: Hôtel-Restaurant"/>
    <x v="0"/>
    <x v="3"/>
    <m/>
    <n v="500"/>
    <n v="0.89292092292306591"/>
    <n v="559.96"/>
    <n v="-4216493.25"/>
    <x v="9"/>
    <s v="Décharge"/>
    <x v="1"/>
    <s v="CONGO"/>
    <s v="ɣ"/>
  </r>
  <r>
    <d v="2019-01-14T00:00:00"/>
    <s v="Taxi: Restaurant-Hôtel"/>
    <x v="0"/>
    <x v="3"/>
    <m/>
    <n v="500"/>
    <n v="0.89292092292306591"/>
    <n v="559.96"/>
    <n v="-4216993.25"/>
    <x v="9"/>
    <s v="Décharge"/>
    <x v="1"/>
    <s v="CONGO"/>
    <s v="ɣ"/>
  </r>
  <r>
    <d v="2019-01-14T00:00:00"/>
    <s v="Frais de transfert à Franck/OUESSO"/>
    <x v="3"/>
    <x v="1"/>
    <m/>
    <n v="9125"/>
    <n v="16.295806843345954"/>
    <n v="559.96"/>
    <n v="-4226118.25"/>
    <x v="1"/>
    <s v="18/GCF"/>
    <x v="1"/>
    <s v="CONGO"/>
    <s v="o"/>
  </r>
  <r>
    <d v="2019-01-14T00:00:00"/>
    <s v="Frais de transfert à CI64/Mossendjo"/>
    <x v="3"/>
    <x v="1"/>
    <m/>
    <n v="2000"/>
    <n v="3.5716836916922636"/>
    <n v="559.96"/>
    <n v="-4228118.25"/>
    <x v="1"/>
    <s v="19/GCF"/>
    <x v="1"/>
    <s v="CONGO"/>
    <s v="o"/>
  </r>
  <r>
    <d v="2019-01-14T00:00:00"/>
    <s v="Frais de transfert à Jospin/PNR"/>
    <x v="3"/>
    <x v="1"/>
    <m/>
    <n v="1400"/>
    <n v="2.5001785841845843"/>
    <n v="559.96"/>
    <n v="-4229518.25"/>
    <x v="1"/>
    <s v="20/GCF"/>
    <x v="1"/>
    <s v="CONGO"/>
    <s v="o"/>
  </r>
  <r>
    <d v="2019-01-14T00:00:00"/>
    <s v="Taxi Bureau-BCI"/>
    <x v="0"/>
    <x v="2"/>
    <m/>
    <n v="2000"/>
    <n v="3.5716836916922636"/>
    <n v="559.96"/>
    <n v="-4231518.25"/>
    <x v="1"/>
    <s v="Décharge"/>
    <x v="1"/>
    <s v="CONGO"/>
    <s v="ɣ"/>
  </r>
  <r>
    <d v="2019-01-14T00:00:00"/>
    <s v="Achat billet Me Sevérin BIYOUDI/BZV-PNR"/>
    <x v="11"/>
    <x v="3"/>
    <m/>
    <n v="37000"/>
    <n v="66.076148296306869"/>
    <n v="559.96"/>
    <n v="-4268518.25"/>
    <x v="1"/>
    <n v="12"/>
    <x v="1"/>
    <s v="CONGO"/>
    <s v="o"/>
  </r>
  <r>
    <d v="2019-01-14T00:00:00"/>
    <s v="Me Séverin BIOUDI MIAKASSISSA-Frais de mission PNR du 15 au 17 janvier 2019"/>
    <x v="11"/>
    <x v="3"/>
    <m/>
    <n v="106000"/>
    <n v="189.29923565968997"/>
    <n v="559.96"/>
    <n v="-4374518.25"/>
    <x v="1"/>
    <n v="24"/>
    <x v="1"/>
    <s v="CONGO"/>
    <s v="o"/>
  </r>
  <r>
    <d v="2019-01-14T00:00:00"/>
    <s v="Règlement facture SNE/ Novembre-décembre 2018"/>
    <x v="10"/>
    <x v="1"/>
    <m/>
    <n v="37619"/>
    <n v="67.181584398885633"/>
    <n v="559.96"/>
    <n v="-4412137.25"/>
    <x v="1"/>
    <s v="OUI"/>
    <x v="1"/>
    <s v="CONGO"/>
    <s v="o"/>
  </r>
  <r>
    <d v="2019-01-14T00:00:00"/>
    <s v="Frais de transfert à Gaudet/OUESSO"/>
    <x v="3"/>
    <x v="1"/>
    <m/>
    <n v="3125"/>
    <n v="5.580755768269162"/>
    <n v="559.96"/>
    <n v="-4415262.25"/>
    <x v="1"/>
    <s v="23/GCF"/>
    <x v="1"/>
    <s v="CONGO"/>
    <s v="o"/>
  </r>
  <r>
    <d v="2019-01-14T00:00:00"/>
    <s v="Taxi Bureau PALF-TOP TV"/>
    <x v="0"/>
    <x v="4"/>
    <m/>
    <n v="1000"/>
    <n v="1.7858418458461318"/>
    <n v="559.96"/>
    <n v="-4416262.25"/>
    <x v="8"/>
    <s v="Décharge"/>
    <x v="1"/>
    <s v="CONGO"/>
    <s v="ɣ"/>
  </r>
  <r>
    <d v="2019-01-14T00:00:00"/>
    <s v="Taxi TOP TV -Radio Rurale"/>
    <x v="0"/>
    <x v="4"/>
    <m/>
    <n v="1000"/>
    <n v="1.7858418458461318"/>
    <n v="559.96"/>
    <n v="-4417262.25"/>
    <x v="8"/>
    <s v="Décharge"/>
    <x v="1"/>
    <s v="CONGO"/>
    <s v="ɣ"/>
  </r>
  <r>
    <d v="2019-01-14T00:00:00"/>
    <s v="Taxi Radio Rurale-ES TV"/>
    <x v="0"/>
    <x v="4"/>
    <m/>
    <n v="1000"/>
    <n v="1.7858418458461318"/>
    <n v="559.96"/>
    <n v="-4418262.25"/>
    <x v="8"/>
    <s v="Décharge"/>
    <x v="1"/>
    <s v="CONGO"/>
    <s v="ɣ"/>
  </r>
  <r>
    <d v="2019-01-14T00:00:00"/>
    <s v="Taxi ES TV-Bureau PALF"/>
    <x v="0"/>
    <x v="4"/>
    <m/>
    <n v="1000"/>
    <n v="1.7858418458461318"/>
    <n v="559.96"/>
    <n v="-4419262.25"/>
    <x v="8"/>
    <s v="Décharge"/>
    <x v="1"/>
    <s v="CONGO"/>
    <s v="ɣ"/>
  </r>
  <r>
    <d v="2019-01-14T00:00:00"/>
    <s v="Taxi hôtel-Gare routière de Nkayi (retour à Brazza)"/>
    <x v="0"/>
    <x v="0"/>
    <m/>
    <n v="1000"/>
    <n v="1.7641662550278738"/>
    <n v="566.84"/>
    <n v="-4420262.25"/>
    <x v="7"/>
    <s v="Décharge"/>
    <x v="0"/>
    <s v="CONGO"/>
    <s v="ɣ"/>
  </r>
  <r>
    <d v="2019-01-14T00:00:00"/>
    <s v="Achat billet Nkayi-Brazzaville (départ pour Brazzaville)"/>
    <x v="0"/>
    <x v="0"/>
    <m/>
    <n v="8000"/>
    <n v="14.113330040222991"/>
    <n v="566.84"/>
    <n v="-4428262.25"/>
    <x v="7"/>
    <n v="12"/>
    <x v="0"/>
    <s v="CONGO"/>
    <s v="o"/>
  </r>
  <r>
    <d v="2019-01-14T00:00:00"/>
    <s v="Paiement frais d'hôtel pour 06 nuitées du 8 au 14 Janvier 2019 "/>
    <x v="1"/>
    <x v="0"/>
    <m/>
    <n v="90000"/>
    <n v="158.77496295250864"/>
    <n v="566.84"/>
    <n v="-4518262.25"/>
    <x v="7"/>
    <n v="28"/>
    <x v="0"/>
    <s v="CONGO"/>
    <s v="o"/>
  </r>
  <r>
    <d v="2019-01-14T00:00:00"/>
    <s v="Food allowance mission Nkayi du 8 au 14 Janvier 2019"/>
    <x v="1"/>
    <x v="0"/>
    <m/>
    <n v="70000"/>
    <n v="123.49163785195115"/>
    <n v="566.84"/>
    <n v="-4588262.25"/>
    <x v="7"/>
    <s v="Décharge"/>
    <x v="0"/>
    <s v="CONGO"/>
    <s v="ɣ"/>
  </r>
  <r>
    <d v="2019-01-14T00:00:00"/>
    <s v="Taxi Gare brazzaville-Talangai-Casis (arrivé à Brazzaville)"/>
    <x v="0"/>
    <x v="0"/>
    <m/>
    <n v="2500"/>
    <n v="4.4104156375696846"/>
    <n v="566.84"/>
    <n v="-4590762.25"/>
    <x v="7"/>
    <s v="Décharge"/>
    <x v="0"/>
    <s v="CONGO"/>
    <s v="ɣ"/>
  </r>
  <r>
    <d v="2019-01-14T00:00:00"/>
    <s v="Taxi: Hôtel-bureau Palf/wwf/African parks"/>
    <x v="0"/>
    <x v="3"/>
    <m/>
    <n v="500"/>
    <n v="0.89292092292306591"/>
    <n v="559.96"/>
    <n v="-4591262.25"/>
    <x v="2"/>
    <s v="Décharge"/>
    <x v="1"/>
    <s v="CONGO"/>
    <s v="ɣ"/>
  </r>
  <r>
    <d v="2019-01-14T00:00:00"/>
    <s v="Location du taxi et quatre tours de transport des meubles concernant le démenagement des bureaux palf Ouesso"/>
    <x v="0"/>
    <x v="3"/>
    <m/>
    <n v="8500"/>
    <n v="15.179655689692121"/>
    <n v="559.96"/>
    <n v="-4599762.25"/>
    <x v="2"/>
    <s v="Décharge"/>
    <x v="1"/>
    <s v="CONGO"/>
    <s v="ɣ"/>
  </r>
  <r>
    <d v="2019-01-14T00:00:00"/>
    <s v="Achat du tournevis pour le demenagement du local OUESSO"/>
    <x v="13"/>
    <x v="1"/>
    <m/>
    <n v="2000"/>
    <n v="3.5716836916922636"/>
    <n v="559.96"/>
    <n v="-4601762.25"/>
    <x v="2"/>
    <n v="3520"/>
    <x v="1"/>
    <s v="CONGO"/>
    <s v="o"/>
  </r>
  <r>
    <d v="2019-01-14T00:00:00"/>
    <s v="Taxi: Nouveaux bureaux Palf/wwf/African Parks-Charden farell"/>
    <x v="0"/>
    <x v="3"/>
    <m/>
    <n v="500"/>
    <n v="0.89292092292306591"/>
    <n v="559.96"/>
    <n v="-4602262.25"/>
    <x v="2"/>
    <s v="Décharge"/>
    <x v="1"/>
    <s v="CONGO"/>
    <s v="ɣ"/>
  </r>
  <r>
    <d v="2019-01-14T00:00:00"/>
    <s v="Taxi: Charden farell-Aeroport"/>
    <x v="0"/>
    <x v="3"/>
    <m/>
    <n v="500"/>
    <n v="0.89292092292306591"/>
    <n v="559.96"/>
    <n v="-4602762.25"/>
    <x v="2"/>
    <s v="Décharge"/>
    <x v="1"/>
    <s v="CONGO"/>
    <s v="ɣ"/>
  </r>
  <r>
    <d v="2019-01-14T00:00:00"/>
    <s v="Taxi: Aeroport-Hôtel"/>
    <x v="0"/>
    <x v="3"/>
    <m/>
    <n v="500"/>
    <n v="0.89292092292306591"/>
    <n v="559.96"/>
    <n v="-4603262.25"/>
    <x v="2"/>
    <s v="Décharge"/>
    <x v="1"/>
    <s v="CONGO"/>
    <s v="ɣ"/>
  </r>
  <r>
    <d v="2019-01-14T00:00:00"/>
    <s v="Food allowance Ouesso du 13 au 15 janvier 2019"/>
    <x v="1"/>
    <x v="3"/>
    <m/>
    <n v="30000"/>
    <n v="53.575255375383954"/>
    <n v="559.96"/>
    <n v="-4633262.25"/>
    <x v="2"/>
    <s v="Décharge"/>
    <x v="1"/>
    <s v="CONGO"/>
    <s v="ɣ"/>
  </r>
  <r>
    <d v="2019-01-14T00:00:00"/>
    <s v="Taxi: Hôtel-restaurant"/>
    <x v="0"/>
    <x v="3"/>
    <m/>
    <n v="500"/>
    <n v="0.89292092292306591"/>
    <n v="559.96"/>
    <n v="-4633762.25"/>
    <x v="2"/>
    <s v="Décharge"/>
    <x v="1"/>
    <s v="CONGO"/>
    <s v="ɣ"/>
  </r>
  <r>
    <d v="2019-01-14T00:00:00"/>
    <s v="Taxi: Restaurant-Hôtel"/>
    <x v="0"/>
    <x v="3"/>
    <m/>
    <n v="500"/>
    <n v="0.89292092292306591"/>
    <n v="559.96"/>
    <n v="-4634262.25"/>
    <x v="2"/>
    <s v="Décharge"/>
    <x v="1"/>
    <s v="CONGO"/>
    <s v="ɣ"/>
  </r>
  <r>
    <d v="2019-01-14T00:00:00"/>
    <s v="Taxi bureau-Aéroport"/>
    <x v="0"/>
    <x v="3"/>
    <m/>
    <n v="1000"/>
    <n v="1.7858418458461318"/>
    <n v="559.96"/>
    <n v="-4635262.25"/>
    <x v="10"/>
    <s v="Décharge"/>
    <x v="1"/>
    <s v="CONGO"/>
    <s v="ɣ"/>
  </r>
  <r>
    <d v="2019-01-14T00:00:00"/>
    <s v="Taxi Aéroport-bureau"/>
    <x v="0"/>
    <x v="3"/>
    <m/>
    <n v="1000"/>
    <n v="1.7858418458461318"/>
    <n v="559.96"/>
    <n v="-4636262.25"/>
    <x v="10"/>
    <s v="Décharge"/>
    <x v="1"/>
    <s v="CONGO"/>
    <s v="ɣ"/>
  </r>
  <r>
    <d v="2019-01-14T00:00:00"/>
    <s v="Taxi Hotel-Gendarmerie pour la visite geole"/>
    <x v="0"/>
    <x v="3"/>
    <m/>
    <n v="500"/>
    <n v="0.89292092292306591"/>
    <n v="559.96"/>
    <n v="-4636762.25"/>
    <x v="3"/>
    <s v="Décharge"/>
    <x v="1"/>
    <s v="CONGO"/>
    <s v="ɣ"/>
  </r>
  <r>
    <d v="2019-01-14T00:00:00"/>
    <s v="Taxi Gendarmerie-Hotel"/>
    <x v="0"/>
    <x v="3"/>
    <m/>
    <n v="500"/>
    <n v="0.89292092292306591"/>
    <n v="559.96"/>
    <n v="-4637262.25"/>
    <x v="3"/>
    <s v="Décharge"/>
    <x v="1"/>
    <s v="CONGO"/>
    <s v="ɣ"/>
  </r>
  <r>
    <d v="2019-01-14T00:00:00"/>
    <s v="Taxi Hotel-Resto"/>
    <x v="0"/>
    <x v="3"/>
    <m/>
    <n v="500"/>
    <n v="0.89292092292306591"/>
    <n v="559.96"/>
    <n v="-4637762.25"/>
    <x v="3"/>
    <s v="Décharge"/>
    <x v="1"/>
    <s v="CONGO"/>
    <s v="ɣ"/>
  </r>
  <r>
    <d v="2019-01-14T00:00:00"/>
    <s v="Taxi Resto-Hotel"/>
    <x v="0"/>
    <x v="3"/>
    <m/>
    <n v="500"/>
    <n v="0.89292092292306591"/>
    <n v="559.96"/>
    <n v="-4638262.25"/>
    <x v="3"/>
    <s v="Décharge"/>
    <x v="1"/>
    <s v="CONGO"/>
    <s v="ɣ"/>
  </r>
  <r>
    <d v="2019-01-14T00:00:00"/>
    <s v="Taxi Hotel-Gendarmerie pour la visite geole"/>
    <x v="0"/>
    <x v="3"/>
    <m/>
    <n v="500"/>
    <n v="0.89292092292306591"/>
    <n v="559.96"/>
    <n v="-4638762.25"/>
    <x v="3"/>
    <s v="Décharge"/>
    <x v="1"/>
    <s v="CONGO"/>
    <s v="ɣ"/>
  </r>
  <r>
    <d v="2019-01-14T00:00:00"/>
    <s v="Taxi Gendarmerie-Hotel"/>
    <x v="0"/>
    <x v="3"/>
    <m/>
    <n v="500"/>
    <n v="0.89292092292306591"/>
    <n v="559.96"/>
    <n v="-4639262.25"/>
    <x v="3"/>
    <s v="Décharge"/>
    <x v="1"/>
    <s v="CONGO"/>
    <s v="ɣ"/>
  </r>
  <r>
    <d v="2019-01-14T00:00:00"/>
    <s v="Ration des prévenus à OUESSO"/>
    <x v="12"/>
    <x v="3"/>
    <m/>
    <n v="6000"/>
    <n v="10.71505107507679"/>
    <n v="559.96"/>
    <n v="-4645262.25"/>
    <x v="3"/>
    <s v="Décharge"/>
    <x v="1"/>
    <s v="CONGO"/>
    <s v="ɣ"/>
  </r>
  <r>
    <d v="2019-01-14T00:00:00"/>
    <s v="Taxi à Ouesso: hôtel gendarmerie, suite pv cas Ebert "/>
    <x v="0"/>
    <x v="3"/>
    <m/>
    <n v="500"/>
    <n v="0.89292092292306591"/>
    <n v="559.96"/>
    <n v="-4645762.25"/>
    <x v="6"/>
    <s v="Décharge "/>
    <x v="1"/>
    <s v="CONGO"/>
    <s v="ɣ"/>
  </r>
  <r>
    <d v="2019-01-14T00:00:00"/>
    <s v="Taxi à Ouesso : gendarmerie - DDEF rencontrer le DD et monter pv  "/>
    <x v="0"/>
    <x v="3"/>
    <m/>
    <n v="500"/>
    <n v="0.89292092292306591"/>
    <n v="559.96"/>
    <n v="-4646262.25"/>
    <x v="6"/>
    <s v="Décharge "/>
    <x v="1"/>
    <s v="CONGO"/>
    <s v="ɣ"/>
  </r>
  <r>
    <d v="2019-01-14T00:00:00"/>
    <s v="Taxi à Ouesso : DDEF - hôtel "/>
    <x v="0"/>
    <x v="3"/>
    <m/>
    <n v="500"/>
    <n v="0.89292092292306591"/>
    <n v="559.96"/>
    <n v="-4646762.25"/>
    <x v="6"/>
    <s v="Décharge "/>
    <x v="1"/>
    <s v="CONGO"/>
    <s v="ɣ"/>
  </r>
  <r>
    <d v="2019-01-14T00:00:00"/>
    <s v="Taxi à Ouesso: hôtel - restaurant - hôtel "/>
    <x v="0"/>
    <x v="3"/>
    <m/>
    <n v="1000"/>
    <n v="1.7858418458461318"/>
    <n v="559.96"/>
    <n v="-4647762.25"/>
    <x v="6"/>
    <s v="Décharge "/>
    <x v="1"/>
    <s v="CONGO"/>
    <s v="ɣ"/>
  </r>
  <r>
    <d v="2019-01-14T00:00:00"/>
    <s v="FRAIS RET.DEPLACE Chq n°3634990"/>
    <x v="7"/>
    <x v="1"/>
    <m/>
    <n v="3484"/>
    <n v="6.2218729909279231"/>
    <n v="559.96"/>
    <n v="-4651246.25"/>
    <x v="4"/>
    <n v="3634990"/>
    <x v="1"/>
    <s v="CONGO"/>
    <s v="o"/>
  </r>
  <r>
    <d v="2019-01-15T00:00:00"/>
    <s v="Achat billet Monssendjo - Dolisie"/>
    <x v="0"/>
    <x v="0"/>
    <m/>
    <n v="12000"/>
    <n v="21.169995060334486"/>
    <n v="566.84"/>
    <n v="-4663246.25"/>
    <x v="0"/>
    <s v="Décharge"/>
    <x v="0"/>
    <s v="CONGO"/>
    <s v="ɣ"/>
  </r>
  <r>
    <d v="2019-01-15T00:00:00"/>
    <s v="Paiement frais d'hôtel du 11 au 15 janvier 2019 à MOSSENDJO"/>
    <x v="1"/>
    <x v="0"/>
    <m/>
    <n v="60000"/>
    <n v="105.84997530167243"/>
    <n v="566.84"/>
    <n v="-4723246.25"/>
    <x v="0"/>
    <s v="oui"/>
    <x v="0"/>
    <s v="CONGO"/>
    <s v="o"/>
  </r>
  <r>
    <d v="2019-01-15T00:00:00"/>
    <s v="Paiement frais d'hôtel 04 Nuitées à Ouessso du 11 au 15/01/2019"/>
    <x v="1"/>
    <x v="3"/>
    <m/>
    <n v="60000"/>
    <n v="107.15051075076791"/>
    <n v="559.96"/>
    <n v="-4783246.25"/>
    <x v="9"/>
    <n v="14"/>
    <x v="1"/>
    <s v="CONGO"/>
    <s v="o"/>
  </r>
  <r>
    <d v="2019-01-15T00:00:00"/>
    <s v="Food Allowance du 10 au 15/01/2019 à Ouesso"/>
    <x v="1"/>
    <x v="3"/>
    <m/>
    <n v="60000"/>
    <n v="107.15051075076791"/>
    <n v="559.96"/>
    <n v="-4843246.25"/>
    <x v="9"/>
    <s v="Décharge"/>
    <x v="1"/>
    <s v="CONGO"/>
    <s v="ɣ"/>
  </r>
  <r>
    <d v="2019-01-15T00:00:00"/>
    <s v="Taxi: Hôtel- Aéroport de Ouesso"/>
    <x v="0"/>
    <x v="3"/>
    <m/>
    <n v="500"/>
    <n v="0.89292092292306591"/>
    <n v="559.96"/>
    <n v="-4843746.25"/>
    <x v="9"/>
    <s v="Décharge"/>
    <x v="1"/>
    <s v="CONGO"/>
    <s v="ɣ"/>
  </r>
  <r>
    <d v="2019-01-15T00:00:00"/>
    <s v="Achat du Timbre pour le billet d'avion Ouesso-BZV"/>
    <x v="14"/>
    <x v="3"/>
    <m/>
    <n v="500"/>
    <n v="0.89292092292306591"/>
    <n v="559.96"/>
    <n v="-4844246.25"/>
    <x v="9"/>
    <s v="Décharge"/>
    <x v="1"/>
    <s v="CONGO"/>
    <s v="ɣ"/>
  </r>
  <r>
    <d v="2019-01-15T00:00:00"/>
    <s v="Taxi: Aéroport maya maya-Domicile"/>
    <x v="0"/>
    <x v="3"/>
    <m/>
    <n v="1500"/>
    <n v="2.6787627687691975"/>
    <n v="559.96"/>
    <n v="-4845746.25"/>
    <x v="9"/>
    <s v="Décharge"/>
    <x v="1"/>
    <s v="CONGO"/>
    <s v="ɣ"/>
  </r>
  <r>
    <d v="2019-01-15T00:00:00"/>
    <s v="Taxi Bureau-CNSS-BCI"/>
    <x v="0"/>
    <x v="2"/>
    <m/>
    <n v="3500"/>
    <n v="6.2504464604614611"/>
    <n v="559.96"/>
    <n v="-4849246.25"/>
    <x v="1"/>
    <s v="Décharge"/>
    <x v="1"/>
    <s v="CONGO"/>
    <s v="ɣ"/>
  </r>
  <r>
    <d v="2019-01-15T00:00:00"/>
    <s v="Bonus Opération du 12 janvier 2019-IT87"/>
    <x v="5"/>
    <x v="5"/>
    <m/>
    <n v="100000"/>
    <n v="176.41662550278738"/>
    <n v="566.84"/>
    <n v="-4949246.25"/>
    <x v="1"/>
    <n v="26"/>
    <x v="0"/>
    <s v="CONGO"/>
    <s v="o"/>
  </r>
  <r>
    <d v="2019-01-15T00:00:00"/>
    <s v="Taxi Bureau PALF-Banque BCI"/>
    <x v="0"/>
    <x v="4"/>
    <m/>
    <n v="1000"/>
    <n v="1.7858418458461318"/>
    <n v="559.96"/>
    <n v="-4950246.25"/>
    <x v="8"/>
    <s v="Décharge"/>
    <x v="1"/>
    <s v="CONGO"/>
    <s v="ɣ"/>
  </r>
  <r>
    <d v="2019-01-15T00:00:00"/>
    <s v="Taxi Banque BCI-Radio Rurale"/>
    <x v="0"/>
    <x v="4"/>
    <m/>
    <n v="1000"/>
    <n v="1.7858418458461318"/>
    <n v="559.96"/>
    <n v="-4951246.25"/>
    <x v="8"/>
    <s v="Décharge"/>
    <x v="1"/>
    <s v="CONGO"/>
    <s v="ɣ"/>
  </r>
  <r>
    <d v="2019-01-15T00:00:00"/>
    <s v="Taxi Radio Rurale-Vox.cg"/>
    <x v="0"/>
    <x v="4"/>
    <m/>
    <n v="1000"/>
    <n v="1.7858418458461318"/>
    <n v="559.96"/>
    <n v="-4952246.25"/>
    <x v="8"/>
    <s v="Décharge"/>
    <x v="1"/>
    <s v="CONGO"/>
    <s v="ɣ"/>
  </r>
  <r>
    <d v="2019-01-15T00:00:00"/>
    <s v="Taxi Vox.cg-TOP TV"/>
    <x v="0"/>
    <x v="4"/>
    <m/>
    <n v="1000"/>
    <n v="1.7858418458461318"/>
    <n v="559.96"/>
    <n v="-4953246.25"/>
    <x v="8"/>
    <s v="Décharge"/>
    <x v="1"/>
    <s v="CONGO"/>
    <s v="ɣ"/>
  </r>
  <r>
    <d v="2019-01-15T00:00:00"/>
    <s v="Taxi TOP TV-Radio Liberté"/>
    <x v="0"/>
    <x v="4"/>
    <m/>
    <n v="1000"/>
    <n v="1.7858418458461318"/>
    <n v="559.96"/>
    <n v="-4954246.25"/>
    <x v="8"/>
    <s v="Décharge"/>
    <x v="1"/>
    <s v="CONGO"/>
    <s v="ɣ"/>
  </r>
  <r>
    <d v="2019-01-15T00:00:00"/>
    <s v="Taxi Radio liberté-Groupecongomédias"/>
    <x v="0"/>
    <x v="4"/>
    <m/>
    <n v="1000"/>
    <n v="1.7858418458461318"/>
    <n v="559.96"/>
    <n v="-4955246.25"/>
    <x v="8"/>
    <s v="Décharge"/>
    <x v="1"/>
    <s v="CONGO"/>
    <s v="ɣ"/>
  </r>
  <r>
    <d v="2019-01-15T00:00:00"/>
    <s v="Taxi Groupecongomedias-Firstmedias.com"/>
    <x v="0"/>
    <x v="4"/>
    <m/>
    <n v="1000"/>
    <n v="1.7858418458461318"/>
    <n v="559.96"/>
    <n v="-4956246.25"/>
    <x v="8"/>
    <s v="Décharge"/>
    <x v="1"/>
    <s v="CONGO"/>
    <s v="ɣ"/>
  </r>
  <r>
    <d v="2019-01-15T00:00:00"/>
    <s v="Taxi Firstmedias.com-Bureau PALF"/>
    <x v="0"/>
    <x v="4"/>
    <m/>
    <n v="1000"/>
    <n v="1.7858418458461318"/>
    <n v="559.96"/>
    <n v="-4957246.25"/>
    <x v="8"/>
    <s v="Décharge"/>
    <x v="1"/>
    <s v="CONGO"/>
    <s v="ɣ"/>
  </r>
  <r>
    <d v="2019-01-15T00:00:00"/>
    <s v="Taxi à Pointe-Noire, Résidence-DDEF pour civilités au DD"/>
    <x v="0"/>
    <x v="3"/>
    <m/>
    <n v="1000"/>
    <n v="1.7858418458461318"/>
    <n v="559.96"/>
    <n v="-4958246.25"/>
    <x v="11"/>
    <s v="Décharge"/>
    <x v="1"/>
    <s v="CONGO"/>
    <s v="ɣ"/>
  </r>
  <r>
    <d v="2019-01-15T00:00:00"/>
    <s v="Taxi à Pointe-Noire, DDEF-CA pour vérifier la situation de l'acte de pourvoi cas MASSOUEME"/>
    <x v="0"/>
    <x v="3"/>
    <m/>
    <n v="1000"/>
    <n v="1.7858418458461318"/>
    <n v="559.96"/>
    <n v="-4959246.25"/>
    <x v="11"/>
    <s v="Décharge"/>
    <x v="1"/>
    <s v="CONGO"/>
    <s v="ɣ"/>
  </r>
  <r>
    <d v="2019-01-15T00:00:00"/>
    <s v="Taxi CA-Restaurant Pour le petit déjeuner"/>
    <x v="0"/>
    <x v="3"/>
    <m/>
    <n v="1000"/>
    <n v="1.7858418458461318"/>
    <n v="559.96"/>
    <n v="-4960246.25"/>
    <x v="11"/>
    <s v="Décharge"/>
    <x v="1"/>
    <s v="CONGO"/>
    <s v="ɣ"/>
  </r>
  <r>
    <d v="2019-01-15T00:00:00"/>
    <s v="Taxi restaurant-Résidence PALF PNR"/>
    <x v="0"/>
    <x v="3"/>
    <m/>
    <n v="1000"/>
    <n v="1.7858418458461318"/>
    <n v="559.96"/>
    <n v="-4961246.25"/>
    <x v="11"/>
    <s v="Décharge"/>
    <x v="1"/>
    <s v="CONGO"/>
    <s v="ɣ"/>
  </r>
  <r>
    <d v="2019-01-15T00:00:00"/>
    <s v="Taxi Résidence PALF-Restaurant"/>
    <x v="0"/>
    <x v="3"/>
    <m/>
    <n v="1000"/>
    <n v="1.7858418458461318"/>
    <n v="559.96"/>
    <n v="-4962246.25"/>
    <x v="11"/>
    <s v="Décharge"/>
    <x v="1"/>
    <s v="CONGO"/>
    <s v="ɣ"/>
  </r>
  <r>
    <d v="2019-01-15T00:00:00"/>
    <s v="Taxi restaurant-Résidence PALF PNR"/>
    <x v="0"/>
    <x v="3"/>
    <m/>
    <n v="1000"/>
    <n v="1.7858418458461318"/>
    <n v="559.96"/>
    <n v="-4963246.25"/>
    <x v="11"/>
    <s v="Décharge"/>
    <x v="1"/>
    <s v="CONGO"/>
    <s v="ɣ"/>
  </r>
  <r>
    <d v="2019-01-15T00:00:00"/>
    <s v="Achat billet d'avion OUESSO-BZV/par l'agence AIR CONGO"/>
    <x v="4"/>
    <x v="3"/>
    <m/>
    <n v="51000"/>
    <n v="91.077934138152713"/>
    <n v="559.96"/>
    <n v="-5014246.25"/>
    <x v="2"/>
    <n v="29"/>
    <x v="1"/>
    <s v="CONGO"/>
    <s v="o"/>
  </r>
  <r>
    <d v="2019-01-15T00:00:00"/>
    <s v="Paiement frais d'hôtel pour 03 nuitées à Ouesso du 12 au 15 janvier 2019"/>
    <x v="1"/>
    <x v="3"/>
    <m/>
    <n v="45000"/>
    <n v="80.362883063075927"/>
    <n v="559.96"/>
    <n v="-5059246.25"/>
    <x v="2"/>
    <n v="15"/>
    <x v="1"/>
    <s v="CONGO"/>
    <s v="o"/>
  </r>
  <r>
    <d v="2019-01-15T00:00:00"/>
    <s v="Taxi: Hôtel-Aeroport de Ouesso à destination de Brazzaville"/>
    <x v="0"/>
    <x v="3"/>
    <m/>
    <n v="500"/>
    <n v="0.89292092292306591"/>
    <n v="559.96"/>
    <n v="-5059746.25"/>
    <x v="2"/>
    <s v="Décharge"/>
    <x v="1"/>
    <s v="CONGO"/>
    <s v="ɣ"/>
  </r>
  <r>
    <d v="2019-01-15T00:00:00"/>
    <s v="Taxi: Aeroport-Hôpital de base de Ouesso, visiter le détenu qui s'était évanoui"/>
    <x v="0"/>
    <x v="3"/>
    <m/>
    <n v="500"/>
    <n v="0.89292092292306591"/>
    <n v="559.96"/>
    <n v="-5060246.25"/>
    <x v="2"/>
    <s v="Décharge"/>
    <x v="1"/>
    <s v="CONGO"/>
    <s v="ɣ"/>
  </r>
  <r>
    <d v="2019-01-15T00:00:00"/>
    <s v="Taxi: Hôpital-Aeroport"/>
    <x v="0"/>
    <x v="3"/>
    <m/>
    <n v="500"/>
    <n v="0.89292092292306591"/>
    <n v="559.96"/>
    <n v="-5060746.25"/>
    <x v="2"/>
    <s v="Décharge"/>
    <x v="1"/>
    <s v="CONGO"/>
    <s v="ɣ"/>
  </r>
  <r>
    <d v="2019-01-15T00:00:00"/>
    <s v="Achat d'un Jus Coca et de deux paquets de biscuits pour le prévenu"/>
    <x v="12"/>
    <x v="3"/>
    <m/>
    <n v="1000"/>
    <n v="1.7858418458461318"/>
    <n v="559.96"/>
    <n v="-5061746.25"/>
    <x v="2"/>
    <s v="Décharge"/>
    <x v="1"/>
    <s v="CONGO"/>
    <s v="ɣ"/>
  </r>
  <r>
    <d v="2019-01-15T00:00:00"/>
    <s v="Taxi: Aeroport maya maya-Domicile"/>
    <x v="0"/>
    <x v="3"/>
    <m/>
    <n v="1000"/>
    <n v="1.7858418458461318"/>
    <n v="559.96"/>
    <n v="-5062746.25"/>
    <x v="2"/>
    <s v="Décharge"/>
    <x v="1"/>
    <s v="CONGO"/>
    <s v="ɣ"/>
  </r>
  <r>
    <d v="2019-01-15T00:00:00"/>
    <s v="Achat du Timbre à l'aeroport de Ouesso pour le billet OUESSO-BZV"/>
    <x v="14"/>
    <x v="3"/>
    <m/>
    <n v="500"/>
    <n v="0.89292092292306591"/>
    <n v="559.96"/>
    <n v="-5063246.25"/>
    <x v="2"/>
    <s v="Oui"/>
    <x v="1"/>
    <s v="CONGO"/>
    <s v="o"/>
  </r>
  <r>
    <d v="2019-01-15T00:00:00"/>
    <s v="Taxi Hotel-Gendarmerie pour la visite geole"/>
    <x v="0"/>
    <x v="3"/>
    <m/>
    <n v="500"/>
    <n v="0.89292092292306591"/>
    <n v="559.96"/>
    <n v="-5063746.25"/>
    <x v="3"/>
    <s v="Décharge"/>
    <x v="1"/>
    <s v="CONGO"/>
    <s v="ɣ"/>
  </r>
  <r>
    <d v="2019-01-15T00:00:00"/>
    <s v="Taxi Gendarmerie-Hotel"/>
    <x v="0"/>
    <x v="3"/>
    <m/>
    <n v="500"/>
    <n v="0.89292092292306591"/>
    <n v="559.96"/>
    <n v="-5064246.25"/>
    <x v="3"/>
    <s v="Décharge"/>
    <x v="1"/>
    <s v="CONGO"/>
    <s v="ɣ"/>
  </r>
  <r>
    <d v="2019-01-15T00:00:00"/>
    <s v="Ration des prévenus à OUESSO"/>
    <x v="12"/>
    <x v="3"/>
    <m/>
    <n v="2000"/>
    <n v="3.5716836916922636"/>
    <n v="559.96"/>
    <n v="-5066246.25"/>
    <x v="3"/>
    <s v="Décharge"/>
    <x v="1"/>
    <s v="CONGO"/>
    <s v="ɣ"/>
  </r>
  <r>
    <d v="2019-01-15T00:00:00"/>
    <s v="Taxi Hôtel-DDEF"/>
    <x v="0"/>
    <x v="3"/>
    <m/>
    <n v="500"/>
    <n v="0.89292092292306591"/>
    <n v="559.96"/>
    <n v="-5066746.25"/>
    <x v="3"/>
    <s v="Décharge"/>
    <x v="1"/>
    <s v="CONGO"/>
    <s v="ɣ"/>
  </r>
  <r>
    <d v="2019-01-15T00:00:00"/>
    <s v="Taxi DDEF-Gendarmerie"/>
    <x v="0"/>
    <x v="3"/>
    <m/>
    <n v="500"/>
    <n v="0.89292092292306591"/>
    <n v="559.96"/>
    <n v="-5067246.25"/>
    <x v="3"/>
    <s v="Décharge"/>
    <x v="1"/>
    <s v="CONGO"/>
    <s v="ɣ"/>
  </r>
  <r>
    <d v="2019-01-15T00:00:00"/>
    <s v="Taxi Gendarmerie-Hopital"/>
    <x v="0"/>
    <x v="3"/>
    <m/>
    <n v="500"/>
    <n v="0.89292092292306591"/>
    <n v="559.96"/>
    <n v="-5067746.25"/>
    <x v="3"/>
    <s v="Décharge"/>
    <x v="1"/>
    <s v="CONGO"/>
    <s v="ɣ"/>
  </r>
  <r>
    <d v="2019-01-15T00:00:00"/>
    <s v="Taxi Hopital-Gendarmerie"/>
    <x v="0"/>
    <x v="3"/>
    <m/>
    <n v="2000"/>
    <n v="3.5716836916922636"/>
    <n v="559.96"/>
    <n v="-5069746.25"/>
    <x v="3"/>
    <s v="Décharge"/>
    <x v="1"/>
    <s v="CONGO"/>
    <s v="ɣ"/>
  </r>
  <r>
    <d v="2019-01-15T00:00:00"/>
    <s v="Taxi Gendarmerie-CA de Ouesso"/>
    <x v="0"/>
    <x v="3"/>
    <m/>
    <n v="2000"/>
    <n v="3.5716836916922636"/>
    <n v="559.96"/>
    <n v="-5071746.25"/>
    <x v="3"/>
    <s v="Décharge"/>
    <x v="1"/>
    <s v="CONGO"/>
    <s v="ɣ"/>
  </r>
  <r>
    <d v="2019-01-15T00:00:00"/>
    <s v="Taxi MA-Resto"/>
    <x v="0"/>
    <x v="3"/>
    <m/>
    <n v="500"/>
    <n v="0.89292092292306591"/>
    <n v="559.96"/>
    <n v="-5072246.25"/>
    <x v="3"/>
    <s v="Décharge"/>
    <x v="1"/>
    <s v="CONGO"/>
    <s v="ɣ"/>
  </r>
  <r>
    <d v="2019-01-15T00:00:00"/>
    <s v="Taxi Resto-Hotel"/>
    <x v="0"/>
    <x v="3"/>
    <m/>
    <n v="500"/>
    <n v="0.89292092292306591"/>
    <n v="559.96"/>
    <n v="-5072746.25"/>
    <x v="3"/>
    <s v="Décharge"/>
    <x v="1"/>
    <s v="CONGO"/>
    <s v="ɣ"/>
  </r>
  <r>
    <d v="2019-01-15T00:00:00"/>
    <s v="Taxi à Ouesso: Hôtel - gendarmerie finaliser les pv "/>
    <x v="0"/>
    <x v="3"/>
    <m/>
    <n v="500"/>
    <n v="0.89292092292306591"/>
    <n v="559.96"/>
    <n v="-5073246.25"/>
    <x v="6"/>
    <s v="Décharge "/>
    <x v="1"/>
    <s v="CONGO"/>
    <s v="ɣ"/>
  </r>
  <r>
    <d v="2019-01-15T00:00:00"/>
    <s v="Taxi à Ouesso : Gendarmerie - bureautique  (1) fermée - bureautique  (2) - gendarmerie pour imprimer la planche photographique et  acheter les chemises cartonnées, le marqueur et le scotch destinés à monter(chemises ) la procédure gendarmes et attacher(scotch ) l'ivoire ."/>
    <x v="0"/>
    <x v="3"/>
    <m/>
    <n v="1500"/>
    <n v="2.6787627687691975"/>
    <n v="559.96"/>
    <n v="-5074746.25"/>
    <x v="6"/>
    <s v="Décharge "/>
    <x v="1"/>
    <s v="CONGO"/>
    <s v="ɣ"/>
  </r>
  <r>
    <d v="2019-01-15T00:00:00"/>
    <s v="Impression planche photographique, achat chemises cartonnées, marqueur et scotch à Ouesso, cas Ebert."/>
    <x v="13"/>
    <x v="1"/>
    <m/>
    <n v="9200"/>
    <n v="16.429744981784413"/>
    <n v="559.96"/>
    <n v="-5083946.25"/>
    <x v="6"/>
    <n v="3047"/>
    <x v="1"/>
    <s v="CONGO"/>
    <s v="o"/>
  </r>
  <r>
    <d v="2019-01-15T00:00:00"/>
    <s v="Taxis(2), à Ouesso: gendarmerie - hôpital, avec 4 gendarmes et le prévenu Ebert ayant fait un malaise avant le défèrement. La course étant payable par passager à raison de 500f"/>
    <x v="0"/>
    <x v="3"/>
    <m/>
    <n v="3000"/>
    <n v="5.357525537538395"/>
    <n v="559.96"/>
    <n v="-5086946.25"/>
    <x v="6"/>
    <s v="Décharge "/>
    <x v="1"/>
    <s v="CONGO"/>
    <s v="ɣ"/>
  </r>
  <r>
    <d v="2019-01-15T00:00:00"/>
    <s v="Taxi à Ouesso : Hôpital - gendarmerie après le malaise du prévenu Ebert "/>
    <x v="0"/>
    <x v="3"/>
    <m/>
    <n v="500"/>
    <n v="0.89292092292306591"/>
    <n v="559.96"/>
    <n v="-5087446.25"/>
    <x v="6"/>
    <s v="Décharge "/>
    <x v="1"/>
    <s v="CONGO"/>
    <s v="ɣ"/>
  </r>
  <r>
    <d v="2019-01-15T00:00:00"/>
    <s v="Taxi à Ouesso : Gendarmerie -Parquet avec 3 gendarmes et le prévenu Ebert pendant le défèrement "/>
    <x v="0"/>
    <x v="3"/>
    <m/>
    <n v="2500"/>
    <n v="4.4646046146153298"/>
    <n v="559.96"/>
    <n v="-5089946.25"/>
    <x v="6"/>
    <s v="Décharge "/>
    <x v="1"/>
    <s v="CONGO"/>
    <s v="ɣ"/>
  </r>
  <r>
    <d v="2019-01-15T00:00:00"/>
    <s v="Taxi à Ouesso : Parquet - en route pour le restaurant - puis obligé de rebrousser chemin pour aller à la gendarmerie suite à l'appel du Capitaine de la Section de recherche me demandant auprès de Crepin "/>
    <x v="0"/>
    <x v="3"/>
    <m/>
    <n v="1000"/>
    <n v="1.7858418458461318"/>
    <n v="559.96"/>
    <n v="-5090946.25"/>
    <x v="6"/>
    <s v="Décharge "/>
    <x v="1"/>
    <s v="CONGO"/>
    <s v="ɣ"/>
  </r>
  <r>
    <d v="2019-01-15T00:00:00"/>
    <s v="Taxi à Ouesso : Gendarmerie - restaurant - hôtel après avoir fait le rapport du défèrement au Capitaine de la Section de recherche suite à son appel émis à travers Crepin en demandant  après moi."/>
    <x v="0"/>
    <x v="3"/>
    <m/>
    <n v="1000"/>
    <n v="1.7858418458461318"/>
    <n v="559.96"/>
    <n v="-5091946.25"/>
    <x v="6"/>
    <s v="Décharge "/>
    <x v="1"/>
    <s v="CONGO"/>
    <s v="ɣ"/>
  </r>
  <r>
    <d v="2019-01-15T00:00:00"/>
    <s v="Quote part de rémunération versée par PALF à Perrine ODIER, Coordinatrice (JANVIER 2019 /CHQ N°3634994)"/>
    <x v="6"/>
    <x v="2"/>
    <m/>
    <n v="300000"/>
    <n v="535.75255375383949"/>
    <n v="559.96"/>
    <n v="-5391946.25"/>
    <x v="4"/>
    <n v="3634994"/>
    <x v="1"/>
    <s v="CONGO"/>
    <s v="o"/>
  </r>
  <r>
    <d v="2019-01-15T00:00:00"/>
    <s v="FRAIS RET.DEPLACE Chq n°3634994"/>
    <x v="7"/>
    <x v="1"/>
    <m/>
    <n v="3484"/>
    <n v="6.2218729909279231"/>
    <n v="559.96"/>
    <n v="-5395430.25"/>
    <x v="4"/>
    <n v="3634994"/>
    <x v="1"/>
    <s v="CONGO"/>
    <s v="o"/>
  </r>
  <r>
    <d v="2019-01-15T00:00:00"/>
    <s v="Reglement facture bonus medias portant les audiences du 10 et 16 janvier 2019 au TGI d'OWANDO et à la cour d'Appel de PNR"/>
    <x v="5"/>
    <x v="4"/>
    <m/>
    <n v="210000"/>
    <n v="375.02678762768767"/>
    <n v="559.96"/>
    <n v="-5605430.25"/>
    <x v="4"/>
    <n v="3634991"/>
    <x v="1"/>
    <s v="CONGO"/>
    <s v="o"/>
  </r>
  <r>
    <d v="2019-01-15T00:00:00"/>
    <s v="FRAIS RET.DEPLACE Chq n°3634991"/>
    <x v="7"/>
    <x v="1"/>
    <m/>
    <n v="3484"/>
    <n v="6.2218729909279231"/>
    <n v="559.96"/>
    <n v="-5608914.25"/>
    <x v="4"/>
    <n v="3634991"/>
    <x v="1"/>
    <s v="CONGO"/>
    <s v="o"/>
  </r>
  <r>
    <d v="2019-01-16T00:00:00"/>
    <s v="Achat billet Dolisie-Brazzaville"/>
    <x v="0"/>
    <x v="0"/>
    <m/>
    <n v="10000"/>
    <n v="17.641662550278738"/>
    <n v="566.84"/>
    <n v="-5618914.25"/>
    <x v="0"/>
    <n v="41"/>
    <x v="0"/>
    <s v="CONGO"/>
    <s v="o"/>
  </r>
  <r>
    <d v="2019-01-16T00:00:00"/>
    <s v="Food allowance mission MOSSENDJO pour 07 jours"/>
    <x v="1"/>
    <x v="0"/>
    <m/>
    <n v="70000"/>
    <n v="123.49163785195115"/>
    <n v="566.84"/>
    <n v="-5688914.25"/>
    <x v="0"/>
    <s v="Décharge"/>
    <x v="0"/>
    <s v="CONGO"/>
    <s v="ɣ"/>
  </r>
  <r>
    <d v="2019-01-16T00:00:00"/>
    <s v="Taxi Océan Mikalou-Bureau-Domicile"/>
    <x v="0"/>
    <x v="0"/>
    <m/>
    <n v="2500"/>
    <n v="4.4104156375696846"/>
    <n v="566.84"/>
    <n v="-5691414.25"/>
    <x v="0"/>
    <s v="Décharge"/>
    <x v="0"/>
    <s v="CONGO"/>
    <s v="ɣ"/>
  </r>
  <r>
    <d v="2019-01-16T00:00:00"/>
    <s v="Taxi hôtel-gare Océan du nord de dolisie"/>
    <x v="0"/>
    <x v="0"/>
    <m/>
    <n v="1000"/>
    <n v="1.7641662550278738"/>
    <n v="566.84"/>
    <n v="-5692414.25"/>
    <x v="0"/>
    <s v="Décharge"/>
    <x v="0"/>
    <s v="CONGO"/>
    <s v="ɣ"/>
  </r>
  <r>
    <d v="2019-01-16T00:00:00"/>
    <s v="Bonus Opération du 12 janvier 2019-i23c"/>
    <x v="5"/>
    <x v="5"/>
    <m/>
    <n v="50000"/>
    <n v="88.208312751393692"/>
    <n v="566.84"/>
    <n v="-5742414.25"/>
    <x v="1"/>
    <n v="29"/>
    <x v="0"/>
    <s v="CONGO"/>
    <s v="o"/>
  </r>
  <r>
    <d v="2019-01-16T00:00:00"/>
    <s v="Achat billet d'avion BZV-IMPFONDO/Gaudet MALANDA"/>
    <x v="4"/>
    <x v="3"/>
    <m/>
    <n v="56000"/>
    <n v="100.00714336738338"/>
    <n v="559.96"/>
    <n v="-5798414.25"/>
    <x v="1"/>
    <n v="43"/>
    <x v="1"/>
    <s v="CONGO"/>
    <s v="o"/>
  </r>
  <r>
    <d v="2019-01-16T00:00:00"/>
    <s v="Taxi Office &gt; WCS&gt; Office"/>
    <x v="0"/>
    <x v="2"/>
    <m/>
    <n v="2000"/>
    <n v="3.5716836916922636"/>
    <n v="559.96"/>
    <n v="-5800414.25"/>
    <x v="12"/>
    <m/>
    <x v="1"/>
    <s v="CONGO"/>
    <s v="ɣ"/>
  </r>
  <r>
    <d v="2019-01-16T00:00:00"/>
    <s v="Taxi Résidence PALF-CA pour suivre l'audience"/>
    <x v="0"/>
    <x v="3"/>
    <m/>
    <n v="1000"/>
    <n v="1.7858418458461318"/>
    <n v="559.96"/>
    <n v="-5801414.25"/>
    <x v="11"/>
    <s v="Décharge"/>
    <x v="1"/>
    <s v="CONGO"/>
    <s v="ɣ"/>
  </r>
  <r>
    <d v="2019-01-16T00:00:00"/>
    <s v="Taxi CA-DDEF pour le compte rendu  au DD"/>
    <x v="0"/>
    <x v="3"/>
    <m/>
    <n v="1000"/>
    <n v="1.7858418458461318"/>
    <n v="559.96"/>
    <n v="-5802414.25"/>
    <x v="11"/>
    <s v="Décharge"/>
    <x v="1"/>
    <s v="CONGO"/>
    <s v="ɣ"/>
  </r>
  <r>
    <d v="2019-01-16T00:00:00"/>
    <s v="Taxi DDEF-Résidence PALF"/>
    <x v="0"/>
    <x v="3"/>
    <m/>
    <n v="1000"/>
    <n v="1.7858418458461318"/>
    <n v="559.96"/>
    <n v="-5803414.25"/>
    <x v="11"/>
    <s v="Décharge"/>
    <x v="1"/>
    <s v="CONGO"/>
    <s v="ɣ"/>
  </r>
  <r>
    <d v="2019-01-16T00:00:00"/>
    <s v="Taxi Résidence PALF-Restaurant"/>
    <x v="0"/>
    <x v="3"/>
    <m/>
    <n v="1000"/>
    <n v="1.7858418458461318"/>
    <n v="559.96"/>
    <n v="-5804414.25"/>
    <x v="11"/>
    <s v="Décharge"/>
    <x v="1"/>
    <s v="CONGO"/>
    <s v="ɣ"/>
  </r>
  <r>
    <d v="2019-01-16T00:00:00"/>
    <s v="Taxi- Restaurant-résidence PALF"/>
    <x v="0"/>
    <x v="3"/>
    <m/>
    <n v="1000"/>
    <n v="1.7858418458461318"/>
    <n v="559.96"/>
    <n v="-5805414.25"/>
    <x v="11"/>
    <s v="Décharge"/>
    <x v="1"/>
    <s v="CONGO"/>
    <s v="ɣ"/>
  </r>
  <r>
    <d v="2019-01-16T00:00:00"/>
    <s v="Taxi: Bureau-Aeroport acheter le billet  Impfondo pour Gaudet"/>
    <x v="0"/>
    <x v="3"/>
    <m/>
    <n v="1000"/>
    <n v="1.7858418458461318"/>
    <n v="559.96"/>
    <n v="-5806414.25"/>
    <x v="2"/>
    <s v="Décharge"/>
    <x v="1"/>
    <s v="CONGO"/>
    <s v="ɣ"/>
  </r>
  <r>
    <d v="2019-01-16T00:00:00"/>
    <s v="Taxi: Aeroport-bureau"/>
    <x v="0"/>
    <x v="3"/>
    <m/>
    <n v="1000"/>
    <n v="1.7858418458461318"/>
    <n v="559.96"/>
    <n v="-5807414.25"/>
    <x v="2"/>
    <s v="Décharge"/>
    <x v="1"/>
    <s v="CONGO"/>
    <s v="ɣ"/>
  </r>
  <r>
    <d v="2019-01-16T00:00:00"/>
    <s v="Taxi Hotel-DDEF"/>
    <x v="0"/>
    <x v="3"/>
    <m/>
    <n v="500"/>
    <n v="0.89292092292306591"/>
    <n v="559.96"/>
    <n v="-5807914.25"/>
    <x v="3"/>
    <s v="Décharge"/>
    <x v="1"/>
    <s v="CONGO"/>
    <s v="ɣ"/>
  </r>
  <r>
    <d v="2019-01-16T00:00:00"/>
    <s v="Taxi DDEF-Aéroport"/>
    <x v="0"/>
    <x v="3"/>
    <m/>
    <n v="500"/>
    <n v="0.89292092292306591"/>
    <n v="559.96"/>
    <n v="-5808414.25"/>
    <x v="3"/>
    <s v="Décharge"/>
    <x v="1"/>
    <s v="CONGO"/>
    <s v="ɣ"/>
  </r>
  <r>
    <d v="2019-01-16T00:00:00"/>
    <s v="Taxi Aéroport-Hotel"/>
    <x v="0"/>
    <x v="3"/>
    <m/>
    <n v="500"/>
    <n v="0.89292092292306591"/>
    <n v="559.96"/>
    <n v="-5808914.25"/>
    <x v="3"/>
    <s v="Décharge"/>
    <x v="1"/>
    <s v="CONGO"/>
    <s v="ɣ"/>
  </r>
  <r>
    <d v="2019-01-16T00:00:00"/>
    <s v="Achat billet d'avion pour OUESSO-Brazzaville"/>
    <x v="4"/>
    <x v="3"/>
    <m/>
    <n v="51000"/>
    <n v="91.077934138152713"/>
    <n v="559.96"/>
    <n v="-5859914.25"/>
    <x v="3"/>
    <s v="OUI"/>
    <x v="1"/>
    <s v="CONGO"/>
    <s v="o"/>
  </r>
  <r>
    <d v="2019-01-16T00:00:00"/>
    <s v="Taxi Hotel-Resto"/>
    <x v="0"/>
    <x v="3"/>
    <m/>
    <n v="500"/>
    <n v="0.89292092292306591"/>
    <n v="559.96"/>
    <n v="-5860414.25"/>
    <x v="3"/>
    <s v="Décharge"/>
    <x v="1"/>
    <s v="CONGO"/>
    <s v="ɣ"/>
  </r>
  <r>
    <d v="2019-01-16T00:00:00"/>
    <s v="Taxi Resto-Hotel"/>
    <x v="0"/>
    <x v="3"/>
    <m/>
    <n v="500"/>
    <n v="0.89292092292306591"/>
    <n v="559.96"/>
    <n v="-5860914.25"/>
    <x v="3"/>
    <s v="Décharge"/>
    <x v="1"/>
    <s v="CONGO"/>
    <s v="ɣ"/>
  </r>
  <r>
    <d v="2019-01-16T00:00:00"/>
    <s v="Taxi à Ouesso : Hôtel - DDEF, pour rapport au DD et copie pv EF"/>
    <x v="0"/>
    <x v="3"/>
    <m/>
    <n v="500"/>
    <n v="0.89292092292306591"/>
    <n v="559.96"/>
    <n v="-5861414.25"/>
    <x v="6"/>
    <s v="Décharge "/>
    <x v="1"/>
    <s v="CONGO"/>
    <s v="ɣ"/>
  </r>
  <r>
    <d v="2019-01-16T00:00:00"/>
    <s v="Taxi à Ouesso : DDEF - Aéroport - hôtel, achat billets retour "/>
    <x v="0"/>
    <x v="3"/>
    <m/>
    <n v="1000"/>
    <n v="1.7858418458461318"/>
    <n v="559.96"/>
    <n v="-5862414.25"/>
    <x v="6"/>
    <s v="Décharge "/>
    <x v="1"/>
    <s v="CONGO"/>
    <s v="ɣ"/>
  </r>
  <r>
    <d v="2019-01-16T00:00:00"/>
    <s v="Achat Billet d'avion Ouesso - BZV"/>
    <x v="4"/>
    <x v="3"/>
    <m/>
    <n v="51000"/>
    <n v="91.077934138152713"/>
    <n v="559.96"/>
    <n v="-5913414.25"/>
    <x v="6"/>
    <s v="Oui"/>
    <x v="1"/>
    <s v="CONGO"/>
    <s v="o"/>
  </r>
  <r>
    <d v="2019-01-17T00:00:00"/>
    <s v="Achat billet retour Me Séverin PNR-BZV"/>
    <x v="11"/>
    <x v="3"/>
    <m/>
    <n v="37000"/>
    <n v="66.076148296306869"/>
    <n v="559.96"/>
    <n v="-5950414.25"/>
    <x v="1"/>
    <s v="Oui"/>
    <x v="1"/>
    <m/>
    <s v="o"/>
  </r>
  <r>
    <d v="2019-01-17T00:00:00"/>
    <s v="Frais de transfert à Franck/OUESSO"/>
    <x v="3"/>
    <x v="1"/>
    <m/>
    <n v="7500"/>
    <n v="13.393813843845988"/>
    <n v="559.96"/>
    <n v="-5957914.25"/>
    <x v="1"/>
    <s v="15/GCF"/>
    <x v="1"/>
    <s v="CONGO"/>
    <s v="o"/>
  </r>
  <r>
    <d v="2019-01-17T00:00:00"/>
    <s v="Taxi Office &gt; WCS&gt; Office"/>
    <x v="0"/>
    <x v="2"/>
    <m/>
    <n v="2000"/>
    <n v="3.5716836916922636"/>
    <n v="559.96"/>
    <n v="-5959914.25"/>
    <x v="12"/>
    <m/>
    <x v="1"/>
    <s v="CONGO"/>
    <s v="ɣ"/>
  </r>
  <r>
    <d v="2019-01-17T00:00:00"/>
    <s v="Taxi Bureau PALF-Banque BCI"/>
    <x v="0"/>
    <x v="4"/>
    <m/>
    <n v="1000"/>
    <n v="1.7858418458461318"/>
    <n v="559.96"/>
    <n v="-5960914.25"/>
    <x v="8"/>
    <s v="Décharge"/>
    <x v="1"/>
    <s v="CONGO"/>
    <s v="ɣ"/>
  </r>
  <r>
    <d v="2019-01-17T00:00:00"/>
    <s v="Taxi Banque BCI-congoprofond.net"/>
    <x v="0"/>
    <x v="4"/>
    <m/>
    <n v="1000"/>
    <n v="1.7858418458461318"/>
    <n v="559.96"/>
    <n v="-5961914.25"/>
    <x v="8"/>
    <s v="Décharge"/>
    <x v="1"/>
    <s v="CONGO"/>
    <s v="ɣ"/>
  </r>
  <r>
    <d v="2019-01-17T00:00:00"/>
    <s v="Taxi congoprofond.net-ES TV"/>
    <x v="0"/>
    <x v="4"/>
    <m/>
    <n v="1000"/>
    <n v="1.7858418458461318"/>
    <n v="559.96"/>
    <n v="-5962914.25"/>
    <x v="8"/>
    <s v="Décharge"/>
    <x v="1"/>
    <s v="CONGO"/>
    <s v="ɣ"/>
  </r>
  <r>
    <d v="2019-01-17T00:00:00"/>
    <s v="Taxi ES TV-groupecongomédia"/>
    <x v="0"/>
    <x v="4"/>
    <m/>
    <n v="1000"/>
    <n v="1.7858418458461318"/>
    <n v="559.96"/>
    <n v="-5963914.25"/>
    <x v="8"/>
    <s v="Décharge"/>
    <x v="1"/>
    <s v="CONGO"/>
    <s v="ɣ"/>
  </r>
  <r>
    <d v="2019-01-17T00:00:00"/>
    <s v="Taxi Groupecongomedias.com-Radio Rurale"/>
    <x v="0"/>
    <x v="4"/>
    <m/>
    <n v="1000"/>
    <n v="1.7858418458461318"/>
    <n v="559.96"/>
    <n v="-5964914.25"/>
    <x v="8"/>
    <s v="Décharge"/>
    <x v="1"/>
    <s v="CONGO"/>
    <s v="ɣ"/>
  </r>
  <r>
    <d v="2019-01-17T00:00:00"/>
    <s v="Taxi Radio Rurale-Firstmediac.com"/>
    <x v="0"/>
    <x v="4"/>
    <m/>
    <n v="1000"/>
    <n v="1.7858418458461318"/>
    <n v="559.96"/>
    <n v="-5965914.25"/>
    <x v="8"/>
    <s v="Décharge"/>
    <x v="1"/>
    <s v="CONGO"/>
    <s v="ɣ"/>
  </r>
  <r>
    <d v="2019-01-17T00:00:00"/>
    <s v="Taxi Firstmedias.com-vox.cg"/>
    <x v="0"/>
    <x v="4"/>
    <m/>
    <n v="1000"/>
    <n v="1.7858418458461318"/>
    <n v="559.96"/>
    <n v="-5966914.25"/>
    <x v="8"/>
    <s v="Décharge"/>
    <x v="1"/>
    <s v="CONGO"/>
    <s v="ɣ"/>
  </r>
  <r>
    <d v="2019-01-17T00:00:00"/>
    <s v="Taxi Vox.cg-TOP TV"/>
    <x v="0"/>
    <x v="4"/>
    <m/>
    <n v="1000"/>
    <n v="1.7858418458461318"/>
    <n v="559.96"/>
    <n v="-5967914.25"/>
    <x v="8"/>
    <s v="Décharge"/>
    <x v="1"/>
    <s v="CONGO"/>
    <s v="ɣ"/>
  </r>
  <r>
    <d v="2019-01-17T00:00:00"/>
    <s v="Taxi Top Tv-La Semaine Africaine"/>
    <x v="0"/>
    <x v="4"/>
    <m/>
    <n v="1000"/>
    <n v="1.7858418458461318"/>
    <n v="559.96"/>
    <n v="-5968914.25"/>
    <x v="8"/>
    <s v="Décharge"/>
    <x v="1"/>
    <s v="CONGO"/>
    <s v="ɣ"/>
  </r>
  <r>
    <d v="2019-01-17T00:00:00"/>
    <s v="Taxi La Semaine Africaine-Le Patriote"/>
    <x v="0"/>
    <x v="4"/>
    <m/>
    <n v="1000"/>
    <n v="1.7858418458461318"/>
    <n v="559.96"/>
    <n v="-5969914.25"/>
    <x v="8"/>
    <s v="Décharge"/>
    <x v="1"/>
    <s v="CONGO"/>
    <s v="ɣ"/>
  </r>
  <r>
    <d v="2019-01-17T00:00:00"/>
    <s v="Taxi Le Patriote-Radio Liberté"/>
    <x v="0"/>
    <x v="4"/>
    <m/>
    <n v="1000"/>
    <n v="1.7858418458461318"/>
    <n v="559.96"/>
    <n v="-5970914.25"/>
    <x v="8"/>
    <s v="Décharge"/>
    <x v="1"/>
    <s v="CONGO"/>
    <s v="ɣ"/>
  </r>
  <r>
    <d v="2019-01-17T00:00:00"/>
    <s v="Taxi Résidence-Agence océan du nord pour l'achat du billet"/>
    <x v="0"/>
    <x v="3"/>
    <m/>
    <n v="1000"/>
    <n v="1.7858418458461318"/>
    <n v="559.96"/>
    <n v="-5971914.25"/>
    <x v="11"/>
    <s v="Décharge"/>
    <x v="1"/>
    <s v="CONGO"/>
    <s v="ɣ"/>
  </r>
  <r>
    <d v="2019-01-17T00:00:00"/>
    <s v="Taxi Agence Océan du nord-Résidence"/>
    <x v="0"/>
    <x v="3"/>
    <m/>
    <n v="1000"/>
    <n v="1.7858418458461318"/>
    <n v="559.96"/>
    <n v="-5972914.25"/>
    <x v="11"/>
    <s v="Décharge"/>
    <x v="1"/>
    <s v="CONGO"/>
    <s v="ɣ"/>
  </r>
  <r>
    <d v="2019-01-17T00:00:00"/>
    <s v="Taxi bureau-ministère de la justice"/>
    <x v="0"/>
    <x v="3"/>
    <m/>
    <n v="1000"/>
    <n v="1.7858418458461318"/>
    <n v="559.96"/>
    <n v="-5973914.25"/>
    <x v="10"/>
    <s v="Décharge"/>
    <x v="1"/>
    <s v="CONGO"/>
    <s v="ɣ"/>
  </r>
  <r>
    <d v="2019-01-17T00:00:00"/>
    <s v="Taxi ministère de la justice-bureau"/>
    <x v="0"/>
    <x v="3"/>
    <m/>
    <n v="1000"/>
    <n v="1.7858418458461318"/>
    <n v="559.96"/>
    <n v="-5974914.25"/>
    <x v="10"/>
    <s v="Décharge"/>
    <x v="1"/>
    <s v="CONGO"/>
    <s v="ɣ"/>
  </r>
  <r>
    <d v="2019-01-17T00:00:00"/>
    <s v="Taxi Hôtel-DDEF"/>
    <x v="0"/>
    <x v="3"/>
    <m/>
    <n v="500"/>
    <n v="0.89292092292306591"/>
    <n v="559.96"/>
    <n v="-5975414.25"/>
    <x v="3"/>
    <s v="Décharge"/>
    <x v="1"/>
    <s v="CONGO"/>
    <s v="ɣ"/>
  </r>
  <r>
    <d v="2019-01-17T00:00:00"/>
    <s v="Taxi DDEF-CA"/>
    <x v="0"/>
    <x v="3"/>
    <m/>
    <n v="500"/>
    <n v="0.89292092292306591"/>
    <n v="559.96"/>
    <n v="-5975914.25"/>
    <x v="3"/>
    <s v="Décharge"/>
    <x v="1"/>
    <s v="CONGO"/>
    <s v="ɣ"/>
  </r>
  <r>
    <d v="2019-01-17T00:00:00"/>
    <s v="Taxi CA-DDEF"/>
    <x v="0"/>
    <x v="3"/>
    <m/>
    <n v="500"/>
    <n v="0.89292092292306591"/>
    <n v="559.96"/>
    <n v="-5976414.25"/>
    <x v="3"/>
    <s v="Décharge"/>
    <x v="1"/>
    <s v="CONGO"/>
    <s v="ɣ"/>
  </r>
  <r>
    <d v="2019-01-17T00:00:00"/>
    <s v="Taxi DDEF-CA"/>
    <x v="0"/>
    <x v="3"/>
    <m/>
    <n v="500"/>
    <n v="0.89292092292306591"/>
    <n v="559.96"/>
    <n v="-5976914.25"/>
    <x v="3"/>
    <s v="Décharge"/>
    <x v="1"/>
    <s v="CONGO"/>
    <s v="ɣ"/>
  </r>
  <r>
    <d v="2019-01-17T00:00:00"/>
    <s v="Taxi CA-Charden Farrell"/>
    <x v="0"/>
    <x v="3"/>
    <m/>
    <n v="500"/>
    <n v="0.89292092292306591"/>
    <n v="559.96"/>
    <n v="-5977414.25"/>
    <x v="3"/>
    <s v="Décharge"/>
    <x v="1"/>
    <s v="CONGO"/>
    <s v="ɣ"/>
  </r>
  <r>
    <d v="2019-01-17T00:00:00"/>
    <s v="Taxi Charden Farrell-Resto"/>
    <x v="0"/>
    <x v="3"/>
    <m/>
    <n v="500"/>
    <n v="0.89292092292306591"/>
    <n v="559.96"/>
    <n v="-5977914.25"/>
    <x v="3"/>
    <s v="Décharge"/>
    <x v="1"/>
    <s v="CONGO"/>
    <s v="ɣ"/>
  </r>
  <r>
    <d v="2019-01-17T00:00:00"/>
    <s v="Taxi Resto-Hotel"/>
    <x v="0"/>
    <x v="3"/>
    <m/>
    <n v="500"/>
    <n v="0.89292092292306591"/>
    <n v="559.96"/>
    <n v="-5978414.25"/>
    <x v="3"/>
    <s v="Décharge"/>
    <x v="1"/>
    <s v="CONGO"/>
    <s v="ɣ"/>
  </r>
  <r>
    <d v="2019-01-17T00:00:00"/>
    <s v="Food allowace du 09 au 19 janvier"/>
    <x v="1"/>
    <x v="3"/>
    <m/>
    <n v="110000"/>
    <n v="196.44260304307448"/>
    <n v="559.96"/>
    <n v="-6088414.25"/>
    <x v="3"/>
    <s v="Décharge"/>
    <x v="1"/>
    <s v="CONGO"/>
    <s v="ɣ"/>
  </r>
  <r>
    <d v="2019-01-17T00:00:00"/>
    <s v="Paiement frais d'hôtel du 11 au 18 janvier 2019"/>
    <x v="1"/>
    <x v="3"/>
    <m/>
    <n v="105000"/>
    <n v="187.51339381384383"/>
    <n v="559.96"/>
    <n v="-6193414.25"/>
    <x v="3"/>
    <n v="18"/>
    <x v="1"/>
    <s v="CONGO"/>
    <s v="o"/>
  </r>
  <r>
    <d v="2019-01-17T00:00:00"/>
    <s v="Paiement frais d'hôtel Nuitées à Ouesso du 11 au 18 janvier 2019"/>
    <x v="1"/>
    <x v="3"/>
    <m/>
    <n v="105000"/>
    <n v="187.51339381384383"/>
    <n v="559.96"/>
    <n v="-6298414.25"/>
    <x v="6"/>
    <n v="17"/>
    <x v="1"/>
    <s v="CONGO"/>
    <s v="o"/>
  </r>
  <r>
    <d v="2019-01-17T00:00:00"/>
    <s v="Taxi à Ouesso : hôtel - DDEF rédiger la demande de réquisition cas Ebert "/>
    <x v="0"/>
    <x v="3"/>
    <m/>
    <n v="500"/>
    <n v="0.89292092292306591"/>
    <n v="559.96"/>
    <n v="-6298914.25"/>
    <x v="6"/>
    <s v="Décharge "/>
    <x v="1"/>
    <s v="CONGO"/>
    <s v="ɣ"/>
  </r>
  <r>
    <d v="2019-01-17T00:00:00"/>
    <s v="Taxi à Ouesso : DDEF - Maison d'arrêt remettre les textes juridiques au greffier qui en avait besoin "/>
    <x v="0"/>
    <x v="3"/>
    <m/>
    <n v="500"/>
    <n v="0.89292092292306591"/>
    <n v="559.96"/>
    <n v="-6299414.25"/>
    <x v="6"/>
    <s v="Décharge "/>
    <x v="1"/>
    <s v="CONGO"/>
    <s v="ɣ"/>
  </r>
  <r>
    <d v="2019-01-17T00:00:00"/>
    <s v="Taxi à Ouesso: Maison d'arrêt - gendarmerie - hôtel après avoir rencontré le Colonel au sujet de la demande de réquisition cas Ebert "/>
    <x v="0"/>
    <x v="3"/>
    <m/>
    <n v="1500"/>
    <n v="2.6787627687691975"/>
    <n v="559.96"/>
    <n v="-6300914.25"/>
    <x v="6"/>
    <s v="Décharge "/>
    <x v="1"/>
    <s v="CONGO"/>
    <s v="ɣ"/>
  </r>
  <r>
    <d v="2019-01-17T00:00:00"/>
    <s v="Reglement facture bonus medias portant la condamnation à 3ans d'emprisonnement ferme d'un trafiquant d'ivoire par le TGI d'OWANDO"/>
    <x v="5"/>
    <x v="4"/>
    <m/>
    <n v="360000"/>
    <n v="642.90306450460741"/>
    <n v="559.96"/>
    <n v="-6660914.25"/>
    <x v="4"/>
    <n v="3634995"/>
    <x v="1"/>
    <s v="CONGO"/>
    <s v="o"/>
  </r>
  <r>
    <d v="2019-01-17T00:00:00"/>
    <s v="FRAIS RET.DEPLACE Chq n°3634995"/>
    <x v="7"/>
    <x v="1"/>
    <m/>
    <n v="3484"/>
    <n v="6.2218729909279231"/>
    <n v="559.96"/>
    <n v="-6664398.25"/>
    <x v="4"/>
    <n v="3634995"/>
    <x v="1"/>
    <s v="CONGO"/>
    <s v="o"/>
  </r>
  <r>
    <d v="2019-01-18T00:00:00"/>
    <s v="Food allowance pendant la pause"/>
    <x v="6"/>
    <x v="0"/>
    <m/>
    <n v="1000"/>
    <n v="1.7641662550278738"/>
    <n v="566.84"/>
    <n v="-6665398.25"/>
    <x v="0"/>
    <s v="Décharge"/>
    <x v="0"/>
    <s v="CONGO"/>
    <s v="ɣ"/>
  </r>
  <r>
    <d v="2019-01-18T00:00:00"/>
    <s v="Taxi domicile-bureau-domicile"/>
    <x v="0"/>
    <x v="0"/>
    <m/>
    <n v="2000"/>
    <n v="3.5283325100557477"/>
    <n v="566.84"/>
    <n v="-6667398.25"/>
    <x v="0"/>
    <s v="Décharge"/>
    <x v="0"/>
    <s v="CONGO"/>
    <s v="ɣ"/>
  </r>
  <r>
    <d v="2019-01-18T00:00:00"/>
    <s v="Taxi bureau-Talangaî-domicile"/>
    <x v="0"/>
    <x v="0"/>
    <m/>
    <n v="3000"/>
    <n v="5.2924987650836215"/>
    <n v="566.84"/>
    <n v="-6670398.25"/>
    <x v="0"/>
    <s v="Décharge"/>
    <x v="0"/>
    <s v="CONGO"/>
    <s v="ɣ"/>
  </r>
  <r>
    <d v="2019-01-18T00:00:00"/>
    <s v="Achat billet d'avion BZV-OUESSO/Me Anicet MOUSSAHOU"/>
    <x v="11"/>
    <x v="3"/>
    <m/>
    <n v="51000"/>
    <n v="91.077934138152713"/>
    <n v="559.96"/>
    <n v="-6721398.25"/>
    <x v="1"/>
    <n v="5"/>
    <x v="1"/>
    <s v="CONGO"/>
    <s v="o"/>
  </r>
  <r>
    <d v="2019-01-18T00:00:00"/>
    <s v="Taxi Bureau-Moukondo-Bureau (rencontrer le camerounais)"/>
    <x v="0"/>
    <x v="0"/>
    <m/>
    <n v="2000"/>
    <n v="3.5283325100557477"/>
    <n v="566.84"/>
    <n v="-6723398.25"/>
    <x v="7"/>
    <s v="Décharge"/>
    <x v="0"/>
    <s v="CONGO"/>
    <s v="ɣ"/>
  </r>
  <r>
    <d v="2019-01-18T00:00:00"/>
    <s v="Taxi Bureau-Talangai-Bureau (achat billet des investigateurs)"/>
    <x v="0"/>
    <x v="0"/>
    <m/>
    <n v="2500"/>
    <n v="4.4104156375696846"/>
    <n v="566.84"/>
    <n v="-6725898.25"/>
    <x v="7"/>
    <s v="Décharge"/>
    <x v="0"/>
    <s v="CONGO"/>
    <s v="ɣ"/>
  </r>
  <r>
    <d v="2019-01-18T00:00:00"/>
    <s v="Taxi Résidence PALF-Gare routière Océan du nord"/>
    <x v="0"/>
    <x v="3"/>
    <m/>
    <n v="1000"/>
    <n v="1.7858418458461318"/>
    <n v="559.96"/>
    <n v="-6726898.25"/>
    <x v="11"/>
    <s v="Décharge"/>
    <x v="1"/>
    <s v="CONGO"/>
    <s v="ɣ"/>
  </r>
  <r>
    <d v="2019-01-18T00:00:00"/>
    <s v="Food allowance à Pointe-Noire du 11 AU 18 Janvier 2019"/>
    <x v="1"/>
    <x v="3"/>
    <m/>
    <n v="80000"/>
    <n v="142.86734766769055"/>
    <n v="559.96"/>
    <n v="-6806898.25"/>
    <x v="11"/>
    <s v="Décharge"/>
    <x v="1"/>
    <s v="CONGO"/>
    <s v="ɣ"/>
  </r>
  <r>
    <d v="2019-01-18T00:00:00"/>
    <s v="Achat Billet Océan du Nord: Pointe-Noire-Brazzaville"/>
    <x v="0"/>
    <x v="3"/>
    <m/>
    <n v="12000"/>
    <n v="21.43010215015358"/>
    <n v="559.96"/>
    <n v="-6818898.25"/>
    <x v="11"/>
    <s v="180106302019--28"/>
    <x v="1"/>
    <s v="CONGO"/>
    <s v="o"/>
  </r>
  <r>
    <d v="2019-01-18T00:00:00"/>
    <s v="Taxi à Brazzaville: Gare routière Océan du nord-bureau"/>
    <x v="0"/>
    <x v="3"/>
    <m/>
    <n v="1500"/>
    <n v="2.6787627687691975"/>
    <n v="559.96"/>
    <n v="-6820398.25"/>
    <x v="11"/>
    <s v="Décharge"/>
    <x v="1"/>
    <s v="CONGO"/>
    <s v="ɣ"/>
  </r>
  <r>
    <d v="2019-01-18T00:00:00"/>
    <s v="Taxi: Bureau-Maison d'arrêt de Brazzaville"/>
    <x v="0"/>
    <x v="3"/>
    <m/>
    <n v="1000"/>
    <n v="1.7858418458461318"/>
    <n v="559.96"/>
    <n v="-6821398.25"/>
    <x v="2"/>
    <s v="Décharge"/>
    <x v="1"/>
    <s v="CONGO"/>
    <s v="ɣ"/>
  </r>
  <r>
    <d v="2019-01-18T00:00:00"/>
    <s v="Ration de dix prévenus à la maison d'arrêt de OUESSO"/>
    <x v="12"/>
    <x v="3"/>
    <m/>
    <n v="10000"/>
    <n v="17.858418458461319"/>
    <n v="559.96"/>
    <n v="-6831398.25"/>
    <x v="2"/>
    <s v="Décharge"/>
    <x v="1"/>
    <s v="CONGO"/>
    <s v="ɣ"/>
  </r>
  <r>
    <d v="2019-01-18T00:00:00"/>
    <s v="Taxi: maison d'arrêt -Bureau"/>
    <x v="0"/>
    <x v="3"/>
    <m/>
    <n v="1000"/>
    <n v="1.7858418458461318"/>
    <n v="559.96"/>
    <n v="-6832398.25"/>
    <x v="2"/>
    <s v="Décharge"/>
    <x v="1"/>
    <s v="CONGO"/>
    <s v="ɣ"/>
  </r>
  <r>
    <d v="2019-01-18T00:00:00"/>
    <s v="Taxi: Bureau-Casino acheter le papier hygiénique"/>
    <x v="0"/>
    <x v="3"/>
    <m/>
    <n v="1000"/>
    <n v="1.7858418458461318"/>
    <n v="559.96"/>
    <n v="-6833398.25"/>
    <x v="2"/>
    <s v="Décharge"/>
    <x v="1"/>
    <s v="CONGO"/>
    <s v="ɣ"/>
  </r>
  <r>
    <d v="2019-01-18T00:00:00"/>
    <s v="Achat de deux paquets de rouleaux du papier hygiénique"/>
    <x v="13"/>
    <x v="1"/>
    <m/>
    <n v="3380"/>
    <n v="6.0361454389599256"/>
    <n v="559.96"/>
    <n v="-6836778.25"/>
    <x v="2"/>
    <s v="Décharge"/>
    <x v="1"/>
    <s v="CONGO"/>
    <s v="ɣ"/>
  </r>
  <r>
    <d v="2019-01-18T00:00:00"/>
    <s v="Taxi: Casino-Bureau"/>
    <x v="0"/>
    <x v="3"/>
    <m/>
    <n v="1000"/>
    <n v="1.7858418458461318"/>
    <n v="559.96"/>
    <n v="-6837778.25"/>
    <x v="2"/>
    <s v="Décharge"/>
    <x v="1"/>
    <s v="CONGO"/>
    <s v="ɣ"/>
  </r>
  <r>
    <d v="2019-01-18T00:00:00"/>
    <s v="Taxi bureau-aéroport"/>
    <x v="0"/>
    <x v="3"/>
    <m/>
    <n v="1000"/>
    <n v="1.7858418458461318"/>
    <n v="559.96"/>
    <n v="-6838778.25"/>
    <x v="10"/>
    <s v="Décharge"/>
    <x v="1"/>
    <s v="CONGO"/>
    <s v="ɣ"/>
  </r>
  <r>
    <d v="2019-01-18T00:00:00"/>
    <s v="Achat billet d'avion pour BZV-OUESSO"/>
    <x v="4"/>
    <x v="3"/>
    <m/>
    <n v="51000"/>
    <n v="91.077934138152713"/>
    <n v="559.96"/>
    <n v="-6889778.25"/>
    <x v="10"/>
    <s v="OUI"/>
    <x v="1"/>
    <s v="CONGO"/>
    <s v="o"/>
  </r>
  <r>
    <d v="2019-01-18T00:00:00"/>
    <s v="Taxi aéroport-bureau"/>
    <x v="0"/>
    <x v="3"/>
    <m/>
    <n v="1000"/>
    <n v="1.7858418458461318"/>
    <n v="559.96"/>
    <n v="-6890778.25"/>
    <x v="10"/>
    <s v="Décharge"/>
    <x v="1"/>
    <s v="CONGO"/>
    <s v="ɣ"/>
  </r>
  <r>
    <d v="2019-01-18T00:00:00"/>
    <s v="Taxi Hôtel-Aéroport"/>
    <x v="0"/>
    <x v="3"/>
    <m/>
    <n v="500"/>
    <n v="0.89292092292306591"/>
    <n v="559.96"/>
    <n v="-6891278.25"/>
    <x v="3"/>
    <s v="Décharge"/>
    <x v="1"/>
    <s v="CONGO"/>
    <s v="ɣ"/>
  </r>
  <r>
    <d v="2019-01-18T00:00:00"/>
    <s v="Taxi Aéroport de Brazzaville-Bureau"/>
    <x v="0"/>
    <x v="3"/>
    <m/>
    <n v="1000"/>
    <n v="1.7858418458461318"/>
    <n v="559.96"/>
    <n v="-6892278.25"/>
    <x v="3"/>
    <s v="Décharge"/>
    <x v="1"/>
    <s v="CONGO"/>
    <s v="ɣ"/>
  </r>
  <r>
    <d v="2019-01-18T00:00:00"/>
    <s v="Taxi bureau-domicile"/>
    <x v="0"/>
    <x v="3"/>
    <m/>
    <n v="1000"/>
    <n v="1.7858418458461318"/>
    <n v="559.96"/>
    <n v="-6893278.25"/>
    <x v="3"/>
    <s v="Décharge"/>
    <x v="1"/>
    <s v="CONGO"/>
    <s v="ɣ"/>
  </r>
  <r>
    <d v="2019-01-18T00:00:00"/>
    <s v="Food allowance à Ouesso du 12 au 18 janvier 2019"/>
    <x v="1"/>
    <x v="3"/>
    <m/>
    <n v="70000"/>
    <n v="125.00892920922922"/>
    <n v="559.96"/>
    <n v="-6963278.25"/>
    <x v="6"/>
    <s v="Décharge "/>
    <x v="1"/>
    <s v="CONGO"/>
    <s v="ɣ"/>
  </r>
  <r>
    <d v="2019-01-18T00:00:00"/>
    <s v="Taxi à Ouesso : hôtel - aéroport pour rentrer à BZV"/>
    <x v="0"/>
    <x v="3"/>
    <m/>
    <n v="500"/>
    <n v="0.89292092292306591"/>
    <n v="559.96"/>
    <n v="-6963778.25"/>
    <x v="6"/>
    <s v="Décharge "/>
    <x v="1"/>
    <s v="CONGO"/>
    <s v="ɣ"/>
  </r>
  <r>
    <d v="2019-01-18T00:00:00"/>
    <s v="Taxi à BZV: Aéroport - bureau "/>
    <x v="0"/>
    <x v="3"/>
    <m/>
    <n v="1000"/>
    <n v="1.7858418458461318"/>
    <n v="559.96"/>
    <n v="-6964778.25"/>
    <x v="6"/>
    <s v="Décharge "/>
    <x v="1"/>
    <s v="CONGO"/>
    <s v="ɣ"/>
  </r>
  <r>
    <d v="2019-01-18T00:00:00"/>
    <s v="Taxi à BZV: bureau - domicile après la mission de Ouesso "/>
    <x v="0"/>
    <x v="3"/>
    <m/>
    <n v="1500"/>
    <n v="2.6787627687691975"/>
    <n v="559.96"/>
    <n v="-6966278.25"/>
    <x v="6"/>
    <s v="Décharge "/>
    <x v="1"/>
    <s v="CONGO"/>
    <s v="ɣ"/>
  </r>
  <r>
    <d v="2019-01-19T00:00:00"/>
    <s v="Achat Billet BZV-PNR"/>
    <x v="0"/>
    <x v="0"/>
    <m/>
    <n v="12000"/>
    <n v="21.169995060334486"/>
    <n v="566.84"/>
    <n v="-6978278.25"/>
    <x v="0"/>
    <s v="oui"/>
    <x v="0"/>
    <s v="CONGO"/>
    <s v="o"/>
  </r>
  <r>
    <d v="2019-01-19T00:00:00"/>
    <s v="Taxi domicile-Océan Jeanne Vialle"/>
    <x v="0"/>
    <x v="0"/>
    <m/>
    <n v="1000"/>
    <n v="1.7641662550278738"/>
    <n v="566.84"/>
    <n v="-6979278.25"/>
    <x v="0"/>
    <s v="Décharge"/>
    <x v="0"/>
    <s v="CONGO"/>
    <s v="ɣ"/>
  </r>
  <r>
    <d v="2019-01-19T00:00:00"/>
    <s v="Taxi fond tié tié - Appartement TCHIMBAMBA"/>
    <x v="0"/>
    <x v="0"/>
    <m/>
    <n v="2000"/>
    <n v="3.5283325100557477"/>
    <n v="566.84"/>
    <n v="-6981278.25"/>
    <x v="0"/>
    <s v="Décharge"/>
    <x v="0"/>
    <s v="CONGO"/>
    <s v="ɣ"/>
  </r>
  <r>
    <d v="2019-01-19T00:00:00"/>
    <s v="Bonus Opération du 12 janvier 2018-Hérick TCHICAYA"/>
    <x v="5"/>
    <x v="5"/>
    <m/>
    <n v="30000"/>
    <n v="52.924987650836215"/>
    <n v="566.84"/>
    <n v="-7011278.25"/>
    <x v="1"/>
    <n v="36"/>
    <x v="0"/>
    <s v="CONGO"/>
    <s v="o"/>
  </r>
  <r>
    <d v="2019-01-19T00:00:00"/>
    <s v="Achat billet Brazzaville-PN (Mission PN)"/>
    <x v="0"/>
    <x v="0"/>
    <m/>
    <n v="12000"/>
    <n v="21.169995060334486"/>
    <n v="566.84"/>
    <n v="-7023278.25"/>
    <x v="7"/>
    <s v="oui"/>
    <x v="0"/>
    <s v="CONGO"/>
    <s v="o"/>
  </r>
  <r>
    <d v="2019-01-19T00:00:00"/>
    <s v="Taxi Casis-Mikalou-Talangai (départ pour PN)"/>
    <x v="0"/>
    <x v="0"/>
    <m/>
    <n v="2500"/>
    <n v="4.4104156375696846"/>
    <n v="566.84"/>
    <n v="-7025778.25"/>
    <x v="7"/>
    <s v="Décharge"/>
    <x v="0"/>
    <s v="CONGO"/>
    <s v="ɣ"/>
  </r>
  <r>
    <d v="2019-01-19T00:00:00"/>
    <s v="Taxi Appartement-Grand marché-Mawata (voir et rencontrer les indics)"/>
    <x v="0"/>
    <x v="0"/>
    <m/>
    <n v="2000"/>
    <n v="3.5283325100557477"/>
    <n v="566.84"/>
    <n v="-7027778.25"/>
    <x v="7"/>
    <s v="Décharge"/>
    <x v="0"/>
    <s v="CONGO"/>
    <s v="ɣ"/>
  </r>
  <r>
    <d v="2019-01-19T00:00:00"/>
    <s v="Taxi Mawata-Appartement (retour à l'appartement)"/>
    <x v="0"/>
    <x v="0"/>
    <m/>
    <n v="1500"/>
    <n v="2.6462493825418107"/>
    <n v="566.84"/>
    <n v="-7029278.25"/>
    <x v="7"/>
    <s v="Décharge"/>
    <x v="0"/>
    <s v="CONGO"/>
    <s v="ɣ"/>
  </r>
  <r>
    <d v="2019-01-19T00:00:00"/>
    <s v="Achat billet BZV- Dolisie pour mission d'investigation"/>
    <x v="0"/>
    <x v="0"/>
    <m/>
    <n v="10000"/>
    <n v="17.641662550278738"/>
    <n v="566.84"/>
    <n v="-7039278.25"/>
    <x v="5"/>
    <s v="oui"/>
    <x v="0"/>
    <s v="CONGO"/>
    <s v="o"/>
  </r>
  <r>
    <d v="2019-01-19T00:00:00"/>
    <s v="Taxi domicile - gare routière pour mission de Dolisie"/>
    <x v="0"/>
    <x v="0"/>
    <m/>
    <n v="1000"/>
    <n v="1.7641662550278738"/>
    <n v="566.84"/>
    <n v="-7040278.25"/>
    <x v="5"/>
    <s v="décharge"/>
    <x v="0"/>
    <s v="CONGO"/>
    <s v="ɣ"/>
  </r>
  <r>
    <d v="2019-01-19T00:00:00"/>
    <s v="Taxi RN1 - hôtel pour  mission de Dolisie"/>
    <x v="0"/>
    <x v="0"/>
    <m/>
    <n v="1000"/>
    <n v="1.7641662550278738"/>
    <n v="566.84"/>
    <n v="-7041278.25"/>
    <x v="5"/>
    <s v="décharge"/>
    <x v="0"/>
    <s v="CONGO"/>
    <s v="ɣ"/>
  </r>
  <r>
    <d v="2019-01-20T00:00:00"/>
    <s v="Achat deux cartes Sim AIRTEL"/>
    <x v="13"/>
    <x v="1"/>
    <m/>
    <n v="2000"/>
    <n v="3.5283325100557477"/>
    <n v="566.84"/>
    <n v="-7043278.25"/>
    <x v="0"/>
    <s v="Décharge"/>
    <x v="0"/>
    <s v="CONGO"/>
    <s v="ɣ"/>
  </r>
  <r>
    <d v="2019-01-20T00:00:00"/>
    <s v="Achat crédit MTN 2500 et AIRTEL 1500"/>
    <x v="8"/>
    <x v="1"/>
    <m/>
    <n v="4000"/>
    <n v="7.0566650201114953"/>
    <n v="566.84"/>
    <n v="-7047278.25"/>
    <x v="0"/>
    <s v="Décharge"/>
    <x v="0"/>
    <s v="CONGO"/>
    <s v="ɣ"/>
  </r>
  <r>
    <d v="2019-01-20T00:00:00"/>
    <s v="Taxi Appartement-marché Tiétié-Mawata (identifier les medecins traditionnels et rencontrer l'informateur)"/>
    <x v="0"/>
    <x v="0"/>
    <m/>
    <n v="2000"/>
    <n v="3.5283325100557477"/>
    <n v="566.84"/>
    <n v="-7049278.25"/>
    <x v="7"/>
    <s v="Décharge"/>
    <x v="0"/>
    <s v="CONGO"/>
    <s v="ɣ"/>
  </r>
  <r>
    <d v="2019-01-20T00:00:00"/>
    <s v="Achat boisson (rencontre avec l'informateur)"/>
    <x v="2"/>
    <x v="0"/>
    <m/>
    <n v="3000"/>
    <n v="5.2924987650836215"/>
    <n v="566.84"/>
    <n v="-7052278.25"/>
    <x v="7"/>
    <s v="Décharge"/>
    <x v="0"/>
    <s v="CONGO"/>
    <s v="ɣ"/>
  </r>
  <r>
    <d v="2019-01-20T00:00:00"/>
    <s v="Taxi Mawata-Nvounvou-Tchystète (investigations et visites des coins avec l'indic)"/>
    <x v="0"/>
    <x v="0"/>
    <m/>
    <n v="2500"/>
    <n v="4.4104156375696846"/>
    <n v="566.84"/>
    <n v="-7054778.25"/>
    <x v="7"/>
    <s v="Décharge"/>
    <x v="0"/>
    <s v="CONGO"/>
    <s v="ɣ"/>
  </r>
  <r>
    <d v="2019-01-20T00:00:00"/>
    <s v="Taxi Tchystère-Grand marché-Fond tiétié (rencontre avec une cible)"/>
    <x v="0"/>
    <x v="0"/>
    <m/>
    <n v="2000"/>
    <n v="3.5283325100557477"/>
    <n v="566.84"/>
    <n v="-7056778.25"/>
    <x v="7"/>
    <s v="Décharge"/>
    <x v="0"/>
    <s v="CONGO"/>
    <s v="ɣ"/>
  </r>
  <r>
    <d v="2019-01-20T00:00:00"/>
    <s v="Taxi Fond tié tié-Pharma nuptia-Appartement (achat billet retour Brazzaville)"/>
    <x v="0"/>
    <x v="0"/>
    <m/>
    <n v="2000"/>
    <n v="3.5283325100557477"/>
    <n v="566.84"/>
    <n v="-7058778.25"/>
    <x v="7"/>
    <s v="Décharge"/>
    <x v="0"/>
    <s v="CONGO"/>
    <s v="ɣ"/>
  </r>
  <r>
    <d v="2019-01-20T00:00:00"/>
    <s v="Taxi hôtel - grand marché pour investigation"/>
    <x v="0"/>
    <x v="0"/>
    <m/>
    <n v="1000"/>
    <n v="1.7641662550278738"/>
    <n v="566.84"/>
    <n v="-7059778.25"/>
    <x v="5"/>
    <s v="décharge"/>
    <x v="0"/>
    <s v="CONGO"/>
    <s v="ɣ"/>
  </r>
  <r>
    <d v="2019-01-20T00:00:00"/>
    <s v="Taxi grand marché de Dolisie - quartier Bateke pour investigation"/>
    <x v="0"/>
    <x v="0"/>
    <m/>
    <n v="1000"/>
    <n v="1.7641662550278738"/>
    <n v="566.84"/>
    <n v="-7060778.25"/>
    <x v="5"/>
    <s v="décharge"/>
    <x v="0"/>
    <s v="CONGO"/>
    <s v="ɣ"/>
  </r>
  <r>
    <d v="2019-01-20T00:00:00"/>
    <s v="Taxi quartier Bateke - quartier Mombo pour investigation"/>
    <x v="0"/>
    <x v="0"/>
    <m/>
    <n v="1000"/>
    <n v="1.7641662550278738"/>
    <n v="566.84"/>
    <n v="-7061778.25"/>
    <x v="5"/>
    <s v="décharge"/>
    <x v="0"/>
    <s v="CONGO"/>
    <s v="ɣ"/>
  </r>
  <r>
    <d v="2019-01-20T00:00:00"/>
    <s v="Taxi quartier Mombo - hôtel retour du terrain"/>
    <x v="0"/>
    <x v="0"/>
    <m/>
    <n v="1000"/>
    <n v="1.7641662550278738"/>
    <n v="566.84"/>
    <n v="-7062778.25"/>
    <x v="5"/>
    <s v="décharge"/>
    <x v="0"/>
    <s v="CONGO"/>
    <s v="ɣ"/>
  </r>
  <r>
    <d v="2019-01-21T00:00:00"/>
    <s v="Taxi appartement PALF-loumoumba"/>
    <x v="0"/>
    <x v="0"/>
    <m/>
    <n v="1000"/>
    <n v="1.7641662550278738"/>
    <n v="566.84"/>
    <n v="-7063778.25"/>
    <x v="0"/>
    <s v="Décharge"/>
    <x v="0"/>
    <s v="CONGO"/>
    <s v="ɣ"/>
  </r>
  <r>
    <d v="2019-01-21T00:00:00"/>
    <s v="Taxi loumoumba-mawata charden farell"/>
    <x v="0"/>
    <x v="0"/>
    <m/>
    <n v="1000"/>
    <n v="1.7641662550278738"/>
    <n v="566.84"/>
    <n v="-7064778.25"/>
    <x v="0"/>
    <s v="Décharge"/>
    <x v="0"/>
    <s v="CONGO"/>
    <s v="ɣ"/>
  </r>
  <r>
    <d v="2019-01-21T00:00:00"/>
    <s v="Taxi mawata-fond tié tié"/>
    <x v="0"/>
    <x v="0"/>
    <m/>
    <n v="1000"/>
    <n v="1.7641662550278738"/>
    <n v="566.84"/>
    <n v="-7065778.25"/>
    <x v="0"/>
    <s v="Décharge"/>
    <x v="0"/>
    <s v="CONGO"/>
    <s v="ɣ"/>
  </r>
  <r>
    <d v="2019-01-21T00:00:00"/>
    <s v="Taxi Fond tié-tié/appartement via marché oui"/>
    <x v="0"/>
    <x v="0"/>
    <m/>
    <n v="2000"/>
    <n v="3.5283325100557477"/>
    <n v="566.84"/>
    <n v="-7067778.25"/>
    <x v="0"/>
    <s v="Décharge"/>
    <x v="0"/>
    <s v="CONGO"/>
    <s v="ɣ"/>
  </r>
  <r>
    <d v="2019-01-21T00:00:00"/>
    <s v="Achat boisson lors de la rencontre avec Christophe; i23c et moi"/>
    <x v="2"/>
    <x v="0"/>
    <m/>
    <n v="1500"/>
    <n v="2.6462493825418107"/>
    <n v="566.84"/>
    <n v="-7069278.25"/>
    <x v="0"/>
    <s v="Décharge"/>
    <x v="0"/>
    <s v="CONGO"/>
    <s v="ɣ"/>
  </r>
  <r>
    <d v="2019-01-21T00:00:00"/>
    <s v="Me Anicet MOUSSAHOU-Frais de mission OUESSO du 22 au 25 janvier 2019"/>
    <x v="11"/>
    <x v="3"/>
    <m/>
    <n v="146500"/>
    <n v="261.62583041645831"/>
    <n v="559.96"/>
    <n v="-7215778.25"/>
    <x v="1"/>
    <n v="38"/>
    <x v="1"/>
    <s v="CONGO"/>
    <s v="o"/>
  </r>
  <r>
    <d v="2019-01-21T00:00:00"/>
    <s v="Bonus du mois de décembre 2018-Dalia OYONTSIO"/>
    <x v="5"/>
    <x v="3"/>
    <m/>
    <n v="15000"/>
    <n v="26.787627687691977"/>
    <n v="559.96"/>
    <n v="-7230778.25"/>
    <x v="1"/>
    <n v="39"/>
    <x v="1"/>
    <s v="CONGO"/>
    <s v="o"/>
  </r>
  <r>
    <d v="2019-01-21T00:00:00"/>
    <s v="Bonus du mois de décembre 2018-Evariste LELOUSSI"/>
    <x v="5"/>
    <x v="4"/>
    <m/>
    <n v="10000"/>
    <n v="17.858418458461319"/>
    <n v="559.96"/>
    <n v="-7240778.25"/>
    <x v="1"/>
    <n v="40"/>
    <x v="1"/>
    <s v="CONGO"/>
    <s v="o"/>
  </r>
  <r>
    <d v="2019-01-21T00:00:00"/>
    <s v="Bonus du mois de décembre 2018-Gaudet MALANDA"/>
    <x v="5"/>
    <x v="3"/>
    <m/>
    <n v="15000"/>
    <n v="26.787627687691977"/>
    <n v="559.96"/>
    <n v="-7255778.25"/>
    <x v="1"/>
    <n v="41"/>
    <x v="1"/>
    <s v="CONGO"/>
    <s v="o"/>
  </r>
  <r>
    <d v="2019-01-21T00:00:00"/>
    <s v="Bonus du mois de décembre 2018-Mavy MALELA"/>
    <x v="5"/>
    <x v="2"/>
    <m/>
    <n v="10000"/>
    <n v="17.858418458461319"/>
    <n v="559.96"/>
    <n v="-7265778.25"/>
    <x v="1"/>
    <s v="OUI"/>
    <x v="1"/>
    <s v="CONGO"/>
    <s v="o"/>
  </r>
  <r>
    <d v="2019-01-21T00:00:00"/>
    <s v="Frais de transfert à it87/Dolisie"/>
    <x v="3"/>
    <x v="1"/>
    <m/>
    <n v="2725"/>
    <n v="4.8664190299307091"/>
    <n v="559.96"/>
    <n v="-7268503.25"/>
    <x v="1"/>
    <s v="16/GCF"/>
    <x v="1"/>
    <s v="CONGO"/>
    <s v="o"/>
  </r>
  <r>
    <d v="2019-01-21T00:00:00"/>
    <s v="Frais de transfert à IT87/PNR"/>
    <x v="3"/>
    <x v="1"/>
    <m/>
    <n v="1240"/>
    <n v="2.2144438888492033"/>
    <n v="559.96"/>
    <n v="-7269743.25"/>
    <x v="1"/>
    <s v="18/GCF"/>
    <x v="1"/>
    <s v="CONGO"/>
    <s v="o"/>
  </r>
  <r>
    <d v="2019-01-21T00:00:00"/>
    <s v="Frais de transfert à i23c/PNR"/>
    <x v="3"/>
    <x v="1"/>
    <m/>
    <n v="2000"/>
    <n v="3.5716836916922636"/>
    <n v="559.96"/>
    <n v="-7271743.25"/>
    <x v="1"/>
    <s v="20/GCF"/>
    <x v="1"/>
    <s v="CONGO"/>
    <s v="o"/>
  </r>
  <r>
    <d v="2019-01-21T00:00:00"/>
    <s v="Taxi Bureau-CNSS-ONEMO"/>
    <x v="0"/>
    <x v="2"/>
    <m/>
    <n v="3000"/>
    <n v="5.357525537538395"/>
    <n v="559.96"/>
    <n v="-7274743.25"/>
    <x v="1"/>
    <s v="Décharge"/>
    <x v="1"/>
    <s v="CONGO"/>
    <s v="ɣ"/>
  </r>
  <r>
    <d v="2019-01-21T00:00:00"/>
    <s v="Taxi Appartement-Rond point Lumumba-Mawata (rencontre avec des cibles et retrait d'argent)"/>
    <x v="0"/>
    <x v="0"/>
    <m/>
    <n v="2000"/>
    <n v="3.5283325100557477"/>
    <n v="566.84"/>
    <n v="-7276743.25"/>
    <x v="7"/>
    <s v="Décharge"/>
    <x v="0"/>
    <s v="CONGO"/>
    <s v="ɣ"/>
  </r>
  <r>
    <d v="2019-01-21T00:00:00"/>
    <s v="Taxi Mawata-Casino-grand marché foire (investigation sur terrain)"/>
    <x v="0"/>
    <x v="0"/>
    <m/>
    <n v="2000"/>
    <n v="3.5283325100557477"/>
    <n v="566.84"/>
    <n v="-7278743.25"/>
    <x v="7"/>
    <s v="Décharge"/>
    <x v="0"/>
    <s v="CONGO"/>
    <s v="ɣ"/>
  </r>
  <r>
    <d v="2019-01-21T00:00:00"/>
    <s v="Taxi Marché Foire-Marché Oui-Fond Tié tié (prospection et rencontre avec des cibles)"/>
    <x v="0"/>
    <x v="0"/>
    <m/>
    <n v="2000"/>
    <n v="3.5283325100557477"/>
    <n v="566.84"/>
    <n v="-7280743.25"/>
    <x v="7"/>
    <s v="Décharge"/>
    <x v="0"/>
    <s v="CONGO"/>
    <s v="ɣ"/>
  </r>
  <r>
    <d v="2019-01-21T00:00:00"/>
    <s v="Taxi Fond tié tié-Marché PK-Marché Raille (investigation sur le terrain)"/>
    <x v="0"/>
    <x v="0"/>
    <m/>
    <n v="2000"/>
    <n v="3.5283325100557477"/>
    <n v="566.84"/>
    <n v="-7282743.25"/>
    <x v="7"/>
    <s v="Décharge"/>
    <x v="0"/>
    <s v="CONGO"/>
    <s v="ɣ"/>
  </r>
  <r>
    <d v="2019-01-21T00:00:00"/>
    <s v="Taxi Marché raille-vers les libanais-Appartement (investigation et retour à l'appartement)"/>
    <x v="0"/>
    <x v="0"/>
    <m/>
    <n v="2000"/>
    <n v="3.5283325100557477"/>
    <n v="566.84"/>
    <n v="-7284743.25"/>
    <x v="7"/>
    <s v="Décharge"/>
    <x v="0"/>
    <s v="CONGO"/>
    <s v="ɣ"/>
  </r>
  <r>
    <d v="2019-01-21T00:00:00"/>
    <s v="Taxi bureau-aéroport"/>
    <x v="0"/>
    <x v="3"/>
    <m/>
    <n v="1000"/>
    <n v="1.7858418458461318"/>
    <n v="559.96"/>
    <n v="-7285743.25"/>
    <x v="10"/>
    <s v="Décharge"/>
    <x v="1"/>
    <s v="CONGO"/>
    <s v="ɣ"/>
  </r>
  <r>
    <d v="2019-01-21T00:00:00"/>
    <s v="Taxi aéroport-bureau"/>
    <x v="0"/>
    <x v="3"/>
    <m/>
    <n v="1000"/>
    <n v="1.7858418458461318"/>
    <n v="559.96"/>
    <n v="-7286743.25"/>
    <x v="10"/>
    <s v="Décharge"/>
    <x v="1"/>
    <s v="CONGO"/>
    <s v="ɣ"/>
  </r>
  <r>
    <d v="2019-01-21T00:00:00"/>
    <s v="Taxi domicile-bureau"/>
    <x v="0"/>
    <x v="3"/>
    <m/>
    <n v="1000"/>
    <n v="1.7858418458461318"/>
    <n v="559.96"/>
    <n v="-7287743.25"/>
    <x v="3"/>
    <s v="Décharge"/>
    <x v="1"/>
    <s v="CONGO"/>
    <s v="ɣ"/>
  </r>
  <r>
    <d v="2019-01-21T00:00:00"/>
    <s v="Food allowance pendant la pause"/>
    <x v="6"/>
    <x v="3"/>
    <m/>
    <n v="1000"/>
    <n v="1.7858418458461318"/>
    <n v="559.96"/>
    <n v="-7288743.25"/>
    <x v="3"/>
    <s v="Décharge"/>
    <x v="1"/>
    <s v="CONGO"/>
    <s v="ɣ"/>
  </r>
  <r>
    <d v="2019-01-21T00:00:00"/>
    <s v="Taxi bureau-domicile"/>
    <x v="0"/>
    <x v="3"/>
    <m/>
    <n v="1000"/>
    <n v="1.7858418458461318"/>
    <n v="559.96"/>
    <n v="-7289743.25"/>
    <x v="3"/>
    <s v="Décharge"/>
    <x v="1"/>
    <s v="CONGO"/>
    <s v="ɣ"/>
  </r>
  <r>
    <d v="2019-01-21T00:00:00"/>
    <s v="Taxi hôtel - mosquée pour investigation"/>
    <x v="0"/>
    <x v="0"/>
    <m/>
    <n v="1000"/>
    <n v="1.7641662550278738"/>
    <n v="566.84"/>
    <n v="-7290743.25"/>
    <x v="5"/>
    <s v="décharge"/>
    <x v="0"/>
    <s v="CONGO"/>
    <s v="ɣ"/>
  </r>
  <r>
    <d v="2019-01-21T00:00:00"/>
    <s v="Taxi mosquée - gare routière pour investigation"/>
    <x v="0"/>
    <x v="0"/>
    <m/>
    <n v="1000"/>
    <n v="1.7641662550278738"/>
    <n v="566.84"/>
    <n v="-7291743.25"/>
    <x v="5"/>
    <s v="décharge"/>
    <x v="0"/>
    <s v="CONGO"/>
    <s v="ɣ"/>
  </r>
  <r>
    <d v="2019-01-21T00:00:00"/>
    <s v="Taxi gare routière de Dolisie - Bas Congo pour investigation sur terrain"/>
    <x v="0"/>
    <x v="0"/>
    <m/>
    <n v="1000"/>
    <n v="1.7641662550278738"/>
    <n v="566.84"/>
    <n v="-7292743.25"/>
    <x v="5"/>
    <s v="décharge"/>
    <x v="0"/>
    <s v="CONGO"/>
    <s v="ɣ"/>
  </r>
  <r>
    <d v="2019-01-21T00:00:00"/>
    <s v="Taxi  bas Congo - quartier Bateke pour investigation sur terrain"/>
    <x v="0"/>
    <x v="0"/>
    <m/>
    <n v="1000"/>
    <n v="1.7641662550278738"/>
    <n v="566.84"/>
    <n v="-7293743.25"/>
    <x v="5"/>
    <s v="décharge"/>
    <x v="0"/>
    <s v="CONGO"/>
    <s v="ɣ"/>
  </r>
  <r>
    <d v="2019-01-21T00:00:00"/>
    <s v="Taxi quartier Bateke - grand marché voir une cible"/>
    <x v="0"/>
    <x v="0"/>
    <m/>
    <n v="1000"/>
    <n v="1.7641662550278738"/>
    <n v="566.84"/>
    <n v="-7294743.25"/>
    <x v="5"/>
    <s v="décharge"/>
    <x v="0"/>
    <s v="CONGO"/>
    <s v="ɣ"/>
  </r>
  <r>
    <d v="2019-01-21T00:00:00"/>
    <s v="Achat boison plus à manger au restaurant pour les cibles"/>
    <x v="2"/>
    <x v="0"/>
    <m/>
    <n v="3000"/>
    <n v="5.2924987650836215"/>
    <n v="566.84"/>
    <n v="-7297743.25"/>
    <x v="5"/>
    <s v="décharge"/>
    <x v="0"/>
    <s v="CONGO"/>
    <s v="ɣ"/>
  </r>
  <r>
    <d v="2019-01-21T00:00:00"/>
    <s v="Taxi grand marché - hôtel retour sur terrain"/>
    <x v="0"/>
    <x v="0"/>
    <m/>
    <n v="1000"/>
    <n v="1.7641662550278738"/>
    <n v="566.84"/>
    <n v="-7298743.25"/>
    <x v="5"/>
    <s v="décharge"/>
    <x v="0"/>
    <s v="CONGO"/>
    <s v="ɣ"/>
  </r>
  <r>
    <d v="2019-01-21T00:00:00"/>
    <s v="Taxi hôtel - Charden Farell pour retrait du budget de mission"/>
    <x v="0"/>
    <x v="0"/>
    <m/>
    <n v="1000"/>
    <n v="1.7641662550278738"/>
    <n v="566.84"/>
    <n v="-7299743.25"/>
    <x v="5"/>
    <s v="décharge"/>
    <x v="0"/>
    <s v="CONGO"/>
    <s v="ɣ"/>
  </r>
  <r>
    <d v="2019-01-21T00:00:00"/>
    <s v="Taxi Charden Farell - hôtel"/>
    <x v="0"/>
    <x v="0"/>
    <m/>
    <n v="1000"/>
    <n v="1.7641662550278738"/>
    <n v="566.84"/>
    <n v="-7300743.25"/>
    <x v="5"/>
    <s v="décharge"/>
    <x v="0"/>
    <s v="CONGO"/>
    <s v="ɣ"/>
  </r>
  <r>
    <d v="2019-01-21T00:00:00"/>
    <s v="COTISATION WEB BANK"/>
    <x v="7"/>
    <x v="1"/>
    <m/>
    <n v="6670"/>
    <n v="11.911565111793699"/>
    <n v="559.96"/>
    <n v="-7307413.25"/>
    <x v="4"/>
    <s v="Relevé"/>
    <x v="1"/>
    <s v="CONGO"/>
    <s v="o"/>
  </r>
  <r>
    <d v="2019-01-22T00:00:00"/>
    <s v="Taxi appartement PALF-marché mayaka"/>
    <x v="0"/>
    <x v="0"/>
    <m/>
    <n v="1150"/>
    <n v="2.0287911932820548"/>
    <n v="566.84"/>
    <n v="-7308563.25"/>
    <x v="0"/>
    <s v="Décharge"/>
    <x v="0"/>
    <s v="CONGO"/>
    <s v="ɣ"/>
  </r>
  <r>
    <d v="2019-01-22T00:00:00"/>
    <s v="Taxi Marché mayaka- marché thystère"/>
    <x v="0"/>
    <x v="0"/>
    <m/>
    <n v="1500"/>
    <n v="2.6462493825418107"/>
    <n v="566.84"/>
    <n v="-7310063.25"/>
    <x v="0"/>
    <s v="Décharge"/>
    <x v="0"/>
    <s v="CONGO"/>
    <s v="ɣ"/>
  </r>
  <r>
    <d v="2019-01-22T00:00:00"/>
    <s v="Taxi marché thystère-fond tié tié"/>
    <x v="0"/>
    <x v="0"/>
    <m/>
    <n v="300"/>
    <n v="0.52924987650836208"/>
    <n v="566.84"/>
    <n v="-7310363.25"/>
    <x v="0"/>
    <s v="Décharge"/>
    <x v="0"/>
    <s v="CONGO"/>
    <s v="ɣ"/>
  </r>
  <r>
    <d v="2019-01-22T00:00:00"/>
    <s v="Taxi fond tié-tié/appartement PALF"/>
    <x v="0"/>
    <x v="0"/>
    <m/>
    <n v="1500"/>
    <n v="2.6462493825418107"/>
    <n v="566.84"/>
    <n v="-7311863.25"/>
    <x v="0"/>
    <s v="Décharge"/>
    <x v="0"/>
    <s v="CONGO"/>
    <s v="ɣ"/>
  </r>
  <r>
    <d v="2019-01-22T00:00:00"/>
    <s v="Bonus du mois de décembre 2018-Crépin IBOUILI"/>
    <x v="5"/>
    <x v="3"/>
    <m/>
    <n v="10000"/>
    <n v="17.858418458461319"/>
    <n v="559.96"/>
    <n v="-7321863.25"/>
    <x v="1"/>
    <n v="42"/>
    <x v="1"/>
    <s v="CONGO"/>
    <s v="o"/>
  </r>
  <r>
    <d v="2019-01-22T00:00:00"/>
    <s v="Bonus du mois de décembre 2018-Hérick TCHICAYA"/>
    <x v="5"/>
    <x v="3"/>
    <m/>
    <n v="20000"/>
    <n v="35.716836916922638"/>
    <n v="559.96"/>
    <n v="-7341863.25"/>
    <x v="1"/>
    <n v="43"/>
    <x v="1"/>
    <s v="CONGO"/>
    <s v="o"/>
  </r>
  <r>
    <d v="2019-01-22T00:00:00"/>
    <s v="Bonus de responsabilité du mois de décembre 2018-Hérick TCHICAYA"/>
    <x v="5"/>
    <x v="3"/>
    <m/>
    <n v="25000"/>
    <n v="44.646046146153296"/>
    <n v="559.96"/>
    <n v="-7366863.25"/>
    <x v="1"/>
    <n v="44"/>
    <x v="1"/>
    <s v="CONGO"/>
    <s v="o"/>
  </r>
  <r>
    <d v="2019-01-22T00:00:00"/>
    <s v="Taxi office &gt; AMBASSADE USA &gt; Office "/>
    <x v="0"/>
    <x v="2"/>
    <m/>
    <n v="2000"/>
    <n v="3.5716836916922636"/>
    <n v="559.96"/>
    <n v="-7368863.25"/>
    <x v="12"/>
    <m/>
    <x v="1"/>
    <s v="CONGO"/>
    <s v="ɣ"/>
  </r>
  <r>
    <d v="2019-01-22T00:00:00"/>
    <s v="Taxi Bureau PALF-Aéroport Maya Maya"/>
    <x v="0"/>
    <x v="4"/>
    <m/>
    <n v="700"/>
    <n v="1.2500892920922921"/>
    <n v="559.96"/>
    <n v="-7369563.25"/>
    <x v="8"/>
    <s v="Décharge"/>
    <x v="1"/>
    <s v="CONGO"/>
    <s v="ɣ"/>
  </r>
  <r>
    <d v="2019-01-22T00:00:00"/>
    <s v="Taxi Aéroport Maya maya-Bureau PALF"/>
    <x v="0"/>
    <x v="4"/>
    <m/>
    <n v="700"/>
    <n v="1.2500892920922921"/>
    <n v="559.96"/>
    <n v="-7370263.25"/>
    <x v="8"/>
    <s v="Décharge"/>
    <x v="1"/>
    <s v="CONGO"/>
    <s v="ɣ"/>
  </r>
  <r>
    <d v="2019-01-22T00:00:00"/>
    <s v="Taxi Appartement-Gare Nzassi (départ pour Nzassi)"/>
    <x v="0"/>
    <x v="0"/>
    <m/>
    <n v="1000"/>
    <n v="1.7641662550278738"/>
    <n v="566.84"/>
    <n v="-7371263.25"/>
    <x v="7"/>
    <s v="Décharge"/>
    <x v="0"/>
    <s v="CONGO"/>
    <s v="ɣ"/>
  </r>
  <r>
    <d v="2019-01-22T00:00:00"/>
    <s v="Taxi PNR-Nzassi (départ pour Nzassi)"/>
    <x v="0"/>
    <x v="0"/>
    <m/>
    <n v="3000"/>
    <n v="5.2924987650836215"/>
    <n v="566.84"/>
    <n v="-7374263.25"/>
    <x v="7"/>
    <s v="Décharge"/>
    <x v="0"/>
    <s v="CONGO"/>
    <s v="ɣ"/>
  </r>
  <r>
    <d v="2019-01-22T00:00:00"/>
    <s v="Taxi Gare Nzassi-Hôtel (arrivé et recherche de l'hôtel)"/>
    <x v="0"/>
    <x v="0"/>
    <m/>
    <n v="1500"/>
    <n v="2.6462493825418107"/>
    <n v="566.84"/>
    <n v="-7375763.25"/>
    <x v="7"/>
    <s v="Décharge"/>
    <x v="0"/>
    <s v="CONGO"/>
    <s v="ɣ"/>
  </r>
  <r>
    <d v="2019-01-22T00:00:00"/>
    <s v="Taxi Hôtel-la frontière-Fouta (première prospection)"/>
    <x v="0"/>
    <x v="0"/>
    <m/>
    <n v="1000"/>
    <n v="1.7641662550278738"/>
    <n v="566.84"/>
    <n v="-7376763.25"/>
    <x v="7"/>
    <s v="Décharge"/>
    <x v="0"/>
    <s v="CONGO"/>
    <s v="ɣ"/>
  </r>
  <r>
    <d v="2019-01-22T00:00:00"/>
    <s v="Taxi Fouta-Grand marché-SNPC (investigation générale)"/>
    <x v="0"/>
    <x v="0"/>
    <m/>
    <n v="1000"/>
    <n v="1.7641662550278738"/>
    <n v="566.84"/>
    <n v="-7377763.25"/>
    <x v="7"/>
    <s v="Décharge"/>
    <x v="0"/>
    <s v="CONGO"/>
    <s v="ɣ"/>
  </r>
  <r>
    <d v="2019-01-22T00:00:00"/>
    <s v="Taxi SNPC-la grande place-Hôtel"/>
    <x v="0"/>
    <x v="0"/>
    <m/>
    <n v="1000"/>
    <n v="1.7641662550278738"/>
    <n v="566.84"/>
    <n v="-7378763.25"/>
    <x v="7"/>
    <s v="Décharge"/>
    <x v="0"/>
    <s v="CONGO"/>
    <s v="ɣ"/>
  </r>
  <r>
    <d v="2019-01-22T00:00:00"/>
    <s v="Taxi domicile-bureau"/>
    <x v="0"/>
    <x v="3"/>
    <m/>
    <n v="1000"/>
    <n v="1.7858418458461318"/>
    <n v="559.96"/>
    <n v="-7379763.25"/>
    <x v="3"/>
    <s v="Décharge"/>
    <x v="1"/>
    <s v="CONGO"/>
    <s v="ɣ"/>
  </r>
  <r>
    <d v="2019-01-22T00:00:00"/>
    <s v="Food allowance pendant la pause"/>
    <x v="6"/>
    <x v="3"/>
    <m/>
    <n v="1000"/>
    <n v="1.7858418458461318"/>
    <n v="559.96"/>
    <n v="-7380763.25"/>
    <x v="3"/>
    <s v="Décharge"/>
    <x v="1"/>
    <s v="CONGO"/>
    <s v="ɣ"/>
  </r>
  <r>
    <d v="2019-01-22T00:00:00"/>
    <s v="Taxi bureau-domicile"/>
    <x v="0"/>
    <x v="3"/>
    <m/>
    <n v="1000"/>
    <n v="1.7858418458461318"/>
    <n v="559.96"/>
    <n v="-7381763.25"/>
    <x v="3"/>
    <s v="Décharge"/>
    <x v="1"/>
    <s v="CONGO"/>
    <s v="ɣ"/>
  </r>
  <r>
    <d v="2019-01-22T00:00:00"/>
    <s v="Taxi hôtel - quartier Bateke pour investigation"/>
    <x v="0"/>
    <x v="0"/>
    <m/>
    <n v="1000"/>
    <n v="1.7641662550278738"/>
    <n v="566.84"/>
    <n v="-7382763.25"/>
    <x v="5"/>
    <s v="décharge"/>
    <x v="0"/>
    <s v="CONGO"/>
    <s v="ɣ"/>
  </r>
  <r>
    <d v="2019-01-22T00:00:00"/>
    <s v="Taxi Quartier  Bateke - rue zanaga pour investigation"/>
    <x v="0"/>
    <x v="0"/>
    <m/>
    <n v="700"/>
    <n v="1.2349163785195116"/>
    <n v="566.84"/>
    <n v="-7383463.25"/>
    <x v="5"/>
    <s v="décharge"/>
    <x v="0"/>
    <s v="CONGO"/>
    <s v="ɣ"/>
  </r>
  <r>
    <d v="2019-01-22T00:00:00"/>
    <s v="Taxi rue Zanaga - gare routière de Dolisie pour investigation"/>
    <x v="0"/>
    <x v="0"/>
    <m/>
    <n v="1000"/>
    <n v="1.7641662550278738"/>
    <n v="566.84"/>
    <n v="-7384463.25"/>
    <x v="5"/>
    <s v="décharge"/>
    <x v="0"/>
    <s v="CONGO"/>
    <s v="ɣ"/>
  </r>
  <r>
    <d v="2019-01-22T00:00:00"/>
    <s v="Taxi gare routière de Dolisie - gare ferroviaire rencontrer une cible"/>
    <x v="0"/>
    <x v="0"/>
    <m/>
    <n v="1000"/>
    <n v="1.7641662550278738"/>
    <n v="566.84"/>
    <n v="-7385463.25"/>
    <x v="5"/>
    <s v="décharge"/>
    <x v="0"/>
    <s v="CONGO"/>
    <s v="ɣ"/>
  </r>
  <r>
    <d v="2019-01-22T00:00:00"/>
    <s v="Achat boison pour les cibles lors de la rencontre"/>
    <x v="2"/>
    <x v="0"/>
    <m/>
    <n v="3500"/>
    <n v="6.1745818925975584"/>
    <n v="566.84"/>
    <n v="-7388963.25"/>
    <x v="5"/>
    <s v="décharge"/>
    <x v="0"/>
    <s v="CONGO"/>
    <s v="ɣ"/>
  </r>
  <r>
    <d v="2019-01-22T00:00:00"/>
    <s v="Taxi gare ferroviaire - grand marché rencontrer une cible"/>
    <x v="0"/>
    <x v="0"/>
    <m/>
    <n v="1000"/>
    <n v="1.7641662550278738"/>
    <n v="566.84"/>
    <n v="-7389963.25"/>
    <x v="5"/>
    <s v="décharge"/>
    <x v="0"/>
    <s v="CONGO"/>
    <s v="ɣ"/>
  </r>
  <r>
    <d v="2019-01-22T00:00:00"/>
    <s v="Achat à manger lors de la rencontre avec une cible"/>
    <x v="2"/>
    <x v="0"/>
    <m/>
    <n v="2000"/>
    <n v="3.5283325100557477"/>
    <n v="566.84"/>
    <n v="-7391963.25"/>
    <x v="5"/>
    <s v="décharge"/>
    <x v="0"/>
    <s v="CONGO"/>
    <s v="ɣ"/>
  </r>
  <r>
    <d v="2019-01-22T00:00:00"/>
    <s v="Taxi marché - quartier Tsila pour investigation"/>
    <x v="0"/>
    <x v="0"/>
    <m/>
    <n v="1000"/>
    <n v="1.7641662550278738"/>
    <n v="566.84"/>
    <n v="-7392963.25"/>
    <x v="5"/>
    <s v="décharge"/>
    <x v="0"/>
    <s v="CONGO"/>
    <s v="ɣ"/>
  </r>
  <r>
    <d v="2019-01-22T00:00:00"/>
    <s v="Taxi quartier Tsila - hôtel retour du terrain"/>
    <x v="0"/>
    <x v="0"/>
    <m/>
    <n v="1000"/>
    <n v="1.7641662550278738"/>
    <n v="566.84"/>
    <n v="-7393963.25"/>
    <x v="5"/>
    <s v="décharge"/>
    <x v="0"/>
    <s v="CONGO"/>
    <s v="ɣ"/>
  </r>
  <r>
    <d v="2019-01-22T00:00:00"/>
    <s v="Taxi à BZV : Bureau - Ambassade des USA - bureau avec Perrine "/>
    <x v="0"/>
    <x v="3"/>
    <m/>
    <n v="2000"/>
    <n v="3.5716836916922636"/>
    <n v="559.96"/>
    <n v="-7395963.25"/>
    <x v="6"/>
    <s v="Décharge "/>
    <x v="1"/>
    <s v="CONGO"/>
    <s v="ɣ"/>
  </r>
  <r>
    <d v="2019-01-23T00:00:00"/>
    <s v="Taxi appartement PALF-centre ville gallerie plateau"/>
    <x v="0"/>
    <x v="0"/>
    <m/>
    <n v="1000"/>
    <n v="1.7641662550278738"/>
    <n v="566.84"/>
    <n v="-7396963.25"/>
    <x v="0"/>
    <s v="Décharge"/>
    <x v="0"/>
    <s v="CONGO"/>
    <s v="ɣ"/>
  </r>
  <r>
    <d v="2019-01-23T00:00:00"/>
    <s v="Taxi galerie-marché foire"/>
    <x v="0"/>
    <x v="0"/>
    <m/>
    <n v="1000"/>
    <n v="1.7641662550278738"/>
    <n v="566.84"/>
    <n v="-7397963.25"/>
    <x v="0"/>
    <s v="Décharge"/>
    <x v="0"/>
    <s v="CONGO"/>
    <s v="ɣ"/>
  </r>
  <r>
    <d v="2019-01-23T00:00:00"/>
    <s v="Taxi marché foire-Pyramide(côte sauvage)"/>
    <x v="0"/>
    <x v="0"/>
    <m/>
    <n v="1000"/>
    <n v="1.7641662550278738"/>
    <n v="566.84"/>
    <n v="-7398963.25"/>
    <x v="0"/>
    <s v="Décharge"/>
    <x v="0"/>
    <s v="CONGO"/>
    <s v="ɣ"/>
  </r>
  <r>
    <d v="2019-01-23T00:00:00"/>
    <s v="Taxi Pyramide-marché mayaka"/>
    <x v="0"/>
    <x v="0"/>
    <m/>
    <n v="1000"/>
    <n v="1.7641662550278738"/>
    <n v="566.84"/>
    <n v="-7399963.25"/>
    <x v="0"/>
    <s v="Décharge"/>
    <x v="0"/>
    <s v="CONGO"/>
    <s v="ɣ"/>
  </r>
  <r>
    <d v="2019-01-23T00:00:00"/>
    <s v="Taxi marché mayaka-appartement PALF"/>
    <x v="0"/>
    <x v="0"/>
    <m/>
    <n v="450"/>
    <n v="0.79387481476254318"/>
    <n v="566.84"/>
    <n v="-7400413.25"/>
    <x v="0"/>
    <s v="Décharge"/>
    <x v="0"/>
    <s v="CONGO"/>
    <s v="ɣ"/>
  </r>
  <r>
    <d v="2019-01-23T00:00:00"/>
    <s v="Taxi: Bureau-Direction Générale des Eaux et Forets"/>
    <x v="0"/>
    <x v="3"/>
    <m/>
    <n v="1000"/>
    <n v="1.7858418458461318"/>
    <n v="559.96"/>
    <n v="-7401413.25"/>
    <x v="9"/>
    <s v="Décharge"/>
    <x v="1"/>
    <s v="CONGO"/>
    <s v="ɣ"/>
  </r>
  <r>
    <d v="2019-01-23T00:00:00"/>
    <s v="Taxi: DGEF-Bureau"/>
    <x v="0"/>
    <x v="3"/>
    <m/>
    <n v="1000"/>
    <n v="1.7858418458461318"/>
    <n v="559.96"/>
    <n v="-7402413.25"/>
    <x v="9"/>
    <s v="Décharge"/>
    <x v="1"/>
    <s v="CONGO"/>
    <s v="ɣ"/>
  </r>
  <r>
    <d v="2019-01-23T00:00:00"/>
    <s v="Taxi Bureau PALF-Banque BCI"/>
    <x v="0"/>
    <x v="4"/>
    <m/>
    <n v="1000"/>
    <n v="1.7858418458461318"/>
    <n v="559.96"/>
    <n v="-7403413.25"/>
    <x v="8"/>
    <s v="Décharge"/>
    <x v="1"/>
    <s v="CONGO"/>
    <s v="ɣ"/>
  </r>
  <r>
    <d v="2019-01-23T00:00:00"/>
    <s v="Taxi Banque BCI-Vox.cg"/>
    <x v="0"/>
    <x v="4"/>
    <m/>
    <n v="1000"/>
    <n v="1.7858418458461318"/>
    <n v="559.96"/>
    <n v="-7404413.25"/>
    <x v="8"/>
    <s v="Décharge"/>
    <x v="1"/>
    <s v="CONGO"/>
    <s v="ɣ"/>
  </r>
  <r>
    <d v="2019-01-23T00:00:00"/>
    <s v="Taxi Vox.cg-ES TV"/>
    <x v="0"/>
    <x v="4"/>
    <m/>
    <n v="1000"/>
    <n v="1.7858418458461318"/>
    <n v="559.96"/>
    <n v="-7405413.25"/>
    <x v="8"/>
    <s v="Décharge"/>
    <x v="1"/>
    <s v="CONGO"/>
    <s v="ɣ"/>
  </r>
  <r>
    <d v="2019-01-23T00:00:00"/>
    <s v="Taxi ES TV-Radio Rurale"/>
    <x v="0"/>
    <x v="4"/>
    <m/>
    <n v="1000"/>
    <n v="1.7858418458461318"/>
    <n v="559.96"/>
    <n v="-7406413.25"/>
    <x v="8"/>
    <s v="Décharge"/>
    <x v="1"/>
    <s v="CONGO"/>
    <s v="ɣ"/>
  </r>
  <r>
    <d v="2019-01-23T00:00:00"/>
    <s v="Taxi Radio Rurale-Groupecongomedias"/>
    <x v="0"/>
    <x v="4"/>
    <m/>
    <n v="1000"/>
    <n v="1.7858418458461318"/>
    <n v="559.96"/>
    <n v="-7407413.25"/>
    <x v="8"/>
    <s v="Décharge"/>
    <x v="1"/>
    <s v="CONGO"/>
    <s v="ɣ"/>
  </r>
  <r>
    <d v="2019-01-23T00:00:00"/>
    <s v="Taxi Groupecongomedias-Firstmedias.com"/>
    <x v="0"/>
    <x v="4"/>
    <m/>
    <n v="1000"/>
    <n v="1.7858418458461318"/>
    <n v="559.96"/>
    <n v="-7408413.25"/>
    <x v="8"/>
    <s v="Décharge"/>
    <x v="1"/>
    <s v="CONGO"/>
    <s v="ɣ"/>
  </r>
  <r>
    <d v="2019-01-23T00:00:00"/>
    <s v="Taxi Firstmedias.com-Radio Liberté"/>
    <x v="0"/>
    <x v="4"/>
    <m/>
    <n v="1000"/>
    <n v="1.7858418458461318"/>
    <n v="559.96"/>
    <n v="-7409413.25"/>
    <x v="8"/>
    <s v="Décharge"/>
    <x v="1"/>
    <s v="CONGO"/>
    <s v="ɣ"/>
  </r>
  <r>
    <d v="2019-01-23T00:00:00"/>
    <s v="Taxi Radio Liberté-TOP TV"/>
    <x v="0"/>
    <x v="4"/>
    <m/>
    <n v="1000"/>
    <n v="1.7858418458461318"/>
    <n v="559.96"/>
    <n v="-7410413.25"/>
    <x v="8"/>
    <s v="Décharge"/>
    <x v="1"/>
    <s v="CONGO"/>
    <s v="ɣ"/>
  </r>
  <r>
    <d v="2019-01-23T00:00:00"/>
    <s v="Taxi TOP TV-Bureau PALF"/>
    <x v="0"/>
    <x v="4"/>
    <m/>
    <n v="1000"/>
    <n v="1.7858418458461318"/>
    <n v="559.96"/>
    <n v="-7411413.25"/>
    <x v="8"/>
    <s v="Décharge"/>
    <x v="1"/>
    <s v="CONGO"/>
    <s v="ɣ"/>
  </r>
  <r>
    <d v="2019-01-23T00:00:00"/>
    <s v="Taxi Hôtel-la frontière-marché (rencontrer le douanier)"/>
    <x v="0"/>
    <x v="0"/>
    <m/>
    <n v="1000"/>
    <n v="1.7641662550278738"/>
    <n v="566.84"/>
    <n v="-7412413.25"/>
    <x v="7"/>
    <s v="Décharge"/>
    <x v="0"/>
    <s v="CONGO"/>
    <s v="ɣ"/>
  </r>
  <r>
    <d v="2019-01-23T00:00:00"/>
    <s v="Achat boisson et repas (rencontre avec le Douanier)"/>
    <x v="2"/>
    <x v="0"/>
    <m/>
    <n v="3500"/>
    <n v="6.1745818925975584"/>
    <n v="566.84"/>
    <n v="-7415913.25"/>
    <x v="7"/>
    <s v="Décharge"/>
    <x v="0"/>
    <s v="CONGO"/>
    <s v="ɣ"/>
  </r>
  <r>
    <d v="2019-01-23T00:00:00"/>
    <s v="Taxi marché-Tsiamba Nzassi-Fouta (extension de l'investigation)"/>
    <x v="0"/>
    <x v="0"/>
    <m/>
    <n v="3000"/>
    <n v="5.2924987650836215"/>
    <n v="566.84"/>
    <n v="-7418913.25"/>
    <x v="7"/>
    <s v="Décharge"/>
    <x v="0"/>
    <s v="CONGO"/>
    <s v="ɣ"/>
  </r>
  <r>
    <d v="2019-01-23T00:00:00"/>
    <s v="Taxi Fouta-Chez Bagdou-Grande place (rencontrer une cible)"/>
    <x v="0"/>
    <x v="0"/>
    <m/>
    <n v="1000"/>
    <n v="1.7641662550278738"/>
    <n v="566.84"/>
    <n v="-7419913.25"/>
    <x v="7"/>
    <s v="Décharge"/>
    <x v="0"/>
    <s v="CONGO"/>
    <s v="ɣ"/>
  </r>
  <r>
    <d v="2019-01-23T00:00:00"/>
    <s v="Taxi grande place-Vers la frontière-Hôtel (voir d'autres coins et retour à l'hôtel)"/>
    <x v="0"/>
    <x v="0"/>
    <m/>
    <n v="1000"/>
    <n v="1.7641662550278738"/>
    <n v="566.84"/>
    <n v="-7420913.25"/>
    <x v="7"/>
    <s v="Décharge"/>
    <x v="0"/>
    <s v="CONGO"/>
    <s v="ɣ"/>
  </r>
  <r>
    <d v="2019-01-23T00:00:00"/>
    <s v="Taxi: domicile-aeroport à destination d'Impfondo"/>
    <x v="0"/>
    <x v="3"/>
    <m/>
    <n v="1000"/>
    <n v="1.7858418458461318"/>
    <n v="559.96"/>
    <n v="-7421913.25"/>
    <x v="2"/>
    <s v="Décharge"/>
    <x v="1"/>
    <s v="CONGO"/>
    <s v="ɣ"/>
  </r>
  <r>
    <d v="2019-01-23T00:00:00"/>
    <s v="Taxi: aeroport d'impfondo-hôtel"/>
    <x v="0"/>
    <x v="3"/>
    <m/>
    <n v="500"/>
    <n v="0.89292092292306591"/>
    <n v="559.96"/>
    <n v="-7422413.25"/>
    <x v="2"/>
    <s v="Décharge"/>
    <x v="1"/>
    <s v="CONGO"/>
    <s v="ɣ"/>
  </r>
  <r>
    <d v="2019-01-23T00:00:00"/>
    <s v="Taxi: Hôtel 1-Hôtel 2 pour chercher une chambre libre car à l'hotel 1 n'y avait plus de place"/>
    <x v="0"/>
    <x v="3"/>
    <m/>
    <n v="500"/>
    <n v="0.89292092292306591"/>
    <n v="559.96"/>
    <n v="-7422913.25"/>
    <x v="2"/>
    <s v="Décharge"/>
    <x v="1"/>
    <s v="CONGO"/>
    <s v="ɣ"/>
  </r>
  <r>
    <d v="2019-01-23T00:00:00"/>
    <s v="Taxi: Hôtel 1-Hôtel 2 chercher une chambre libre car à l'hôtel 1, n'y avait pas aussi de chambre libre"/>
    <x v="0"/>
    <x v="3"/>
    <m/>
    <n v="500"/>
    <n v="0.89292092292306591"/>
    <n v="559.96"/>
    <n v="-7423413.25"/>
    <x v="2"/>
    <s v="Décharge"/>
    <x v="1"/>
    <s v="CONGO"/>
    <s v="ɣ"/>
  </r>
  <r>
    <d v="2019-01-23T00:00:00"/>
    <s v="Taxi: Hôtel 2-Hôtel 3 ou j'ai finalement trouvé une chambre libre"/>
    <x v="0"/>
    <x v="3"/>
    <m/>
    <n v="500"/>
    <n v="0.89292092292306591"/>
    <n v="559.96"/>
    <n v="-7423913.25"/>
    <x v="2"/>
    <s v="Décharge"/>
    <x v="1"/>
    <s v="CONGO"/>
    <s v="ɣ"/>
  </r>
  <r>
    <d v="2019-01-23T00:00:00"/>
    <s v="Taxi: Hôtel-Maison d'arrêt d'Impfondo"/>
    <x v="0"/>
    <x v="3"/>
    <m/>
    <n v="500"/>
    <n v="0.89292092292306591"/>
    <n v="559.96"/>
    <n v="-7424413.25"/>
    <x v="2"/>
    <s v="Décharge"/>
    <x v="1"/>
    <s v="CONGO"/>
    <s v="ɣ"/>
  </r>
  <r>
    <d v="2019-01-23T00:00:00"/>
    <s v="Taxi: Maison d'arrêt-Hôtel"/>
    <x v="0"/>
    <x v="3"/>
    <m/>
    <n v="500"/>
    <n v="0.89292092292306591"/>
    <n v="559.96"/>
    <n v="-7424913.25"/>
    <x v="2"/>
    <s v="Décharge"/>
    <x v="1"/>
    <s v="CONGO"/>
    <s v="ɣ"/>
  </r>
  <r>
    <d v="2019-01-23T00:00:00"/>
    <s v="Taxi domicile-bureau"/>
    <x v="0"/>
    <x v="3"/>
    <m/>
    <n v="1000"/>
    <n v="1.7858418458461318"/>
    <n v="559.96"/>
    <n v="-7425913.25"/>
    <x v="3"/>
    <s v="Décharge"/>
    <x v="1"/>
    <s v="CONGO"/>
    <s v="ɣ"/>
  </r>
  <r>
    <d v="2019-01-23T00:00:00"/>
    <s v="Taxi bureau-journal officiel"/>
    <x v="0"/>
    <x v="3"/>
    <m/>
    <n v="1000"/>
    <n v="1.7858418458461318"/>
    <n v="559.96"/>
    <n v="-7426913.25"/>
    <x v="3"/>
    <s v="Décharge"/>
    <x v="1"/>
    <s v="CONGO"/>
    <s v="ɣ"/>
  </r>
  <r>
    <d v="2019-01-23T00:00:00"/>
    <s v="Taxi journal officiel-bureau"/>
    <x v="0"/>
    <x v="3"/>
    <m/>
    <n v="1000"/>
    <n v="1.7858418458461318"/>
    <n v="559.96"/>
    <n v="-7427913.25"/>
    <x v="3"/>
    <s v="Décharge"/>
    <x v="1"/>
    <s v="CONGO"/>
    <s v="ɣ"/>
  </r>
  <r>
    <d v="2019-01-23T00:00:00"/>
    <s v="Photocopie d'un dossier-dossier remis chez maitre Malonga"/>
    <x v="13"/>
    <x v="1"/>
    <m/>
    <n v="500"/>
    <n v="0.89292092292306591"/>
    <n v="559.96"/>
    <n v="-7428413.25"/>
    <x v="3"/>
    <s v="Décharge"/>
    <x v="1"/>
    <s v="CONGO"/>
    <s v="ɣ"/>
  </r>
  <r>
    <d v="2019-01-23T00:00:00"/>
    <s v="Food allowance pendant la pause"/>
    <x v="6"/>
    <x v="3"/>
    <m/>
    <n v="1000"/>
    <n v="1.7858418458461318"/>
    <n v="559.96"/>
    <n v="-7429413.25"/>
    <x v="3"/>
    <s v="Décharge"/>
    <x v="1"/>
    <s v="CONGO"/>
    <s v="ɣ"/>
  </r>
  <r>
    <d v="2019-01-23T00:00:00"/>
    <s v="Taxi bureau-océan du nord Talangai"/>
    <x v="0"/>
    <x v="3"/>
    <m/>
    <n v="1000"/>
    <n v="1.7858418458461318"/>
    <n v="559.96"/>
    <n v="-7430413.25"/>
    <x v="3"/>
    <s v="Décharge"/>
    <x v="1"/>
    <s v="CONGO"/>
    <s v="ɣ"/>
  </r>
  <r>
    <d v="2019-01-23T00:00:00"/>
    <s v="Taxi Océan du nord-bureau"/>
    <x v="0"/>
    <x v="3"/>
    <m/>
    <n v="1000"/>
    <n v="1.7858418458461318"/>
    <n v="559.96"/>
    <n v="-7431413.25"/>
    <x v="3"/>
    <s v="Décharge"/>
    <x v="1"/>
    <s v="CONGO"/>
    <s v="ɣ"/>
  </r>
  <r>
    <d v="2019-01-23T00:00:00"/>
    <s v="Taxi bureau-domicile"/>
    <x v="0"/>
    <x v="3"/>
    <m/>
    <n v="1000"/>
    <n v="1.7858418458461318"/>
    <n v="559.96"/>
    <n v="-7432413.25"/>
    <x v="3"/>
    <s v="Décharge"/>
    <x v="1"/>
    <s v="CONGO"/>
    <s v="ɣ"/>
  </r>
  <r>
    <d v="2019-01-23T00:00:00"/>
    <s v="Taxi hôtel - quartier Tsila pour investigation"/>
    <x v="0"/>
    <x v="0"/>
    <m/>
    <n v="1000"/>
    <n v="1.7641662550278738"/>
    <n v="566.84"/>
    <n v="-7433413.25"/>
    <x v="5"/>
    <s v="décharge"/>
    <x v="0"/>
    <s v="CONGO"/>
    <s v="ɣ"/>
  </r>
  <r>
    <d v="2019-01-23T00:00:00"/>
    <s v="Taxi quartier Tsila - hôpital général pour investigation"/>
    <x v="0"/>
    <x v="0"/>
    <m/>
    <n v="1000"/>
    <n v="1.7641662550278738"/>
    <n v="566.84"/>
    <n v="-7434413.25"/>
    <x v="5"/>
    <s v="décharge"/>
    <x v="0"/>
    <s v="CONGO"/>
    <s v="ɣ"/>
  </r>
  <r>
    <d v="2019-01-23T00:00:00"/>
    <s v="Taxi hôpital général - aeroport voir une cible"/>
    <x v="0"/>
    <x v="0"/>
    <m/>
    <n v="1000"/>
    <n v="1.7641662550278738"/>
    <n v="566.84"/>
    <n v="-7435413.25"/>
    <x v="5"/>
    <s v="décharge"/>
    <x v="0"/>
    <s v="CONGO"/>
    <s v="ɣ"/>
  </r>
  <r>
    <d v="2019-01-23T00:00:00"/>
    <s v="Achat à manger et boisson lors de la rencontre avec la cible"/>
    <x v="2"/>
    <x v="0"/>
    <m/>
    <n v="3000"/>
    <n v="5.2924987650836215"/>
    <n v="566.84"/>
    <n v="-7438413.25"/>
    <x v="5"/>
    <s v="décharge"/>
    <x v="0"/>
    <s v="CONGO"/>
    <s v="ɣ"/>
  </r>
  <r>
    <d v="2019-01-23T00:00:00"/>
    <s v="Taxi aeroport - ave. De l'indépendence"/>
    <x v="0"/>
    <x v="0"/>
    <m/>
    <n v="1000"/>
    <n v="1.7641662550278738"/>
    <n v="566.84"/>
    <n v="-7439413.25"/>
    <x v="5"/>
    <s v="décharge"/>
    <x v="0"/>
    <s v="CONGO"/>
    <s v="ɣ"/>
  </r>
  <r>
    <d v="2019-01-23T00:00:00"/>
    <s v="Taxi ave. De l'indépendence - marché pour investigation"/>
    <x v="0"/>
    <x v="0"/>
    <m/>
    <n v="1000"/>
    <n v="1.7641662550278738"/>
    <n v="566.84"/>
    <n v="-7440413.25"/>
    <x v="5"/>
    <s v="décharge"/>
    <x v="0"/>
    <s v="CONGO"/>
    <s v="ɣ"/>
  </r>
  <r>
    <d v="2019-01-23T00:00:00"/>
    <s v="Taxi marché - hôtel retour du terrain"/>
    <x v="0"/>
    <x v="0"/>
    <m/>
    <n v="700"/>
    <n v="1.2349163785195116"/>
    <n v="566.84"/>
    <n v="-7441113.25"/>
    <x v="5"/>
    <s v="décharge"/>
    <x v="0"/>
    <s v="CONGO"/>
    <s v="ɣ"/>
  </r>
  <r>
    <d v="2019-01-23T00:00:00"/>
    <s v="Reglement facture bonus medias portant sur l'arrestation de trois présumés trafiquants d'ivoire à Ouesso dans le département de la Sangha"/>
    <x v="5"/>
    <x v="4"/>
    <m/>
    <n v="340000"/>
    <n v="607.18622758768481"/>
    <n v="559.96"/>
    <n v="-7781113.25"/>
    <x v="4"/>
    <n v="3634996"/>
    <x v="1"/>
    <s v="CONGO"/>
    <s v="o"/>
  </r>
  <r>
    <d v="2019-01-23T00:00:00"/>
    <s v="FRAIS RET.DEPLACE Chq n°3634996"/>
    <x v="7"/>
    <x v="1"/>
    <m/>
    <n v="3484"/>
    <n v="6.2218729909279231"/>
    <n v="559.96"/>
    <n v="-7784597.25"/>
    <x v="4"/>
    <n v="3634996"/>
    <x v="1"/>
    <s v="CONGO"/>
    <s v="o"/>
  </r>
  <r>
    <d v="2019-01-23T00:00:00"/>
    <s v="Règlement CNSS 4eme trimestre 2018-Legal"/>
    <x v="6"/>
    <x v="3"/>
    <m/>
    <n v="1452240"/>
    <n v="2593.4709622115865"/>
    <n v="559.96"/>
    <n v="-9236837.25"/>
    <x v="4"/>
    <n v="3634993"/>
    <x v="1"/>
    <s v="CONGO"/>
    <s v="o"/>
  </r>
  <r>
    <d v="2019-01-23T00:00:00"/>
    <s v="Règlement CNSS 4eme trimestre 2018-Media"/>
    <x v="6"/>
    <x v="4"/>
    <m/>
    <n v="89545"/>
    <n v="159.91320808629186"/>
    <n v="559.96"/>
    <n v="-9326382.25"/>
    <x v="4"/>
    <n v="3634993"/>
    <x v="1"/>
    <s v="CONGO"/>
    <s v="o"/>
  </r>
  <r>
    <d v="2019-01-23T00:00:00"/>
    <s v="Règlement CNSS 4eme trimestre 2018-Management"/>
    <x v="6"/>
    <x v="2"/>
    <m/>
    <n v="285082"/>
    <n v="509.1113650975069"/>
    <n v="559.96"/>
    <n v="-9611464.25"/>
    <x v="4"/>
    <n v="3634993"/>
    <x v="1"/>
    <s v="CONGO"/>
    <s v="o"/>
  </r>
  <r>
    <d v="2019-01-23T00:00:00"/>
    <s v="Règlement CNSS 4eme trimestre 2018-Investigations"/>
    <x v="6"/>
    <x v="0"/>
    <m/>
    <n v="16531"/>
    <n v="29.16343236186578"/>
    <n v="566.84"/>
    <n v="-9627995.25"/>
    <x v="4"/>
    <n v="3634993"/>
    <x v="0"/>
    <s v="CONGO"/>
    <s v="o"/>
  </r>
  <r>
    <d v="2019-01-23T00:00:00"/>
    <s v="FRAIS RET.DEPLACE Chq n°3634997"/>
    <x v="7"/>
    <x v="1"/>
    <m/>
    <n v="3484"/>
    <n v="6.2218729909279231"/>
    <n v="559.96"/>
    <n v="-9631479.25"/>
    <x v="4"/>
    <n v="3634997"/>
    <x v="1"/>
    <s v="CONGO"/>
    <s v="o"/>
  </r>
  <r>
    <d v="2019-01-23T00:00:00"/>
    <s v="Ouverture du dossier-contrat d'engagement d'avocat du 23 Janvier 2019/Me MALONGA MBOKO Audrey Chq n°3634997"/>
    <x v="11"/>
    <x v="3"/>
    <m/>
    <n v="125000"/>
    <n v="223.23023073076646"/>
    <n v="559.96"/>
    <n v="-9756479.25"/>
    <x v="4"/>
    <n v="3634997"/>
    <x v="1"/>
    <s v="CONGO"/>
    <s v="o"/>
  </r>
  <r>
    <d v="2019-01-24T00:00:00"/>
    <s v="Taxi appartement PALF-fond tié tié"/>
    <x v="0"/>
    <x v="0"/>
    <m/>
    <n v="4000"/>
    <n v="7.0566650201114953"/>
    <n v="566.84"/>
    <n v="-9760479.25"/>
    <x v="0"/>
    <s v="Décharge"/>
    <x v="0"/>
    <s v="CONGO"/>
    <s v="ɣ"/>
  </r>
  <r>
    <d v="2019-01-24T00:00:00"/>
    <s v="Taxi Fond tié tié-Siafoumou"/>
    <x v="0"/>
    <x v="0"/>
    <m/>
    <n v="1150"/>
    <n v="2.0287911932820548"/>
    <n v="566.84"/>
    <n v="-9761629.25"/>
    <x v="0"/>
    <s v="Décharge"/>
    <x v="0"/>
    <s v="CONGO"/>
    <s v="ɣ"/>
  </r>
  <r>
    <d v="2019-01-24T00:00:00"/>
    <s v="Taxi Siafoumou-appartement PALF"/>
    <x v="0"/>
    <x v="0"/>
    <m/>
    <n v="1500"/>
    <n v="2.6462493825418107"/>
    <n v="566.84"/>
    <n v="-9763129.25"/>
    <x v="0"/>
    <s v="Décharge"/>
    <x v="0"/>
    <s v="CONGO"/>
    <s v="ɣ"/>
  </r>
  <r>
    <d v="2019-01-24T00:00:00"/>
    <s v="Achat Billet PNR-BZV"/>
    <x v="0"/>
    <x v="0"/>
    <m/>
    <n v="12000"/>
    <n v="21.169995060334486"/>
    <n v="566.84"/>
    <n v="-9775129.25"/>
    <x v="0"/>
    <n v="12606302019"/>
    <x v="0"/>
    <s v="CONGO"/>
    <s v="o"/>
  </r>
  <r>
    <d v="2019-01-24T00:00:00"/>
    <s v="Complement espèces pour l'achat des fournitures bureautique à BUROTOP"/>
    <x v="13"/>
    <x v="1"/>
    <m/>
    <n v="20250"/>
    <n v="36.163297378384165"/>
    <n v="559.96"/>
    <n v="-9795379.25"/>
    <x v="1"/>
    <s v="OUI"/>
    <x v="1"/>
    <s v="CONGO"/>
    <s v="o"/>
  </r>
  <r>
    <d v="2019-01-24T00:00:00"/>
    <s v="Taxi Bureau-BUROTOP/Aller -retour"/>
    <x v="0"/>
    <x v="2"/>
    <m/>
    <n v="2000"/>
    <n v="3.5716836916922636"/>
    <n v="559.96"/>
    <n v="-9797379.25"/>
    <x v="1"/>
    <s v="Décharge"/>
    <x v="1"/>
    <s v="CONGO"/>
    <s v="ɣ"/>
  </r>
  <r>
    <d v="2019-01-24T00:00:00"/>
    <s v="Taxi Bureau-BUROTOP chercher le texte d'exoneration des taxes/Aller -retour"/>
    <x v="0"/>
    <x v="2"/>
    <m/>
    <n v="2000"/>
    <n v="3.5716836916922636"/>
    <n v="559.96"/>
    <n v="-9799379.25"/>
    <x v="1"/>
    <s v="Décharge"/>
    <x v="1"/>
    <s v="CONGO"/>
    <s v="ɣ"/>
  </r>
  <r>
    <d v="2019-01-24T00:00:00"/>
    <s v="Achat billet BZV-NGO/Me MALONGA MBOKO Audrey"/>
    <x v="11"/>
    <x v="3"/>
    <m/>
    <n v="5000"/>
    <n v="8.9292092292306595"/>
    <n v="559.96"/>
    <n v="-9804379.25"/>
    <x v="1"/>
    <s v="290106002019--37"/>
    <x v="1"/>
    <s v="CONGO"/>
    <s v="o"/>
  </r>
  <r>
    <d v="2019-01-24T00:00:00"/>
    <s v="Achat billet BZV-NGO/Jospin Mésach KAYA DAMBA"/>
    <x v="0"/>
    <x v="3"/>
    <m/>
    <n v="5000"/>
    <n v="8.9292092292306595"/>
    <n v="559.96"/>
    <n v="-9809379.25"/>
    <x v="1"/>
    <s v="290106002019--37"/>
    <x v="1"/>
    <s v="CONGO"/>
    <s v="o"/>
  </r>
  <r>
    <d v="2019-01-24T00:00:00"/>
    <s v="Taxi Nzassi-Village Bondo-Nzassi (prospection du village)"/>
    <x v="0"/>
    <x v="0"/>
    <m/>
    <n v="8000"/>
    <n v="14.113330040222991"/>
    <n v="566.84"/>
    <n v="-9817379.25"/>
    <x v="7"/>
    <s v="Décharge"/>
    <x v="0"/>
    <s v="CONGO"/>
    <s v="ɣ"/>
  </r>
  <r>
    <d v="2019-01-24T00:00:00"/>
    <s v="Taxi Gare Nzassi-la frontière-marché (dernière rencontre avec les cibles)"/>
    <x v="0"/>
    <x v="0"/>
    <m/>
    <n v="1000"/>
    <n v="1.7641662550278738"/>
    <n v="566.84"/>
    <n v="-9818379.25"/>
    <x v="7"/>
    <s v="Décharge"/>
    <x v="0"/>
    <s v="CONGO"/>
    <s v="ɣ"/>
  </r>
  <r>
    <d v="2019-01-24T00:00:00"/>
    <s v="Taxi marché-Grande place-Chez Bagdou (rencontre avec les cibles)"/>
    <x v="0"/>
    <x v="0"/>
    <m/>
    <n v="1000"/>
    <n v="1.7641662550278738"/>
    <n v="566.84"/>
    <n v="-9819379.25"/>
    <x v="7"/>
    <s v="Décharge"/>
    <x v="0"/>
    <s v="CONGO"/>
    <s v="ɣ"/>
  </r>
  <r>
    <d v="2019-01-24T00:00:00"/>
    <s v="Taxi Chez Bagdou-SNPC-Fouta (investigation et rencontre avec les cibles)"/>
    <x v="0"/>
    <x v="0"/>
    <m/>
    <n v="1000"/>
    <n v="1.7641662550278738"/>
    <n v="566.84"/>
    <n v="-9820379.25"/>
    <x v="7"/>
    <s v="Décharge"/>
    <x v="0"/>
    <s v="CONGO"/>
    <s v="ɣ"/>
  </r>
  <r>
    <d v="2019-01-24T00:00:00"/>
    <s v="Taxi Fouta-Hôtel-Gare de Nzassi (départ pour PNR)"/>
    <x v="0"/>
    <x v="0"/>
    <m/>
    <n v="1000"/>
    <n v="1.7641662550278738"/>
    <n v="566.84"/>
    <n v="-9821379.25"/>
    <x v="7"/>
    <s v="Décharge"/>
    <x v="0"/>
    <s v="CONGO"/>
    <s v="ɣ"/>
  </r>
  <r>
    <d v="2019-01-24T00:00:00"/>
    <s v="Taxi Nzassi-PNR (retour à PNR)"/>
    <x v="0"/>
    <x v="0"/>
    <m/>
    <n v="10000"/>
    <n v="17.641662550278738"/>
    <n v="566.84"/>
    <n v="-9831379.25"/>
    <x v="7"/>
    <n v="13"/>
    <x v="0"/>
    <s v="CONGO"/>
    <s v="o"/>
  </r>
  <r>
    <d v="2019-01-24T00:00:00"/>
    <s v="Taxi Grand marché-gare océan-Mawata (achat du billet et rencontre avec l'informateur)"/>
    <x v="0"/>
    <x v="0"/>
    <m/>
    <n v="2000"/>
    <n v="3.5283325100557477"/>
    <n v="566.84"/>
    <n v="-9833379.25"/>
    <x v="7"/>
    <s v="Décharge"/>
    <x v="0"/>
    <s v="CONGO"/>
    <s v="ɣ"/>
  </r>
  <r>
    <d v="2019-01-24T00:00:00"/>
    <s v="Achat billet PNR-Brazzaville (retour à Brazzaville)"/>
    <x v="0"/>
    <x v="0"/>
    <m/>
    <n v="12000"/>
    <n v="21.169995060334486"/>
    <n v="566.84"/>
    <n v="-9845379.25"/>
    <x v="7"/>
    <s v="décharge"/>
    <x v="0"/>
    <s v="CONGO"/>
    <s v="o"/>
  </r>
  <r>
    <d v="2019-01-24T00:00:00"/>
    <s v="Taxi Mawata-Grand marché-Marché Raille (rencontre avec des cibles)"/>
    <x v="0"/>
    <x v="0"/>
    <m/>
    <n v="2000"/>
    <n v="3.5283325100557477"/>
    <n v="566.84"/>
    <n v="-9847379.25"/>
    <x v="7"/>
    <s v="Décharge"/>
    <x v="0"/>
    <s v="CONGO"/>
    <s v="ɣ"/>
  </r>
  <r>
    <d v="2019-01-24T00:00:00"/>
    <s v="Taxi Marché Raille-Chez Mahamat-Appartement (retour à l'appartement)"/>
    <x v="0"/>
    <x v="0"/>
    <m/>
    <n v="2000"/>
    <n v="3.5283325100557477"/>
    <n v="566.84"/>
    <n v="-9849379.25"/>
    <x v="7"/>
    <s v="Décharge"/>
    <x v="0"/>
    <s v="CONGO"/>
    <s v="ɣ"/>
  </r>
  <r>
    <d v="2019-01-24T00:00:00"/>
    <s v="Taxi: Hôtel-Maison d'arrêt d'Impfondo"/>
    <x v="0"/>
    <x v="3"/>
    <m/>
    <n v="500"/>
    <n v="0.89292092292306591"/>
    <n v="559.96"/>
    <n v="-9849879.25"/>
    <x v="2"/>
    <s v="Décharge"/>
    <x v="1"/>
    <s v="CONGO"/>
    <s v="ɣ"/>
  </r>
  <r>
    <d v="2019-01-24T00:00:00"/>
    <s v="Ration pour les cinq prévenus de la maison d'arrêt d'impfondo chacun ayant reçu 1000FCFA"/>
    <x v="12"/>
    <x v="3"/>
    <m/>
    <n v="5000"/>
    <n v="8.9292092292306595"/>
    <n v="559.96"/>
    <n v="-9854879.25"/>
    <x v="2"/>
    <s v="Décharge"/>
    <x v="1"/>
    <s v="CONGO"/>
    <s v="ɣ"/>
  </r>
  <r>
    <d v="2019-01-24T00:00:00"/>
    <s v="Taxi: Maison d'arrêt-Economie forestière"/>
    <x v="0"/>
    <x v="3"/>
    <m/>
    <n v="500"/>
    <n v="0.89292092292306591"/>
    <n v="559.96"/>
    <n v="-9855379.25"/>
    <x v="2"/>
    <s v="Décharge"/>
    <x v="1"/>
    <s v="CONGO"/>
    <s v="ɣ"/>
  </r>
  <r>
    <d v="2019-01-24T00:00:00"/>
    <s v="Taxi: Economie forestière-Agence AIR CONGO"/>
    <x v="0"/>
    <x v="3"/>
    <m/>
    <n v="500"/>
    <n v="0.89292092292306591"/>
    <n v="559.96"/>
    <n v="-9855879.25"/>
    <x v="2"/>
    <s v="Décharge"/>
    <x v="1"/>
    <s v="CONGO"/>
    <s v="ɣ"/>
  </r>
  <r>
    <d v="2019-01-24T00:00:00"/>
    <s v="Achat billet d'avion Impfondo-Brazzaville"/>
    <x v="4"/>
    <x v="3"/>
    <m/>
    <n v="51000"/>
    <n v="91.077934138152713"/>
    <n v="559.96"/>
    <n v="-9906879.25"/>
    <x v="2"/>
    <n v="3"/>
    <x v="1"/>
    <s v="CONGO"/>
    <s v="o"/>
  </r>
  <r>
    <d v="2019-01-24T00:00:00"/>
    <s v="Taxi: Agence AIR CONGO-Restaurant"/>
    <x v="0"/>
    <x v="3"/>
    <m/>
    <n v="500"/>
    <n v="0.89292092292306591"/>
    <n v="559.96"/>
    <n v="-9907379.25"/>
    <x v="2"/>
    <s v="Décharge"/>
    <x v="1"/>
    <s v="CONGO"/>
    <s v="ɣ"/>
  </r>
  <r>
    <d v="2019-01-24T00:00:00"/>
    <s v="Taxi: Restaurant-Hôtel"/>
    <x v="0"/>
    <x v="3"/>
    <m/>
    <n v="500"/>
    <n v="0.89292092292306591"/>
    <n v="559.96"/>
    <n v="-9907879.25"/>
    <x v="2"/>
    <s v="Décharge"/>
    <x v="1"/>
    <s v="CONGO"/>
    <s v="ɣ"/>
  </r>
  <r>
    <d v="2019-01-24T00:00:00"/>
    <s v="Taxi hôtel - Prefecture pourinvestigation sur terrain"/>
    <x v="0"/>
    <x v="0"/>
    <m/>
    <n v="1000"/>
    <n v="1.7641662550278738"/>
    <n v="566.84"/>
    <n v="-9908879.25"/>
    <x v="5"/>
    <s v="décharge"/>
    <x v="0"/>
    <s v="CONGO"/>
    <s v="ɣ"/>
  </r>
  <r>
    <d v="2019-01-24T00:00:00"/>
    <s v="Taxi prefecture - ave. De l'indépendence pour investigation sur terrain"/>
    <x v="0"/>
    <x v="0"/>
    <m/>
    <n v="1000"/>
    <n v="1.7641662550278738"/>
    <n v="566.84"/>
    <n v="-9909879.25"/>
    <x v="5"/>
    <s v="décharge"/>
    <x v="0"/>
    <s v="CONGO"/>
    <s v="ɣ"/>
  </r>
  <r>
    <d v="2019-01-24T00:00:00"/>
    <s v="Taxi ave. De l'indépendence - mosquée pour rendez-vous avec une cible "/>
    <x v="0"/>
    <x v="0"/>
    <m/>
    <n v="1000"/>
    <n v="1.7641662550278738"/>
    <n v="566.84"/>
    <n v="-9910879.25"/>
    <x v="5"/>
    <s v="décharge"/>
    <x v="0"/>
    <s v="CONGO"/>
    <s v="ɣ"/>
  </r>
  <r>
    <d v="2019-01-24T00:00:00"/>
    <s v="Achat boisson lors de la rencontre avec la cible"/>
    <x v="2"/>
    <x v="0"/>
    <m/>
    <n v="2000"/>
    <n v="3.5283325100557477"/>
    <n v="566.84"/>
    <n v="-9912879.25"/>
    <x v="5"/>
    <s v="décharge"/>
    <x v="0"/>
    <s v="CONGO"/>
    <s v="ɣ"/>
  </r>
  <r>
    <d v="2019-01-24T00:00:00"/>
    <s v="Taxi mosquée - Chez GAPS"/>
    <x v="0"/>
    <x v="0"/>
    <m/>
    <n v="1000"/>
    <n v="1.7641662550278738"/>
    <n v="566.84"/>
    <n v="-9913879.25"/>
    <x v="5"/>
    <s v="décharge"/>
    <x v="0"/>
    <s v="CONGO"/>
    <s v="ɣ"/>
  </r>
  <r>
    <d v="2019-01-24T00:00:00"/>
    <s v="Taxi Chez GAPS - ocean du nord pour achat du billet Dolisie-BZV"/>
    <x v="0"/>
    <x v="0"/>
    <m/>
    <n v="1000"/>
    <n v="1.7641662550278738"/>
    <n v="566.84"/>
    <n v="-9914879.25"/>
    <x v="5"/>
    <s v="décharge"/>
    <x v="0"/>
    <s v="CONGO"/>
    <s v="ɣ"/>
  </r>
  <r>
    <d v="2019-01-24T00:00:00"/>
    <s v="Taxi Océan du nord - hôtel"/>
    <x v="0"/>
    <x v="0"/>
    <m/>
    <n v="700"/>
    <n v="1.2349163785195116"/>
    <n v="566.84"/>
    <n v="-9915579.25"/>
    <x v="5"/>
    <s v="décharge"/>
    <x v="0"/>
    <s v="CONGO"/>
    <s v="ɣ"/>
  </r>
  <r>
    <d v="2019-01-24T00:00:00"/>
    <s v="Paiement frais d'hôtel mission de Dolisie pour 06 nuitées du 19 au 25/01/19"/>
    <x v="1"/>
    <x v="0"/>
    <m/>
    <n v="90000"/>
    <n v="158.77496295250864"/>
    <n v="566.84"/>
    <n v="-10005579.25"/>
    <x v="5"/>
    <n v="1"/>
    <x v="0"/>
    <s v="CONGO"/>
    <s v="o"/>
  </r>
  <r>
    <d v="2019-01-24T00:00:00"/>
    <s v="Virement Grant AVAAZ"/>
    <x v="15"/>
    <x v="6"/>
    <n v="11089502"/>
    <m/>
    <n v="0"/>
    <n v="551.91"/>
    <n v="1083922.75"/>
    <x v="4"/>
    <s v="Relevé"/>
    <x v="2"/>
    <s v="CONGO"/>
    <s v="o"/>
  </r>
  <r>
    <d v="2019-01-24T00:00:00"/>
    <s v="Virement Grant USFWS"/>
    <x v="15"/>
    <x v="6"/>
    <n v="11199120"/>
    <m/>
    <n v="0"/>
    <n v="559.96"/>
    <n v="12283042.75"/>
    <x v="4"/>
    <s v="Relevé"/>
    <x v="1"/>
    <s v="CONGO"/>
    <s v="o"/>
  </r>
  <r>
    <d v="2019-01-24T00:00:00"/>
    <s v="Reglement facture d'achat des fournitures bureautique à BUROTOP/CHQ n°3634999"/>
    <x v="13"/>
    <x v="1"/>
    <m/>
    <n v="168000"/>
    <n v="304.397456106974"/>
    <n v="551.91"/>
    <n v="12115042.75"/>
    <x v="4"/>
    <n v="3634999"/>
    <x v="2"/>
    <s v="CONGO"/>
    <s v="o"/>
  </r>
  <r>
    <d v="2019-01-25T00:00:00"/>
    <s v="Achat billet retour OUESSO-BZV/Me Anicet MOUSSAHOU"/>
    <x v="11"/>
    <x v="3"/>
    <m/>
    <n v="51000"/>
    <n v="92.406370603902815"/>
    <n v="551.91"/>
    <n v="12064042.75"/>
    <x v="1"/>
    <s v="OUI"/>
    <x v="2"/>
    <s v="CONGO"/>
    <s v="o"/>
  </r>
  <r>
    <d v="2019-01-25T00:00:00"/>
    <s v="Food allowance mission PNR-du 19 au 25 janvier 2019"/>
    <x v="1"/>
    <x v="0"/>
    <m/>
    <n v="70000"/>
    <n v="123.49163785195115"/>
    <n v="566.84"/>
    <n v="11994042.75"/>
    <x v="0"/>
    <s v="Décharge"/>
    <x v="0"/>
    <s v="CONGO"/>
    <s v="ɣ"/>
  </r>
  <r>
    <d v="2019-01-25T00:00:00"/>
    <s v="Taxi Appartement PALF-Fond tié tié"/>
    <x v="0"/>
    <x v="0"/>
    <m/>
    <n v="1500"/>
    <n v="2.6462493825418107"/>
    <n v="566.84"/>
    <n v="11992542.75"/>
    <x v="0"/>
    <s v="Décharge"/>
    <x v="0"/>
    <s v="CONGO"/>
    <s v="ɣ"/>
  </r>
  <r>
    <d v="2019-01-25T00:00:00"/>
    <s v="Taxi Plateau-Domicile"/>
    <x v="0"/>
    <x v="0"/>
    <m/>
    <n v="1000"/>
    <n v="1.7641662550278738"/>
    <n v="566.84"/>
    <n v="11991542.75"/>
    <x v="0"/>
    <s v="Décharge"/>
    <x v="0"/>
    <s v="CONGO"/>
    <s v="ɣ"/>
  </r>
  <r>
    <d v="2019-01-25T00:00:00"/>
    <s v="Frais de citation à comparaitre devant le tribunal du travail "/>
    <x v="16"/>
    <x v="3"/>
    <m/>
    <n v="4000"/>
    <n v="7.2475584787374761"/>
    <n v="551.91"/>
    <n v="11987542.75"/>
    <x v="1"/>
    <n v="49"/>
    <x v="2"/>
    <s v="CONGO"/>
    <s v="o"/>
  </r>
  <r>
    <d v="2019-01-25T00:00:00"/>
    <s v="Bonus fin d'accord de stage-Franck TCHIBINDA"/>
    <x v="5"/>
    <x v="3"/>
    <m/>
    <n v="23700"/>
    <n v="42.941783986519546"/>
    <n v="551.91"/>
    <n v="11963842.75"/>
    <x v="1"/>
    <n v="50"/>
    <x v="2"/>
    <s v="CONGO"/>
    <s v="o"/>
  </r>
  <r>
    <d v="2019-01-25T00:00:00"/>
    <s v="Frais de transfert à Gaudet/IMPFONDO"/>
    <x v="3"/>
    <x v="1"/>
    <m/>
    <n v="1440"/>
    <n v="2.6091210523454911"/>
    <n v="551.91"/>
    <n v="11962402.75"/>
    <x v="1"/>
    <s v="25/GCF"/>
    <x v="2"/>
    <s v="CONGO"/>
    <s v="o"/>
  </r>
  <r>
    <d v="2019-01-25T00:00:00"/>
    <s v="Taxi bureau-Congo Telecom"/>
    <x v="0"/>
    <x v="2"/>
    <m/>
    <n v="2000"/>
    <n v="3.623779239368738"/>
    <n v="551.91"/>
    <n v="11960402.75"/>
    <x v="1"/>
    <s v="Décharge"/>
    <x v="2"/>
    <s v="CONGO"/>
    <s v="ɣ"/>
  </r>
  <r>
    <d v="2019-01-25T00:00:00"/>
    <s v="Taxi domicile-Bureau"/>
    <x v="0"/>
    <x v="3"/>
    <m/>
    <n v="1000"/>
    <n v="1.811889619684369"/>
    <n v="551.91"/>
    <n v="11959402.75"/>
    <x v="13"/>
    <s v="Décharge"/>
    <x v="2"/>
    <s v="CONGO"/>
    <s v="ɣ"/>
  </r>
  <r>
    <d v="2019-01-25T00:00:00"/>
    <s v="Taxi Bureau -domicile"/>
    <x v="0"/>
    <x v="3"/>
    <m/>
    <n v="1000"/>
    <n v="1.811889619684369"/>
    <n v="551.91"/>
    <n v="11958402.75"/>
    <x v="13"/>
    <s v="Décharge"/>
    <x v="2"/>
    <s v="CONGO"/>
    <s v="ɣ"/>
  </r>
  <r>
    <d v="2019-01-25T00:00:00"/>
    <s v="Food allowance pendant la pause"/>
    <x v="6"/>
    <x v="3"/>
    <m/>
    <n v="1000"/>
    <n v="1.811889619684369"/>
    <n v="551.91"/>
    <n v="11957402.75"/>
    <x v="13"/>
    <s v="Décharge"/>
    <x v="2"/>
    <s v="CONGO"/>
    <s v="ɣ"/>
  </r>
  <r>
    <d v="2019-01-25T00:00:00"/>
    <s v="Taxi office &gt; WCS &gt; Office "/>
    <x v="0"/>
    <x v="2"/>
    <m/>
    <n v="2000"/>
    <n v="3.623779239368738"/>
    <n v="551.91"/>
    <n v="11955402.75"/>
    <x v="12"/>
    <m/>
    <x v="2"/>
    <s v="CONGO"/>
    <s v="ɣ"/>
  </r>
  <r>
    <d v="2019-01-25T00:00:00"/>
    <s v="Paiement Frais d'hôtel pour 03 nuitées du 22 au 25 janvier 2019 (mission PN-Nzassi)"/>
    <x v="1"/>
    <x v="0"/>
    <m/>
    <n v="45000"/>
    <n v="79.387481476254322"/>
    <n v="566.84"/>
    <n v="11910402.75"/>
    <x v="7"/>
    <n v="8"/>
    <x v="0"/>
    <s v="CONGO"/>
    <s v="o"/>
  </r>
  <r>
    <d v="2019-01-25T00:00:00"/>
    <s v="Food allowance mission PNR-Nzassi du 19 au 25 janvier 2019"/>
    <x v="1"/>
    <x v="0"/>
    <m/>
    <n v="70000"/>
    <n v="123.49163785195115"/>
    <n v="566.84"/>
    <n v="11840402.75"/>
    <x v="7"/>
    <s v="Décharge"/>
    <x v="0"/>
    <s v="CONGO"/>
    <s v="ɣ"/>
  </r>
  <r>
    <d v="2019-01-25T00:00:00"/>
    <s v="Taxi Moukondo-Talangai-Casis (arrivé à Brazzaville)"/>
    <x v="0"/>
    <x v="0"/>
    <m/>
    <n v="2500"/>
    <n v="4.4104156375696846"/>
    <n v="566.84"/>
    <n v="11837902.75"/>
    <x v="7"/>
    <s v="Décharge"/>
    <x v="0"/>
    <s v="CONGO"/>
    <s v="ɣ"/>
  </r>
  <r>
    <d v="2019-01-25T00:00:00"/>
    <s v="Photocopie des documents juridiques pour les missions"/>
    <x v="13"/>
    <x v="1"/>
    <m/>
    <n v="9825"/>
    <n v="17.801815513398925"/>
    <n v="551.91"/>
    <n v="11828077.75"/>
    <x v="11"/>
    <n v="41"/>
    <x v="2"/>
    <s v="CONGO"/>
    <s v="o"/>
  </r>
  <r>
    <d v="2019-01-25T00:00:00"/>
    <s v="Taxi: Hôtel-Maison d'arrêt"/>
    <x v="0"/>
    <x v="3"/>
    <m/>
    <n v="500"/>
    <n v="0.90594480984218451"/>
    <n v="551.91"/>
    <n v="11827577.75"/>
    <x v="2"/>
    <s v="Décharge"/>
    <x v="2"/>
    <s v="CONGO"/>
    <s v="ɣ"/>
  </r>
  <r>
    <d v="2019-01-25T00:00:00"/>
    <s v="Ration pour les cinq prévenus de la maison d'arrêt d'Impfondo chacun ayant reçu 1000FCFA"/>
    <x v="12"/>
    <x v="3"/>
    <m/>
    <n v="5000"/>
    <n v="9.0594480984218446"/>
    <n v="551.91"/>
    <n v="11822577.75"/>
    <x v="2"/>
    <s v="Décharge"/>
    <x v="2"/>
    <s v="CONGO"/>
    <s v="ɣ"/>
  </r>
  <r>
    <d v="2019-01-25T00:00:00"/>
    <s v="Taxi: Maison d'arrêt-Charden farell"/>
    <x v="0"/>
    <x v="3"/>
    <m/>
    <n v="500"/>
    <n v="0.90594480984218451"/>
    <n v="551.91"/>
    <n v="11822077.75"/>
    <x v="2"/>
    <s v="Décharge"/>
    <x v="2"/>
    <s v="CONGO"/>
    <s v="ɣ"/>
  </r>
  <r>
    <d v="2019-01-25T00:00:00"/>
    <s v="Taxi: Charden farell-Restaurant"/>
    <x v="0"/>
    <x v="3"/>
    <m/>
    <n v="500"/>
    <n v="0.90594480984218451"/>
    <n v="551.91"/>
    <n v="11821577.75"/>
    <x v="2"/>
    <s v="Décharge"/>
    <x v="2"/>
    <s v="CONGO"/>
    <s v="ɣ"/>
  </r>
  <r>
    <d v="2019-01-25T00:00:00"/>
    <s v="Taxi: Restaurant-Hôtel"/>
    <x v="0"/>
    <x v="3"/>
    <m/>
    <n v="500"/>
    <n v="0.90594480984218451"/>
    <n v="551.91"/>
    <n v="11821077.75"/>
    <x v="2"/>
    <s v="Décharge"/>
    <x v="2"/>
    <s v="CONGO"/>
    <s v="ɣ"/>
  </r>
  <r>
    <d v="2019-01-25T00:00:00"/>
    <s v="Taxi bureau-TGI Brazzaville"/>
    <x v="0"/>
    <x v="3"/>
    <m/>
    <n v="1000"/>
    <n v="1.811889619684369"/>
    <n v="551.91"/>
    <n v="11820077.75"/>
    <x v="10"/>
    <s v="Décharge"/>
    <x v="2"/>
    <s v="CONGO"/>
    <s v="ɣ"/>
  </r>
  <r>
    <d v="2019-01-25T00:00:00"/>
    <s v="Taxi TGI Brazzaville-bureau"/>
    <x v="0"/>
    <x v="3"/>
    <m/>
    <n v="1000"/>
    <n v="1.811889619684369"/>
    <n v="551.91"/>
    <n v="11819077.75"/>
    <x v="10"/>
    <s v="Décharge"/>
    <x v="2"/>
    <s v="CONGO"/>
    <s v="ɣ"/>
  </r>
  <r>
    <d v="2019-01-25T00:00:00"/>
    <s v="Taxi domicile-bureau"/>
    <x v="0"/>
    <x v="3"/>
    <m/>
    <n v="1000"/>
    <n v="1.811889619684369"/>
    <n v="551.91"/>
    <n v="11818077.75"/>
    <x v="3"/>
    <s v="Décharge"/>
    <x v="2"/>
    <s v="CONGO"/>
    <s v="ɣ"/>
  </r>
  <r>
    <d v="2019-01-25T00:00:00"/>
    <s v="Food allowance pendant la pause"/>
    <x v="6"/>
    <x v="3"/>
    <m/>
    <n v="1000"/>
    <n v="1.811889619684369"/>
    <n v="551.91"/>
    <n v="11817077.75"/>
    <x v="3"/>
    <s v="Décharge"/>
    <x v="2"/>
    <s v="CONGO"/>
    <s v="ɣ"/>
  </r>
  <r>
    <d v="2019-01-25T00:00:00"/>
    <s v="Taxi bureau-domicile"/>
    <x v="0"/>
    <x v="3"/>
    <m/>
    <n v="1000"/>
    <n v="1.811889619684369"/>
    <n v="551.91"/>
    <n v="11816077.75"/>
    <x v="3"/>
    <s v="Décharge"/>
    <x v="2"/>
    <s v="CONGO"/>
    <s v="ɣ"/>
  </r>
  <r>
    <d v="2019-01-25T00:00:00"/>
    <s v="Achat du billet ocean du nord Dolisie - Brazzaville pour retour de mission"/>
    <x v="0"/>
    <x v="0"/>
    <m/>
    <n v="10000"/>
    <n v="17.641662550278738"/>
    <n v="566.84"/>
    <n v="11806077.75"/>
    <x v="5"/>
    <s v="oui"/>
    <x v="0"/>
    <s v="CONGO"/>
    <s v="o"/>
  </r>
  <r>
    <d v="2019-01-25T00:00:00"/>
    <s v="Taxi hôtel - gare routière pour retour de mission sur Dolisie"/>
    <x v="0"/>
    <x v="0"/>
    <m/>
    <n v="700"/>
    <n v="1.2349163785195116"/>
    <n v="566.84"/>
    <n v="11805377.75"/>
    <x v="5"/>
    <s v="décharge"/>
    <x v="0"/>
    <s v="CONGO"/>
    <s v="ɣ"/>
  </r>
  <r>
    <d v="2019-01-25T00:00:00"/>
    <s v="Taxi gare routière de Talangai - domicile retour de mission de Dolisie"/>
    <x v="0"/>
    <x v="0"/>
    <m/>
    <n v="1500"/>
    <n v="2.6462493825418107"/>
    <n v="566.84"/>
    <n v="11803877.75"/>
    <x v="5"/>
    <s v="décharge"/>
    <x v="0"/>
    <s v="CONGO"/>
    <s v="ɣ"/>
  </r>
  <r>
    <d v="2019-01-25T00:00:00"/>
    <s v="Food Allowance mission de Dolisie du 19 au 25/01/19"/>
    <x v="1"/>
    <x v="0"/>
    <m/>
    <n v="70000"/>
    <n v="123.49163785195115"/>
    <n v="566.84"/>
    <n v="11733877.75"/>
    <x v="5"/>
    <s v="décharge"/>
    <x v="0"/>
    <s v="CONGO"/>
    <s v="ɣ"/>
  </r>
  <r>
    <d v="2019-01-26T00:00:00"/>
    <s v="Food Allowance Impfondo du 23 au 26 janvier 2019 "/>
    <x v="1"/>
    <x v="3"/>
    <m/>
    <n v="40000"/>
    <n v="72.475584787374757"/>
    <n v="551.91"/>
    <n v="11693877.75"/>
    <x v="2"/>
    <s v="Décharge"/>
    <x v="2"/>
    <s v="CONGO"/>
    <s v="ɣ"/>
  </r>
  <r>
    <d v="2019-01-26T00:00:00"/>
    <s v="Paiemenet frais d'hôtel pour trois nuitées mission Impfondo du 23 au 26 janvier 2019"/>
    <x v="1"/>
    <x v="3"/>
    <m/>
    <n v="45000"/>
    <n v="81.535032885796596"/>
    <n v="551.91"/>
    <n v="11648877.75"/>
    <x v="2"/>
    <n v="8792"/>
    <x v="2"/>
    <s v="CONGO"/>
    <s v="o"/>
  </r>
  <r>
    <d v="2019-01-26T00:00:00"/>
    <s v="Taxi: Hôtel-Aeroport"/>
    <x v="0"/>
    <x v="3"/>
    <m/>
    <n v="500"/>
    <n v="0.90594480984218451"/>
    <n v="551.91"/>
    <n v="11648377.75"/>
    <x v="2"/>
    <s v="Décharge"/>
    <x v="2"/>
    <s v="CONGO"/>
    <s v="ɣ"/>
  </r>
  <r>
    <d v="2019-01-26T00:00:00"/>
    <s v="Achat du timbre à l'aeroport d'Impfondo"/>
    <x v="14"/>
    <x v="3"/>
    <m/>
    <n v="500"/>
    <n v="0.90594480984218451"/>
    <n v="551.91"/>
    <n v="11647877.75"/>
    <x v="2"/>
    <s v="Décharge"/>
    <x v="2"/>
    <s v="CONGO"/>
    <s v="o"/>
  </r>
  <r>
    <d v="2019-01-26T00:00:00"/>
    <s v="Taxi: Aeroport-Domicile"/>
    <x v="0"/>
    <x v="3"/>
    <m/>
    <n v="1000"/>
    <n v="1.811889619684369"/>
    <n v="551.91"/>
    <n v="11646877.75"/>
    <x v="2"/>
    <s v="Décharge"/>
    <x v="2"/>
    <s v="CONGO"/>
    <s v="ɣ"/>
  </r>
  <r>
    <d v="2019-01-28T00:00:00"/>
    <s v="Food allowance pendant la pause"/>
    <x v="6"/>
    <x v="0"/>
    <m/>
    <n v="1000"/>
    <n v="1.7641662550278738"/>
    <n v="566.84"/>
    <n v="11645877.75"/>
    <x v="0"/>
    <s v="Décharge"/>
    <x v="0"/>
    <s v="CONGO"/>
    <s v="ɣ"/>
  </r>
  <r>
    <d v="2019-01-28T00:00:00"/>
    <s v="Taxi domicile-bureau-domicile"/>
    <x v="0"/>
    <x v="0"/>
    <m/>
    <n v="2000"/>
    <n v="3.5283325100557477"/>
    <n v="566.84"/>
    <n v="11643877.75"/>
    <x v="0"/>
    <s v="Décharge"/>
    <x v="0"/>
    <s v="CONGO"/>
    <s v="ɣ"/>
  </r>
  <r>
    <d v="2019-01-28T00:00:00"/>
    <s v="Bonus du mois de décembre 2018- i23c"/>
    <x v="5"/>
    <x v="0"/>
    <m/>
    <n v="10000"/>
    <n v="17.641662550278738"/>
    <n v="566.84"/>
    <n v="11633877.75"/>
    <x v="1"/>
    <n v="5"/>
    <x v="0"/>
    <s v="CONGO"/>
    <s v="o"/>
  </r>
  <r>
    <d v="2019-01-28T00:00:00"/>
    <s v="Bonus de Responsabilité du mois de décembre 2018-i23c"/>
    <x v="5"/>
    <x v="0"/>
    <m/>
    <n v="10000"/>
    <n v="17.641662550278738"/>
    <n v="566.84"/>
    <n v="11623877.75"/>
    <x v="1"/>
    <n v="6"/>
    <x v="0"/>
    <s v="CONGO"/>
    <s v="o"/>
  </r>
  <r>
    <d v="2019-01-28T00:00:00"/>
    <s v="Frais de mission Me MALONGA MBOKO Audrey /DJAMBALA"/>
    <x v="11"/>
    <x v="3"/>
    <m/>
    <n v="78000"/>
    <n v="141.32739033538078"/>
    <n v="551.91"/>
    <n v="11545877.75"/>
    <x v="1"/>
    <n v="10"/>
    <x v="2"/>
    <s v="CONGO"/>
    <s v="o"/>
  </r>
  <r>
    <d v="2019-01-28T00:00:00"/>
    <s v="Taxi domicile-Bureau"/>
    <x v="0"/>
    <x v="3"/>
    <m/>
    <n v="1000"/>
    <n v="1.811889619684369"/>
    <n v="551.91"/>
    <n v="11544877.75"/>
    <x v="13"/>
    <s v="Décharge"/>
    <x v="2"/>
    <s v="CONGO"/>
    <s v="ɣ"/>
  </r>
  <r>
    <d v="2019-01-28T00:00:00"/>
    <s v="Taxi Bureau -domicile"/>
    <x v="0"/>
    <x v="3"/>
    <m/>
    <n v="1000"/>
    <n v="1.811889619684369"/>
    <n v="551.91"/>
    <n v="11543877.75"/>
    <x v="13"/>
    <s v="Décharge"/>
    <x v="2"/>
    <s v="CONGO"/>
    <s v="ɣ"/>
  </r>
  <r>
    <d v="2019-01-28T00:00:00"/>
    <s v="Food allowance pendant la pause"/>
    <x v="6"/>
    <x v="3"/>
    <m/>
    <n v="1000"/>
    <n v="1.811889619684369"/>
    <n v="551.91"/>
    <n v="11542877.75"/>
    <x v="13"/>
    <s v="Décharge"/>
    <x v="2"/>
    <s v="CONGO"/>
    <s v="ɣ"/>
  </r>
  <r>
    <d v="2019-01-28T00:00:00"/>
    <s v="Impression et reliure des rapports d'activités PALF du 4eme trimestre dans une bureautique"/>
    <x v="13"/>
    <x v="1"/>
    <m/>
    <n v="4600"/>
    <n v="8.3346922505480965"/>
    <n v="551.91"/>
    <n v="11538277.75"/>
    <x v="8"/>
    <s v="Oui"/>
    <x v="2"/>
    <s v="CONGO"/>
    <s v="o"/>
  </r>
  <r>
    <d v="2019-01-28T00:00:00"/>
    <s v="Taxi Bureau-Mampasi-Bureau (achat téléphone professionnel)"/>
    <x v="0"/>
    <x v="0"/>
    <m/>
    <n v="2000"/>
    <n v="3.5283325100557477"/>
    <n v="566.84"/>
    <n v="11536277.75"/>
    <x v="7"/>
    <s v="Décharge"/>
    <x v="0"/>
    <s v="CONGO"/>
    <s v="ɣ"/>
  </r>
  <r>
    <d v="2019-01-28T00:00:00"/>
    <s v="FRAIS VRT PERMANENT"/>
    <x v="7"/>
    <x v="1"/>
    <m/>
    <n v="295"/>
    <n v="0.53450743780688881"/>
    <n v="551.91"/>
    <n v="11535982.75"/>
    <x v="4"/>
    <s v="Relevé"/>
    <x v="2"/>
    <s v="CONGO"/>
    <s v="o"/>
  </r>
  <r>
    <d v="2019-01-28T00:00:00"/>
    <s v="V.P EMIS LENDO LEPERS JEWEL/Paiement du loyer de PNR pour le mois de janvier 2019"/>
    <x v="10"/>
    <x v="1"/>
    <m/>
    <n v="165000"/>
    <n v="298.96178724792088"/>
    <n v="551.91"/>
    <n v="11370982.75"/>
    <x v="4"/>
    <s v="Ordre de virement"/>
    <x v="2"/>
    <s v="CONGO"/>
    <s v="o"/>
  </r>
  <r>
    <d v="2019-01-28T00:00:00"/>
    <s v="FRAIS RET.DEPLACE Chq n°3634998"/>
    <x v="7"/>
    <x v="1"/>
    <m/>
    <n v="3484"/>
    <n v="6.312623434980341"/>
    <n v="551.91"/>
    <n v="11367498.75"/>
    <x v="4"/>
    <n v="3634998"/>
    <x v="2"/>
    <s v="CONGO"/>
    <s v="o"/>
  </r>
  <r>
    <d v="2019-01-28T00:00:00"/>
    <s v="Ouverture du dossier-contrat d'engagement d'avocat du 28 Janvier 2019/Me MOUSSAHOU GOMA Anicet Chq n°3634998"/>
    <x v="11"/>
    <x v="3"/>
    <m/>
    <n v="125000"/>
    <n v="226.48620246054611"/>
    <n v="551.91"/>
    <n v="11242498.75"/>
    <x v="4"/>
    <n v="3634998"/>
    <x v="2"/>
    <s v="CONGO"/>
    <s v="o"/>
  </r>
  <r>
    <d v="2019-01-28T00:00:00"/>
    <s v="Virement salaire janvier 2019-Mésange CIGNAS"/>
    <x v="6"/>
    <x v="3"/>
    <m/>
    <n v="470000"/>
    <n v="851.58812125165343"/>
    <n v="551.91"/>
    <n v="10772498.75"/>
    <x v="4"/>
    <s v="Ordre de virement"/>
    <x v="2"/>
    <s v="CONGO"/>
    <s v="o"/>
  </r>
  <r>
    <d v="2019-01-28T00:00:00"/>
    <s v="Virement salaire Janvier 2019-Evariste LELOUSSI"/>
    <x v="6"/>
    <x v="4"/>
    <m/>
    <n v="140000"/>
    <n v="253.66454675581164"/>
    <n v="551.91"/>
    <n v="10632498.75"/>
    <x v="4"/>
    <s v="Ordre de virement"/>
    <x v="2"/>
    <s v="CONGO"/>
    <s v="o"/>
  </r>
  <r>
    <d v="2019-01-28T00:00:00"/>
    <s v="Virement salaire Janvier 2019-Gaudet Stone MALANDA"/>
    <x v="6"/>
    <x v="3"/>
    <m/>
    <n v="166755"/>
    <n v="302.14165353046695"/>
    <n v="551.91"/>
    <n v="10465743.75"/>
    <x v="4"/>
    <s v="Ordre de virement"/>
    <x v="2"/>
    <s v="CONGO"/>
    <s v="o"/>
  </r>
  <r>
    <d v="2019-01-28T00:00:00"/>
    <s v="Virement salaire Janvier 2019-Herick TCHICAYA"/>
    <x v="6"/>
    <x v="3"/>
    <m/>
    <n v="250000"/>
    <n v="452.97240492109222"/>
    <n v="551.91"/>
    <n v="10215743.75"/>
    <x v="4"/>
    <s v="Ordre de virement"/>
    <x v="2"/>
    <s v="CONGO"/>
    <s v="o"/>
  </r>
  <r>
    <d v="2019-01-28T00:00:00"/>
    <s v="Virement salaire Janvier 2019-Mavy MALELA"/>
    <x v="6"/>
    <x v="2"/>
    <m/>
    <n v="385939"/>
    <n v="699.27886793136565"/>
    <n v="551.91"/>
    <n v="9829804.75"/>
    <x v="4"/>
    <s v="Ordre de virement"/>
    <x v="2"/>
    <s v="CONGO"/>
    <s v="o"/>
  </r>
  <r>
    <d v="2019-01-28T00:00:00"/>
    <s v="Virement salaire Janvier 2019-Crépin IBOUILI"/>
    <x v="6"/>
    <x v="3"/>
    <m/>
    <n v="193600"/>
    <n v="350.78183037089383"/>
    <n v="551.91"/>
    <n v="9636204.75"/>
    <x v="4"/>
    <s v="Ordre de virement"/>
    <x v="2"/>
    <s v="CONGO"/>
    <s v="o"/>
  </r>
  <r>
    <d v="2019-01-28T00:00:00"/>
    <s v="Virement salaire Janvier 2019-Dalia Palyga KOUNINGANGA OYONTSIO"/>
    <x v="6"/>
    <x v="3"/>
    <m/>
    <n v="166755"/>
    <n v="302.14165353046695"/>
    <n v="551.91"/>
    <n v="9469449.75"/>
    <x v="4"/>
    <s v="Ordre de virement"/>
    <x v="2"/>
    <s v="CONGO"/>
    <s v="o"/>
  </r>
  <r>
    <d v="2019-01-28T00:00:00"/>
    <s v="Virement salire Janvier 2019- NZENGOMONA NTADI Pricille Déborah (suite à la procuration de Mr Jack Bénisson MALONGA MERSY en mission en RCA)"/>
    <x v="6"/>
    <x v="3"/>
    <m/>
    <n v="230000"/>
    <n v="416.73461252740486"/>
    <n v="551.91"/>
    <n v="9239449.75"/>
    <x v="4"/>
    <s v="Ordre de virement"/>
    <x v="2"/>
    <s v="CONGO"/>
    <s v="o"/>
  </r>
  <r>
    <d v="2019-01-28T00:00:00"/>
    <s v="FRAIS EMIS VRT SALAIRE"/>
    <x v="7"/>
    <x v="1"/>
    <m/>
    <n v="9964"/>
    <n v="18.053668170535051"/>
    <n v="551.91"/>
    <n v="9229485.75"/>
    <x v="4"/>
    <s v="Relevé"/>
    <x v="2"/>
    <s v="CONGO"/>
    <s v="o"/>
  </r>
  <r>
    <d v="2019-01-29T00:00:00"/>
    <s v="Food allowance mission MAKOUA du 30 janvier au 05 février 2019"/>
    <x v="1"/>
    <x v="0"/>
    <m/>
    <n v="70000"/>
    <n v="123.49163785195115"/>
    <n v="566.84"/>
    <n v="9159485.75"/>
    <x v="5"/>
    <s v="Décharge"/>
    <x v="0"/>
    <s v="CONGO"/>
    <s v="ɣ"/>
  </r>
  <r>
    <d v="2019-01-29T00:00:00"/>
    <s v="Paiement frais d'hôtel à MAKOUA pour 06 nuitées du 30 janvier au 05 février"/>
    <x v="1"/>
    <x v="0"/>
    <m/>
    <n v="90000"/>
    <n v="158.77496295250864"/>
    <n v="566.84"/>
    <n v="9069485.75"/>
    <x v="5"/>
    <s v="OUI"/>
    <x v="0"/>
    <s v="CONGO"/>
    <s v="o"/>
  </r>
  <r>
    <d v="2019-01-29T00:00:00"/>
    <s v="Food allowance mission MAKOUA du 30 janvier au 05 février 2019"/>
    <x v="1"/>
    <x v="0"/>
    <m/>
    <n v="70000"/>
    <n v="123.49163785195115"/>
    <n v="566.84"/>
    <n v="8999485.75"/>
    <x v="7"/>
    <s v="Décharge"/>
    <x v="0"/>
    <s v="CONGO"/>
    <s v="ɣ"/>
  </r>
  <r>
    <d v="2019-01-29T00:00:00"/>
    <s v="Paiement frais d'hôtel à MAKOUA pour 06 nuitées du 30 janvier au 05 février"/>
    <x v="1"/>
    <x v="0"/>
    <m/>
    <n v="90000"/>
    <n v="158.77496295250864"/>
    <n v="566.84"/>
    <n v="8909485.75"/>
    <x v="7"/>
    <s v="OUI"/>
    <x v="0"/>
    <s v="CONGO"/>
    <s v="o"/>
  </r>
  <r>
    <d v="2019-01-29T00:00:00"/>
    <s v="Food allowance pendant la pause"/>
    <x v="6"/>
    <x v="0"/>
    <m/>
    <n v="1000"/>
    <n v="1.7641662550278738"/>
    <n v="566.84"/>
    <n v="8908485.75"/>
    <x v="0"/>
    <s v="Décharge"/>
    <x v="0"/>
    <s v="CONGO"/>
    <s v="ɣ"/>
  </r>
  <r>
    <d v="2019-01-29T00:00:00"/>
    <s v="Taxi domicile-bureau-domicile"/>
    <x v="0"/>
    <x v="0"/>
    <m/>
    <n v="2000"/>
    <n v="3.5283325100557477"/>
    <n v="566.84"/>
    <n v="8906485.75"/>
    <x v="0"/>
    <s v="Décharge"/>
    <x v="0"/>
    <s v="CONGO"/>
    <s v="ɣ"/>
  </r>
  <r>
    <d v="2019-01-29T00:00:00"/>
    <s v="Taxi bureau-ambassade du Gabon-bureau"/>
    <x v="0"/>
    <x v="0"/>
    <m/>
    <n v="2000"/>
    <n v="3.5283325100557477"/>
    <n v="566.84"/>
    <n v="8904485.75"/>
    <x v="0"/>
    <s v="Décharge"/>
    <x v="0"/>
    <s v="CONGO"/>
    <s v="ɣ"/>
  </r>
  <r>
    <d v="2019-01-29T00:00:00"/>
    <s v="Taxi bureau-aéroport-bureau"/>
    <x v="0"/>
    <x v="0"/>
    <m/>
    <n v="2000"/>
    <n v="3.5283325100557477"/>
    <n v="566.84"/>
    <n v="8902485.75"/>
    <x v="0"/>
    <s v="Décharge"/>
    <x v="0"/>
    <s v="CONGO"/>
    <s v="ɣ"/>
  </r>
  <r>
    <d v="2019-01-29T00:00:00"/>
    <s v="Achat billet BZV-IMPFONDO Ci64"/>
    <x v="4"/>
    <x v="0"/>
    <m/>
    <n v="56000"/>
    <n v="98.793310281560935"/>
    <n v="566.84"/>
    <n v="8846485.75"/>
    <x v="0"/>
    <n v="25"/>
    <x v="0"/>
    <s v="CONGO"/>
    <s v="o"/>
  </r>
  <r>
    <d v="2019-01-29T00:00:00"/>
    <s v="Taxi Bureau-BCI-MTN-AIRTEL-CNSS-ONEMO"/>
    <x v="0"/>
    <x v="2"/>
    <m/>
    <n v="5000"/>
    <n v="9.0594480984218446"/>
    <n v="551.91"/>
    <n v="8841485.75"/>
    <x v="1"/>
    <s v="Décharge"/>
    <x v="2"/>
    <s v="CONGO"/>
    <s v="ɣ"/>
  </r>
  <r>
    <d v="2019-01-29T00:00:00"/>
    <s v="Taxi domicile-Bureau"/>
    <x v="0"/>
    <x v="3"/>
    <m/>
    <n v="1000"/>
    <n v="1.811889619684369"/>
    <n v="551.91"/>
    <n v="8840485.75"/>
    <x v="13"/>
    <s v="Décharge"/>
    <x v="2"/>
    <s v="CONGO"/>
    <s v="ɣ"/>
  </r>
  <r>
    <d v="2019-01-29T00:00:00"/>
    <s v="Taxi Bureau -domicile"/>
    <x v="0"/>
    <x v="3"/>
    <m/>
    <n v="1000"/>
    <n v="1.811889619684369"/>
    <n v="551.91"/>
    <n v="8839485.75"/>
    <x v="13"/>
    <s v="Décharge"/>
    <x v="2"/>
    <s v="CONGO"/>
    <s v="ɣ"/>
  </r>
  <r>
    <d v="2019-01-29T00:00:00"/>
    <s v="Food allowance pendant la pause"/>
    <x v="6"/>
    <x v="3"/>
    <m/>
    <n v="1000"/>
    <n v="1.811889619684369"/>
    <n v="551.91"/>
    <n v="8838485.75"/>
    <x v="13"/>
    <s v="Décharge"/>
    <x v="2"/>
    <s v="CONGO"/>
    <s v="ɣ"/>
  </r>
  <r>
    <d v="2019-01-29T00:00:00"/>
    <s v="Taxi Bureau -Parquet/Aller- retour"/>
    <x v="0"/>
    <x v="3"/>
    <m/>
    <n v="2000"/>
    <n v="3.623779239368738"/>
    <n v="551.91"/>
    <n v="8836485.75"/>
    <x v="13"/>
    <s v="Décharge"/>
    <x v="2"/>
    <s v="CONGO"/>
    <s v="ɣ"/>
  </r>
  <r>
    <d v="2019-01-29T00:00:00"/>
    <s v="Taxi Office&gt; MEF &gt; Office &gt; WCS&gt; MEF &gt; Office "/>
    <x v="0"/>
    <x v="2"/>
    <m/>
    <n v="4500"/>
    <n v="8.1535032885796603"/>
    <n v="551.91"/>
    <n v="8831985.75"/>
    <x v="12"/>
    <m/>
    <x v="2"/>
    <s v="CONGO"/>
    <s v="ɣ"/>
  </r>
  <r>
    <d v="2019-01-29T00:00:00"/>
    <s v="Achat crédit (contacter les cibles de Kinshasa)"/>
    <x v="8"/>
    <x v="1"/>
    <m/>
    <n v="5000"/>
    <n v="8.8208312751393692"/>
    <n v="566.84"/>
    <n v="8826985.75"/>
    <x v="7"/>
    <s v="Décharge"/>
    <x v="0"/>
    <s v="CONGO"/>
    <s v="ɣ"/>
  </r>
  <r>
    <d v="2019-01-29T00:00:00"/>
    <s v="Taxi Domicile-Gare routière océan du nord de talangai"/>
    <x v="0"/>
    <x v="3"/>
    <m/>
    <n v="1500"/>
    <n v="2.7178344295265533"/>
    <n v="551.91"/>
    <n v="8825485.75"/>
    <x v="11"/>
    <s v="Décharge"/>
    <x v="2"/>
    <s v="CONGO"/>
    <s v="ɣ"/>
  </r>
  <r>
    <d v="2019-01-29T00:00:00"/>
    <s v="Taxi NGO-DJAMBALA"/>
    <x v="0"/>
    <x v="3"/>
    <m/>
    <n v="3000"/>
    <n v="5.4356688590531066"/>
    <n v="551.91"/>
    <n v="8822485.75"/>
    <x v="11"/>
    <s v="Décharge"/>
    <x v="2"/>
    <s v="CONGO"/>
    <s v="ɣ"/>
  </r>
  <r>
    <d v="2019-01-29T00:00:00"/>
    <s v="Taxi moto à Djambala: hôtel-Maison d'arrêt pour la visite geôle"/>
    <x v="0"/>
    <x v="3"/>
    <m/>
    <n v="300"/>
    <n v="0.54356688590531066"/>
    <n v="551.91"/>
    <n v="8822185.75"/>
    <x v="11"/>
    <s v="Décharge"/>
    <x v="2"/>
    <s v="CONGO"/>
    <s v="ɣ"/>
  </r>
  <r>
    <d v="2019-01-29T00:00:00"/>
    <s v="Taxi moto à Djambala maison d'arrêt-hôtel"/>
    <x v="0"/>
    <x v="3"/>
    <m/>
    <n v="300"/>
    <n v="0.54356688590531066"/>
    <n v="551.91"/>
    <n v="8821885.75"/>
    <x v="11"/>
    <s v="Décharge"/>
    <x v="2"/>
    <s v="CONGO"/>
    <s v="ɣ"/>
  </r>
  <r>
    <d v="2019-01-29T00:00:00"/>
    <s v="Taxi domicile-aéroport"/>
    <x v="0"/>
    <x v="3"/>
    <m/>
    <n v="1000"/>
    <n v="1.811889619684369"/>
    <n v="551.91"/>
    <n v="8820885.75"/>
    <x v="10"/>
    <s v="Décharge"/>
    <x v="2"/>
    <s v="CONGO"/>
    <s v="ɣ"/>
  </r>
  <r>
    <d v="2019-01-29T00:00:00"/>
    <s v="Taxi aéroport-hôtel à Ouesso"/>
    <x v="0"/>
    <x v="3"/>
    <m/>
    <n v="500"/>
    <n v="0.90594480984218451"/>
    <n v="551.91"/>
    <n v="8820385.75"/>
    <x v="10"/>
    <s v="Décharge"/>
    <x v="2"/>
    <s v="CONGO"/>
    <s v="ɣ"/>
  </r>
  <r>
    <d v="2019-01-29T00:00:00"/>
    <s v="Achat billet d'avion Ouesso-Brazzaville"/>
    <x v="4"/>
    <x v="3"/>
    <m/>
    <n v="51000"/>
    <n v="92.406370603902815"/>
    <n v="551.91"/>
    <n v="8769385.75"/>
    <x v="10"/>
    <n v="22"/>
    <x v="2"/>
    <s v="CONGO"/>
    <s v="o"/>
  </r>
  <r>
    <d v="2019-01-29T00:00:00"/>
    <s v="Taxi hôtel-case de passage Palf à Ouesso"/>
    <x v="0"/>
    <x v="3"/>
    <m/>
    <n v="500"/>
    <n v="0.90594480984218451"/>
    <n v="551.91"/>
    <n v="8768885.75"/>
    <x v="10"/>
    <s v="Décharge"/>
    <x v="2"/>
    <s v="CONGO"/>
    <s v="ɣ"/>
  </r>
  <r>
    <d v="2019-01-29T00:00:00"/>
    <s v="Taxi case de passage PALF-restaurant à Ouesso"/>
    <x v="0"/>
    <x v="3"/>
    <m/>
    <n v="500"/>
    <n v="0.90594480984218451"/>
    <n v="551.91"/>
    <n v="8768385.75"/>
    <x v="10"/>
    <s v="Décharge"/>
    <x v="2"/>
    <s v="CONGO"/>
    <s v="ɣ"/>
  </r>
  <r>
    <d v="2019-01-29T00:00:00"/>
    <s v="Taxi restaurant-hôtel à Ouesso"/>
    <x v="0"/>
    <x v="3"/>
    <m/>
    <n v="500"/>
    <n v="0.90594480984218451"/>
    <n v="551.91"/>
    <n v="8767885.75"/>
    <x v="10"/>
    <s v="Décharge"/>
    <x v="2"/>
    <s v="CONGO"/>
    <s v="ɣ"/>
  </r>
  <r>
    <d v="2019-01-29T00:00:00"/>
    <s v="Taxi bureau - Moungali pour achat billet BZV-Makoua"/>
    <x v="0"/>
    <x v="0"/>
    <m/>
    <n v="1000"/>
    <n v="1.7641662550278738"/>
    <n v="566.84"/>
    <n v="8766885.75"/>
    <x v="5"/>
    <s v="décharge"/>
    <x v="0"/>
    <s v="CONGO"/>
    <s v="ɣ"/>
  </r>
  <r>
    <d v="2019-01-29T00:00:00"/>
    <s v="Taxi Moungali - Ocean du nord Talangai pour achat du billet BZV-Makoua"/>
    <x v="0"/>
    <x v="0"/>
    <m/>
    <n v="1000"/>
    <n v="1.7641662550278738"/>
    <n v="566.84"/>
    <n v="8765885.75"/>
    <x v="5"/>
    <s v="décharge"/>
    <x v="0"/>
    <s v="CONGO"/>
    <s v="ɣ"/>
  </r>
  <r>
    <d v="2019-01-29T00:00:00"/>
    <s v="Taxi ocean du nord Talangai - Trans Afrique - Ocean du nord talangai - boulevard pour renseignement et achat du billet"/>
    <x v="0"/>
    <x v="0"/>
    <m/>
    <n v="2500"/>
    <n v="4.4104156375696846"/>
    <n v="566.84"/>
    <n v="8763385.75"/>
    <x v="5"/>
    <s v="décharge"/>
    <x v="0"/>
    <s v="CONGO"/>
    <s v="ɣ"/>
  </r>
  <r>
    <d v="2019-01-29T00:00:00"/>
    <s v="Achat du billet BZV-Makoua pour mission d'investigation"/>
    <x v="0"/>
    <x v="0"/>
    <m/>
    <n v="12000"/>
    <n v="21.169995060334486"/>
    <n v="566.84"/>
    <n v="8751385.75"/>
    <x v="5"/>
    <s v="oui"/>
    <x v="0"/>
    <s v="CONGO"/>
    <s v="n"/>
  </r>
  <r>
    <d v="2019-01-29T00:00:00"/>
    <s v="FRAIS RET.DEPLACE Chq n°3635003"/>
    <x v="7"/>
    <x v="1"/>
    <m/>
    <n v="3484"/>
    <n v="6.312623434980341"/>
    <n v="551.91"/>
    <n v="8747901.75"/>
    <x v="4"/>
    <n v="3635003"/>
    <x v="2"/>
    <s v="CONGO"/>
    <s v="o"/>
  </r>
  <r>
    <d v="2019-01-30T00:00:00"/>
    <s v="Food allowance pendant la pause"/>
    <x v="6"/>
    <x v="0"/>
    <m/>
    <n v="1000"/>
    <n v="1.7641662550278738"/>
    <n v="566.84"/>
    <n v="8746901.75"/>
    <x v="0"/>
    <s v="Décharge"/>
    <x v="0"/>
    <s v="CONGO"/>
    <s v="ɣ"/>
  </r>
  <r>
    <d v="2019-01-30T00:00:00"/>
    <s v="Taxi domicile-bureau-domicile"/>
    <x v="0"/>
    <x v="0"/>
    <m/>
    <n v="2000"/>
    <n v="3.5283325100557477"/>
    <n v="566.84"/>
    <n v="8744901.75"/>
    <x v="0"/>
    <s v="Décharge"/>
    <x v="0"/>
    <s v="CONGO"/>
    <s v="ɣ"/>
  </r>
  <r>
    <d v="2019-01-30T00:00:00"/>
    <s v="Taxi bureau-aéroport-bureau"/>
    <x v="0"/>
    <x v="0"/>
    <m/>
    <n v="2000"/>
    <n v="3.5283325100557477"/>
    <n v="566.84"/>
    <n v="8742901.75"/>
    <x v="0"/>
    <s v="Décharge"/>
    <x v="0"/>
    <s v="CONGO"/>
    <s v="ɣ"/>
  </r>
  <r>
    <d v="2019-01-30T00:00:00"/>
    <s v="Achat billet d'avion BZV- IMPFONDO pour Gaudet MALANDA"/>
    <x v="4"/>
    <x v="3"/>
    <m/>
    <n v="56000"/>
    <n v="101.46581870232465"/>
    <n v="551.91"/>
    <n v="8686901.75"/>
    <x v="0"/>
    <n v="24"/>
    <x v="2"/>
    <s v="CONGO"/>
    <s v="o"/>
  </r>
  <r>
    <d v="2019-01-30T00:00:00"/>
    <s v="Bonus du mois décembre 2018-Mésange CIGNAS"/>
    <x v="5"/>
    <x v="3"/>
    <m/>
    <n v="10000"/>
    <n v="18.118896196843689"/>
    <n v="551.91"/>
    <n v="8676901.75"/>
    <x v="1"/>
    <n v="19"/>
    <x v="2"/>
    <s v="CONGO"/>
    <s v="o"/>
  </r>
  <r>
    <d v="2019-01-30T00:00:00"/>
    <s v="Bonus de Responsabilité du mois de décembre 2018-Mésange CIGNAS"/>
    <x v="5"/>
    <x v="3"/>
    <m/>
    <n v="15000"/>
    <n v="27.178344295265536"/>
    <n v="551.91"/>
    <n v="8661901.75"/>
    <x v="1"/>
    <n v="20"/>
    <x v="2"/>
    <s v="CONGO"/>
    <s v="o"/>
  </r>
  <r>
    <d v="2019-01-30T00:00:00"/>
    <s v="Frais de transfert à Dalia/OUESSO"/>
    <x v="3"/>
    <x v="1"/>
    <m/>
    <n v="3170"/>
    <n v="5.7436900943994491"/>
    <n v="551.91"/>
    <n v="8658731.75"/>
    <x v="1"/>
    <s v="31/GCF"/>
    <x v="2"/>
    <s v="CONGO"/>
    <s v="o"/>
  </r>
  <r>
    <d v="2019-01-30T00:00:00"/>
    <s v="Frais de transfert à Jospin/DJAMBALA"/>
    <x v="3"/>
    <x v="1"/>
    <m/>
    <n v="3375"/>
    <n v="6.1151274664347453"/>
    <n v="551.91"/>
    <n v="8655356.75"/>
    <x v="1"/>
    <s v="32/GCF"/>
    <x v="2"/>
    <s v="CONGO"/>
    <s v="o"/>
  </r>
  <r>
    <d v="2019-01-30T00:00:00"/>
    <s v="Taxi domicile-Bureau"/>
    <x v="0"/>
    <x v="3"/>
    <m/>
    <n v="1000"/>
    <n v="1.811889619684369"/>
    <n v="551.91"/>
    <n v="8654356.75"/>
    <x v="13"/>
    <s v="Décharge"/>
    <x v="2"/>
    <s v="CONGO"/>
    <s v="ɣ"/>
  </r>
  <r>
    <d v="2019-01-30T00:00:00"/>
    <s v="Food allowance pendant la pause"/>
    <x v="6"/>
    <x v="3"/>
    <m/>
    <n v="1000"/>
    <n v="1.811889619684369"/>
    <n v="551.91"/>
    <n v="8653356.75"/>
    <x v="13"/>
    <s v="Décharge"/>
    <x v="2"/>
    <s v="CONGO"/>
    <s v="ɣ"/>
  </r>
  <r>
    <d v="2019-01-30T00:00:00"/>
    <s v="Taxi Bureau -domicile"/>
    <x v="0"/>
    <x v="3"/>
    <m/>
    <n v="1000"/>
    <n v="1.811889619684369"/>
    <n v="551.91"/>
    <n v="8652356.75"/>
    <x v="13"/>
    <s v="Décharge"/>
    <x v="2"/>
    <s v="CONGO"/>
    <s v="ɣ"/>
  </r>
  <r>
    <d v="2019-01-30T00:00:00"/>
    <s v="Taxi Bureau PALF-Ministère de l'Economie Forestière"/>
    <x v="0"/>
    <x v="4"/>
    <m/>
    <n v="1000"/>
    <n v="1.811889619684369"/>
    <n v="551.91"/>
    <n v="8651356.75"/>
    <x v="8"/>
    <s v="Décharge"/>
    <x v="2"/>
    <s v="CONGO"/>
    <s v="ɣ"/>
  </r>
  <r>
    <d v="2019-01-30T00:00:00"/>
    <s v="Taxi DGFAP-Ministère de la Justice"/>
    <x v="0"/>
    <x v="4"/>
    <m/>
    <n v="1000"/>
    <n v="1.811889619684369"/>
    <n v="551.91"/>
    <n v="8650356.75"/>
    <x v="8"/>
    <s v="Décharge"/>
    <x v="2"/>
    <s v="CONGO"/>
    <s v="ɣ"/>
  </r>
  <r>
    <d v="2019-01-30T00:00:00"/>
    <s v="Taxi Ministère de la Justice-ACFAP"/>
    <x v="0"/>
    <x v="4"/>
    <m/>
    <n v="1000"/>
    <n v="1.811889619684369"/>
    <n v="551.91"/>
    <n v="8649356.75"/>
    <x v="8"/>
    <s v="Décharge"/>
    <x v="2"/>
    <s v="CONGO"/>
    <s v="ɣ"/>
  </r>
  <r>
    <d v="2019-01-30T00:00:00"/>
    <s v="Taxi ACFAP-Bureau PALF"/>
    <x v="0"/>
    <x v="4"/>
    <m/>
    <n v="1000"/>
    <n v="1.811889619684369"/>
    <n v="551.91"/>
    <n v="8648356.75"/>
    <x v="8"/>
    <s v="Décharge"/>
    <x v="2"/>
    <s v="CONGO"/>
    <s v="ɣ"/>
  </r>
  <r>
    <d v="2019-01-30T00:00:00"/>
    <s v="Taxi bureau-Jeanne vialle-Talangai (achat billet pour Makoua)"/>
    <x v="0"/>
    <x v="0"/>
    <m/>
    <n v="2000"/>
    <n v="3.5283325100557477"/>
    <n v="566.84"/>
    <n v="8646356.75"/>
    <x v="7"/>
    <s v="Décharge"/>
    <x v="0"/>
    <s v="CONGO"/>
    <s v="ɣ"/>
  </r>
  <r>
    <d v="2019-01-30T00:00:00"/>
    <s v="Achat billet BZV-Makoua (mission makoua)"/>
    <x v="0"/>
    <x v="0"/>
    <m/>
    <n v="12000"/>
    <n v="21.169995060334486"/>
    <n v="566.84"/>
    <n v="8634356.75"/>
    <x v="7"/>
    <s v="010207002019-32"/>
    <x v="0"/>
    <s v="CONGO"/>
    <s v="o"/>
  </r>
  <r>
    <d v="2019-01-30T00:00:00"/>
    <s v="Taxi moto à Djambala: hôtel-Maison d'arrêt pour la visite geôle"/>
    <x v="0"/>
    <x v="3"/>
    <m/>
    <n v="300"/>
    <n v="0.54356688590531066"/>
    <n v="551.91"/>
    <n v="8634056.75"/>
    <x v="11"/>
    <s v="Décharge"/>
    <x v="2"/>
    <s v="CONGO"/>
    <s v="ɣ"/>
  </r>
  <r>
    <d v="2019-01-30T00:00:00"/>
    <s v="Taxi moto maison d'arrêt-hôtel"/>
    <x v="0"/>
    <x v="3"/>
    <m/>
    <n v="300"/>
    <n v="0.54356688590531066"/>
    <n v="551.91"/>
    <n v="8633756.75"/>
    <x v="11"/>
    <s v="Décharge"/>
    <x v="2"/>
    <s v="CONGO"/>
    <s v="ɣ"/>
  </r>
  <r>
    <d v="2019-01-30T00:00:00"/>
    <s v="Taxi moto à Djambala hôtel-DDEF pour présentation des civilités au DD "/>
    <x v="0"/>
    <x v="3"/>
    <m/>
    <n v="300"/>
    <n v="0.54356688590531066"/>
    <n v="551.91"/>
    <n v="8633456.75"/>
    <x v="11"/>
    <s v="Décharge"/>
    <x v="2"/>
    <s v="CONGO"/>
    <s v="ɣ"/>
  </r>
  <r>
    <d v="2019-01-30T00:00:00"/>
    <s v="Taxi moto à Djambala TGI-Charden Farell pour rétirer les fonds transferés par Mavy"/>
    <x v="0"/>
    <x v="3"/>
    <m/>
    <n v="300"/>
    <n v="0.54356688590531066"/>
    <n v="551.91"/>
    <n v="8633156.75"/>
    <x v="11"/>
    <s v="Décharge"/>
    <x v="2"/>
    <s v="CONGO"/>
    <s v="ɣ"/>
  </r>
  <r>
    <d v="2019-01-30T00:00:00"/>
    <s v="Taxi moto Charden farell-TGI"/>
    <x v="0"/>
    <x v="3"/>
    <m/>
    <n v="300"/>
    <n v="0.54356688590531066"/>
    <n v="551.91"/>
    <n v="8632856.75"/>
    <x v="11"/>
    <s v="Décharge"/>
    <x v="2"/>
    <s v="CONGO"/>
    <s v="ɣ"/>
  </r>
  <r>
    <d v="2019-01-30T00:00:00"/>
    <s v="Taxi moto TGI-Restaurant"/>
    <x v="0"/>
    <x v="3"/>
    <m/>
    <n v="300"/>
    <n v="0.54356688590531066"/>
    <n v="551.91"/>
    <n v="8632556.75"/>
    <x v="11"/>
    <s v="Décharge"/>
    <x v="2"/>
    <s v="CONGO"/>
    <s v="ɣ"/>
  </r>
  <r>
    <d v="2019-01-30T00:00:00"/>
    <s v="Taxi moto Restaurant-hôtel"/>
    <x v="0"/>
    <x v="3"/>
    <m/>
    <n v="300"/>
    <n v="0.54356688590531066"/>
    <n v="551.91"/>
    <n v="8632256.75"/>
    <x v="11"/>
    <s v="Décharge"/>
    <x v="2"/>
    <s v="CONGO"/>
    <s v="ɣ"/>
  </r>
  <r>
    <d v="2019-01-30T00:00:00"/>
    <s v="Ration du prévenu à DJAMBALA"/>
    <x v="12"/>
    <x v="3"/>
    <m/>
    <n v="1000"/>
    <n v="1.811889619684369"/>
    <n v="551.91"/>
    <n v="8631256.75"/>
    <x v="11"/>
    <s v="Décharge"/>
    <x v="2"/>
    <s v="CONGO"/>
    <s v="ɣ"/>
  </r>
  <r>
    <d v="2019-01-30T00:00:00"/>
    <s v="Transfert à Maitre Malonga/complement frais de mission"/>
    <x v="11"/>
    <x v="3"/>
    <m/>
    <n v="35000"/>
    <n v="63.416136688952911"/>
    <n v="551.91"/>
    <n v="8596256.75"/>
    <x v="11"/>
    <s v="OUI"/>
    <x v="2"/>
    <s v="CONGO"/>
    <s v="o"/>
  </r>
  <r>
    <d v="2019-01-30T00:00:00"/>
    <s v="Food allowance à Djambala pour 02 jours"/>
    <x v="1"/>
    <x v="3"/>
    <m/>
    <n v="20000"/>
    <n v="36.237792393687378"/>
    <n v="551.91"/>
    <n v="8576256.75"/>
    <x v="11"/>
    <s v="Décharge"/>
    <x v="2"/>
    <s v="CONGO"/>
    <s v="ɣ"/>
  </r>
  <r>
    <d v="2019-01-30T00:00:00"/>
    <s v="Paiement frais d'hôtel à Djambala du 29 au 31 janvier 2019"/>
    <x v="1"/>
    <x v="3"/>
    <m/>
    <n v="30000"/>
    <n v="54.356688590531071"/>
    <n v="551.91"/>
    <n v="8546256.75"/>
    <x v="11"/>
    <s v="Décharge"/>
    <x v="2"/>
    <s v="CONGO"/>
    <s v="n"/>
  </r>
  <r>
    <d v="2019-01-30T00:00:00"/>
    <s v="Taxi hôtel-Ddef à Ouesso"/>
    <x v="0"/>
    <x v="3"/>
    <m/>
    <n v="500"/>
    <n v="0.90594480984218451"/>
    <n v="551.91"/>
    <n v="8545756.75"/>
    <x v="10"/>
    <s v="Décharge"/>
    <x v="2"/>
    <s v="CONGO"/>
    <s v="ɣ"/>
  </r>
  <r>
    <d v="2019-01-30T00:00:00"/>
    <s v="Taxi TGI-Ddef à Ouesso"/>
    <x v="0"/>
    <x v="3"/>
    <m/>
    <n v="500"/>
    <n v="0.90594480984218451"/>
    <n v="551.91"/>
    <n v="8545256.75"/>
    <x v="10"/>
    <s v="Décharge"/>
    <x v="2"/>
    <s v="CONGO"/>
    <s v="ɣ"/>
  </r>
  <r>
    <d v="2019-01-30T00:00:00"/>
    <s v="Taxi Ddef-case de passage Palf à Ouesso "/>
    <x v="0"/>
    <x v="3"/>
    <m/>
    <n v="500"/>
    <n v="0.90594480984218451"/>
    <n v="551.91"/>
    <n v="8544756.75"/>
    <x v="10"/>
    <s v="Décharge"/>
    <x v="2"/>
    <s v="CONGO"/>
    <s v="ɣ"/>
  </r>
  <r>
    <d v="2019-01-30T00:00:00"/>
    <s v="Taxi case de passage-charden farell à Ouesso"/>
    <x v="0"/>
    <x v="3"/>
    <m/>
    <n v="500"/>
    <n v="0.90594480984218451"/>
    <n v="551.91"/>
    <n v="8544256.75"/>
    <x v="10"/>
    <s v="Décharge"/>
    <x v="2"/>
    <s v="CONGO"/>
    <s v="ɣ"/>
  </r>
  <r>
    <d v="2019-01-30T00:00:00"/>
    <s v="Taxi charden farell-boutique à Ouesso"/>
    <x v="0"/>
    <x v="3"/>
    <m/>
    <n v="500"/>
    <n v="0.90594480984218451"/>
    <n v="551.91"/>
    <n v="8543756.75"/>
    <x v="10"/>
    <s v="Décharge"/>
    <x v="2"/>
    <s v="CONGO"/>
    <s v="ɣ"/>
  </r>
  <r>
    <d v="2019-01-30T00:00:00"/>
    <s v="Taxi boutique-case de passage Palf à Ouesso"/>
    <x v="0"/>
    <x v="3"/>
    <m/>
    <n v="500"/>
    <n v="0.90594480984218451"/>
    <n v="551.91"/>
    <n v="8543256.75"/>
    <x v="10"/>
    <s v="Décharge"/>
    <x v="2"/>
    <s v="CONGO"/>
    <s v="ɣ"/>
  </r>
  <r>
    <d v="2019-01-30T00:00:00"/>
    <s v="Achat d'une paire d'équerres support  et d'un paquet de cheville complet "/>
    <x v="13"/>
    <x v="1"/>
    <m/>
    <n v="5500"/>
    <n v="9.9653929082640289"/>
    <n v="551.91"/>
    <n v="8537756.75"/>
    <x v="10"/>
    <n v="5156"/>
    <x v="2"/>
    <s v="CONGO"/>
    <s v="o"/>
  </r>
  <r>
    <d v="2019-01-30T00:00:00"/>
    <s v="Main d'œuvre du menuisier pour la fixation des meubles à OUESSO"/>
    <x v="17"/>
    <x v="1"/>
    <m/>
    <n v="8000"/>
    <n v="14.495116957474952"/>
    <n v="551.91"/>
    <n v="8529756.75"/>
    <x v="10"/>
    <s v="Décharge"/>
    <x v="2"/>
    <s v="CONGO"/>
    <s v="o"/>
  </r>
  <r>
    <d v="2019-01-30T00:00:00"/>
    <s v="Taxi case de passage palf-restaurant à Ouesso"/>
    <x v="0"/>
    <x v="3"/>
    <m/>
    <n v="500"/>
    <n v="0.90594480984218451"/>
    <n v="551.91"/>
    <n v="8529256.75"/>
    <x v="10"/>
    <s v="Décharge"/>
    <x v="2"/>
    <s v="CONGO"/>
    <s v="ɣ"/>
  </r>
  <r>
    <d v="2019-01-30T00:00:00"/>
    <s v="Taxi restaurant-hôtel à Ouesso"/>
    <x v="0"/>
    <x v="3"/>
    <m/>
    <n v="500"/>
    <n v="0.90594480984218451"/>
    <n v="551.91"/>
    <n v="8528756.75"/>
    <x v="10"/>
    <s v="Décharge"/>
    <x v="2"/>
    <s v="CONGO"/>
    <s v="ɣ"/>
  </r>
  <r>
    <d v="2019-01-30T00:00:00"/>
    <s v="Achat crédit Télephonique AIRTEL , relatif au budget prévisionnel mensuel du mois de février 2019"/>
    <x v="8"/>
    <x v="1"/>
    <m/>
    <n v="189000"/>
    <n v="342.44713812034576"/>
    <n v="551.91"/>
    <n v="8339756.75"/>
    <x v="4"/>
    <n v="3635004"/>
    <x v="2"/>
    <s v="CONGO"/>
    <s v="o"/>
  </r>
  <r>
    <d v="2019-01-30T00:00:00"/>
    <s v="FRAIS RET.DEPLACE Chq n°3635004"/>
    <x v="7"/>
    <x v="1"/>
    <m/>
    <n v="3484"/>
    <n v="6.312623434980341"/>
    <n v="551.91"/>
    <n v="8336272.75"/>
    <x v="4"/>
    <n v="3635004"/>
    <x v="2"/>
    <s v="CONGO"/>
    <s v="o"/>
  </r>
  <r>
    <d v="2019-01-30T00:00:00"/>
    <s v="Achat crédit Télephonique MTN, relatif au budget prévisionnel mensuel du mois de février 2019/CHQ N 3635005"/>
    <x v="8"/>
    <x v="1"/>
    <m/>
    <n v="167000"/>
    <n v="302.58556648728961"/>
    <n v="551.91"/>
    <n v="8169272.75"/>
    <x v="4"/>
    <n v="3635005"/>
    <x v="2"/>
    <s v="CONGO"/>
    <s v="o"/>
  </r>
  <r>
    <d v="2019-01-31T00:00:00"/>
    <s v="Food allowance du 31 Janvier au 03 Février à OWANDO"/>
    <x v="1"/>
    <x v="3"/>
    <m/>
    <n v="40000"/>
    <n v="72.475584787374757"/>
    <n v="551.91"/>
    <n v="8129272.75"/>
    <x v="11"/>
    <s v="Décharge"/>
    <x v="2"/>
    <s v="CONGO"/>
    <s v="ɣ"/>
  </r>
  <r>
    <d v="2019-01-31T00:00:00"/>
    <s v="Paiement frais d'hôtel à Owando du 31 au 02 soit deux nuités"/>
    <x v="1"/>
    <x v="3"/>
    <m/>
    <n v="30000"/>
    <n v="54.356688590531071"/>
    <n v="551.91"/>
    <n v="8099272.75"/>
    <x v="11"/>
    <s v="OUI"/>
    <x v="2"/>
    <s v="CONGO"/>
    <s v="o"/>
  </r>
  <r>
    <d v="2019-01-31T00:00:00"/>
    <s v="Taxi Bureau-CNSS-ONEMO-Bureau"/>
    <x v="0"/>
    <x v="2"/>
    <m/>
    <n v="4000"/>
    <n v="7.2475584787374761"/>
    <n v="551.91"/>
    <n v="8095272.75"/>
    <x v="1"/>
    <s v="Décharge"/>
    <x v="2"/>
    <s v="CONGO"/>
    <s v="ɣ"/>
  </r>
  <r>
    <d v="2019-01-31T00:00:00"/>
    <s v="Frais de transfert à Jospin/DJAMBALA"/>
    <x v="3"/>
    <x v="1"/>
    <m/>
    <n v="1925"/>
    <n v="3.48788751789241"/>
    <n v="551.91"/>
    <n v="8093347.75"/>
    <x v="1"/>
    <s v="OUI"/>
    <x v="2"/>
    <s v="CONGO"/>
    <s v="o"/>
  </r>
  <r>
    <d v="2019-01-31T00:00:00"/>
    <s v="Taxi domicile-Bureau"/>
    <x v="0"/>
    <x v="3"/>
    <m/>
    <n v="1000"/>
    <n v="1.811889619684369"/>
    <n v="551.91"/>
    <n v="8092347.75"/>
    <x v="13"/>
    <s v="Décharge"/>
    <x v="2"/>
    <s v="CONGO"/>
    <s v="ɣ"/>
  </r>
  <r>
    <d v="2019-01-31T00:00:00"/>
    <s v="Food allowance pendant la pause"/>
    <x v="6"/>
    <x v="3"/>
    <m/>
    <n v="1000"/>
    <n v="1.811889619684369"/>
    <n v="551.91"/>
    <n v="8091347.75"/>
    <x v="13"/>
    <s v="Décharge"/>
    <x v="2"/>
    <s v="CONGO"/>
    <s v="ɣ"/>
  </r>
  <r>
    <d v="2019-01-31T00:00:00"/>
    <s v="Taxi Bureau -domicile"/>
    <x v="0"/>
    <x v="3"/>
    <m/>
    <n v="1000"/>
    <n v="1.811889619684369"/>
    <n v="551.91"/>
    <n v="8090347.75"/>
    <x v="13"/>
    <s v="Décharge"/>
    <x v="2"/>
    <s v="CONGO"/>
    <s v="ɣ"/>
  </r>
  <r>
    <d v="2019-01-31T00:00:00"/>
    <s v="Taxi: ministère de la jusctice-bureau"/>
    <x v="0"/>
    <x v="3"/>
    <m/>
    <n v="1000"/>
    <n v="1.811889619684369"/>
    <n v="551.91"/>
    <n v="8089347.75"/>
    <x v="14"/>
    <s v="Décharge"/>
    <x v="2"/>
    <s v="CONGO"/>
    <s v="ɣ"/>
  </r>
  <r>
    <d v="2019-01-31T00:00:00"/>
    <s v="Taxi: Bureau-Wcs pour travailler pas de courant au bureau"/>
    <x v="0"/>
    <x v="3"/>
    <m/>
    <n v="1000"/>
    <n v="1.811889619684369"/>
    <n v="551.91"/>
    <n v="8088347.75"/>
    <x v="14"/>
    <s v="Décharge"/>
    <x v="2"/>
    <s v="CONGO"/>
    <s v="ɣ"/>
  </r>
  <r>
    <d v="2019-01-31T00:00:00"/>
    <s v="Taxi Office&gt;  TAF &gt; Office "/>
    <x v="0"/>
    <x v="2"/>
    <m/>
    <n v="2000"/>
    <n v="3.623779239368738"/>
    <n v="551.91"/>
    <n v="8086347.75"/>
    <x v="12"/>
    <s v="décharge"/>
    <x v="2"/>
    <s v="CONGO"/>
    <s v="ɣ"/>
  </r>
  <r>
    <d v="2019-01-31T00:00:00"/>
    <s v="Taxi office &gt; MEF &gt; MAMI WATA &gt; MEF &gt; Office "/>
    <x v="0"/>
    <x v="2"/>
    <m/>
    <n v="4000"/>
    <n v="7.2475584787374761"/>
    <n v="551.91"/>
    <n v="8082347.75"/>
    <x v="12"/>
    <s v="décharge"/>
    <x v="2"/>
    <s v="CONGO"/>
    <s v="ɣ"/>
  </r>
  <r>
    <d v="2019-01-31T00:00:00"/>
    <s v="Achat billet Djambala-Ngo à Océan du nord"/>
    <x v="0"/>
    <x v="3"/>
    <m/>
    <n v="3000"/>
    <n v="5.4356688590531066"/>
    <n v="551.91"/>
    <n v="8079347.75"/>
    <x v="11"/>
    <s v="Décharge"/>
    <x v="2"/>
    <s v="CONGO"/>
    <s v="ɣ"/>
  </r>
  <r>
    <d v="2019-01-31T00:00:00"/>
    <s v="Achat billet Ngo-Owando à Océan du nord"/>
    <x v="0"/>
    <x v="3"/>
    <m/>
    <n v="6000"/>
    <n v="10.871337718106213"/>
    <n v="551.91"/>
    <n v="8073347.75"/>
    <x v="11"/>
    <s v="Décharge"/>
    <x v="2"/>
    <s v="CONGO"/>
    <s v="ɣ"/>
  </r>
  <r>
    <d v="2019-01-31T00:00:00"/>
    <s v="Taxi moto à Owando gare routière-Hôtel"/>
    <x v="0"/>
    <x v="3"/>
    <m/>
    <n v="300"/>
    <n v="0.54356688590531066"/>
    <n v="551.91"/>
    <n v="8073047.75"/>
    <x v="11"/>
    <s v="Décharge"/>
    <x v="2"/>
    <s v="CONGO"/>
    <s v="ɣ"/>
  </r>
  <r>
    <d v="2019-01-31T00:00:00"/>
    <s v="Taxi DDEF-TGI à Ouesso"/>
    <x v="0"/>
    <x v="3"/>
    <m/>
    <n v="500"/>
    <n v="0.90594480984218451"/>
    <n v="551.91"/>
    <n v="8072547.75"/>
    <x v="10"/>
    <s v="Décharge"/>
    <x v="2"/>
    <s v="CONGO"/>
    <s v="ɣ"/>
  </r>
  <r>
    <d v="2019-01-31T00:00:00"/>
    <s v="Taxi Hôtel-Ddef à Ouesso "/>
    <x v="0"/>
    <x v="3"/>
    <m/>
    <n v="500"/>
    <n v="0.90594480984218451"/>
    <n v="551.91"/>
    <n v="8072047.75"/>
    <x v="10"/>
    <s v="Décharge"/>
    <x v="2"/>
    <s v="CONGO"/>
    <s v="ɣ"/>
  </r>
  <r>
    <d v="2019-01-31T00:00:00"/>
    <s v="taxi DDEF-TGI à Ouesso"/>
    <x v="0"/>
    <x v="3"/>
    <m/>
    <n v="500"/>
    <n v="0.90594480984218451"/>
    <n v="551.91"/>
    <n v="8071547.75"/>
    <x v="10"/>
    <s v="Décharge"/>
    <x v="2"/>
    <s v="CONGO"/>
    <s v="ɣ"/>
  </r>
  <r>
    <d v="2019-01-31T00:00:00"/>
    <s v="Taxi TGI-case de passage palf à Ouesso"/>
    <x v="0"/>
    <x v="3"/>
    <m/>
    <n v="500"/>
    <n v="0.90594480984218451"/>
    <n v="551.91"/>
    <n v="8071047.75"/>
    <x v="10"/>
    <s v="Décharge"/>
    <x v="2"/>
    <s v="CONGO"/>
    <s v="ɣ"/>
  </r>
  <r>
    <d v="2019-01-31T00:00:00"/>
    <s v="Taxi case de passage palf-restaurant à Ouesso"/>
    <x v="0"/>
    <x v="3"/>
    <m/>
    <n v="500"/>
    <n v="0.90594480984218451"/>
    <n v="551.91"/>
    <n v="8070547.75"/>
    <x v="10"/>
    <s v="Décharge"/>
    <x v="2"/>
    <s v="CONGO"/>
    <s v="ɣ"/>
  </r>
  <r>
    <d v="2019-01-31T00:00:00"/>
    <s v="Taxi restaurant-hôtel à Ouesso"/>
    <x v="0"/>
    <x v="3"/>
    <m/>
    <n v="500"/>
    <n v="0.90594480984218451"/>
    <n v="551.91"/>
    <n v="8070047.75"/>
    <x v="10"/>
    <s v="Décharge"/>
    <x v="2"/>
    <s v="CONGO"/>
    <s v="ɣ"/>
  </r>
  <r>
    <d v="2019-01-31T00:00:00"/>
    <s v="Food allowance à OUESSO du 29 janvier au 01 février 2019"/>
    <x v="1"/>
    <x v="3"/>
    <m/>
    <n v="40000"/>
    <n v="72.475584787374757"/>
    <n v="551.91"/>
    <n v="8030047.75"/>
    <x v="10"/>
    <s v="Décharge"/>
    <x v="2"/>
    <s v="CONGO"/>
    <s v="ɣ"/>
  </r>
  <r>
    <d v="2019-01-31T00:00:00"/>
    <s v="Frais d'hôtel Dalia pour 02 nuitées à OUESSO"/>
    <x v="1"/>
    <x v="3"/>
    <m/>
    <n v="30000"/>
    <n v="54.356688590531071"/>
    <n v="551.91"/>
    <n v="8000047.75"/>
    <x v="10"/>
    <s v="OUI"/>
    <x v="2"/>
    <s v="CONGO"/>
    <s v="o"/>
  </r>
  <r>
    <d v="2019-01-31T00:00:00"/>
    <s v="Prestation Odile FIELO-janvier 2019"/>
    <x v="17"/>
    <x v="1"/>
    <m/>
    <n v="72000"/>
    <n v="130.45605261727457"/>
    <n v="551.91"/>
    <n v="7928047.75"/>
    <x v="1"/>
    <s v="OUI"/>
    <x v="2"/>
    <s v="CONGO"/>
    <s v="o"/>
  </r>
  <r>
    <d v="2019-01-31T00:00:00"/>
    <s v="Taxi Bureau-ONEMO-CNSS-BUROTOP-Bureau"/>
    <x v="0"/>
    <x v="2"/>
    <m/>
    <n v="4000"/>
    <n v="7.2475584787374761"/>
    <n v="551.91"/>
    <n v="7924047.75"/>
    <x v="1"/>
    <s v="Décharge"/>
    <x v="2"/>
    <s v="CONGO"/>
    <s v="ɣ"/>
  </r>
  <r>
    <d v="2019-01-31T00:00:00"/>
    <s v="FRAIS RET.DEPLACE Chq n°3635000"/>
    <x v="7"/>
    <x v="1"/>
    <m/>
    <n v="3484"/>
    <n v="6.146355232517112"/>
    <n v="566.84"/>
    <n v="7920563.75"/>
    <x v="4"/>
    <n v="3635000"/>
    <x v="0"/>
    <s v="CONGO"/>
    <s v="o"/>
  </r>
  <r>
    <d v="2019-01-31T00:00:00"/>
    <s v="Honoraires de consultation i23c-Janvier 2019/CHQ N 36350000"/>
    <x v="6"/>
    <x v="0"/>
    <m/>
    <n v="270000"/>
    <n v="476.32488885752593"/>
    <n v="566.84"/>
    <n v="7650563.75"/>
    <x v="4"/>
    <n v="36350000"/>
    <x v="0"/>
    <s v="CONGO"/>
    <s v="o"/>
  </r>
  <r>
    <d v="2019-01-31T00:00:00"/>
    <s v="FRAIS RET.DEPLACE Chq n°3635001"/>
    <x v="7"/>
    <x v="1"/>
    <m/>
    <n v="3484"/>
    <n v="6.146355232517112"/>
    <n v="566.84"/>
    <n v="7647079.75"/>
    <x v="4"/>
    <n v="3635001"/>
    <x v="0"/>
    <s v="CONGO"/>
    <s v="o"/>
  </r>
  <r>
    <d v="2019-01-31T00:00:00"/>
    <s v="Honoraires de consultation IT87-Janvier 2019/CHQ N 3635001"/>
    <x v="6"/>
    <x v="0"/>
    <m/>
    <n v="220000"/>
    <n v="388.11657610613224"/>
    <n v="566.84"/>
    <n v="7427079.75"/>
    <x v="4"/>
    <n v="3635001"/>
    <x v="0"/>
    <s v="CONGO"/>
    <s v="o"/>
  </r>
  <r>
    <d v="2019-01-31T00:00:00"/>
    <s v="Salaire du mois de Janvier 2019-Jospin Mésach KAYA/CHQ N 3635002"/>
    <x v="6"/>
    <x v="3"/>
    <m/>
    <n v="166755"/>
    <n v="302.14165353046695"/>
    <n v="551.91"/>
    <n v="7260324.75"/>
    <x v="4"/>
    <n v="3635002"/>
    <x v="2"/>
    <s v="CONGO"/>
    <s v="o"/>
  </r>
  <r>
    <d v="2019-01-31T00:00:00"/>
    <s v="FRAIS RET.DEPLACE Chq n°3635002"/>
    <x v="7"/>
    <x v="1"/>
    <m/>
    <n v="3484"/>
    <n v="6.312623434980341"/>
    <n v="551.91"/>
    <n v="7256840.75"/>
    <x v="4"/>
    <n v="3635002"/>
    <x v="2"/>
    <s v="CONGO"/>
    <s v="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6:T24" firstHeaderRow="1" firstDataRow="2" firstDataCol="1"/>
  <pivotFields count="14">
    <pivotField numFmtId="15" showAll="0"/>
    <pivotField showAll="0"/>
    <pivotField axis="axisCol" showAll="0">
      <items count="20">
        <item x="7"/>
        <item x="5"/>
        <item x="16"/>
        <item x="4"/>
        <item x="9"/>
        <item x="12"/>
        <item x="11"/>
        <item x="13"/>
        <item x="6"/>
        <item x="10"/>
        <item x="17"/>
        <item x="8"/>
        <item x="3"/>
        <item x="0"/>
        <item m="1" x="18"/>
        <item x="14"/>
        <item x="1"/>
        <item x="2"/>
        <item x="15"/>
        <item t="default"/>
      </items>
    </pivotField>
    <pivotField axis="axisRow" showAll="0">
      <items count="9">
        <item x="0"/>
        <item x="3"/>
        <item x="2"/>
        <item m="1" x="7"/>
        <item x="4"/>
        <item x="1"/>
        <item x="5"/>
        <item x="6"/>
        <item t="default"/>
      </items>
    </pivotField>
    <pivotField showAll="0"/>
    <pivotField dataField="1" showAll="0"/>
    <pivotField numFmtId="43" showAll="0"/>
    <pivotField numFmtId="43" showAll="0"/>
    <pivotField numFmtId="167" showAll="0"/>
    <pivotField showAll="0"/>
    <pivotField showAll="0"/>
    <pivotField axis="axisRow" showAll="0">
      <items count="4">
        <item x="2"/>
        <item x="1"/>
        <item x="0"/>
        <item t="default"/>
      </items>
    </pivotField>
    <pivotField showAll="0"/>
    <pivotField showAll="0"/>
  </pivotFields>
  <rowFields count="2">
    <field x="11"/>
    <field x="3"/>
  </rowFields>
  <rowItems count="17">
    <i>
      <x/>
    </i>
    <i r="1">
      <x v="1"/>
    </i>
    <i r="1">
      <x v="2"/>
    </i>
    <i r="1">
      <x v="4"/>
    </i>
    <i r="1">
      <x v="5"/>
    </i>
    <i r="1">
      <x v="7"/>
    </i>
    <i>
      <x v="1"/>
    </i>
    <i r="1">
      <x v="1"/>
    </i>
    <i r="1">
      <x v="2"/>
    </i>
    <i r="1">
      <x v="4"/>
    </i>
    <i r="1">
      <x v="5"/>
    </i>
    <i r="1">
      <x v="7"/>
    </i>
    <i>
      <x v="2"/>
    </i>
    <i r="1">
      <x/>
    </i>
    <i r="1">
      <x v="5"/>
    </i>
    <i r="1">
      <x v="6"/>
    </i>
    <i t="grand">
      <x/>
    </i>
  </rowItems>
  <colFields count="1">
    <field x="2"/>
  </colFields>
  <colItems count="19">
    <i>
      <x/>
    </i>
    <i>
      <x v="1"/>
    </i>
    <i>
      <x v="2"/>
    </i>
    <i>
      <x v="3"/>
    </i>
    <i>
      <x v="4"/>
    </i>
    <i>
      <x v="5"/>
    </i>
    <i>
      <x v="6"/>
    </i>
    <i>
      <x v="7"/>
    </i>
    <i>
      <x v="8"/>
    </i>
    <i>
      <x v="9"/>
    </i>
    <i>
      <x v="10"/>
    </i>
    <i>
      <x v="11"/>
    </i>
    <i>
      <x v="12"/>
    </i>
    <i>
      <x v="13"/>
    </i>
    <i>
      <x v="15"/>
    </i>
    <i>
      <x v="16"/>
    </i>
    <i>
      <x v="17"/>
    </i>
    <i>
      <x v="18"/>
    </i>
    <i t="grand">
      <x/>
    </i>
  </colItems>
  <dataFields count="1">
    <dataField name="Somme de Spent in national currency " fld="5" baseField="0" baseItem="0"/>
  </dataFields>
  <formats count="1">
    <format dxfId="2">
      <pivotArea type="all" dataOnly="0"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6:B22" firstHeaderRow="1" firstDataRow="1" firstDataCol="1"/>
  <pivotFields count="14">
    <pivotField numFmtId="15" showAll="0"/>
    <pivotField showAll="0"/>
    <pivotField showAll="0"/>
    <pivotField showAll="0"/>
    <pivotField showAll="0"/>
    <pivotField dataField="1" showAll="0"/>
    <pivotField numFmtId="43" showAll="0" defaultSubtotal="0"/>
    <pivotField numFmtId="43" showAll="0" defaultSubtotal="0"/>
    <pivotField numFmtId="167" showAll="0"/>
    <pivotField axis="axisRow" showAll="0">
      <items count="16">
        <item x="13"/>
        <item x="4"/>
        <item x="0"/>
        <item x="9"/>
        <item x="10"/>
        <item x="8"/>
        <item x="3"/>
        <item x="6"/>
        <item x="7"/>
        <item x="5"/>
        <item x="11"/>
        <item x="1"/>
        <item x="14"/>
        <item x="12"/>
        <item x="2"/>
        <item t="default"/>
      </items>
    </pivotField>
    <pivotField showAll="0"/>
    <pivotField showAll="0"/>
    <pivotField showAll="0"/>
    <pivotField showAll="0"/>
  </pivotFields>
  <rowFields count="1">
    <field x="9"/>
  </rowFields>
  <rowItems count="16">
    <i>
      <x/>
    </i>
    <i>
      <x v="1"/>
    </i>
    <i>
      <x v="2"/>
    </i>
    <i>
      <x v="3"/>
    </i>
    <i>
      <x v="4"/>
    </i>
    <i>
      <x v="5"/>
    </i>
    <i>
      <x v="6"/>
    </i>
    <i>
      <x v="7"/>
    </i>
    <i>
      <x v="8"/>
    </i>
    <i>
      <x v="9"/>
    </i>
    <i>
      <x v="10"/>
    </i>
    <i>
      <x v="11"/>
    </i>
    <i>
      <x v="12"/>
    </i>
    <i>
      <x v="13"/>
    </i>
    <i>
      <x v="14"/>
    </i>
    <i t="grand">
      <x/>
    </i>
  </rowItems>
  <colItems count="1">
    <i/>
  </colItems>
  <dataFields count="1">
    <dataField name="Somme de Spent in national currency " fld="5" baseField="0" baseItem="0" numFmtId="164"/>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dimension ref="A1:N871"/>
  <sheetViews>
    <sheetView tabSelected="1" workbookViewId="0">
      <selection activeCell="I6" sqref="I6"/>
    </sheetView>
  </sheetViews>
  <sheetFormatPr baseColWidth="10" defaultRowHeight="15"/>
  <cols>
    <col min="2" max="2" width="23.42578125" customWidth="1"/>
    <col min="3" max="3" width="12.85546875" customWidth="1"/>
    <col min="5" max="5" width="13.85546875" customWidth="1"/>
    <col min="6" max="6" width="12.42578125" style="33" bestFit="1" customWidth="1"/>
    <col min="9" max="9" width="15.7109375" customWidth="1"/>
  </cols>
  <sheetData>
    <row r="1" spans="1:14" ht="16.5">
      <c r="A1" s="1" t="s">
        <v>0</v>
      </c>
      <c r="B1" s="2"/>
      <c r="C1" s="3"/>
      <c r="D1" s="3"/>
      <c r="E1" s="4"/>
      <c r="F1" s="4"/>
      <c r="G1" s="4"/>
      <c r="H1" s="4"/>
      <c r="I1" s="3"/>
      <c r="J1" s="2"/>
      <c r="K1" s="2"/>
      <c r="L1" s="3"/>
      <c r="M1" s="3"/>
      <c r="N1" s="3"/>
    </row>
    <row r="2" spans="1:14" ht="27">
      <c r="A2" s="5" t="s">
        <v>19</v>
      </c>
      <c r="B2" s="6"/>
      <c r="C2" s="7"/>
      <c r="D2" s="7"/>
      <c r="E2" s="8"/>
      <c r="F2" s="8"/>
      <c r="G2" s="8"/>
      <c r="H2" s="8"/>
      <c r="I2" s="7"/>
      <c r="J2" s="6"/>
      <c r="K2" s="6"/>
      <c r="L2" s="7"/>
      <c r="M2" s="7"/>
      <c r="N2" s="7"/>
    </row>
    <row r="3" spans="1:14" ht="16.5">
      <c r="A3" s="9"/>
      <c r="B3" s="2"/>
      <c r="C3" s="3"/>
      <c r="D3" s="3"/>
      <c r="E3" s="4"/>
      <c r="F3" s="4"/>
      <c r="G3" s="4"/>
      <c r="H3" s="4"/>
      <c r="I3" s="3"/>
      <c r="J3" s="2"/>
      <c r="K3" s="2"/>
      <c r="L3" s="3"/>
      <c r="M3" s="3"/>
      <c r="N3" s="3"/>
    </row>
    <row r="4" spans="1:14" ht="16.5">
      <c r="A4" s="9"/>
      <c r="B4" s="10" t="s">
        <v>1</v>
      </c>
      <c r="C4" s="11" t="s">
        <v>2</v>
      </c>
      <c r="D4" s="12" t="s">
        <v>3</v>
      </c>
      <c r="E4" s="4"/>
      <c r="F4" s="4"/>
      <c r="G4" s="4"/>
      <c r="H4" s="4"/>
      <c r="I4" s="4"/>
      <c r="J4" s="2"/>
      <c r="K4" s="2"/>
      <c r="L4" s="13"/>
      <c r="M4" s="3"/>
      <c r="N4" s="3"/>
    </row>
    <row r="5" spans="1:14" ht="16.5">
      <c r="A5" s="9"/>
      <c r="B5" s="10" t="s">
        <v>4</v>
      </c>
      <c r="C5" s="14">
        <f>+SUM(E11:E870)</f>
        <v>22288622</v>
      </c>
      <c r="D5" s="15">
        <f>+C5/H11</f>
        <v>39320.83480347188</v>
      </c>
      <c r="E5" s="4"/>
      <c r="F5" s="16"/>
      <c r="G5" s="16"/>
      <c r="H5" s="16"/>
      <c r="I5" s="17"/>
      <c r="J5" s="18"/>
      <c r="K5" s="2"/>
      <c r="L5" s="13"/>
      <c r="M5" s="3"/>
      <c r="N5" s="3"/>
    </row>
    <row r="6" spans="1:14" ht="16.5">
      <c r="A6" s="9"/>
      <c r="B6" s="10" t="s">
        <v>5</v>
      </c>
      <c r="C6" s="14">
        <f>SUM(F11:F870)</f>
        <v>15031781.25</v>
      </c>
      <c r="D6" s="15">
        <f>+C6/H11</f>
        <v>26518.561234210709</v>
      </c>
      <c r="E6" s="4"/>
      <c r="F6" s="19"/>
      <c r="G6" s="19"/>
      <c r="H6" s="19"/>
      <c r="I6" s="20"/>
      <c r="J6" s="18"/>
      <c r="K6" s="2"/>
      <c r="L6" s="3"/>
      <c r="M6" s="49"/>
      <c r="N6" s="3"/>
    </row>
    <row r="7" spans="1:14" ht="16.5">
      <c r="A7" s="9"/>
      <c r="B7" s="10" t="s">
        <v>6</v>
      </c>
      <c r="C7" s="14">
        <f>C5-C6</f>
        <v>7256840.75</v>
      </c>
      <c r="D7" s="15">
        <f>+D5-D6</f>
        <v>12802.273569261171</v>
      </c>
      <c r="E7" s="4"/>
      <c r="F7" s="4"/>
      <c r="G7" s="4"/>
      <c r="H7" s="4"/>
      <c r="I7" s="4"/>
      <c r="J7" s="2"/>
      <c r="K7" s="2"/>
      <c r="L7" s="13"/>
      <c r="M7" s="49"/>
      <c r="N7" s="3"/>
    </row>
    <row r="8" spans="1:14" ht="16.5">
      <c r="A8" s="3"/>
      <c r="B8" s="2"/>
      <c r="C8" s="3"/>
      <c r="D8" s="3"/>
      <c r="E8" s="4"/>
      <c r="F8" s="4"/>
      <c r="G8" s="4"/>
      <c r="H8" s="4"/>
      <c r="I8" s="3"/>
      <c r="J8" s="2"/>
      <c r="K8" s="2"/>
      <c r="L8" s="13"/>
      <c r="M8" s="21"/>
      <c r="N8" s="3"/>
    </row>
    <row r="9" spans="1:14" ht="16.5">
      <c r="A9" s="3"/>
      <c r="B9" s="2"/>
      <c r="C9" s="3"/>
      <c r="D9" s="3"/>
      <c r="E9" s="4"/>
      <c r="F9" s="4"/>
      <c r="G9" s="4"/>
      <c r="H9" s="4"/>
      <c r="I9" s="3"/>
      <c r="J9" s="2"/>
      <c r="K9" s="2"/>
      <c r="L9" s="3"/>
      <c r="M9" s="3"/>
      <c r="N9" s="3"/>
    </row>
    <row r="10" spans="1:14" ht="16.5">
      <c r="A10" s="22" t="s">
        <v>7</v>
      </c>
      <c r="B10" s="23" t="s">
        <v>8</v>
      </c>
      <c r="C10" s="24" t="s">
        <v>9</v>
      </c>
      <c r="D10" s="23" t="s">
        <v>10</v>
      </c>
      <c r="E10" s="25" t="s">
        <v>11</v>
      </c>
      <c r="F10" s="25" t="s">
        <v>12</v>
      </c>
      <c r="G10" s="109" t="s">
        <v>856</v>
      </c>
      <c r="H10" s="109" t="s">
        <v>857</v>
      </c>
      <c r="I10" s="22" t="s">
        <v>13</v>
      </c>
      <c r="J10" s="23" t="s">
        <v>14</v>
      </c>
      <c r="K10" s="23" t="s">
        <v>15</v>
      </c>
      <c r="L10" s="23" t="s">
        <v>16</v>
      </c>
      <c r="M10" s="25" t="s">
        <v>17</v>
      </c>
      <c r="N10" s="25" t="s">
        <v>18</v>
      </c>
    </row>
    <row r="11" spans="1:14">
      <c r="A11" s="29">
        <v>43466</v>
      </c>
      <c r="B11" s="44" t="s">
        <v>20</v>
      </c>
      <c r="C11" s="44" t="s">
        <v>21</v>
      </c>
      <c r="D11" s="44" t="s">
        <v>22</v>
      </c>
      <c r="E11" s="26"/>
      <c r="F11" s="26">
        <v>5000</v>
      </c>
      <c r="G11" s="110">
        <f>+F11/H11</f>
        <v>8.8208312751393692</v>
      </c>
      <c r="H11" s="110">
        <v>566.84</v>
      </c>
      <c r="I11" s="42">
        <f>+E11-F11</f>
        <v>-5000</v>
      </c>
      <c r="J11" s="44" t="s">
        <v>23</v>
      </c>
      <c r="K11" s="44" t="s">
        <v>24</v>
      </c>
      <c r="L11" s="13" t="s">
        <v>799</v>
      </c>
      <c r="M11" s="44" t="s">
        <v>104</v>
      </c>
      <c r="N11" s="44" t="s">
        <v>25</v>
      </c>
    </row>
    <row r="12" spans="1:14" s="43" customFormat="1">
      <c r="A12" s="29">
        <v>43466</v>
      </c>
      <c r="B12" s="44" t="s">
        <v>26</v>
      </c>
      <c r="C12" s="44" t="s">
        <v>27</v>
      </c>
      <c r="D12" s="44" t="s">
        <v>22</v>
      </c>
      <c r="E12" s="26"/>
      <c r="F12" s="26">
        <v>30000</v>
      </c>
      <c r="G12" s="110">
        <f t="shared" ref="G12:G77" si="0">+F12/H12</f>
        <v>52.924987650836215</v>
      </c>
      <c r="H12" s="110">
        <v>566.84</v>
      </c>
      <c r="I12" s="42">
        <f>I11+E12-F12</f>
        <v>-35000</v>
      </c>
      <c r="J12" s="44" t="s">
        <v>23</v>
      </c>
      <c r="K12" s="44" t="s">
        <v>28</v>
      </c>
      <c r="L12" s="13" t="s">
        <v>799</v>
      </c>
      <c r="M12" s="44" t="s">
        <v>104</v>
      </c>
      <c r="N12" s="44" t="s">
        <v>29</v>
      </c>
    </row>
    <row r="13" spans="1:14">
      <c r="A13" s="29">
        <v>43466</v>
      </c>
      <c r="B13" s="44" t="s">
        <v>30</v>
      </c>
      <c r="C13" s="44" t="s">
        <v>21</v>
      </c>
      <c r="D13" s="44" t="s">
        <v>22</v>
      </c>
      <c r="E13" s="26"/>
      <c r="F13" s="26">
        <v>2000</v>
      </c>
      <c r="G13" s="110">
        <f t="shared" si="0"/>
        <v>3.5283325100557477</v>
      </c>
      <c r="H13" s="110">
        <v>566.84</v>
      </c>
      <c r="I13" s="42">
        <f t="shared" ref="I13:I79" si="1">I12+E13-F13</f>
        <v>-37000</v>
      </c>
      <c r="J13" s="44" t="s">
        <v>23</v>
      </c>
      <c r="K13" s="44" t="s">
        <v>24</v>
      </c>
      <c r="L13" s="13" t="s">
        <v>799</v>
      </c>
      <c r="M13" s="44" t="s">
        <v>104</v>
      </c>
      <c r="N13" s="44" t="s">
        <v>25</v>
      </c>
    </row>
    <row r="14" spans="1:14">
      <c r="A14" s="29">
        <v>43466</v>
      </c>
      <c r="B14" s="44" t="s">
        <v>31</v>
      </c>
      <c r="C14" s="44" t="s">
        <v>793</v>
      </c>
      <c r="D14" s="44" t="s">
        <v>22</v>
      </c>
      <c r="E14" s="26"/>
      <c r="F14" s="26">
        <v>2000</v>
      </c>
      <c r="G14" s="110">
        <f t="shared" si="0"/>
        <v>3.5283325100557477</v>
      </c>
      <c r="H14" s="110">
        <v>566.84</v>
      </c>
      <c r="I14" s="42">
        <f t="shared" si="1"/>
        <v>-39000</v>
      </c>
      <c r="J14" s="44" t="s">
        <v>23</v>
      </c>
      <c r="K14" s="44" t="s">
        <v>24</v>
      </c>
      <c r="L14" s="13" t="s">
        <v>799</v>
      </c>
      <c r="M14" s="44" t="s">
        <v>104</v>
      </c>
      <c r="N14" s="44" t="s">
        <v>25</v>
      </c>
    </row>
    <row r="15" spans="1:14">
      <c r="A15" s="29">
        <v>43467</v>
      </c>
      <c r="B15" s="44" t="s">
        <v>30</v>
      </c>
      <c r="C15" s="44" t="s">
        <v>21</v>
      </c>
      <c r="D15" s="44" t="s">
        <v>22</v>
      </c>
      <c r="E15" s="26"/>
      <c r="F15" s="26">
        <v>2000</v>
      </c>
      <c r="G15" s="110">
        <f t="shared" si="0"/>
        <v>3.5283325100557477</v>
      </c>
      <c r="H15" s="110">
        <v>566.84</v>
      </c>
      <c r="I15" s="42">
        <f t="shared" si="1"/>
        <v>-41000</v>
      </c>
      <c r="J15" s="44" t="s">
        <v>23</v>
      </c>
      <c r="K15" s="44" t="s">
        <v>24</v>
      </c>
      <c r="L15" s="13" t="s">
        <v>799</v>
      </c>
      <c r="M15" s="44" t="s">
        <v>104</v>
      </c>
      <c r="N15" s="44" t="s">
        <v>25</v>
      </c>
    </row>
    <row r="16" spans="1:14">
      <c r="A16" s="29">
        <v>43467</v>
      </c>
      <c r="B16" s="44" t="s">
        <v>31</v>
      </c>
      <c r="C16" s="44" t="s">
        <v>793</v>
      </c>
      <c r="D16" s="44" t="s">
        <v>22</v>
      </c>
      <c r="E16" s="26"/>
      <c r="F16" s="26">
        <v>2000</v>
      </c>
      <c r="G16" s="110">
        <f t="shared" si="0"/>
        <v>3.5283325100557477</v>
      </c>
      <c r="H16" s="110">
        <v>566.84</v>
      </c>
      <c r="I16" s="42">
        <f t="shared" si="1"/>
        <v>-43000</v>
      </c>
      <c r="J16" s="44" t="s">
        <v>23</v>
      </c>
      <c r="K16" s="44" t="s">
        <v>24</v>
      </c>
      <c r="L16" s="13" t="s">
        <v>799</v>
      </c>
      <c r="M16" s="44" t="s">
        <v>104</v>
      </c>
      <c r="N16" s="44" t="s">
        <v>25</v>
      </c>
    </row>
    <row r="17" spans="1:14">
      <c r="A17" s="29">
        <v>43467</v>
      </c>
      <c r="B17" s="44" t="s">
        <v>852</v>
      </c>
      <c r="C17" s="44" t="s">
        <v>137</v>
      </c>
      <c r="D17" s="44" t="s">
        <v>52</v>
      </c>
      <c r="E17" s="26"/>
      <c r="F17" s="26">
        <v>1250</v>
      </c>
      <c r="G17" s="110">
        <f t="shared" si="0"/>
        <v>2.2323023073076649</v>
      </c>
      <c r="H17" s="110">
        <v>559.96</v>
      </c>
      <c r="I17" s="42">
        <f t="shared" si="1"/>
        <v>-44250</v>
      </c>
      <c r="J17" s="44" t="s">
        <v>106</v>
      </c>
      <c r="K17" s="44" t="s">
        <v>24</v>
      </c>
      <c r="L17" s="13" t="s">
        <v>800</v>
      </c>
      <c r="M17" s="44" t="s">
        <v>104</v>
      </c>
      <c r="N17" s="44" t="s">
        <v>25</v>
      </c>
    </row>
    <row r="18" spans="1:14" s="43" customFormat="1">
      <c r="A18" s="29">
        <v>43467</v>
      </c>
      <c r="B18" s="44" t="s">
        <v>139</v>
      </c>
      <c r="C18" s="44" t="s">
        <v>21</v>
      </c>
      <c r="D18" s="44" t="s">
        <v>133</v>
      </c>
      <c r="E18" s="26"/>
      <c r="F18" s="26">
        <v>4500</v>
      </c>
      <c r="G18" s="110">
        <f t="shared" si="0"/>
        <v>8.0362883063075934</v>
      </c>
      <c r="H18" s="110">
        <v>559.96</v>
      </c>
      <c r="I18" s="42">
        <f t="shared" si="1"/>
        <v>-48750</v>
      </c>
      <c r="J18" s="44" t="s">
        <v>106</v>
      </c>
      <c r="K18" s="44" t="s">
        <v>24</v>
      </c>
      <c r="L18" s="13" t="s">
        <v>800</v>
      </c>
      <c r="M18" s="44" t="s">
        <v>104</v>
      </c>
      <c r="N18" s="44" t="s">
        <v>25</v>
      </c>
    </row>
    <row r="19" spans="1:14" s="43" customFormat="1">
      <c r="A19" s="29">
        <v>43467</v>
      </c>
      <c r="B19" s="44" t="s">
        <v>772</v>
      </c>
      <c r="C19" s="44" t="s">
        <v>97</v>
      </c>
      <c r="D19" s="44" t="s">
        <v>102</v>
      </c>
      <c r="E19" s="26"/>
      <c r="F19" s="26">
        <v>56000</v>
      </c>
      <c r="G19" s="110">
        <f t="shared" si="0"/>
        <v>100.00714336738338</v>
      </c>
      <c r="H19" s="110">
        <v>559.96</v>
      </c>
      <c r="I19" s="42">
        <f t="shared" si="1"/>
        <v>-104750</v>
      </c>
      <c r="J19" s="44" t="s">
        <v>106</v>
      </c>
      <c r="K19" s="44">
        <v>14</v>
      </c>
      <c r="L19" s="13" t="s">
        <v>800</v>
      </c>
      <c r="M19" s="44" t="s">
        <v>104</v>
      </c>
      <c r="N19" s="44" t="s">
        <v>29</v>
      </c>
    </row>
    <row r="20" spans="1:14" s="43" customFormat="1">
      <c r="A20" s="29">
        <v>43467</v>
      </c>
      <c r="B20" s="44" t="s">
        <v>761</v>
      </c>
      <c r="C20" s="44" t="s">
        <v>135</v>
      </c>
      <c r="D20" s="44" t="s">
        <v>102</v>
      </c>
      <c r="E20" s="26"/>
      <c r="F20" s="26">
        <v>10000</v>
      </c>
      <c r="G20" s="110">
        <f t="shared" si="0"/>
        <v>17.858418458461319</v>
      </c>
      <c r="H20" s="110">
        <v>559.96</v>
      </c>
      <c r="I20" s="42">
        <f t="shared" si="1"/>
        <v>-114750</v>
      </c>
      <c r="J20" s="44" t="s">
        <v>106</v>
      </c>
      <c r="K20" s="44">
        <v>7</v>
      </c>
      <c r="L20" s="13" t="s">
        <v>800</v>
      </c>
      <c r="M20" s="44" t="s">
        <v>104</v>
      </c>
      <c r="N20" s="44" t="s">
        <v>29</v>
      </c>
    </row>
    <row r="21" spans="1:14" s="43" customFormat="1">
      <c r="A21" s="29">
        <v>43467</v>
      </c>
      <c r="B21" s="44" t="s">
        <v>373</v>
      </c>
      <c r="C21" s="44" t="s">
        <v>21</v>
      </c>
      <c r="D21" s="44" t="s">
        <v>102</v>
      </c>
      <c r="E21" s="26"/>
      <c r="F21" s="26">
        <v>1000</v>
      </c>
      <c r="G21" s="110">
        <f t="shared" si="0"/>
        <v>1.7858418458461318</v>
      </c>
      <c r="H21" s="110">
        <v>559.96</v>
      </c>
      <c r="I21" s="42">
        <f t="shared" si="1"/>
        <v>-115750</v>
      </c>
      <c r="J21" s="44" t="s">
        <v>374</v>
      </c>
      <c r="K21" s="44" t="s">
        <v>24</v>
      </c>
      <c r="L21" s="13" t="s">
        <v>800</v>
      </c>
      <c r="M21" s="44" t="s">
        <v>104</v>
      </c>
      <c r="N21" s="44" t="s">
        <v>25</v>
      </c>
    </row>
    <row r="22" spans="1:14" s="43" customFormat="1">
      <c r="A22" s="29">
        <v>43467</v>
      </c>
      <c r="B22" s="44" t="s">
        <v>375</v>
      </c>
      <c r="C22" s="44" t="s">
        <v>21</v>
      </c>
      <c r="D22" s="44" t="s">
        <v>102</v>
      </c>
      <c r="E22" s="26"/>
      <c r="F22" s="26">
        <v>1000</v>
      </c>
      <c r="G22" s="110">
        <f t="shared" si="0"/>
        <v>1.7858418458461318</v>
      </c>
      <c r="H22" s="110">
        <v>559.96</v>
      </c>
      <c r="I22" s="42">
        <f t="shared" si="1"/>
        <v>-116750</v>
      </c>
      <c r="J22" s="44" t="s">
        <v>374</v>
      </c>
      <c r="K22" s="44" t="s">
        <v>24</v>
      </c>
      <c r="L22" s="13" t="s">
        <v>800</v>
      </c>
      <c r="M22" s="44" t="s">
        <v>104</v>
      </c>
      <c r="N22" s="44" t="s">
        <v>25</v>
      </c>
    </row>
    <row r="23" spans="1:14" s="43" customFormat="1">
      <c r="A23" s="29">
        <v>43467</v>
      </c>
      <c r="B23" s="46" t="s">
        <v>469</v>
      </c>
      <c r="C23" s="44" t="s">
        <v>21</v>
      </c>
      <c r="D23" s="46" t="s">
        <v>102</v>
      </c>
      <c r="E23" s="32"/>
      <c r="F23" s="32">
        <v>1000</v>
      </c>
      <c r="G23" s="110">
        <f t="shared" si="0"/>
        <v>1.7858418458461318</v>
      </c>
      <c r="H23" s="110">
        <v>559.96</v>
      </c>
      <c r="I23" s="42">
        <f t="shared" si="1"/>
        <v>-117750</v>
      </c>
      <c r="J23" s="44" t="s">
        <v>143</v>
      </c>
      <c r="K23" s="46" t="s">
        <v>24</v>
      </c>
      <c r="L23" s="13" t="s">
        <v>800</v>
      </c>
      <c r="M23" s="44" t="s">
        <v>104</v>
      </c>
      <c r="N23" s="44" t="s">
        <v>25</v>
      </c>
    </row>
    <row r="24" spans="1:14" s="43" customFormat="1">
      <c r="A24" s="29">
        <v>43467</v>
      </c>
      <c r="B24" s="46" t="s">
        <v>202</v>
      </c>
      <c r="C24" s="46" t="s">
        <v>41</v>
      </c>
      <c r="D24" s="46" t="s">
        <v>102</v>
      </c>
      <c r="E24" s="32"/>
      <c r="F24" s="32">
        <v>1000</v>
      </c>
      <c r="G24" s="110">
        <f t="shared" si="0"/>
        <v>1.7858418458461318</v>
      </c>
      <c r="H24" s="110">
        <v>559.96</v>
      </c>
      <c r="I24" s="42">
        <f t="shared" si="1"/>
        <v>-118750</v>
      </c>
      <c r="J24" s="44" t="s">
        <v>143</v>
      </c>
      <c r="K24" s="46" t="s">
        <v>24</v>
      </c>
      <c r="L24" s="13" t="s">
        <v>800</v>
      </c>
      <c r="M24" s="44" t="s">
        <v>104</v>
      </c>
      <c r="N24" s="44" t="s">
        <v>25</v>
      </c>
    </row>
    <row r="25" spans="1:14" s="43" customFormat="1">
      <c r="A25" s="29">
        <v>43467</v>
      </c>
      <c r="B25" s="46" t="s">
        <v>99</v>
      </c>
      <c r="C25" s="44" t="s">
        <v>21</v>
      </c>
      <c r="D25" s="46" t="s">
        <v>102</v>
      </c>
      <c r="E25" s="32"/>
      <c r="F25" s="32">
        <v>1000</v>
      </c>
      <c r="G25" s="110">
        <f t="shared" si="0"/>
        <v>1.7858418458461318</v>
      </c>
      <c r="H25" s="110">
        <v>559.96</v>
      </c>
      <c r="I25" s="42">
        <f t="shared" si="1"/>
        <v>-119750</v>
      </c>
      <c r="J25" s="44" t="s">
        <v>143</v>
      </c>
      <c r="K25" s="46" t="s">
        <v>24</v>
      </c>
      <c r="L25" s="13" t="s">
        <v>800</v>
      </c>
      <c r="M25" s="44" t="s">
        <v>104</v>
      </c>
      <c r="N25" s="44" t="s">
        <v>25</v>
      </c>
    </row>
    <row r="26" spans="1:14" s="43" customFormat="1">
      <c r="A26" s="29">
        <v>43467</v>
      </c>
      <c r="B26" s="44" t="s">
        <v>708</v>
      </c>
      <c r="C26" s="44" t="s">
        <v>747</v>
      </c>
      <c r="D26" s="44" t="s">
        <v>52</v>
      </c>
      <c r="E26" s="104"/>
      <c r="F26" s="26">
        <v>3925</v>
      </c>
      <c r="G26" s="110">
        <f t="shared" si="0"/>
        <v>7.0094292449460669</v>
      </c>
      <c r="H26" s="110">
        <v>559.96</v>
      </c>
      <c r="I26" s="42">
        <f t="shared" si="1"/>
        <v>-123675</v>
      </c>
      <c r="J26" s="30" t="s">
        <v>132</v>
      </c>
      <c r="K26" s="44" t="s">
        <v>707</v>
      </c>
      <c r="L26" s="13" t="s">
        <v>800</v>
      </c>
      <c r="M26" s="44" t="s">
        <v>104</v>
      </c>
      <c r="N26" s="44" t="s">
        <v>29</v>
      </c>
    </row>
    <row r="27" spans="1:14" s="43" customFormat="1">
      <c r="A27" s="29">
        <v>43467</v>
      </c>
      <c r="B27" s="44" t="s">
        <v>709</v>
      </c>
      <c r="C27" s="44" t="s">
        <v>747</v>
      </c>
      <c r="D27" s="44" t="s">
        <v>52</v>
      </c>
      <c r="E27" s="104"/>
      <c r="F27" s="26">
        <v>3484</v>
      </c>
      <c r="G27" s="110">
        <f t="shared" si="0"/>
        <v>6.2218729909279231</v>
      </c>
      <c r="H27" s="110">
        <v>559.96</v>
      </c>
      <c r="I27" s="42">
        <f t="shared" si="1"/>
        <v>-127159</v>
      </c>
      <c r="J27" s="30" t="s">
        <v>132</v>
      </c>
      <c r="K27" s="44">
        <v>3634987</v>
      </c>
      <c r="L27" s="13" t="s">
        <v>800</v>
      </c>
      <c r="M27" s="44" t="s">
        <v>104</v>
      </c>
      <c r="N27" s="44" t="s">
        <v>29</v>
      </c>
    </row>
    <row r="28" spans="1:14" s="43" customFormat="1">
      <c r="A28" s="29">
        <v>43467</v>
      </c>
      <c r="B28" s="44" t="s">
        <v>860</v>
      </c>
      <c r="C28" s="44" t="s">
        <v>72</v>
      </c>
      <c r="D28" s="44" t="s">
        <v>52</v>
      </c>
      <c r="E28" s="104"/>
      <c r="F28" s="26">
        <v>236000</v>
      </c>
      <c r="G28" s="110">
        <f t="shared" si="0"/>
        <v>421.45867561968709</v>
      </c>
      <c r="H28" s="110">
        <v>559.96</v>
      </c>
      <c r="I28" s="42">
        <f t="shared" si="1"/>
        <v>-363159</v>
      </c>
      <c r="J28" s="30" t="s">
        <v>132</v>
      </c>
      <c r="K28" s="44">
        <v>3634987</v>
      </c>
      <c r="L28" s="13" t="s">
        <v>800</v>
      </c>
      <c r="M28" s="44" t="s">
        <v>104</v>
      </c>
      <c r="N28" s="44" t="s">
        <v>29</v>
      </c>
    </row>
    <row r="29" spans="1:14" s="43" customFormat="1">
      <c r="A29" s="29">
        <v>43467</v>
      </c>
      <c r="B29" s="44" t="s">
        <v>713</v>
      </c>
      <c r="C29" s="44" t="s">
        <v>72</v>
      </c>
      <c r="D29" s="44" t="s">
        <v>52</v>
      </c>
      <c r="E29" s="104"/>
      <c r="F29" s="26">
        <v>198000</v>
      </c>
      <c r="G29" s="110">
        <f t="shared" si="0"/>
        <v>353.59668547753409</v>
      </c>
      <c r="H29" s="110">
        <v>559.96</v>
      </c>
      <c r="I29" s="42">
        <f t="shared" si="1"/>
        <v>-561159</v>
      </c>
      <c r="J29" s="30" t="s">
        <v>132</v>
      </c>
      <c r="K29" s="44">
        <v>3634988</v>
      </c>
      <c r="L29" s="13" t="s">
        <v>800</v>
      </c>
      <c r="M29" s="44" t="s">
        <v>104</v>
      </c>
      <c r="N29" s="44" t="s">
        <v>29</v>
      </c>
    </row>
    <row r="30" spans="1:14" s="43" customFormat="1">
      <c r="A30" s="29">
        <v>43467</v>
      </c>
      <c r="B30" s="44" t="s">
        <v>715</v>
      </c>
      <c r="C30" s="44" t="s">
        <v>757</v>
      </c>
      <c r="D30" s="44" t="s">
        <v>52</v>
      </c>
      <c r="E30" s="104"/>
      <c r="F30" s="26">
        <v>89175</v>
      </c>
      <c r="G30" s="110">
        <f t="shared" si="0"/>
        <v>159.25244660332879</v>
      </c>
      <c r="H30" s="110">
        <v>559.96</v>
      </c>
      <c r="I30" s="42">
        <f t="shared" si="1"/>
        <v>-650334</v>
      </c>
      <c r="J30" s="30" t="s">
        <v>132</v>
      </c>
      <c r="K30" s="44">
        <v>3634989</v>
      </c>
      <c r="L30" s="13" t="s">
        <v>800</v>
      </c>
      <c r="M30" s="44" t="s">
        <v>104</v>
      </c>
      <c r="N30" s="44" t="s">
        <v>29</v>
      </c>
    </row>
    <row r="31" spans="1:14">
      <c r="A31" s="29">
        <v>43468</v>
      </c>
      <c r="B31" s="44" t="s">
        <v>30</v>
      </c>
      <c r="C31" s="44" t="s">
        <v>21</v>
      </c>
      <c r="D31" s="44" t="s">
        <v>22</v>
      </c>
      <c r="E31" s="26"/>
      <c r="F31" s="26">
        <v>2000</v>
      </c>
      <c r="G31" s="110">
        <f t="shared" si="0"/>
        <v>3.5283325100557477</v>
      </c>
      <c r="H31" s="110">
        <v>566.84</v>
      </c>
      <c r="I31" s="42">
        <f t="shared" si="1"/>
        <v>-652334</v>
      </c>
      <c r="J31" s="44" t="s">
        <v>23</v>
      </c>
      <c r="K31" s="44" t="s">
        <v>24</v>
      </c>
      <c r="L31" s="13" t="s">
        <v>799</v>
      </c>
      <c r="M31" s="44" t="s">
        <v>104</v>
      </c>
      <c r="N31" s="44" t="s">
        <v>25</v>
      </c>
    </row>
    <row r="32" spans="1:14">
      <c r="A32" s="29">
        <v>43468</v>
      </c>
      <c r="B32" s="44" t="s">
        <v>31</v>
      </c>
      <c r="C32" s="44" t="s">
        <v>793</v>
      </c>
      <c r="D32" s="44" t="s">
        <v>22</v>
      </c>
      <c r="E32" s="26"/>
      <c r="F32" s="26">
        <v>2000</v>
      </c>
      <c r="G32" s="110">
        <f t="shared" si="0"/>
        <v>3.5283325100557477</v>
      </c>
      <c r="H32" s="110">
        <v>566.84</v>
      </c>
      <c r="I32" s="42">
        <f t="shared" si="1"/>
        <v>-654334</v>
      </c>
      <c r="J32" s="44" t="s">
        <v>23</v>
      </c>
      <c r="K32" s="44" t="s">
        <v>24</v>
      </c>
      <c r="L32" s="13" t="s">
        <v>799</v>
      </c>
      <c r="M32" s="44" t="s">
        <v>104</v>
      </c>
      <c r="N32" s="44" t="s">
        <v>25</v>
      </c>
    </row>
    <row r="33" spans="1:14">
      <c r="A33" s="29">
        <v>43468</v>
      </c>
      <c r="B33" s="44" t="s">
        <v>32</v>
      </c>
      <c r="C33" s="44" t="s">
        <v>21</v>
      </c>
      <c r="D33" s="44" t="s">
        <v>22</v>
      </c>
      <c r="E33" s="26"/>
      <c r="F33" s="26">
        <v>5000</v>
      </c>
      <c r="G33" s="110">
        <f t="shared" si="0"/>
        <v>8.8208312751393692</v>
      </c>
      <c r="H33" s="110">
        <v>566.84</v>
      </c>
      <c r="I33" s="42">
        <f t="shared" si="1"/>
        <v>-659334</v>
      </c>
      <c r="J33" s="44" t="s">
        <v>23</v>
      </c>
      <c r="K33" s="44" t="s">
        <v>24</v>
      </c>
      <c r="L33" s="13" t="s">
        <v>799</v>
      </c>
      <c r="M33" s="44" t="s">
        <v>104</v>
      </c>
      <c r="N33" s="44" t="s">
        <v>25</v>
      </c>
    </row>
    <row r="34" spans="1:14" s="43" customFormat="1">
      <c r="A34" s="29">
        <v>43468</v>
      </c>
      <c r="B34" s="44" t="s">
        <v>141</v>
      </c>
      <c r="C34" s="44" t="s">
        <v>137</v>
      </c>
      <c r="D34" s="44" t="s">
        <v>52</v>
      </c>
      <c r="E34" s="26"/>
      <c r="F34" s="26">
        <v>1000</v>
      </c>
      <c r="G34" s="110">
        <f t="shared" si="0"/>
        <v>1.7858418458461318</v>
      </c>
      <c r="H34" s="110">
        <v>559.96</v>
      </c>
      <c r="I34" s="42">
        <f t="shared" si="1"/>
        <v>-660334</v>
      </c>
      <c r="J34" s="44" t="s">
        <v>106</v>
      </c>
      <c r="K34" s="44" t="s">
        <v>759</v>
      </c>
      <c r="L34" s="13" t="s">
        <v>800</v>
      </c>
      <c r="M34" s="44" t="s">
        <v>104</v>
      </c>
      <c r="N34" s="44" t="s">
        <v>29</v>
      </c>
    </row>
    <row r="35" spans="1:14" s="43" customFormat="1">
      <c r="A35" s="29">
        <v>43468</v>
      </c>
      <c r="B35" s="44" t="s">
        <v>142</v>
      </c>
      <c r="C35" s="44" t="s">
        <v>21</v>
      </c>
      <c r="D35" s="44" t="s">
        <v>133</v>
      </c>
      <c r="E35" s="26"/>
      <c r="F35" s="26">
        <v>2000</v>
      </c>
      <c r="G35" s="110">
        <f t="shared" si="0"/>
        <v>3.5716836916922636</v>
      </c>
      <c r="H35" s="110">
        <v>559.96</v>
      </c>
      <c r="I35" s="42">
        <f t="shared" si="1"/>
        <v>-662334</v>
      </c>
      <c r="J35" s="44" t="s">
        <v>106</v>
      </c>
      <c r="K35" s="44" t="s">
        <v>24</v>
      </c>
      <c r="L35" s="13" t="s">
        <v>800</v>
      </c>
      <c r="M35" s="44" t="s">
        <v>104</v>
      </c>
      <c r="N35" s="44" t="s">
        <v>25</v>
      </c>
    </row>
    <row r="36" spans="1:14" s="43" customFormat="1">
      <c r="A36" s="29">
        <v>43468</v>
      </c>
      <c r="B36" s="46" t="s">
        <v>469</v>
      </c>
      <c r="C36" s="44" t="s">
        <v>21</v>
      </c>
      <c r="D36" s="46" t="s">
        <v>102</v>
      </c>
      <c r="E36" s="32"/>
      <c r="F36" s="32">
        <v>1000</v>
      </c>
      <c r="G36" s="110">
        <f t="shared" si="0"/>
        <v>1.7858418458461318</v>
      </c>
      <c r="H36" s="110">
        <v>559.96</v>
      </c>
      <c r="I36" s="42">
        <f t="shared" si="1"/>
        <v>-663334</v>
      </c>
      <c r="J36" s="44" t="s">
        <v>143</v>
      </c>
      <c r="K36" s="46" t="s">
        <v>24</v>
      </c>
      <c r="L36" s="13" t="s">
        <v>800</v>
      </c>
      <c r="M36" s="44" t="s">
        <v>104</v>
      </c>
      <c r="N36" s="44" t="s">
        <v>25</v>
      </c>
    </row>
    <row r="37" spans="1:14" s="43" customFormat="1">
      <c r="A37" s="29">
        <v>43468</v>
      </c>
      <c r="B37" s="46" t="s">
        <v>202</v>
      </c>
      <c r="C37" s="46" t="s">
        <v>41</v>
      </c>
      <c r="D37" s="46" t="s">
        <v>102</v>
      </c>
      <c r="E37" s="32"/>
      <c r="F37" s="32">
        <v>1000</v>
      </c>
      <c r="G37" s="110">
        <f t="shared" si="0"/>
        <v>1.7858418458461318</v>
      </c>
      <c r="H37" s="110">
        <v>559.96</v>
      </c>
      <c r="I37" s="42">
        <f t="shared" si="1"/>
        <v>-664334</v>
      </c>
      <c r="J37" s="44" t="s">
        <v>143</v>
      </c>
      <c r="K37" s="46" t="s">
        <v>24</v>
      </c>
      <c r="L37" s="13" t="s">
        <v>800</v>
      </c>
      <c r="M37" s="44" t="s">
        <v>104</v>
      </c>
      <c r="N37" s="44" t="s">
        <v>25</v>
      </c>
    </row>
    <row r="38" spans="1:14" s="43" customFormat="1">
      <c r="A38" s="29">
        <v>43468</v>
      </c>
      <c r="B38" s="46" t="s">
        <v>99</v>
      </c>
      <c r="C38" s="44" t="s">
        <v>21</v>
      </c>
      <c r="D38" s="46" t="s">
        <v>102</v>
      </c>
      <c r="E38" s="32"/>
      <c r="F38" s="32">
        <v>1000</v>
      </c>
      <c r="G38" s="110">
        <f t="shared" si="0"/>
        <v>1.7858418458461318</v>
      </c>
      <c r="H38" s="110">
        <v>559.96</v>
      </c>
      <c r="I38" s="42">
        <f t="shared" si="1"/>
        <v>-665334</v>
      </c>
      <c r="J38" s="44" t="s">
        <v>143</v>
      </c>
      <c r="K38" s="46" t="s">
        <v>24</v>
      </c>
      <c r="L38" s="13" t="s">
        <v>800</v>
      </c>
      <c r="M38" s="44" t="s">
        <v>104</v>
      </c>
      <c r="N38" s="44" t="s">
        <v>25</v>
      </c>
    </row>
    <row r="39" spans="1:14">
      <c r="A39" s="29">
        <v>43468</v>
      </c>
      <c r="B39" s="46" t="s">
        <v>535</v>
      </c>
      <c r="C39" s="44" t="s">
        <v>21</v>
      </c>
      <c r="D39" s="46" t="s">
        <v>22</v>
      </c>
      <c r="E39" s="32"/>
      <c r="F39" s="32">
        <v>1000</v>
      </c>
      <c r="G39" s="110">
        <f t="shared" si="0"/>
        <v>1.7641662550278738</v>
      </c>
      <c r="H39" s="110">
        <v>566.84</v>
      </c>
      <c r="I39" s="42">
        <f t="shared" si="1"/>
        <v>-666334</v>
      </c>
      <c r="J39" s="46" t="s">
        <v>140</v>
      </c>
      <c r="K39" s="46" t="s">
        <v>536</v>
      </c>
      <c r="L39" s="13" t="s">
        <v>799</v>
      </c>
      <c r="M39" s="44" t="s">
        <v>104</v>
      </c>
      <c r="N39" s="44" t="s">
        <v>25</v>
      </c>
    </row>
    <row r="40" spans="1:14" s="50" customFormat="1">
      <c r="A40" s="29">
        <v>43468</v>
      </c>
      <c r="B40" s="46" t="s">
        <v>537</v>
      </c>
      <c r="C40" s="44" t="s">
        <v>21</v>
      </c>
      <c r="D40" s="46" t="s">
        <v>22</v>
      </c>
      <c r="E40" s="32"/>
      <c r="F40" s="32">
        <v>15000</v>
      </c>
      <c r="G40" s="110">
        <f t="shared" si="0"/>
        <v>26.462493825418107</v>
      </c>
      <c r="H40" s="110">
        <v>566.84</v>
      </c>
      <c r="I40" s="42">
        <f t="shared" si="1"/>
        <v>-681334</v>
      </c>
      <c r="J40" s="46" t="s">
        <v>140</v>
      </c>
      <c r="K40" s="46" t="s">
        <v>33</v>
      </c>
      <c r="L40" s="13" t="s">
        <v>799</v>
      </c>
      <c r="M40" s="44" t="s">
        <v>104</v>
      </c>
      <c r="N40" s="44" t="s">
        <v>29</v>
      </c>
    </row>
    <row r="41" spans="1:14">
      <c r="A41" s="29">
        <v>43468</v>
      </c>
      <c r="B41" s="46" t="s">
        <v>538</v>
      </c>
      <c r="C41" s="44" t="s">
        <v>21</v>
      </c>
      <c r="D41" s="46" t="s">
        <v>22</v>
      </c>
      <c r="E41" s="32"/>
      <c r="F41" s="32">
        <v>1000</v>
      </c>
      <c r="G41" s="110">
        <f t="shared" si="0"/>
        <v>1.7641662550278738</v>
      </c>
      <c r="H41" s="110">
        <v>566.84</v>
      </c>
      <c r="I41" s="42">
        <f t="shared" si="1"/>
        <v>-682334</v>
      </c>
      <c r="J41" s="46" t="s">
        <v>140</v>
      </c>
      <c r="K41" s="46" t="s">
        <v>536</v>
      </c>
      <c r="L41" s="13" t="s">
        <v>799</v>
      </c>
      <c r="M41" s="44" t="s">
        <v>104</v>
      </c>
      <c r="N41" s="44" t="s">
        <v>25</v>
      </c>
    </row>
    <row r="42" spans="1:14" s="43" customFormat="1">
      <c r="A42" s="29">
        <v>43468</v>
      </c>
      <c r="B42" s="44" t="s">
        <v>786</v>
      </c>
      <c r="C42" s="44" t="s">
        <v>756</v>
      </c>
      <c r="D42" s="44" t="s">
        <v>52</v>
      </c>
      <c r="E42" s="104"/>
      <c r="F42" s="26">
        <v>1710000</v>
      </c>
      <c r="G42" s="110">
        <f t="shared" si="0"/>
        <v>3053.7895563968855</v>
      </c>
      <c r="H42" s="110">
        <v>559.96</v>
      </c>
      <c r="I42" s="42">
        <f t="shared" si="1"/>
        <v>-2392334</v>
      </c>
      <c r="J42" s="30" t="s">
        <v>132</v>
      </c>
      <c r="K42" s="44">
        <v>3634976</v>
      </c>
      <c r="L42" s="13" t="s">
        <v>800</v>
      </c>
      <c r="M42" s="44" t="s">
        <v>104</v>
      </c>
      <c r="N42" s="44" t="s">
        <v>29</v>
      </c>
    </row>
    <row r="43" spans="1:14">
      <c r="A43" s="29">
        <v>43469</v>
      </c>
      <c r="B43" s="44" t="s">
        <v>30</v>
      </c>
      <c r="C43" s="44" t="s">
        <v>21</v>
      </c>
      <c r="D43" s="44" t="s">
        <v>22</v>
      </c>
      <c r="E43" s="26"/>
      <c r="F43" s="26">
        <v>2000</v>
      </c>
      <c r="G43" s="110">
        <f t="shared" si="0"/>
        <v>3.5283325100557477</v>
      </c>
      <c r="H43" s="110">
        <v>566.84</v>
      </c>
      <c r="I43" s="42">
        <f t="shared" si="1"/>
        <v>-2394334</v>
      </c>
      <c r="J43" s="44" t="s">
        <v>23</v>
      </c>
      <c r="K43" s="44" t="s">
        <v>24</v>
      </c>
      <c r="L43" s="13" t="s">
        <v>799</v>
      </c>
      <c r="M43" s="44" t="s">
        <v>104</v>
      </c>
      <c r="N43" s="44" t="s">
        <v>25</v>
      </c>
    </row>
    <row r="44" spans="1:14">
      <c r="A44" s="29">
        <v>43469</v>
      </c>
      <c r="B44" s="44" t="s">
        <v>31</v>
      </c>
      <c r="C44" s="44" t="s">
        <v>793</v>
      </c>
      <c r="D44" s="44" t="s">
        <v>22</v>
      </c>
      <c r="E44" s="26"/>
      <c r="F44" s="26">
        <v>2000</v>
      </c>
      <c r="G44" s="110">
        <f t="shared" si="0"/>
        <v>3.5283325100557477</v>
      </c>
      <c r="H44" s="110">
        <v>566.84</v>
      </c>
      <c r="I44" s="42">
        <f t="shared" si="1"/>
        <v>-2396334</v>
      </c>
      <c r="J44" s="44" t="s">
        <v>23</v>
      </c>
      <c r="K44" s="44" t="s">
        <v>24</v>
      </c>
      <c r="L44" s="13" t="s">
        <v>799</v>
      </c>
      <c r="M44" s="44" t="s">
        <v>104</v>
      </c>
      <c r="N44" s="44" t="s">
        <v>25</v>
      </c>
    </row>
    <row r="45" spans="1:14" s="43" customFormat="1">
      <c r="A45" s="29">
        <v>43469</v>
      </c>
      <c r="B45" s="44" t="s">
        <v>142</v>
      </c>
      <c r="C45" s="44" t="s">
        <v>21</v>
      </c>
      <c r="D45" s="44" t="s">
        <v>133</v>
      </c>
      <c r="E45" s="26"/>
      <c r="F45" s="26">
        <v>2000</v>
      </c>
      <c r="G45" s="110">
        <f t="shared" si="0"/>
        <v>3.5716836916922636</v>
      </c>
      <c r="H45" s="110">
        <v>559.96</v>
      </c>
      <c r="I45" s="42">
        <f t="shared" si="1"/>
        <v>-2398334</v>
      </c>
      <c r="J45" s="44" t="s">
        <v>106</v>
      </c>
      <c r="K45" s="44" t="s">
        <v>24</v>
      </c>
      <c r="L45" s="13" t="s">
        <v>800</v>
      </c>
      <c r="M45" s="44" t="s">
        <v>104</v>
      </c>
      <c r="N45" s="44" t="s">
        <v>25</v>
      </c>
    </row>
    <row r="46" spans="1:14" s="43" customFormat="1">
      <c r="A46" s="29">
        <v>43469</v>
      </c>
      <c r="B46" s="46" t="s">
        <v>469</v>
      </c>
      <c r="C46" s="44" t="s">
        <v>21</v>
      </c>
      <c r="D46" s="46" t="s">
        <v>102</v>
      </c>
      <c r="E46" s="32"/>
      <c r="F46" s="32">
        <v>1000</v>
      </c>
      <c r="G46" s="110">
        <f t="shared" si="0"/>
        <v>1.7858418458461318</v>
      </c>
      <c r="H46" s="110">
        <v>559.96</v>
      </c>
      <c r="I46" s="42">
        <f t="shared" si="1"/>
        <v>-2399334</v>
      </c>
      <c r="J46" s="44" t="s">
        <v>143</v>
      </c>
      <c r="K46" s="46" t="s">
        <v>24</v>
      </c>
      <c r="L46" s="13" t="s">
        <v>800</v>
      </c>
      <c r="M46" s="44" t="s">
        <v>104</v>
      </c>
      <c r="N46" s="44" t="s">
        <v>25</v>
      </c>
    </row>
    <row r="47" spans="1:14" s="43" customFormat="1">
      <c r="A47" s="29">
        <v>43469</v>
      </c>
      <c r="B47" s="46" t="s">
        <v>202</v>
      </c>
      <c r="C47" s="46" t="s">
        <v>41</v>
      </c>
      <c r="D47" s="46" t="s">
        <v>102</v>
      </c>
      <c r="E47" s="32"/>
      <c r="F47" s="32">
        <v>1000</v>
      </c>
      <c r="G47" s="110">
        <f t="shared" si="0"/>
        <v>1.7858418458461318</v>
      </c>
      <c r="H47" s="110">
        <v>559.96</v>
      </c>
      <c r="I47" s="42">
        <f t="shared" si="1"/>
        <v>-2400334</v>
      </c>
      <c r="J47" s="44" t="s">
        <v>143</v>
      </c>
      <c r="K47" s="46" t="s">
        <v>24</v>
      </c>
      <c r="L47" s="13" t="s">
        <v>800</v>
      </c>
      <c r="M47" s="44" t="s">
        <v>104</v>
      </c>
      <c r="N47" s="44" t="s">
        <v>25</v>
      </c>
    </row>
    <row r="48" spans="1:14" s="43" customFormat="1">
      <c r="A48" s="29">
        <v>43469</v>
      </c>
      <c r="B48" s="46" t="s">
        <v>99</v>
      </c>
      <c r="C48" s="44" t="s">
        <v>21</v>
      </c>
      <c r="D48" s="46" t="s">
        <v>102</v>
      </c>
      <c r="E48" s="32"/>
      <c r="F48" s="32">
        <v>1000</v>
      </c>
      <c r="G48" s="110">
        <f t="shared" si="0"/>
        <v>1.7858418458461318</v>
      </c>
      <c r="H48" s="110">
        <v>559.96</v>
      </c>
      <c r="I48" s="42">
        <f t="shared" si="1"/>
        <v>-2401334</v>
      </c>
      <c r="J48" s="44" t="s">
        <v>143</v>
      </c>
      <c r="K48" s="46" t="s">
        <v>24</v>
      </c>
      <c r="L48" s="13" t="s">
        <v>800</v>
      </c>
      <c r="M48" s="44" t="s">
        <v>104</v>
      </c>
      <c r="N48" s="44" t="s">
        <v>25</v>
      </c>
    </row>
    <row r="49" spans="1:14" s="43" customFormat="1">
      <c r="A49" s="29">
        <v>43469</v>
      </c>
      <c r="B49" s="44" t="s">
        <v>710</v>
      </c>
      <c r="C49" s="44" t="s">
        <v>747</v>
      </c>
      <c r="D49" s="44" t="s">
        <v>52</v>
      </c>
      <c r="E49" s="104"/>
      <c r="F49" s="26">
        <v>3484</v>
      </c>
      <c r="G49" s="110">
        <f t="shared" si="0"/>
        <v>6.2218729909279231</v>
      </c>
      <c r="H49" s="110">
        <v>559.96</v>
      </c>
      <c r="I49" s="42">
        <f t="shared" si="1"/>
        <v>-2404818</v>
      </c>
      <c r="J49" s="30" t="s">
        <v>132</v>
      </c>
      <c r="K49" s="44">
        <v>3634978</v>
      </c>
      <c r="L49" s="13" t="s">
        <v>800</v>
      </c>
      <c r="M49" s="44" t="s">
        <v>104</v>
      </c>
      <c r="N49" s="44" t="s">
        <v>29</v>
      </c>
    </row>
    <row r="50" spans="1:14" s="43" customFormat="1">
      <c r="A50" s="29">
        <v>43469</v>
      </c>
      <c r="B50" s="44" t="s">
        <v>711</v>
      </c>
      <c r="C50" s="44" t="s">
        <v>41</v>
      </c>
      <c r="D50" s="44" t="s">
        <v>102</v>
      </c>
      <c r="E50" s="104"/>
      <c r="F50" s="26">
        <v>166755</v>
      </c>
      <c r="G50" s="110">
        <f t="shared" si="0"/>
        <v>297.79805700407172</v>
      </c>
      <c r="H50" s="110">
        <v>559.96</v>
      </c>
      <c r="I50" s="42">
        <f t="shared" si="1"/>
        <v>-2571573</v>
      </c>
      <c r="J50" s="30" t="s">
        <v>132</v>
      </c>
      <c r="K50" s="44">
        <v>3634978</v>
      </c>
      <c r="L50" s="13" t="s">
        <v>800</v>
      </c>
      <c r="M50" s="44" t="s">
        <v>104</v>
      </c>
      <c r="N50" s="44" t="s">
        <v>29</v>
      </c>
    </row>
    <row r="51" spans="1:14" s="43" customFormat="1">
      <c r="A51" s="29">
        <v>43469</v>
      </c>
      <c r="B51" s="44" t="s">
        <v>712</v>
      </c>
      <c r="C51" s="44" t="s">
        <v>747</v>
      </c>
      <c r="D51" s="44" t="s">
        <v>52</v>
      </c>
      <c r="E51" s="104"/>
      <c r="F51" s="26">
        <v>3484</v>
      </c>
      <c r="G51" s="110">
        <f t="shared" si="0"/>
        <v>6.2218729909279231</v>
      </c>
      <c r="H51" s="110">
        <v>559.96</v>
      </c>
      <c r="I51" s="42">
        <f t="shared" si="1"/>
        <v>-2575057</v>
      </c>
      <c r="J51" s="30" t="s">
        <v>132</v>
      </c>
      <c r="K51" s="44">
        <v>3634981</v>
      </c>
      <c r="L51" s="13" t="s">
        <v>800</v>
      </c>
      <c r="M51" s="44" t="s">
        <v>104</v>
      </c>
      <c r="N51" s="44" t="s">
        <v>29</v>
      </c>
    </row>
    <row r="52" spans="1:14" s="43" customFormat="1">
      <c r="A52" s="29">
        <v>43469</v>
      </c>
      <c r="B52" s="44" t="s">
        <v>867</v>
      </c>
      <c r="C52" s="44" t="s">
        <v>27</v>
      </c>
      <c r="D52" s="44" t="s">
        <v>102</v>
      </c>
      <c r="E52" s="104"/>
      <c r="F52" s="26">
        <v>70000</v>
      </c>
      <c r="G52" s="110">
        <f t="shared" si="0"/>
        <v>125.00892920922922</v>
      </c>
      <c r="H52" s="110">
        <v>559.96</v>
      </c>
      <c r="I52" s="42">
        <f t="shared" si="1"/>
        <v>-2645057</v>
      </c>
      <c r="J52" s="30" t="s">
        <v>143</v>
      </c>
      <c r="K52" s="44" t="s">
        <v>24</v>
      </c>
      <c r="L52" s="13" t="s">
        <v>800</v>
      </c>
      <c r="M52" s="44" t="s">
        <v>104</v>
      </c>
      <c r="N52" s="44" t="s">
        <v>25</v>
      </c>
    </row>
    <row r="53" spans="1:14" s="43" customFormat="1">
      <c r="A53" s="29">
        <v>43469</v>
      </c>
      <c r="B53" s="44" t="s">
        <v>868</v>
      </c>
      <c r="C53" s="44" t="s">
        <v>27</v>
      </c>
      <c r="D53" s="44" t="s">
        <v>102</v>
      </c>
      <c r="E53" s="104"/>
      <c r="F53" s="26">
        <v>90000</v>
      </c>
      <c r="G53" s="110">
        <f t="shared" si="0"/>
        <v>160.72576612615185</v>
      </c>
      <c r="H53" s="110">
        <v>559.96</v>
      </c>
      <c r="I53" s="42">
        <f t="shared" si="1"/>
        <v>-2735057</v>
      </c>
      <c r="J53" s="30" t="s">
        <v>143</v>
      </c>
      <c r="K53" s="44" t="s">
        <v>33</v>
      </c>
      <c r="L53" s="13" t="s">
        <v>800</v>
      </c>
      <c r="M53" s="44" t="s">
        <v>104</v>
      </c>
      <c r="N53" s="44" t="s">
        <v>29</v>
      </c>
    </row>
    <row r="54" spans="1:14">
      <c r="A54" s="29">
        <v>43470</v>
      </c>
      <c r="B54" s="44" t="s">
        <v>30</v>
      </c>
      <c r="C54" s="44" t="s">
        <v>21</v>
      </c>
      <c r="D54" s="44" t="s">
        <v>22</v>
      </c>
      <c r="E54" s="26"/>
      <c r="F54" s="26">
        <v>2000</v>
      </c>
      <c r="G54" s="110">
        <f t="shared" si="0"/>
        <v>3.5283325100557477</v>
      </c>
      <c r="H54" s="110">
        <v>566.84</v>
      </c>
      <c r="I54" s="42">
        <f t="shared" si="1"/>
        <v>-2737057</v>
      </c>
      <c r="J54" s="44" t="s">
        <v>23</v>
      </c>
      <c r="K54" s="44" t="s">
        <v>24</v>
      </c>
      <c r="L54" s="13" t="s">
        <v>799</v>
      </c>
      <c r="M54" s="44" t="s">
        <v>104</v>
      </c>
      <c r="N54" s="44" t="s">
        <v>25</v>
      </c>
    </row>
    <row r="55" spans="1:14">
      <c r="A55" s="29">
        <v>43470</v>
      </c>
      <c r="B55" s="44" t="s">
        <v>31</v>
      </c>
      <c r="C55" s="44" t="s">
        <v>793</v>
      </c>
      <c r="D55" s="44" t="s">
        <v>22</v>
      </c>
      <c r="E55" s="26"/>
      <c r="F55" s="26">
        <v>2100</v>
      </c>
      <c r="G55" s="110">
        <f t="shared" si="0"/>
        <v>3.7047491355585347</v>
      </c>
      <c r="H55" s="110">
        <v>566.84</v>
      </c>
      <c r="I55" s="42">
        <f t="shared" si="1"/>
        <v>-2739157</v>
      </c>
      <c r="J55" s="44" t="s">
        <v>23</v>
      </c>
      <c r="K55" s="44" t="s">
        <v>24</v>
      </c>
      <c r="L55" s="13" t="s">
        <v>799</v>
      </c>
      <c r="M55" s="44" t="s">
        <v>104</v>
      </c>
      <c r="N55" s="44" t="s">
        <v>25</v>
      </c>
    </row>
    <row r="56" spans="1:14">
      <c r="A56" s="29">
        <v>43470</v>
      </c>
      <c r="B56" s="46" t="s">
        <v>539</v>
      </c>
      <c r="C56" s="44" t="s">
        <v>21</v>
      </c>
      <c r="D56" s="46" t="s">
        <v>22</v>
      </c>
      <c r="E56" s="32"/>
      <c r="F56" s="32">
        <v>1000</v>
      </c>
      <c r="G56" s="110">
        <f t="shared" si="0"/>
        <v>1.7641662550278738</v>
      </c>
      <c r="H56" s="110">
        <v>566.84</v>
      </c>
      <c r="I56" s="42">
        <f t="shared" si="1"/>
        <v>-2740157</v>
      </c>
      <c r="J56" s="46" t="s">
        <v>140</v>
      </c>
      <c r="K56" s="46" t="s">
        <v>536</v>
      </c>
      <c r="L56" s="13" t="s">
        <v>799</v>
      </c>
      <c r="M56" s="44" t="s">
        <v>104</v>
      </c>
      <c r="N56" s="44" t="s">
        <v>25</v>
      </c>
    </row>
    <row r="57" spans="1:14" s="43" customFormat="1">
      <c r="A57" s="29">
        <v>43470</v>
      </c>
      <c r="B57" s="44" t="s">
        <v>803</v>
      </c>
      <c r="C57" s="44" t="s">
        <v>41</v>
      </c>
      <c r="D57" s="44" t="s">
        <v>102</v>
      </c>
      <c r="E57" s="31"/>
      <c r="F57" s="31">
        <v>16272</v>
      </c>
      <c r="G57" s="110">
        <f t="shared" si="0"/>
        <v>29.059218515608254</v>
      </c>
      <c r="H57" s="110">
        <v>559.96</v>
      </c>
      <c r="I57" s="42">
        <f t="shared" si="1"/>
        <v>-2756429</v>
      </c>
      <c r="J57" s="44" t="s">
        <v>417</v>
      </c>
      <c r="K57" s="44" t="s">
        <v>107</v>
      </c>
      <c r="L57" s="13" t="s">
        <v>800</v>
      </c>
      <c r="M57" s="44" t="s">
        <v>104</v>
      </c>
      <c r="N57" s="44" t="s">
        <v>29</v>
      </c>
    </row>
    <row r="58" spans="1:14">
      <c r="A58" s="29">
        <v>43471</v>
      </c>
      <c r="B58" s="44" t="s">
        <v>795</v>
      </c>
      <c r="C58" s="44" t="s">
        <v>27</v>
      </c>
      <c r="D58" s="44" t="s">
        <v>22</v>
      </c>
      <c r="E58" s="26"/>
      <c r="F58" s="26">
        <v>70000</v>
      </c>
      <c r="G58" s="110">
        <f t="shared" si="0"/>
        <v>123.49163785195115</v>
      </c>
      <c r="H58" s="110">
        <v>566.84</v>
      </c>
      <c r="I58" s="42">
        <f t="shared" si="1"/>
        <v>-2826429</v>
      </c>
      <c r="J58" s="44" t="s">
        <v>23</v>
      </c>
      <c r="K58" s="44" t="s">
        <v>24</v>
      </c>
      <c r="L58" s="13" t="s">
        <v>799</v>
      </c>
      <c r="M58" s="44" t="s">
        <v>104</v>
      </c>
      <c r="N58" s="44" t="s">
        <v>25</v>
      </c>
    </row>
    <row r="59" spans="1:14">
      <c r="A59" s="29">
        <v>43471</v>
      </c>
      <c r="B59" s="44" t="s">
        <v>30</v>
      </c>
      <c r="C59" s="44" t="s">
        <v>21</v>
      </c>
      <c r="D59" s="44" t="s">
        <v>22</v>
      </c>
      <c r="E59" s="26"/>
      <c r="F59" s="26">
        <v>2000</v>
      </c>
      <c r="G59" s="110">
        <f t="shared" si="0"/>
        <v>3.5283325100557477</v>
      </c>
      <c r="H59" s="110">
        <v>566.84</v>
      </c>
      <c r="I59" s="42">
        <f t="shared" si="1"/>
        <v>-2828429</v>
      </c>
      <c r="J59" s="44" t="s">
        <v>23</v>
      </c>
      <c r="K59" s="44" t="s">
        <v>24</v>
      </c>
      <c r="L59" s="13" t="s">
        <v>799</v>
      </c>
      <c r="M59" s="44" t="s">
        <v>104</v>
      </c>
      <c r="N59" s="44" t="s">
        <v>25</v>
      </c>
    </row>
    <row r="60" spans="1:14">
      <c r="A60" s="29">
        <v>43471</v>
      </c>
      <c r="B60" s="44" t="s">
        <v>31</v>
      </c>
      <c r="C60" s="44" t="s">
        <v>793</v>
      </c>
      <c r="D60" s="44" t="s">
        <v>22</v>
      </c>
      <c r="E60" s="26"/>
      <c r="F60" s="26">
        <v>2000</v>
      </c>
      <c r="G60" s="110">
        <f t="shared" si="0"/>
        <v>3.5283325100557477</v>
      </c>
      <c r="H60" s="110">
        <v>566.84</v>
      </c>
      <c r="I60" s="42">
        <f t="shared" si="1"/>
        <v>-2830429</v>
      </c>
      <c r="J60" s="44" t="s">
        <v>23</v>
      </c>
      <c r="K60" s="44" t="s">
        <v>24</v>
      </c>
      <c r="L60" s="13" t="s">
        <v>799</v>
      </c>
      <c r="M60" s="44" t="s">
        <v>104</v>
      </c>
      <c r="N60" s="44" t="s">
        <v>25</v>
      </c>
    </row>
    <row r="61" spans="1:14" s="43" customFormat="1">
      <c r="A61" s="29">
        <v>43471</v>
      </c>
      <c r="B61" s="44" t="s">
        <v>34</v>
      </c>
      <c r="C61" s="44" t="s">
        <v>27</v>
      </c>
      <c r="D61" s="44" t="s">
        <v>22</v>
      </c>
      <c r="E61" s="26"/>
      <c r="F61" s="26">
        <v>45000</v>
      </c>
      <c r="G61" s="110">
        <f t="shared" si="0"/>
        <v>79.387481476254322</v>
      </c>
      <c r="H61" s="110">
        <v>566.84</v>
      </c>
      <c r="I61" s="42">
        <f t="shared" si="1"/>
        <v>-2875429</v>
      </c>
      <c r="J61" s="44" t="s">
        <v>23</v>
      </c>
      <c r="K61" s="44">
        <v>62</v>
      </c>
      <c r="L61" s="13" t="s">
        <v>799</v>
      </c>
      <c r="M61" s="44" t="s">
        <v>104</v>
      </c>
      <c r="N61" s="44" t="s">
        <v>29</v>
      </c>
    </row>
    <row r="62" spans="1:14">
      <c r="A62" s="29">
        <v>43471</v>
      </c>
      <c r="B62" s="44" t="s">
        <v>35</v>
      </c>
      <c r="C62" s="44" t="s">
        <v>21</v>
      </c>
      <c r="D62" s="44" t="s">
        <v>22</v>
      </c>
      <c r="E62" s="26"/>
      <c r="F62" s="26">
        <v>5000</v>
      </c>
      <c r="G62" s="110">
        <f t="shared" si="0"/>
        <v>8.8208312751393692</v>
      </c>
      <c r="H62" s="110">
        <v>566.84</v>
      </c>
      <c r="I62" s="42">
        <f t="shared" si="1"/>
        <v>-2880429</v>
      </c>
      <c r="J62" s="44" t="s">
        <v>23</v>
      </c>
      <c r="K62" s="44" t="s">
        <v>24</v>
      </c>
      <c r="L62" s="13" t="s">
        <v>799</v>
      </c>
      <c r="M62" s="44" t="s">
        <v>104</v>
      </c>
      <c r="N62" s="44" t="s">
        <v>25</v>
      </c>
    </row>
    <row r="63" spans="1:14">
      <c r="A63" s="29">
        <v>43471</v>
      </c>
      <c r="B63" s="44" t="s">
        <v>36</v>
      </c>
      <c r="C63" s="44" t="s">
        <v>21</v>
      </c>
      <c r="D63" s="44" t="s">
        <v>22</v>
      </c>
      <c r="E63" s="26"/>
      <c r="F63" s="26">
        <v>8000</v>
      </c>
      <c r="G63" s="110">
        <f t="shared" si="0"/>
        <v>14.113330040222991</v>
      </c>
      <c r="H63" s="110">
        <v>566.84</v>
      </c>
      <c r="I63" s="42">
        <f t="shared" si="1"/>
        <v>-2888429</v>
      </c>
      <c r="J63" s="44" t="s">
        <v>23</v>
      </c>
      <c r="K63" s="44" t="s">
        <v>24</v>
      </c>
      <c r="L63" s="13" t="s">
        <v>799</v>
      </c>
      <c r="M63" s="44" t="s">
        <v>104</v>
      </c>
      <c r="N63" s="44" t="s">
        <v>25</v>
      </c>
    </row>
    <row r="64" spans="1:14">
      <c r="A64" s="29">
        <v>43471</v>
      </c>
      <c r="B64" s="46" t="s">
        <v>540</v>
      </c>
      <c r="C64" s="44" t="s">
        <v>21</v>
      </c>
      <c r="D64" s="46" t="s">
        <v>22</v>
      </c>
      <c r="E64" s="32"/>
      <c r="F64" s="32">
        <v>1000</v>
      </c>
      <c r="G64" s="110">
        <f t="shared" si="0"/>
        <v>1.7641662550278738</v>
      </c>
      <c r="H64" s="110">
        <v>566.84</v>
      </c>
      <c r="I64" s="42">
        <f t="shared" si="1"/>
        <v>-2889429</v>
      </c>
      <c r="J64" s="46" t="s">
        <v>140</v>
      </c>
      <c r="K64" s="46" t="s">
        <v>536</v>
      </c>
      <c r="L64" s="13" t="s">
        <v>799</v>
      </c>
      <c r="M64" s="44" t="s">
        <v>104</v>
      </c>
      <c r="N64" s="44" t="s">
        <v>25</v>
      </c>
    </row>
    <row r="65" spans="1:14">
      <c r="A65" s="29">
        <v>43471</v>
      </c>
      <c r="B65" s="46" t="s">
        <v>541</v>
      </c>
      <c r="C65" s="44" t="s">
        <v>21</v>
      </c>
      <c r="D65" s="46" t="s">
        <v>22</v>
      </c>
      <c r="E65" s="32"/>
      <c r="F65" s="32">
        <v>500</v>
      </c>
      <c r="G65" s="110">
        <f t="shared" si="0"/>
        <v>0.88208312751393692</v>
      </c>
      <c r="H65" s="110">
        <v>566.84</v>
      </c>
      <c r="I65" s="42">
        <f t="shared" si="1"/>
        <v>-2889929</v>
      </c>
      <c r="J65" s="46" t="s">
        <v>140</v>
      </c>
      <c r="K65" s="46" t="s">
        <v>536</v>
      </c>
      <c r="L65" s="13" t="s">
        <v>799</v>
      </c>
      <c r="M65" s="44" t="s">
        <v>104</v>
      </c>
      <c r="N65" s="44" t="s">
        <v>25</v>
      </c>
    </row>
    <row r="66" spans="1:14">
      <c r="A66" s="29">
        <v>43471</v>
      </c>
      <c r="B66" s="46" t="s">
        <v>542</v>
      </c>
      <c r="C66" s="44" t="s">
        <v>21</v>
      </c>
      <c r="D66" s="46" t="s">
        <v>22</v>
      </c>
      <c r="E66" s="32"/>
      <c r="F66" s="32">
        <v>1500</v>
      </c>
      <c r="G66" s="110">
        <f t="shared" si="0"/>
        <v>2.6462493825418107</v>
      </c>
      <c r="H66" s="110">
        <v>566.84</v>
      </c>
      <c r="I66" s="42">
        <f t="shared" si="1"/>
        <v>-2891429</v>
      </c>
      <c r="J66" s="46" t="s">
        <v>140</v>
      </c>
      <c r="K66" s="46" t="s">
        <v>536</v>
      </c>
      <c r="L66" s="13" t="s">
        <v>799</v>
      </c>
      <c r="M66" s="44" t="s">
        <v>104</v>
      </c>
      <c r="N66" s="44" t="s">
        <v>25</v>
      </c>
    </row>
    <row r="67" spans="1:14">
      <c r="A67" s="29">
        <v>43471</v>
      </c>
      <c r="B67" s="46" t="s">
        <v>543</v>
      </c>
      <c r="C67" s="44" t="s">
        <v>21</v>
      </c>
      <c r="D67" s="46" t="s">
        <v>22</v>
      </c>
      <c r="E67" s="32"/>
      <c r="F67" s="32">
        <v>1000</v>
      </c>
      <c r="G67" s="110">
        <f t="shared" si="0"/>
        <v>1.7641662550278738</v>
      </c>
      <c r="H67" s="110">
        <v>566.84</v>
      </c>
      <c r="I67" s="42">
        <f t="shared" si="1"/>
        <v>-2892429</v>
      </c>
      <c r="J67" s="46" t="s">
        <v>140</v>
      </c>
      <c r="K67" s="46" t="s">
        <v>536</v>
      </c>
      <c r="L67" s="13" t="s">
        <v>799</v>
      </c>
      <c r="M67" s="44" t="s">
        <v>104</v>
      </c>
      <c r="N67" s="44" t="s">
        <v>25</v>
      </c>
    </row>
    <row r="68" spans="1:14">
      <c r="A68" s="29">
        <v>43472</v>
      </c>
      <c r="B68" s="44" t="s">
        <v>37</v>
      </c>
      <c r="C68" s="44" t="s">
        <v>21</v>
      </c>
      <c r="D68" s="44" t="s">
        <v>22</v>
      </c>
      <c r="E68" s="26"/>
      <c r="F68" s="26">
        <v>1500</v>
      </c>
      <c r="G68" s="110">
        <f t="shared" si="0"/>
        <v>2.6462493825418107</v>
      </c>
      <c r="H68" s="110">
        <v>566.84</v>
      </c>
      <c r="I68" s="42">
        <f t="shared" si="1"/>
        <v>-2893929</v>
      </c>
      <c r="J68" s="44" t="s">
        <v>23</v>
      </c>
      <c r="K68" s="44" t="s">
        <v>24</v>
      </c>
      <c r="L68" s="13" t="s">
        <v>799</v>
      </c>
      <c r="M68" s="44" t="s">
        <v>104</v>
      </c>
      <c r="N68" s="44" t="s">
        <v>25</v>
      </c>
    </row>
    <row r="69" spans="1:14" s="43" customFormat="1">
      <c r="A69" s="29">
        <v>43472</v>
      </c>
      <c r="B69" s="44" t="s">
        <v>38</v>
      </c>
      <c r="C69" s="44" t="s">
        <v>21</v>
      </c>
      <c r="D69" s="44" t="s">
        <v>22</v>
      </c>
      <c r="E69" s="26"/>
      <c r="F69" s="26">
        <v>5000</v>
      </c>
      <c r="G69" s="110">
        <f t="shared" si="0"/>
        <v>8.8208312751393692</v>
      </c>
      <c r="H69" s="110">
        <v>566.84</v>
      </c>
      <c r="I69" s="42">
        <f t="shared" si="1"/>
        <v>-2898929</v>
      </c>
      <c r="J69" s="44" t="s">
        <v>23</v>
      </c>
      <c r="K69" s="44">
        <v>480</v>
      </c>
      <c r="L69" s="13" t="s">
        <v>799</v>
      </c>
      <c r="M69" s="44" t="s">
        <v>104</v>
      </c>
      <c r="N69" s="44" t="s">
        <v>29</v>
      </c>
    </row>
    <row r="70" spans="1:14">
      <c r="A70" s="29">
        <v>43472</v>
      </c>
      <c r="B70" s="44" t="s">
        <v>39</v>
      </c>
      <c r="C70" s="44" t="s">
        <v>21</v>
      </c>
      <c r="D70" s="44" t="s">
        <v>22</v>
      </c>
      <c r="E70" s="26"/>
      <c r="F70" s="26">
        <v>1000</v>
      </c>
      <c r="G70" s="110">
        <f t="shared" si="0"/>
        <v>1.7641662550278738</v>
      </c>
      <c r="H70" s="110">
        <v>566.84</v>
      </c>
      <c r="I70" s="42">
        <f t="shared" si="1"/>
        <v>-2899929</v>
      </c>
      <c r="J70" s="44" t="s">
        <v>23</v>
      </c>
      <c r="K70" s="44" t="s">
        <v>24</v>
      </c>
      <c r="L70" s="13" t="s">
        <v>799</v>
      </c>
      <c r="M70" s="44" t="s">
        <v>104</v>
      </c>
      <c r="N70" s="44" t="s">
        <v>25</v>
      </c>
    </row>
    <row r="71" spans="1:14" s="43" customFormat="1">
      <c r="A71" s="29">
        <v>43472</v>
      </c>
      <c r="B71" s="44" t="s">
        <v>145</v>
      </c>
      <c r="C71" s="44" t="s">
        <v>146</v>
      </c>
      <c r="D71" s="44" t="s">
        <v>102</v>
      </c>
      <c r="E71" s="26"/>
      <c r="F71" s="26">
        <v>87500</v>
      </c>
      <c r="G71" s="110">
        <f t="shared" si="0"/>
        <v>156.26116151153653</v>
      </c>
      <c r="H71" s="110">
        <v>559.96</v>
      </c>
      <c r="I71" s="42">
        <f t="shared" si="1"/>
        <v>-2987429</v>
      </c>
      <c r="J71" s="44" t="s">
        <v>106</v>
      </c>
      <c r="K71" s="44">
        <v>13</v>
      </c>
      <c r="L71" s="13" t="s">
        <v>800</v>
      </c>
      <c r="M71" s="44" t="s">
        <v>104</v>
      </c>
      <c r="N71" s="44" t="s">
        <v>29</v>
      </c>
    </row>
    <row r="72" spans="1:14" s="43" customFormat="1">
      <c r="A72" s="29">
        <v>43472</v>
      </c>
      <c r="B72" s="44" t="s">
        <v>760</v>
      </c>
      <c r="C72" s="44" t="s">
        <v>135</v>
      </c>
      <c r="D72" s="44" t="s">
        <v>102</v>
      </c>
      <c r="E72" s="26"/>
      <c r="F72" s="26">
        <v>15000</v>
      </c>
      <c r="G72" s="110">
        <f t="shared" si="0"/>
        <v>26.787627687691977</v>
      </c>
      <c r="H72" s="110">
        <v>559.96</v>
      </c>
      <c r="I72" s="42">
        <f t="shared" si="1"/>
        <v>-3002429</v>
      </c>
      <c r="J72" s="44" t="s">
        <v>106</v>
      </c>
      <c r="K72" s="44">
        <v>15</v>
      </c>
      <c r="L72" s="13" t="s">
        <v>800</v>
      </c>
      <c r="M72" s="44" t="s">
        <v>104</v>
      </c>
      <c r="N72" s="44" t="s">
        <v>29</v>
      </c>
    </row>
    <row r="73" spans="1:14" s="43" customFormat="1">
      <c r="A73" s="29">
        <v>43472</v>
      </c>
      <c r="B73" s="44" t="s">
        <v>148</v>
      </c>
      <c r="C73" s="44" t="s">
        <v>137</v>
      </c>
      <c r="D73" s="44" t="s">
        <v>52</v>
      </c>
      <c r="E73" s="26"/>
      <c r="F73" s="26">
        <v>3750</v>
      </c>
      <c r="G73" s="110">
        <f t="shared" si="0"/>
        <v>6.6969069219229942</v>
      </c>
      <c r="H73" s="110">
        <v>559.96</v>
      </c>
      <c r="I73" s="42">
        <f t="shared" si="1"/>
        <v>-3006179</v>
      </c>
      <c r="J73" s="44" t="s">
        <v>106</v>
      </c>
      <c r="K73" s="44" t="s">
        <v>147</v>
      </c>
      <c r="L73" s="13" t="s">
        <v>800</v>
      </c>
      <c r="M73" s="44" t="s">
        <v>104</v>
      </c>
      <c r="N73" s="44" t="s">
        <v>29</v>
      </c>
    </row>
    <row r="74" spans="1:14">
      <c r="A74" s="29">
        <v>43472</v>
      </c>
      <c r="B74" s="44" t="s">
        <v>255</v>
      </c>
      <c r="C74" s="44" t="s">
        <v>21</v>
      </c>
      <c r="D74" s="45" t="s">
        <v>22</v>
      </c>
      <c r="E74" s="32"/>
      <c r="F74" s="32">
        <v>2500</v>
      </c>
      <c r="G74" s="110">
        <f t="shared" si="0"/>
        <v>4.4104156375696846</v>
      </c>
      <c r="H74" s="110">
        <v>566.84</v>
      </c>
      <c r="I74" s="42">
        <f t="shared" si="1"/>
        <v>-3008679</v>
      </c>
      <c r="J74" s="44" t="s">
        <v>144</v>
      </c>
      <c r="K74" s="46" t="s">
        <v>24</v>
      </c>
      <c r="L74" s="13" t="s">
        <v>799</v>
      </c>
      <c r="M74" s="44" t="s">
        <v>104</v>
      </c>
      <c r="N74" s="44" t="s">
        <v>25</v>
      </c>
    </row>
    <row r="75" spans="1:14">
      <c r="A75" s="29">
        <v>43472</v>
      </c>
      <c r="B75" s="44" t="s">
        <v>256</v>
      </c>
      <c r="C75" s="44" t="s">
        <v>21</v>
      </c>
      <c r="D75" s="45" t="s">
        <v>22</v>
      </c>
      <c r="E75" s="32"/>
      <c r="F75" s="32">
        <v>1500</v>
      </c>
      <c r="G75" s="110">
        <f t="shared" si="0"/>
        <v>2.6462493825418107</v>
      </c>
      <c r="H75" s="110">
        <v>566.84</v>
      </c>
      <c r="I75" s="42">
        <f t="shared" si="1"/>
        <v>-3010179</v>
      </c>
      <c r="J75" s="44" t="s">
        <v>144</v>
      </c>
      <c r="K75" s="46" t="s">
        <v>24</v>
      </c>
      <c r="L75" s="13" t="s">
        <v>799</v>
      </c>
      <c r="M75" s="44" t="s">
        <v>104</v>
      </c>
      <c r="N75" s="44" t="s">
        <v>25</v>
      </c>
    </row>
    <row r="76" spans="1:14" s="43" customFormat="1">
      <c r="A76" s="29">
        <v>43472</v>
      </c>
      <c r="B76" s="44" t="s">
        <v>257</v>
      </c>
      <c r="C76" s="44" t="s">
        <v>21</v>
      </c>
      <c r="D76" s="45" t="s">
        <v>22</v>
      </c>
      <c r="E76" s="32"/>
      <c r="F76" s="32">
        <v>8000</v>
      </c>
      <c r="G76" s="110">
        <f t="shared" si="0"/>
        <v>14.113330040222991</v>
      </c>
      <c r="H76" s="110">
        <v>566.84</v>
      </c>
      <c r="I76" s="42">
        <f t="shared" si="1"/>
        <v>-3018179</v>
      </c>
      <c r="J76" s="44" t="s">
        <v>144</v>
      </c>
      <c r="K76" s="46" t="s">
        <v>258</v>
      </c>
      <c r="L76" s="13" t="s">
        <v>799</v>
      </c>
      <c r="M76" s="44" t="s">
        <v>104</v>
      </c>
      <c r="N76" s="44" t="s">
        <v>29</v>
      </c>
    </row>
    <row r="77" spans="1:14" s="43" customFormat="1">
      <c r="A77" s="29">
        <v>43472</v>
      </c>
      <c r="B77" s="46" t="s">
        <v>469</v>
      </c>
      <c r="C77" s="44" t="s">
        <v>21</v>
      </c>
      <c r="D77" s="46" t="s">
        <v>102</v>
      </c>
      <c r="E77" s="32"/>
      <c r="F77" s="32">
        <v>1000</v>
      </c>
      <c r="G77" s="110">
        <f t="shared" si="0"/>
        <v>1.7858418458461318</v>
      </c>
      <c r="H77" s="110">
        <v>559.96</v>
      </c>
      <c r="I77" s="42">
        <f t="shared" si="1"/>
        <v>-3019179</v>
      </c>
      <c r="J77" s="44" t="s">
        <v>143</v>
      </c>
      <c r="K77" s="46" t="s">
        <v>24</v>
      </c>
      <c r="L77" s="13" t="s">
        <v>800</v>
      </c>
      <c r="M77" s="44" t="s">
        <v>104</v>
      </c>
      <c r="N77" s="44" t="s">
        <v>25</v>
      </c>
    </row>
    <row r="78" spans="1:14" s="43" customFormat="1">
      <c r="A78" s="29">
        <v>43472</v>
      </c>
      <c r="B78" s="46" t="s">
        <v>470</v>
      </c>
      <c r="C78" s="44" t="s">
        <v>21</v>
      </c>
      <c r="D78" s="46" t="s">
        <v>102</v>
      </c>
      <c r="E78" s="32"/>
      <c r="F78" s="32">
        <v>1000</v>
      </c>
      <c r="G78" s="110">
        <f t="shared" ref="G78:G141" si="2">+F78/H78</f>
        <v>1.7858418458461318</v>
      </c>
      <c r="H78" s="110">
        <v>559.96</v>
      </c>
      <c r="I78" s="42">
        <f t="shared" si="1"/>
        <v>-3020179</v>
      </c>
      <c r="J78" s="44" t="s">
        <v>143</v>
      </c>
      <c r="K78" s="46" t="s">
        <v>24</v>
      </c>
      <c r="L78" s="13" t="s">
        <v>800</v>
      </c>
      <c r="M78" s="44" t="s">
        <v>104</v>
      </c>
      <c r="N78" s="44" t="s">
        <v>25</v>
      </c>
    </row>
    <row r="79" spans="1:14" s="43" customFormat="1">
      <c r="A79" s="29">
        <v>43472</v>
      </c>
      <c r="B79" s="46" t="s">
        <v>471</v>
      </c>
      <c r="C79" s="44" t="s">
        <v>21</v>
      </c>
      <c r="D79" s="46" t="s">
        <v>102</v>
      </c>
      <c r="E79" s="32"/>
      <c r="F79" s="32">
        <v>1000</v>
      </c>
      <c r="G79" s="110">
        <f t="shared" si="2"/>
        <v>1.7858418458461318</v>
      </c>
      <c r="H79" s="110">
        <v>559.96</v>
      </c>
      <c r="I79" s="42">
        <f t="shared" si="1"/>
        <v>-3021179</v>
      </c>
      <c r="J79" s="44" t="s">
        <v>143</v>
      </c>
      <c r="K79" s="46" t="s">
        <v>24</v>
      </c>
      <c r="L79" s="13" t="s">
        <v>800</v>
      </c>
      <c r="M79" s="44" t="s">
        <v>104</v>
      </c>
      <c r="N79" s="44" t="s">
        <v>25</v>
      </c>
    </row>
    <row r="80" spans="1:14" s="43" customFormat="1">
      <c r="A80" s="29">
        <v>43472</v>
      </c>
      <c r="B80" s="46" t="s">
        <v>472</v>
      </c>
      <c r="C80" s="44" t="s">
        <v>21</v>
      </c>
      <c r="D80" s="46" t="s">
        <v>102</v>
      </c>
      <c r="E80" s="32"/>
      <c r="F80" s="32">
        <v>1000</v>
      </c>
      <c r="G80" s="110">
        <f t="shared" si="2"/>
        <v>1.7858418458461318</v>
      </c>
      <c r="H80" s="110">
        <v>559.96</v>
      </c>
      <c r="I80" s="42">
        <f t="shared" ref="I80:I144" si="3">I79+E80-F80</f>
        <v>-3022179</v>
      </c>
      <c r="J80" s="44" t="s">
        <v>143</v>
      </c>
      <c r="K80" s="46" t="s">
        <v>24</v>
      </c>
      <c r="L80" s="13" t="s">
        <v>800</v>
      </c>
      <c r="M80" s="44" t="s">
        <v>104</v>
      </c>
      <c r="N80" s="44" t="s">
        <v>25</v>
      </c>
    </row>
    <row r="81" spans="1:14" s="43" customFormat="1">
      <c r="A81" s="29">
        <v>43472</v>
      </c>
      <c r="B81" s="46" t="s">
        <v>473</v>
      </c>
      <c r="C81" s="44" t="s">
        <v>21</v>
      </c>
      <c r="D81" s="46" t="s">
        <v>102</v>
      </c>
      <c r="E81" s="32"/>
      <c r="F81" s="32">
        <v>1000</v>
      </c>
      <c r="G81" s="110">
        <f t="shared" si="2"/>
        <v>1.7858418458461318</v>
      </c>
      <c r="H81" s="110">
        <v>559.96</v>
      </c>
      <c r="I81" s="42">
        <f t="shared" si="3"/>
        <v>-3023179</v>
      </c>
      <c r="J81" s="44" t="s">
        <v>143</v>
      </c>
      <c r="K81" s="46" t="s">
        <v>24</v>
      </c>
      <c r="L81" s="13" t="s">
        <v>800</v>
      </c>
      <c r="M81" s="44" t="s">
        <v>104</v>
      </c>
      <c r="N81" s="44" t="s">
        <v>25</v>
      </c>
    </row>
    <row r="82" spans="1:14" s="43" customFormat="1">
      <c r="A82" s="29">
        <v>43472</v>
      </c>
      <c r="B82" s="46" t="s">
        <v>474</v>
      </c>
      <c r="C82" s="44" t="s">
        <v>21</v>
      </c>
      <c r="D82" s="46" t="s">
        <v>102</v>
      </c>
      <c r="E82" s="32"/>
      <c r="F82" s="32">
        <v>1000</v>
      </c>
      <c r="G82" s="110">
        <f t="shared" si="2"/>
        <v>1.7858418458461318</v>
      </c>
      <c r="H82" s="110">
        <v>559.96</v>
      </c>
      <c r="I82" s="42">
        <f t="shared" si="3"/>
        <v>-3024179</v>
      </c>
      <c r="J82" s="44" t="s">
        <v>143</v>
      </c>
      <c r="K82" s="46" t="s">
        <v>24</v>
      </c>
      <c r="L82" s="13" t="s">
        <v>800</v>
      </c>
      <c r="M82" s="44" t="s">
        <v>104</v>
      </c>
      <c r="N82" s="44" t="s">
        <v>25</v>
      </c>
    </row>
    <row r="83" spans="1:14" s="43" customFormat="1">
      <c r="A83" s="29">
        <v>43472</v>
      </c>
      <c r="B83" s="46" t="s">
        <v>475</v>
      </c>
      <c r="C83" s="44" t="s">
        <v>21</v>
      </c>
      <c r="D83" s="46" t="s">
        <v>102</v>
      </c>
      <c r="E83" s="32"/>
      <c r="F83" s="32">
        <v>1000</v>
      </c>
      <c r="G83" s="110">
        <f t="shared" si="2"/>
        <v>1.7858418458461318</v>
      </c>
      <c r="H83" s="110">
        <v>559.96</v>
      </c>
      <c r="I83" s="42">
        <f t="shared" si="3"/>
        <v>-3025179</v>
      </c>
      <c r="J83" s="44" t="s">
        <v>143</v>
      </c>
      <c r="K83" s="46" t="s">
        <v>24</v>
      </c>
      <c r="L83" s="13" t="s">
        <v>800</v>
      </c>
      <c r="M83" s="44" t="s">
        <v>104</v>
      </c>
      <c r="N83" s="44" t="s">
        <v>25</v>
      </c>
    </row>
    <row r="84" spans="1:14" s="43" customFormat="1">
      <c r="A84" s="29">
        <v>43472</v>
      </c>
      <c r="B84" s="46" t="s">
        <v>202</v>
      </c>
      <c r="C84" s="46" t="s">
        <v>41</v>
      </c>
      <c r="D84" s="46" t="s">
        <v>102</v>
      </c>
      <c r="E84" s="32"/>
      <c r="F84" s="32">
        <v>1000</v>
      </c>
      <c r="G84" s="110">
        <f t="shared" si="2"/>
        <v>1.7858418458461318</v>
      </c>
      <c r="H84" s="110">
        <v>559.96</v>
      </c>
      <c r="I84" s="42">
        <f t="shared" si="3"/>
        <v>-3026179</v>
      </c>
      <c r="J84" s="44" t="s">
        <v>143</v>
      </c>
      <c r="K84" s="46" t="s">
        <v>24</v>
      </c>
      <c r="L84" s="13" t="s">
        <v>800</v>
      </c>
      <c r="M84" s="44" t="s">
        <v>104</v>
      </c>
      <c r="N84" s="44" t="s">
        <v>25</v>
      </c>
    </row>
    <row r="85" spans="1:14" s="43" customFormat="1">
      <c r="A85" s="29">
        <v>43472</v>
      </c>
      <c r="B85" s="46" t="s">
        <v>99</v>
      </c>
      <c r="C85" s="44" t="s">
        <v>21</v>
      </c>
      <c r="D85" s="46" t="s">
        <v>102</v>
      </c>
      <c r="E85" s="32"/>
      <c r="F85" s="32">
        <v>1000</v>
      </c>
      <c r="G85" s="110">
        <f t="shared" si="2"/>
        <v>1.7858418458461318</v>
      </c>
      <c r="H85" s="110">
        <v>559.96</v>
      </c>
      <c r="I85" s="42">
        <f t="shared" si="3"/>
        <v>-3027179</v>
      </c>
      <c r="J85" s="44" t="s">
        <v>143</v>
      </c>
      <c r="K85" s="46" t="s">
        <v>24</v>
      </c>
      <c r="L85" s="13" t="s">
        <v>800</v>
      </c>
      <c r="M85" s="44" t="s">
        <v>104</v>
      </c>
      <c r="N85" s="44" t="s">
        <v>25</v>
      </c>
    </row>
    <row r="86" spans="1:14" s="27" customFormat="1">
      <c r="A86" s="29">
        <v>43472</v>
      </c>
      <c r="B86" s="46" t="s">
        <v>479</v>
      </c>
      <c r="C86" s="46" t="s">
        <v>146</v>
      </c>
      <c r="D86" s="46" t="s">
        <v>102</v>
      </c>
      <c r="E86" s="32"/>
      <c r="F86" s="32">
        <v>10000</v>
      </c>
      <c r="G86" s="110">
        <f t="shared" si="2"/>
        <v>17.858418458461319</v>
      </c>
      <c r="H86" s="110">
        <v>559.96</v>
      </c>
      <c r="I86" s="42">
        <f t="shared" si="3"/>
        <v>-3037179</v>
      </c>
      <c r="J86" s="44" t="s">
        <v>143</v>
      </c>
      <c r="K86" s="46" t="s">
        <v>118</v>
      </c>
      <c r="L86" s="13" t="s">
        <v>800</v>
      </c>
      <c r="M86" s="44" t="s">
        <v>104</v>
      </c>
      <c r="N86" s="46" t="s">
        <v>329</v>
      </c>
    </row>
    <row r="87" spans="1:14">
      <c r="A87" s="29">
        <v>43472</v>
      </c>
      <c r="B87" s="46" t="s">
        <v>544</v>
      </c>
      <c r="C87" s="44" t="s">
        <v>21</v>
      </c>
      <c r="D87" s="46" t="s">
        <v>22</v>
      </c>
      <c r="E87" s="32"/>
      <c r="F87" s="32">
        <v>500</v>
      </c>
      <c r="G87" s="110">
        <f t="shared" si="2"/>
        <v>0.88208312751393692</v>
      </c>
      <c r="H87" s="110">
        <v>566.84</v>
      </c>
      <c r="I87" s="42">
        <f t="shared" si="3"/>
        <v>-3037679</v>
      </c>
      <c r="J87" s="46" t="s">
        <v>140</v>
      </c>
      <c r="K87" s="46" t="s">
        <v>536</v>
      </c>
      <c r="L87" s="13" t="s">
        <v>799</v>
      </c>
      <c r="M87" s="44" t="s">
        <v>104</v>
      </c>
      <c r="N87" s="44" t="s">
        <v>25</v>
      </c>
    </row>
    <row r="88" spans="1:14">
      <c r="A88" s="29">
        <v>43472</v>
      </c>
      <c r="B88" s="46" t="s">
        <v>545</v>
      </c>
      <c r="C88" s="44" t="s">
        <v>21</v>
      </c>
      <c r="D88" s="46" t="s">
        <v>22</v>
      </c>
      <c r="E88" s="32"/>
      <c r="F88" s="32">
        <v>500</v>
      </c>
      <c r="G88" s="110">
        <f t="shared" si="2"/>
        <v>0.88208312751393692</v>
      </c>
      <c r="H88" s="110">
        <v>566.84</v>
      </c>
      <c r="I88" s="42">
        <f t="shared" si="3"/>
        <v>-3038179</v>
      </c>
      <c r="J88" s="46" t="s">
        <v>140</v>
      </c>
      <c r="K88" s="46" t="s">
        <v>536</v>
      </c>
      <c r="L88" s="13" t="s">
        <v>799</v>
      </c>
      <c r="M88" s="44" t="s">
        <v>104</v>
      </c>
      <c r="N88" s="44" t="s">
        <v>25</v>
      </c>
    </row>
    <row r="89" spans="1:14">
      <c r="A89" s="29">
        <v>43472</v>
      </c>
      <c r="B89" s="46" t="s">
        <v>546</v>
      </c>
      <c r="C89" s="44" t="s">
        <v>21</v>
      </c>
      <c r="D89" s="46" t="s">
        <v>22</v>
      </c>
      <c r="E89" s="32"/>
      <c r="F89" s="32">
        <v>500</v>
      </c>
      <c r="G89" s="110">
        <f t="shared" si="2"/>
        <v>0.88208312751393692</v>
      </c>
      <c r="H89" s="110">
        <v>566.84</v>
      </c>
      <c r="I89" s="42">
        <f t="shared" si="3"/>
        <v>-3038679</v>
      </c>
      <c r="J89" s="46" t="s">
        <v>140</v>
      </c>
      <c r="K89" s="46" t="s">
        <v>536</v>
      </c>
      <c r="L89" s="13" t="s">
        <v>799</v>
      </c>
      <c r="M89" s="44" t="s">
        <v>104</v>
      </c>
      <c r="N89" s="44" t="s">
        <v>25</v>
      </c>
    </row>
    <row r="90" spans="1:14">
      <c r="A90" s="29">
        <v>43472</v>
      </c>
      <c r="B90" s="46" t="s">
        <v>547</v>
      </c>
      <c r="C90" s="44" t="s">
        <v>21</v>
      </c>
      <c r="D90" s="46" t="s">
        <v>22</v>
      </c>
      <c r="E90" s="32"/>
      <c r="F90" s="32">
        <v>2500</v>
      </c>
      <c r="G90" s="110">
        <f t="shared" si="2"/>
        <v>4.4104156375696846</v>
      </c>
      <c r="H90" s="110">
        <v>566.84</v>
      </c>
      <c r="I90" s="42">
        <f t="shared" si="3"/>
        <v>-3041179</v>
      </c>
      <c r="J90" s="46" t="s">
        <v>140</v>
      </c>
      <c r="K90" s="46" t="s">
        <v>536</v>
      </c>
      <c r="L90" s="13" t="s">
        <v>799</v>
      </c>
      <c r="M90" s="44" t="s">
        <v>104</v>
      </c>
      <c r="N90" s="44" t="s">
        <v>25</v>
      </c>
    </row>
    <row r="91" spans="1:14">
      <c r="A91" s="29">
        <v>43472</v>
      </c>
      <c r="B91" s="46" t="s">
        <v>548</v>
      </c>
      <c r="C91" s="44" t="s">
        <v>21</v>
      </c>
      <c r="D91" s="46" t="s">
        <v>22</v>
      </c>
      <c r="E91" s="32"/>
      <c r="F91" s="32">
        <v>500</v>
      </c>
      <c r="G91" s="110">
        <f t="shared" si="2"/>
        <v>0.88208312751393692</v>
      </c>
      <c r="H91" s="110">
        <v>566.84</v>
      </c>
      <c r="I91" s="42">
        <f t="shared" si="3"/>
        <v>-3041679</v>
      </c>
      <c r="J91" s="46" t="s">
        <v>140</v>
      </c>
      <c r="K91" s="46" t="s">
        <v>536</v>
      </c>
      <c r="L91" s="13" t="s">
        <v>799</v>
      </c>
      <c r="M91" s="44" t="s">
        <v>104</v>
      </c>
      <c r="N91" s="44" t="s">
        <v>25</v>
      </c>
    </row>
    <row r="92" spans="1:14">
      <c r="A92" s="29">
        <v>43472</v>
      </c>
      <c r="B92" s="46" t="s">
        <v>549</v>
      </c>
      <c r="C92" s="44" t="s">
        <v>793</v>
      </c>
      <c r="D92" s="46" t="s">
        <v>22</v>
      </c>
      <c r="E92" s="32"/>
      <c r="F92" s="32">
        <v>4500</v>
      </c>
      <c r="G92" s="110">
        <f t="shared" si="2"/>
        <v>7.9387481476254314</v>
      </c>
      <c r="H92" s="110">
        <v>566.84</v>
      </c>
      <c r="I92" s="42">
        <f t="shared" si="3"/>
        <v>-3046179</v>
      </c>
      <c r="J92" s="46" t="s">
        <v>140</v>
      </c>
      <c r="K92" s="46" t="s">
        <v>536</v>
      </c>
      <c r="L92" s="13" t="s">
        <v>799</v>
      </c>
      <c r="M92" s="44" t="s">
        <v>104</v>
      </c>
      <c r="N92" s="44" t="s">
        <v>25</v>
      </c>
    </row>
    <row r="93" spans="1:14">
      <c r="A93" s="29">
        <v>43472</v>
      </c>
      <c r="B93" s="46" t="s">
        <v>550</v>
      </c>
      <c r="C93" s="44" t="s">
        <v>21</v>
      </c>
      <c r="D93" s="46" t="s">
        <v>22</v>
      </c>
      <c r="E93" s="32"/>
      <c r="F93" s="32">
        <v>500</v>
      </c>
      <c r="G93" s="110">
        <f t="shared" si="2"/>
        <v>0.88208312751393692</v>
      </c>
      <c r="H93" s="110">
        <v>566.84</v>
      </c>
      <c r="I93" s="42">
        <f t="shared" si="3"/>
        <v>-3046679</v>
      </c>
      <c r="J93" s="46" t="s">
        <v>140</v>
      </c>
      <c r="K93" s="46" t="s">
        <v>536</v>
      </c>
      <c r="L93" s="13" t="s">
        <v>799</v>
      </c>
      <c r="M93" s="44" t="s">
        <v>104</v>
      </c>
      <c r="N93" s="44" t="s">
        <v>25</v>
      </c>
    </row>
    <row r="94" spans="1:14" s="43" customFormat="1">
      <c r="A94" s="29">
        <v>43472</v>
      </c>
      <c r="B94" s="44" t="s">
        <v>633</v>
      </c>
      <c r="C94" s="44" t="s">
        <v>41</v>
      </c>
      <c r="D94" s="44" t="s">
        <v>102</v>
      </c>
      <c r="E94" s="31"/>
      <c r="F94" s="31">
        <v>1730.25</v>
      </c>
      <c r="G94" s="110">
        <f t="shared" si="2"/>
        <v>3.0899528537752694</v>
      </c>
      <c r="H94" s="110">
        <v>559.96</v>
      </c>
      <c r="I94" s="42">
        <f t="shared" si="3"/>
        <v>-3048409.25</v>
      </c>
      <c r="J94" s="44" t="s">
        <v>417</v>
      </c>
      <c r="K94" s="44" t="s">
        <v>634</v>
      </c>
      <c r="L94" s="13" t="s">
        <v>800</v>
      </c>
      <c r="M94" s="44" t="s">
        <v>104</v>
      </c>
      <c r="N94" s="44" t="s">
        <v>29</v>
      </c>
    </row>
    <row r="95" spans="1:14" s="43" customFormat="1">
      <c r="A95" s="29">
        <v>43472</v>
      </c>
      <c r="B95" s="44" t="s">
        <v>855</v>
      </c>
      <c r="C95" s="44" t="s">
        <v>146</v>
      </c>
      <c r="D95" s="44" t="s">
        <v>102</v>
      </c>
      <c r="E95" s="31"/>
      <c r="F95" s="31">
        <v>27500</v>
      </c>
      <c r="G95" s="110">
        <f t="shared" si="2"/>
        <v>49.110650760768621</v>
      </c>
      <c r="H95" s="110">
        <v>559.96</v>
      </c>
      <c r="I95" s="42">
        <f t="shared" si="3"/>
        <v>-3075909.25</v>
      </c>
      <c r="J95" s="44" t="s">
        <v>106</v>
      </c>
      <c r="K95" s="44" t="s">
        <v>107</v>
      </c>
      <c r="L95" s="13" t="s">
        <v>800</v>
      </c>
      <c r="M95" s="44" t="s">
        <v>104</v>
      </c>
      <c r="N95" s="44" t="s">
        <v>29</v>
      </c>
    </row>
    <row r="96" spans="1:14">
      <c r="A96" s="29">
        <v>43473</v>
      </c>
      <c r="B96" s="44" t="s">
        <v>40</v>
      </c>
      <c r="C96" s="44" t="s">
        <v>21</v>
      </c>
      <c r="D96" s="44" t="s">
        <v>22</v>
      </c>
      <c r="E96" s="26"/>
      <c r="F96" s="26">
        <v>2000</v>
      </c>
      <c r="G96" s="110">
        <f t="shared" si="2"/>
        <v>3.5283325100557477</v>
      </c>
      <c r="H96" s="110">
        <v>566.84</v>
      </c>
      <c r="I96" s="42">
        <f t="shared" si="3"/>
        <v>-3077909.25</v>
      </c>
      <c r="J96" s="44" t="s">
        <v>23</v>
      </c>
      <c r="K96" s="44" t="s">
        <v>24</v>
      </c>
      <c r="L96" s="13" t="s">
        <v>799</v>
      </c>
      <c r="M96" s="44" t="s">
        <v>104</v>
      </c>
      <c r="N96" s="44" t="s">
        <v>25</v>
      </c>
    </row>
    <row r="97" spans="1:14">
      <c r="A97" s="29">
        <v>43473</v>
      </c>
      <c r="B97" s="44" t="s">
        <v>202</v>
      </c>
      <c r="C97" s="44" t="s">
        <v>41</v>
      </c>
      <c r="D97" s="44" t="s">
        <v>22</v>
      </c>
      <c r="E97" s="26"/>
      <c r="F97" s="26">
        <v>1000</v>
      </c>
      <c r="G97" s="110">
        <f t="shared" si="2"/>
        <v>1.7641662550278738</v>
      </c>
      <c r="H97" s="110">
        <v>566.84</v>
      </c>
      <c r="I97" s="42">
        <f t="shared" si="3"/>
        <v>-3078909.25</v>
      </c>
      <c r="J97" s="44" t="s">
        <v>23</v>
      </c>
      <c r="K97" s="44" t="s">
        <v>24</v>
      </c>
      <c r="L97" s="13" t="s">
        <v>799</v>
      </c>
      <c r="M97" s="44" t="s">
        <v>104</v>
      </c>
      <c r="N97" s="44" t="s">
        <v>25</v>
      </c>
    </row>
    <row r="98" spans="1:14">
      <c r="A98" s="29">
        <v>43473</v>
      </c>
      <c r="B98" s="44" t="s">
        <v>259</v>
      </c>
      <c r="C98" s="44" t="s">
        <v>21</v>
      </c>
      <c r="D98" s="45" t="s">
        <v>22</v>
      </c>
      <c r="E98" s="32"/>
      <c r="F98" s="32">
        <v>2500</v>
      </c>
      <c r="G98" s="110">
        <f t="shared" si="2"/>
        <v>4.4104156375696846</v>
      </c>
      <c r="H98" s="110">
        <v>566.84</v>
      </c>
      <c r="I98" s="42">
        <f t="shared" si="3"/>
        <v>-3081409.25</v>
      </c>
      <c r="J98" s="44" t="s">
        <v>144</v>
      </c>
      <c r="K98" s="46" t="s">
        <v>24</v>
      </c>
      <c r="L98" s="13" t="s">
        <v>799</v>
      </c>
      <c r="M98" s="44" t="s">
        <v>104</v>
      </c>
      <c r="N98" s="44" t="s">
        <v>25</v>
      </c>
    </row>
    <row r="99" spans="1:14">
      <c r="A99" s="29">
        <v>43473</v>
      </c>
      <c r="B99" s="44" t="s">
        <v>260</v>
      </c>
      <c r="C99" s="44" t="s">
        <v>21</v>
      </c>
      <c r="D99" s="44" t="s">
        <v>22</v>
      </c>
      <c r="E99" s="32"/>
      <c r="F99" s="31">
        <v>3000</v>
      </c>
      <c r="G99" s="110">
        <f t="shared" si="2"/>
        <v>5.2924987650836215</v>
      </c>
      <c r="H99" s="110">
        <v>566.84</v>
      </c>
      <c r="I99" s="42">
        <f t="shared" si="3"/>
        <v>-3084409.25</v>
      </c>
      <c r="J99" s="44" t="s">
        <v>144</v>
      </c>
      <c r="K99" s="46" t="s">
        <v>24</v>
      </c>
      <c r="L99" s="13" t="s">
        <v>799</v>
      </c>
      <c r="M99" s="44" t="s">
        <v>104</v>
      </c>
      <c r="N99" s="44" t="s">
        <v>25</v>
      </c>
    </row>
    <row r="100" spans="1:14">
      <c r="A100" s="29">
        <v>43473</v>
      </c>
      <c r="B100" s="44" t="s">
        <v>261</v>
      </c>
      <c r="C100" s="44" t="s">
        <v>21</v>
      </c>
      <c r="D100" s="44" t="s">
        <v>22</v>
      </c>
      <c r="E100" s="32"/>
      <c r="F100" s="31">
        <v>2000</v>
      </c>
      <c r="G100" s="110">
        <f t="shared" si="2"/>
        <v>3.5283325100557477</v>
      </c>
      <c r="H100" s="110">
        <v>566.84</v>
      </c>
      <c r="I100" s="42">
        <f t="shared" si="3"/>
        <v>-3086409.25</v>
      </c>
      <c r="J100" s="44" t="s">
        <v>144</v>
      </c>
      <c r="K100" s="46" t="s">
        <v>24</v>
      </c>
      <c r="L100" s="13" t="s">
        <v>799</v>
      </c>
      <c r="M100" s="44" t="s">
        <v>104</v>
      </c>
      <c r="N100" s="44" t="s">
        <v>25</v>
      </c>
    </row>
    <row r="101" spans="1:14">
      <c r="A101" s="29">
        <v>43473</v>
      </c>
      <c r="B101" s="44" t="s">
        <v>262</v>
      </c>
      <c r="C101" s="44" t="s">
        <v>21</v>
      </c>
      <c r="D101" s="44" t="s">
        <v>22</v>
      </c>
      <c r="E101" s="32"/>
      <c r="F101" s="31">
        <v>2000</v>
      </c>
      <c r="G101" s="110">
        <f t="shared" si="2"/>
        <v>3.5283325100557477</v>
      </c>
      <c r="H101" s="110">
        <v>566.84</v>
      </c>
      <c r="I101" s="42">
        <f t="shared" si="3"/>
        <v>-3088409.25</v>
      </c>
      <c r="J101" s="44" t="s">
        <v>144</v>
      </c>
      <c r="K101" s="46" t="s">
        <v>24</v>
      </c>
      <c r="L101" s="13" t="s">
        <v>799</v>
      </c>
      <c r="M101" s="44" t="s">
        <v>104</v>
      </c>
      <c r="N101" s="44" t="s">
        <v>25</v>
      </c>
    </row>
    <row r="102" spans="1:14" s="43" customFormat="1">
      <c r="A102" s="29">
        <v>43473</v>
      </c>
      <c r="B102" s="46" t="s">
        <v>469</v>
      </c>
      <c r="C102" s="44" t="s">
        <v>21</v>
      </c>
      <c r="D102" s="46" t="s">
        <v>102</v>
      </c>
      <c r="E102" s="32"/>
      <c r="F102" s="32">
        <v>1000</v>
      </c>
      <c r="G102" s="110">
        <f t="shared" si="2"/>
        <v>1.7858418458461318</v>
      </c>
      <c r="H102" s="110">
        <v>559.96</v>
      </c>
      <c r="I102" s="42">
        <f t="shared" si="3"/>
        <v>-3089409.25</v>
      </c>
      <c r="J102" s="44" t="s">
        <v>143</v>
      </c>
      <c r="K102" s="46" t="s">
        <v>24</v>
      </c>
      <c r="L102" s="13" t="s">
        <v>800</v>
      </c>
      <c r="M102" s="44" t="s">
        <v>104</v>
      </c>
      <c r="N102" s="44" t="s">
        <v>25</v>
      </c>
    </row>
    <row r="103" spans="1:14" s="43" customFormat="1">
      <c r="A103" s="29">
        <v>43473</v>
      </c>
      <c r="B103" s="46" t="s">
        <v>202</v>
      </c>
      <c r="C103" s="46" t="s">
        <v>41</v>
      </c>
      <c r="D103" s="46" t="s">
        <v>102</v>
      </c>
      <c r="E103" s="32"/>
      <c r="F103" s="32">
        <v>1000</v>
      </c>
      <c r="G103" s="110">
        <f t="shared" si="2"/>
        <v>1.7858418458461318</v>
      </c>
      <c r="H103" s="110">
        <v>559.96</v>
      </c>
      <c r="I103" s="42">
        <f t="shared" si="3"/>
        <v>-3090409.25</v>
      </c>
      <c r="J103" s="44" t="s">
        <v>143</v>
      </c>
      <c r="K103" s="46" t="s">
        <v>24</v>
      </c>
      <c r="L103" s="13" t="s">
        <v>800</v>
      </c>
      <c r="M103" s="44" t="s">
        <v>104</v>
      </c>
      <c r="N103" s="44" t="s">
        <v>25</v>
      </c>
    </row>
    <row r="104" spans="1:14" s="43" customFormat="1">
      <c r="A104" s="29">
        <v>43473</v>
      </c>
      <c r="B104" s="46" t="s">
        <v>99</v>
      </c>
      <c r="C104" s="44" t="s">
        <v>21</v>
      </c>
      <c r="D104" s="46" t="s">
        <v>102</v>
      </c>
      <c r="E104" s="32"/>
      <c r="F104" s="32">
        <v>1000</v>
      </c>
      <c r="G104" s="110">
        <f t="shared" si="2"/>
        <v>1.7858418458461318</v>
      </c>
      <c r="H104" s="110">
        <v>559.96</v>
      </c>
      <c r="I104" s="42">
        <f t="shared" si="3"/>
        <v>-3091409.25</v>
      </c>
      <c r="J104" s="44" t="s">
        <v>143</v>
      </c>
      <c r="K104" s="46" t="s">
        <v>24</v>
      </c>
      <c r="L104" s="13" t="s">
        <v>800</v>
      </c>
      <c r="M104" s="44" t="s">
        <v>104</v>
      </c>
      <c r="N104" s="44" t="s">
        <v>25</v>
      </c>
    </row>
    <row r="105" spans="1:14">
      <c r="A105" s="29">
        <v>43473</v>
      </c>
      <c r="B105" s="46" t="s">
        <v>551</v>
      </c>
      <c r="C105" s="44" t="s">
        <v>21</v>
      </c>
      <c r="D105" s="46" t="s">
        <v>22</v>
      </c>
      <c r="E105" s="32"/>
      <c r="F105" s="32">
        <v>500</v>
      </c>
      <c r="G105" s="110">
        <f t="shared" si="2"/>
        <v>0.88208312751393692</v>
      </c>
      <c r="H105" s="110">
        <v>566.84</v>
      </c>
      <c r="I105" s="42">
        <f t="shared" si="3"/>
        <v>-3091909.25</v>
      </c>
      <c r="J105" s="46" t="s">
        <v>140</v>
      </c>
      <c r="K105" s="46" t="s">
        <v>536</v>
      </c>
      <c r="L105" s="13" t="s">
        <v>799</v>
      </c>
      <c r="M105" s="44" t="s">
        <v>104</v>
      </c>
      <c r="N105" s="44" t="s">
        <v>25</v>
      </c>
    </row>
    <row r="106" spans="1:14">
      <c r="A106" s="29">
        <v>43473</v>
      </c>
      <c r="B106" s="46" t="s">
        <v>552</v>
      </c>
      <c r="C106" s="44" t="s">
        <v>21</v>
      </c>
      <c r="D106" s="46" t="s">
        <v>22</v>
      </c>
      <c r="E106" s="32"/>
      <c r="F106" s="32">
        <v>500</v>
      </c>
      <c r="G106" s="110">
        <f t="shared" si="2"/>
        <v>0.88208312751393692</v>
      </c>
      <c r="H106" s="110">
        <v>566.84</v>
      </c>
      <c r="I106" s="42">
        <f t="shared" si="3"/>
        <v>-3092409.25</v>
      </c>
      <c r="J106" s="46" t="s">
        <v>140</v>
      </c>
      <c r="K106" s="46" t="s">
        <v>536</v>
      </c>
      <c r="L106" s="13" t="s">
        <v>799</v>
      </c>
      <c r="M106" s="44" t="s">
        <v>104</v>
      </c>
      <c r="N106" s="44" t="s">
        <v>25</v>
      </c>
    </row>
    <row r="107" spans="1:14">
      <c r="A107" s="29">
        <v>43473</v>
      </c>
      <c r="B107" s="46" t="s">
        <v>553</v>
      </c>
      <c r="C107" s="44" t="s">
        <v>21</v>
      </c>
      <c r="D107" s="46" t="s">
        <v>22</v>
      </c>
      <c r="E107" s="32"/>
      <c r="F107" s="32">
        <v>500</v>
      </c>
      <c r="G107" s="110">
        <f t="shared" si="2"/>
        <v>0.88208312751393692</v>
      </c>
      <c r="H107" s="110">
        <v>566.84</v>
      </c>
      <c r="I107" s="42">
        <f t="shared" si="3"/>
        <v>-3092909.25</v>
      </c>
      <c r="J107" s="46" t="s">
        <v>140</v>
      </c>
      <c r="K107" s="46" t="s">
        <v>536</v>
      </c>
      <c r="L107" s="13" t="s">
        <v>799</v>
      </c>
      <c r="M107" s="44" t="s">
        <v>104</v>
      </c>
      <c r="N107" s="44" t="s">
        <v>25</v>
      </c>
    </row>
    <row r="108" spans="1:14">
      <c r="A108" s="29">
        <v>43473</v>
      </c>
      <c r="B108" s="46" t="s">
        <v>554</v>
      </c>
      <c r="C108" s="44" t="s">
        <v>21</v>
      </c>
      <c r="D108" s="46" t="s">
        <v>22</v>
      </c>
      <c r="E108" s="32"/>
      <c r="F108" s="32">
        <v>500</v>
      </c>
      <c r="G108" s="110">
        <f t="shared" si="2"/>
        <v>0.88208312751393692</v>
      </c>
      <c r="H108" s="110">
        <v>566.84</v>
      </c>
      <c r="I108" s="42">
        <f t="shared" si="3"/>
        <v>-3093409.25</v>
      </c>
      <c r="J108" s="46" t="s">
        <v>140</v>
      </c>
      <c r="K108" s="46" t="s">
        <v>536</v>
      </c>
      <c r="L108" s="13" t="s">
        <v>799</v>
      </c>
      <c r="M108" s="44" t="s">
        <v>104</v>
      </c>
      <c r="N108" s="44" t="s">
        <v>25</v>
      </c>
    </row>
    <row r="109" spans="1:14">
      <c r="A109" s="29">
        <v>43473</v>
      </c>
      <c r="B109" s="46" t="s">
        <v>555</v>
      </c>
      <c r="C109" s="44" t="s">
        <v>793</v>
      </c>
      <c r="D109" s="46" t="s">
        <v>22</v>
      </c>
      <c r="E109" s="32"/>
      <c r="F109" s="32">
        <v>5000</v>
      </c>
      <c r="G109" s="110">
        <f t="shared" si="2"/>
        <v>8.8208312751393692</v>
      </c>
      <c r="H109" s="110">
        <v>566.84</v>
      </c>
      <c r="I109" s="42">
        <f t="shared" si="3"/>
        <v>-3098409.25</v>
      </c>
      <c r="J109" s="46" t="s">
        <v>140</v>
      </c>
      <c r="K109" s="46" t="s">
        <v>536</v>
      </c>
      <c r="L109" s="13" t="s">
        <v>799</v>
      </c>
      <c r="M109" s="44" t="s">
        <v>104</v>
      </c>
      <c r="N109" s="44" t="s">
        <v>25</v>
      </c>
    </row>
    <row r="110" spans="1:14">
      <c r="A110" s="29">
        <v>43473</v>
      </c>
      <c r="B110" s="46" t="s">
        <v>556</v>
      </c>
      <c r="C110" s="44" t="s">
        <v>21</v>
      </c>
      <c r="D110" s="46" t="s">
        <v>22</v>
      </c>
      <c r="E110" s="32"/>
      <c r="F110" s="32">
        <v>1000</v>
      </c>
      <c r="G110" s="110">
        <f t="shared" si="2"/>
        <v>1.7641662550278738</v>
      </c>
      <c r="H110" s="110">
        <v>566.84</v>
      </c>
      <c r="I110" s="42">
        <f t="shared" si="3"/>
        <v>-3099409.25</v>
      </c>
      <c r="J110" s="46" t="s">
        <v>140</v>
      </c>
      <c r="K110" s="46" t="s">
        <v>536</v>
      </c>
      <c r="L110" s="13" t="s">
        <v>799</v>
      </c>
      <c r="M110" s="44" t="s">
        <v>104</v>
      </c>
      <c r="N110" s="44" t="s">
        <v>25</v>
      </c>
    </row>
    <row r="111" spans="1:14">
      <c r="A111" s="29">
        <v>43473</v>
      </c>
      <c r="B111" s="46" t="s">
        <v>557</v>
      </c>
      <c r="C111" s="44" t="s">
        <v>21</v>
      </c>
      <c r="D111" s="46" t="s">
        <v>22</v>
      </c>
      <c r="E111" s="32"/>
      <c r="F111" s="32">
        <v>500</v>
      </c>
      <c r="G111" s="110">
        <f t="shared" si="2"/>
        <v>0.88208312751393692</v>
      </c>
      <c r="H111" s="110">
        <v>566.84</v>
      </c>
      <c r="I111" s="42">
        <f t="shared" si="3"/>
        <v>-3099909.25</v>
      </c>
      <c r="J111" s="46" t="s">
        <v>140</v>
      </c>
      <c r="K111" s="46" t="s">
        <v>536</v>
      </c>
      <c r="L111" s="13" t="s">
        <v>799</v>
      </c>
      <c r="M111" s="44" t="s">
        <v>104</v>
      </c>
      <c r="N111" s="44" t="s">
        <v>25</v>
      </c>
    </row>
    <row r="112" spans="1:14">
      <c r="A112" s="29">
        <v>43473</v>
      </c>
      <c r="B112" s="46" t="s">
        <v>558</v>
      </c>
      <c r="C112" s="44" t="s">
        <v>793</v>
      </c>
      <c r="D112" s="46" t="s">
        <v>22</v>
      </c>
      <c r="E112" s="32"/>
      <c r="F112" s="32">
        <v>3800</v>
      </c>
      <c r="G112" s="110">
        <f t="shared" si="2"/>
        <v>6.7038317691059204</v>
      </c>
      <c r="H112" s="110">
        <v>566.84</v>
      </c>
      <c r="I112" s="42">
        <f t="shared" si="3"/>
        <v>-3103709.25</v>
      </c>
      <c r="J112" s="46" t="s">
        <v>140</v>
      </c>
      <c r="K112" s="46" t="s">
        <v>536</v>
      </c>
      <c r="L112" s="13" t="s">
        <v>799</v>
      </c>
      <c r="M112" s="44" t="s">
        <v>104</v>
      </c>
      <c r="N112" s="44" t="s">
        <v>25</v>
      </c>
    </row>
    <row r="113" spans="1:14">
      <c r="A113" s="29">
        <v>43473</v>
      </c>
      <c r="B113" s="46" t="s">
        <v>559</v>
      </c>
      <c r="C113" s="44" t="s">
        <v>21</v>
      </c>
      <c r="D113" s="46" t="s">
        <v>22</v>
      </c>
      <c r="E113" s="32"/>
      <c r="F113" s="32">
        <v>500</v>
      </c>
      <c r="G113" s="110">
        <f t="shared" si="2"/>
        <v>0.88208312751393692</v>
      </c>
      <c r="H113" s="110">
        <v>566.84</v>
      </c>
      <c r="I113" s="42">
        <f t="shared" si="3"/>
        <v>-3104209.25</v>
      </c>
      <c r="J113" s="46" t="s">
        <v>140</v>
      </c>
      <c r="K113" s="46" t="s">
        <v>536</v>
      </c>
      <c r="L113" s="13" t="s">
        <v>799</v>
      </c>
      <c r="M113" s="44" t="s">
        <v>104</v>
      </c>
      <c r="N113" s="44" t="s">
        <v>25</v>
      </c>
    </row>
    <row r="114" spans="1:14">
      <c r="A114" s="29">
        <v>43473</v>
      </c>
      <c r="B114" s="44" t="s">
        <v>635</v>
      </c>
      <c r="C114" s="44" t="s">
        <v>21</v>
      </c>
      <c r="D114" s="44" t="s">
        <v>102</v>
      </c>
      <c r="E114" s="31"/>
      <c r="F114" s="31">
        <v>1000</v>
      </c>
      <c r="G114" s="110">
        <f t="shared" si="2"/>
        <v>1.7858418458461318</v>
      </c>
      <c r="H114" s="110">
        <v>559.96</v>
      </c>
      <c r="I114" s="42">
        <f t="shared" si="3"/>
        <v>-3105209.25</v>
      </c>
      <c r="J114" s="44" t="s">
        <v>417</v>
      </c>
      <c r="K114" s="44" t="s">
        <v>634</v>
      </c>
      <c r="L114" s="13" t="s">
        <v>800</v>
      </c>
      <c r="M114" s="44" t="s">
        <v>104</v>
      </c>
      <c r="N114" s="44" t="s">
        <v>25</v>
      </c>
    </row>
    <row r="115" spans="1:14">
      <c r="A115" s="29">
        <v>43473</v>
      </c>
      <c r="B115" s="44" t="s">
        <v>636</v>
      </c>
      <c r="C115" s="44" t="s">
        <v>21</v>
      </c>
      <c r="D115" s="44" t="s">
        <v>102</v>
      </c>
      <c r="E115" s="31"/>
      <c r="F115" s="31">
        <v>600</v>
      </c>
      <c r="G115" s="110">
        <f t="shared" si="2"/>
        <v>1.0715051075076791</v>
      </c>
      <c r="H115" s="110">
        <v>559.96</v>
      </c>
      <c r="I115" s="42">
        <f t="shared" si="3"/>
        <v>-3105809.25</v>
      </c>
      <c r="J115" s="44" t="s">
        <v>417</v>
      </c>
      <c r="K115" s="44" t="s">
        <v>634</v>
      </c>
      <c r="L115" s="13" t="s">
        <v>800</v>
      </c>
      <c r="M115" s="44" t="s">
        <v>104</v>
      </c>
      <c r="N115" s="44" t="s">
        <v>25</v>
      </c>
    </row>
    <row r="116" spans="1:14">
      <c r="A116" s="29">
        <v>43474</v>
      </c>
      <c r="B116" s="44" t="s">
        <v>42</v>
      </c>
      <c r="C116" s="44" t="s">
        <v>21</v>
      </c>
      <c r="D116" s="44" t="s">
        <v>22</v>
      </c>
      <c r="E116" s="26"/>
      <c r="F116" s="26">
        <v>2000</v>
      </c>
      <c r="G116" s="110">
        <f t="shared" si="2"/>
        <v>3.5283325100557477</v>
      </c>
      <c r="H116" s="110">
        <v>566.84</v>
      </c>
      <c r="I116" s="42">
        <f t="shared" si="3"/>
        <v>-3107809.25</v>
      </c>
      <c r="J116" s="44" t="s">
        <v>23</v>
      </c>
      <c r="K116" s="44" t="s">
        <v>24</v>
      </c>
      <c r="L116" s="13" t="s">
        <v>799</v>
      </c>
      <c r="M116" s="44" t="s">
        <v>104</v>
      </c>
      <c r="N116" s="44" t="s">
        <v>25</v>
      </c>
    </row>
    <row r="117" spans="1:14">
      <c r="A117" s="29">
        <v>43474</v>
      </c>
      <c r="B117" s="44" t="s">
        <v>202</v>
      </c>
      <c r="C117" s="44" t="s">
        <v>41</v>
      </c>
      <c r="D117" s="44" t="s">
        <v>22</v>
      </c>
      <c r="E117" s="26"/>
      <c r="F117" s="26">
        <v>1000</v>
      </c>
      <c r="G117" s="110">
        <f t="shared" si="2"/>
        <v>1.7641662550278738</v>
      </c>
      <c r="H117" s="110">
        <v>566.84</v>
      </c>
      <c r="I117" s="42">
        <f t="shared" si="3"/>
        <v>-3108809.25</v>
      </c>
      <c r="J117" s="44" t="s">
        <v>23</v>
      </c>
      <c r="K117" s="44" t="s">
        <v>24</v>
      </c>
      <c r="L117" s="13" t="s">
        <v>799</v>
      </c>
      <c r="M117" s="44" t="s">
        <v>104</v>
      </c>
      <c r="N117" s="44" t="s">
        <v>25</v>
      </c>
    </row>
    <row r="118" spans="1:14">
      <c r="A118" s="29">
        <v>43474</v>
      </c>
      <c r="B118" s="44" t="s">
        <v>43</v>
      </c>
      <c r="C118" s="44" t="s">
        <v>21</v>
      </c>
      <c r="D118" s="44" t="s">
        <v>22</v>
      </c>
      <c r="E118" s="26"/>
      <c r="F118" s="26">
        <v>1000</v>
      </c>
      <c r="G118" s="110">
        <f t="shared" si="2"/>
        <v>1.7641662550278738</v>
      </c>
      <c r="H118" s="110">
        <v>566.84</v>
      </c>
      <c r="I118" s="42">
        <f t="shared" si="3"/>
        <v>-3109809.25</v>
      </c>
      <c r="J118" s="44" t="s">
        <v>23</v>
      </c>
      <c r="K118" s="44" t="s">
        <v>24</v>
      </c>
      <c r="L118" s="13" t="s">
        <v>799</v>
      </c>
      <c r="M118" s="44" t="s">
        <v>104</v>
      </c>
      <c r="N118" s="44" t="s">
        <v>25</v>
      </c>
    </row>
    <row r="119" spans="1:14">
      <c r="A119" s="29">
        <v>43474</v>
      </c>
      <c r="B119" s="44" t="s">
        <v>44</v>
      </c>
      <c r="C119" s="44" t="s">
        <v>21</v>
      </c>
      <c r="D119" s="44" t="s">
        <v>22</v>
      </c>
      <c r="E119" s="26"/>
      <c r="F119" s="26">
        <v>1000</v>
      </c>
      <c r="G119" s="110">
        <f t="shared" si="2"/>
        <v>1.7641662550278738</v>
      </c>
      <c r="H119" s="110">
        <v>566.84</v>
      </c>
      <c r="I119" s="42">
        <f t="shared" si="3"/>
        <v>-3110809.25</v>
      </c>
      <c r="J119" s="44" t="s">
        <v>23</v>
      </c>
      <c r="K119" s="44" t="s">
        <v>24</v>
      </c>
      <c r="L119" s="13" t="s">
        <v>799</v>
      </c>
      <c r="M119" s="44" t="s">
        <v>104</v>
      </c>
      <c r="N119" s="44" t="s">
        <v>25</v>
      </c>
    </row>
    <row r="120" spans="1:14" s="27" customFormat="1">
      <c r="A120" s="29">
        <v>43474</v>
      </c>
      <c r="B120" s="44" t="s">
        <v>45</v>
      </c>
      <c r="C120" s="44" t="s">
        <v>21</v>
      </c>
      <c r="D120" s="44" t="s">
        <v>22</v>
      </c>
      <c r="E120" s="26"/>
      <c r="F120" s="26">
        <v>10000</v>
      </c>
      <c r="G120" s="110">
        <f t="shared" si="2"/>
        <v>17.641662550278738</v>
      </c>
      <c r="H120" s="110">
        <v>566.84</v>
      </c>
      <c r="I120" s="42">
        <f t="shared" si="3"/>
        <v>-3120809.25</v>
      </c>
      <c r="J120" s="44" t="s">
        <v>23</v>
      </c>
      <c r="K120" s="44" t="s">
        <v>33</v>
      </c>
      <c r="L120" s="13" t="s">
        <v>799</v>
      </c>
      <c r="M120" s="44" t="s">
        <v>104</v>
      </c>
      <c r="N120" s="44" t="s">
        <v>29</v>
      </c>
    </row>
    <row r="121" spans="1:14" s="43" customFormat="1">
      <c r="A121" s="29">
        <v>43474</v>
      </c>
      <c r="B121" s="44" t="s">
        <v>151</v>
      </c>
      <c r="C121" s="44" t="s">
        <v>137</v>
      </c>
      <c r="D121" s="44" t="s">
        <v>52</v>
      </c>
      <c r="E121" s="26"/>
      <c r="F121" s="26">
        <v>1700</v>
      </c>
      <c r="G121" s="110">
        <f t="shared" si="2"/>
        <v>3.035931137938424</v>
      </c>
      <c r="H121" s="110">
        <v>559.96</v>
      </c>
      <c r="I121" s="42">
        <f t="shared" si="3"/>
        <v>-3122509.25</v>
      </c>
      <c r="J121" s="44" t="s">
        <v>106</v>
      </c>
      <c r="K121" s="44" t="s">
        <v>150</v>
      </c>
      <c r="L121" s="13" t="s">
        <v>800</v>
      </c>
      <c r="M121" s="44" t="s">
        <v>104</v>
      </c>
      <c r="N121" s="44" t="s">
        <v>29</v>
      </c>
    </row>
    <row r="122" spans="1:14" s="43" customFormat="1">
      <c r="A122" s="29">
        <v>43474</v>
      </c>
      <c r="B122" s="44" t="s">
        <v>152</v>
      </c>
      <c r="C122" s="44" t="s">
        <v>21</v>
      </c>
      <c r="D122" s="44" t="s">
        <v>133</v>
      </c>
      <c r="E122" s="26"/>
      <c r="F122" s="26">
        <v>4000</v>
      </c>
      <c r="G122" s="110">
        <f t="shared" si="2"/>
        <v>7.1433673833845273</v>
      </c>
      <c r="H122" s="110">
        <v>559.96</v>
      </c>
      <c r="I122" s="42">
        <f t="shared" si="3"/>
        <v>-3126509.25</v>
      </c>
      <c r="J122" s="44" t="s">
        <v>106</v>
      </c>
      <c r="K122" s="44" t="s">
        <v>24</v>
      </c>
      <c r="L122" s="13" t="s">
        <v>800</v>
      </c>
      <c r="M122" s="44" t="s">
        <v>104</v>
      </c>
      <c r="N122" s="44" t="s">
        <v>25</v>
      </c>
    </row>
    <row r="123" spans="1:14" s="43" customFormat="1">
      <c r="A123" s="29">
        <v>43474</v>
      </c>
      <c r="B123" s="44" t="s">
        <v>214</v>
      </c>
      <c r="C123" s="44" t="s">
        <v>21</v>
      </c>
      <c r="D123" s="44" t="s">
        <v>136</v>
      </c>
      <c r="E123" s="26"/>
      <c r="F123" s="26">
        <v>1000</v>
      </c>
      <c r="G123" s="110">
        <f t="shared" si="2"/>
        <v>1.7858418458461318</v>
      </c>
      <c r="H123" s="110">
        <v>559.96</v>
      </c>
      <c r="I123" s="42">
        <f t="shared" si="3"/>
        <v>-3127509.25</v>
      </c>
      <c r="J123" s="44" t="s">
        <v>149</v>
      </c>
      <c r="K123" s="44" t="s">
        <v>24</v>
      </c>
      <c r="L123" s="13" t="s">
        <v>800</v>
      </c>
      <c r="M123" s="44" t="s">
        <v>104</v>
      </c>
      <c r="N123" s="44" t="s">
        <v>25</v>
      </c>
    </row>
    <row r="124" spans="1:14" s="43" customFormat="1">
      <c r="A124" s="29">
        <v>43474</v>
      </c>
      <c r="B124" s="44" t="s">
        <v>215</v>
      </c>
      <c r="C124" s="44" t="s">
        <v>21</v>
      </c>
      <c r="D124" s="44" t="s">
        <v>136</v>
      </c>
      <c r="E124" s="26"/>
      <c r="F124" s="26">
        <v>1000</v>
      </c>
      <c r="G124" s="110">
        <f t="shared" si="2"/>
        <v>1.7858418458461318</v>
      </c>
      <c r="H124" s="110">
        <v>559.96</v>
      </c>
      <c r="I124" s="42">
        <f t="shared" si="3"/>
        <v>-3128509.25</v>
      </c>
      <c r="J124" s="44" t="s">
        <v>149</v>
      </c>
      <c r="K124" s="44" t="s">
        <v>24</v>
      </c>
      <c r="L124" s="13" t="s">
        <v>800</v>
      </c>
      <c r="M124" s="44" t="s">
        <v>104</v>
      </c>
      <c r="N124" s="44" t="s">
        <v>25</v>
      </c>
    </row>
    <row r="125" spans="1:14" s="43" customFormat="1">
      <c r="A125" s="29">
        <v>43474</v>
      </c>
      <c r="B125" s="44" t="s">
        <v>216</v>
      </c>
      <c r="C125" s="44" t="s">
        <v>21</v>
      </c>
      <c r="D125" s="44" t="s">
        <v>136</v>
      </c>
      <c r="E125" s="26"/>
      <c r="F125" s="26">
        <v>1000</v>
      </c>
      <c r="G125" s="110">
        <f t="shared" si="2"/>
        <v>1.7858418458461318</v>
      </c>
      <c r="H125" s="110">
        <v>559.96</v>
      </c>
      <c r="I125" s="42">
        <f t="shared" si="3"/>
        <v>-3129509.25</v>
      </c>
      <c r="J125" s="44" t="s">
        <v>149</v>
      </c>
      <c r="K125" s="44" t="s">
        <v>24</v>
      </c>
      <c r="L125" s="13" t="s">
        <v>800</v>
      </c>
      <c r="M125" s="44" t="s">
        <v>104</v>
      </c>
      <c r="N125" s="44" t="s">
        <v>25</v>
      </c>
    </row>
    <row r="126" spans="1:14" s="43" customFormat="1">
      <c r="A126" s="29">
        <v>43474</v>
      </c>
      <c r="B126" s="44" t="s">
        <v>217</v>
      </c>
      <c r="C126" s="44" t="s">
        <v>21</v>
      </c>
      <c r="D126" s="44" t="s">
        <v>136</v>
      </c>
      <c r="E126" s="26"/>
      <c r="F126" s="26">
        <v>1000</v>
      </c>
      <c r="G126" s="110">
        <f t="shared" si="2"/>
        <v>1.7858418458461318</v>
      </c>
      <c r="H126" s="110">
        <v>559.96</v>
      </c>
      <c r="I126" s="42">
        <f t="shared" si="3"/>
        <v>-3130509.25</v>
      </c>
      <c r="J126" s="44" t="s">
        <v>149</v>
      </c>
      <c r="K126" s="44" t="s">
        <v>24</v>
      </c>
      <c r="L126" s="13" t="s">
        <v>800</v>
      </c>
      <c r="M126" s="44" t="s">
        <v>104</v>
      </c>
      <c r="N126" s="44" t="s">
        <v>25</v>
      </c>
    </row>
    <row r="127" spans="1:14" s="43" customFormat="1">
      <c r="A127" s="29">
        <v>43474</v>
      </c>
      <c r="B127" s="44" t="s">
        <v>218</v>
      </c>
      <c r="C127" s="44" t="s">
        <v>21</v>
      </c>
      <c r="D127" s="44" t="s">
        <v>136</v>
      </c>
      <c r="E127" s="26"/>
      <c r="F127" s="26">
        <v>1000</v>
      </c>
      <c r="G127" s="110">
        <f t="shared" si="2"/>
        <v>1.7858418458461318</v>
      </c>
      <c r="H127" s="110">
        <v>559.96</v>
      </c>
      <c r="I127" s="42">
        <f t="shared" si="3"/>
        <v>-3131509.25</v>
      </c>
      <c r="J127" s="44" t="s">
        <v>149</v>
      </c>
      <c r="K127" s="44" t="s">
        <v>24</v>
      </c>
      <c r="L127" s="13" t="s">
        <v>800</v>
      </c>
      <c r="M127" s="44" t="s">
        <v>104</v>
      </c>
      <c r="N127" s="44" t="s">
        <v>25</v>
      </c>
    </row>
    <row r="128" spans="1:14">
      <c r="A128" s="29">
        <v>43474</v>
      </c>
      <c r="B128" s="44" t="s">
        <v>263</v>
      </c>
      <c r="C128" s="44" t="s">
        <v>21</v>
      </c>
      <c r="D128" s="44" t="s">
        <v>22</v>
      </c>
      <c r="E128" s="32"/>
      <c r="F128" s="31">
        <v>3000</v>
      </c>
      <c r="G128" s="110">
        <f t="shared" si="2"/>
        <v>5.2924987650836215</v>
      </c>
      <c r="H128" s="110">
        <v>566.84</v>
      </c>
      <c r="I128" s="42">
        <f t="shared" si="3"/>
        <v>-3134509.25</v>
      </c>
      <c r="J128" s="44" t="s">
        <v>144</v>
      </c>
      <c r="K128" s="46" t="s">
        <v>24</v>
      </c>
      <c r="L128" s="13" t="s">
        <v>799</v>
      </c>
      <c r="M128" s="44" t="s">
        <v>104</v>
      </c>
      <c r="N128" s="44" t="s">
        <v>25</v>
      </c>
    </row>
    <row r="129" spans="1:14">
      <c r="A129" s="29">
        <v>43474</v>
      </c>
      <c r="B129" s="44" t="s">
        <v>264</v>
      </c>
      <c r="C129" s="44" t="s">
        <v>21</v>
      </c>
      <c r="D129" s="44" t="s">
        <v>22</v>
      </c>
      <c r="E129" s="32"/>
      <c r="F129" s="31">
        <v>2000</v>
      </c>
      <c r="G129" s="110">
        <f t="shared" si="2"/>
        <v>3.5283325100557477</v>
      </c>
      <c r="H129" s="110">
        <v>566.84</v>
      </c>
      <c r="I129" s="42">
        <f t="shared" si="3"/>
        <v>-3136509.25</v>
      </c>
      <c r="J129" s="44" t="s">
        <v>144</v>
      </c>
      <c r="K129" s="46" t="s">
        <v>24</v>
      </c>
      <c r="L129" s="13" t="s">
        <v>799</v>
      </c>
      <c r="M129" s="44" t="s">
        <v>104</v>
      </c>
      <c r="N129" s="44" t="s">
        <v>25</v>
      </c>
    </row>
    <row r="130" spans="1:14">
      <c r="A130" s="29">
        <v>43474</v>
      </c>
      <c r="B130" s="44" t="s">
        <v>265</v>
      </c>
      <c r="C130" s="44" t="s">
        <v>21</v>
      </c>
      <c r="D130" s="44" t="s">
        <v>22</v>
      </c>
      <c r="E130" s="32"/>
      <c r="F130" s="31">
        <v>2000</v>
      </c>
      <c r="G130" s="110">
        <f t="shared" si="2"/>
        <v>3.5283325100557477</v>
      </c>
      <c r="H130" s="110">
        <v>566.84</v>
      </c>
      <c r="I130" s="42">
        <f t="shared" si="3"/>
        <v>-3138509.25</v>
      </c>
      <c r="J130" s="44" t="s">
        <v>144</v>
      </c>
      <c r="K130" s="46" t="s">
        <v>24</v>
      </c>
      <c r="L130" s="13" t="s">
        <v>799</v>
      </c>
      <c r="M130" s="44" t="s">
        <v>104</v>
      </c>
      <c r="N130" s="44" t="s">
        <v>25</v>
      </c>
    </row>
    <row r="131" spans="1:14">
      <c r="A131" s="29">
        <v>43474</v>
      </c>
      <c r="B131" s="44" t="s">
        <v>266</v>
      </c>
      <c r="C131" s="44" t="s">
        <v>793</v>
      </c>
      <c r="D131" s="44" t="s">
        <v>22</v>
      </c>
      <c r="E131" s="32"/>
      <c r="F131" s="31">
        <v>3000</v>
      </c>
      <c r="G131" s="110">
        <f t="shared" si="2"/>
        <v>5.2924987650836215</v>
      </c>
      <c r="H131" s="110">
        <v>566.84</v>
      </c>
      <c r="I131" s="42">
        <f t="shared" si="3"/>
        <v>-3141509.25</v>
      </c>
      <c r="J131" s="44" t="s">
        <v>144</v>
      </c>
      <c r="K131" s="46" t="s">
        <v>24</v>
      </c>
      <c r="L131" s="13" t="s">
        <v>799</v>
      </c>
      <c r="M131" s="44" t="s">
        <v>104</v>
      </c>
      <c r="N131" s="44" t="s">
        <v>25</v>
      </c>
    </row>
    <row r="132" spans="1:14">
      <c r="A132" s="29">
        <v>43474</v>
      </c>
      <c r="B132" s="44" t="s">
        <v>267</v>
      </c>
      <c r="C132" s="44" t="s">
        <v>21</v>
      </c>
      <c r="D132" s="44" t="s">
        <v>22</v>
      </c>
      <c r="E132" s="32"/>
      <c r="F132" s="31">
        <v>2000</v>
      </c>
      <c r="G132" s="110">
        <f t="shared" si="2"/>
        <v>3.5283325100557477</v>
      </c>
      <c r="H132" s="110">
        <v>566.84</v>
      </c>
      <c r="I132" s="42">
        <f t="shared" si="3"/>
        <v>-3143509.25</v>
      </c>
      <c r="J132" s="44" t="s">
        <v>144</v>
      </c>
      <c r="K132" s="46" t="s">
        <v>24</v>
      </c>
      <c r="L132" s="13" t="s">
        <v>799</v>
      </c>
      <c r="M132" s="44" t="s">
        <v>104</v>
      </c>
      <c r="N132" s="44" t="s">
        <v>25</v>
      </c>
    </row>
    <row r="133" spans="1:14">
      <c r="A133" s="29">
        <v>43474</v>
      </c>
      <c r="B133" s="44" t="s">
        <v>268</v>
      </c>
      <c r="C133" s="44" t="s">
        <v>21</v>
      </c>
      <c r="D133" s="44" t="s">
        <v>22</v>
      </c>
      <c r="E133" s="32"/>
      <c r="F133" s="31">
        <v>2000</v>
      </c>
      <c r="G133" s="110">
        <f t="shared" si="2"/>
        <v>3.5283325100557477</v>
      </c>
      <c r="H133" s="110">
        <v>566.84</v>
      </c>
      <c r="I133" s="42">
        <f t="shared" si="3"/>
        <v>-3145509.25</v>
      </c>
      <c r="J133" s="44" t="s">
        <v>144</v>
      </c>
      <c r="K133" s="46" t="s">
        <v>24</v>
      </c>
      <c r="L133" s="13" t="s">
        <v>799</v>
      </c>
      <c r="M133" s="44" t="s">
        <v>104</v>
      </c>
      <c r="N133" s="44" t="s">
        <v>25</v>
      </c>
    </row>
    <row r="134" spans="1:14" s="43" customFormat="1">
      <c r="A134" s="29">
        <v>43474</v>
      </c>
      <c r="B134" s="44" t="s">
        <v>376</v>
      </c>
      <c r="C134" s="44" t="s">
        <v>21</v>
      </c>
      <c r="D134" s="44" t="s">
        <v>102</v>
      </c>
      <c r="E134" s="26"/>
      <c r="F134" s="26">
        <v>1000</v>
      </c>
      <c r="G134" s="110">
        <f t="shared" si="2"/>
        <v>1.7858418458461318</v>
      </c>
      <c r="H134" s="110">
        <v>559.96</v>
      </c>
      <c r="I134" s="42">
        <f t="shared" si="3"/>
        <v>-3146509.25</v>
      </c>
      <c r="J134" s="44" t="s">
        <v>374</v>
      </c>
      <c r="K134" s="44" t="s">
        <v>24</v>
      </c>
      <c r="L134" s="13" t="s">
        <v>800</v>
      </c>
      <c r="M134" s="44" t="s">
        <v>104</v>
      </c>
      <c r="N134" s="44" t="s">
        <v>25</v>
      </c>
    </row>
    <row r="135" spans="1:14" s="43" customFormat="1">
      <c r="A135" s="29">
        <v>43474</v>
      </c>
      <c r="B135" s="44" t="s">
        <v>377</v>
      </c>
      <c r="C135" s="44" t="s">
        <v>21</v>
      </c>
      <c r="D135" s="44" t="s">
        <v>102</v>
      </c>
      <c r="E135" s="26"/>
      <c r="F135" s="26">
        <v>500</v>
      </c>
      <c r="G135" s="110">
        <f t="shared" si="2"/>
        <v>0.89292092292306591</v>
      </c>
      <c r="H135" s="110">
        <v>559.96</v>
      </c>
      <c r="I135" s="42">
        <f t="shared" si="3"/>
        <v>-3147009.25</v>
      </c>
      <c r="J135" s="44" t="s">
        <v>374</v>
      </c>
      <c r="K135" s="44" t="s">
        <v>24</v>
      </c>
      <c r="L135" s="13" t="s">
        <v>800</v>
      </c>
      <c r="M135" s="44" t="s">
        <v>104</v>
      </c>
      <c r="N135" s="44" t="s">
        <v>25</v>
      </c>
    </row>
    <row r="136" spans="1:14" s="43" customFormat="1">
      <c r="A136" s="29">
        <v>43474</v>
      </c>
      <c r="B136" s="44" t="s">
        <v>378</v>
      </c>
      <c r="C136" s="44" t="s">
        <v>21</v>
      </c>
      <c r="D136" s="44" t="s">
        <v>102</v>
      </c>
      <c r="E136" s="26"/>
      <c r="F136" s="26">
        <v>500</v>
      </c>
      <c r="G136" s="110">
        <f t="shared" si="2"/>
        <v>0.89292092292306591</v>
      </c>
      <c r="H136" s="110">
        <v>559.96</v>
      </c>
      <c r="I136" s="42">
        <f t="shared" si="3"/>
        <v>-3147509.25</v>
      </c>
      <c r="J136" s="44" t="s">
        <v>374</v>
      </c>
      <c r="K136" s="44" t="s">
        <v>24</v>
      </c>
      <c r="L136" s="13" t="s">
        <v>800</v>
      </c>
      <c r="M136" s="44" t="s">
        <v>104</v>
      </c>
      <c r="N136" s="44" t="s">
        <v>25</v>
      </c>
    </row>
    <row r="137" spans="1:14" s="43" customFormat="1">
      <c r="A137" s="29">
        <v>43474</v>
      </c>
      <c r="B137" s="44" t="s">
        <v>379</v>
      </c>
      <c r="C137" s="44" t="s">
        <v>21</v>
      </c>
      <c r="D137" s="44" t="s">
        <v>102</v>
      </c>
      <c r="E137" s="26"/>
      <c r="F137" s="26">
        <v>500</v>
      </c>
      <c r="G137" s="110">
        <f t="shared" si="2"/>
        <v>0.89292092292306591</v>
      </c>
      <c r="H137" s="110">
        <v>559.96</v>
      </c>
      <c r="I137" s="42">
        <f t="shared" si="3"/>
        <v>-3148009.25</v>
      </c>
      <c r="J137" s="44" t="s">
        <v>374</v>
      </c>
      <c r="K137" s="44" t="s">
        <v>24</v>
      </c>
      <c r="L137" s="13" t="s">
        <v>800</v>
      </c>
      <c r="M137" s="44" t="s">
        <v>104</v>
      </c>
      <c r="N137" s="44" t="s">
        <v>25</v>
      </c>
    </row>
    <row r="138" spans="1:14" s="43" customFormat="1">
      <c r="A138" s="29">
        <v>43474</v>
      </c>
      <c r="B138" s="44" t="s">
        <v>776</v>
      </c>
      <c r="C138" s="44" t="s">
        <v>366</v>
      </c>
      <c r="D138" s="44" t="s">
        <v>102</v>
      </c>
      <c r="E138" s="26"/>
      <c r="F138" s="26">
        <v>4000</v>
      </c>
      <c r="G138" s="110">
        <f t="shared" si="2"/>
        <v>7.1433673833845273</v>
      </c>
      <c r="H138" s="110">
        <v>559.96</v>
      </c>
      <c r="I138" s="42">
        <f t="shared" si="3"/>
        <v>-3152009.25</v>
      </c>
      <c r="J138" s="44" t="s">
        <v>374</v>
      </c>
      <c r="K138" s="44" t="s">
        <v>24</v>
      </c>
      <c r="L138" s="13" t="s">
        <v>800</v>
      </c>
      <c r="M138" s="44" t="s">
        <v>104</v>
      </c>
      <c r="N138" s="44" t="s">
        <v>25</v>
      </c>
    </row>
    <row r="139" spans="1:14" s="43" customFormat="1">
      <c r="A139" s="29">
        <v>43474</v>
      </c>
      <c r="B139" s="46" t="s">
        <v>476</v>
      </c>
      <c r="C139" s="44" t="s">
        <v>21</v>
      </c>
      <c r="D139" s="46" t="s">
        <v>102</v>
      </c>
      <c r="E139" s="32"/>
      <c r="F139" s="32">
        <v>10000</v>
      </c>
      <c r="G139" s="110">
        <f t="shared" si="2"/>
        <v>17.858418458461319</v>
      </c>
      <c r="H139" s="110">
        <v>559.96</v>
      </c>
      <c r="I139" s="42">
        <f t="shared" si="3"/>
        <v>-3162009.25</v>
      </c>
      <c r="J139" s="44" t="s">
        <v>143</v>
      </c>
      <c r="K139" s="46" t="s">
        <v>477</v>
      </c>
      <c r="L139" s="13" t="s">
        <v>800</v>
      </c>
      <c r="M139" s="44" t="s">
        <v>104</v>
      </c>
      <c r="N139" s="44" t="s">
        <v>29</v>
      </c>
    </row>
    <row r="140" spans="1:14" s="27" customFormat="1">
      <c r="A140" s="29">
        <v>43474</v>
      </c>
      <c r="B140" s="46" t="s">
        <v>478</v>
      </c>
      <c r="C140" s="44" t="s">
        <v>21</v>
      </c>
      <c r="D140" s="46" t="s">
        <v>102</v>
      </c>
      <c r="E140" s="32"/>
      <c r="F140" s="32">
        <v>10000</v>
      </c>
      <c r="G140" s="110">
        <f t="shared" si="2"/>
        <v>17.858418458461319</v>
      </c>
      <c r="H140" s="110">
        <v>559.96</v>
      </c>
      <c r="I140" s="42">
        <f t="shared" si="3"/>
        <v>-3172009.25</v>
      </c>
      <c r="J140" s="44" t="s">
        <v>143</v>
      </c>
      <c r="K140" s="46" t="s">
        <v>118</v>
      </c>
      <c r="L140" s="13" t="s">
        <v>800</v>
      </c>
      <c r="M140" s="44" t="s">
        <v>104</v>
      </c>
      <c r="N140" s="46" t="s">
        <v>329</v>
      </c>
    </row>
    <row r="141" spans="1:14" s="43" customFormat="1">
      <c r="A141" s="29">
        <v>43474</v>
      </c>
      <c r="B141" s="46" t="s">
        <v>480</v>
      </c>
      <c r="C141" s="44" t="s">
        <v>21</v>
      </c>
      <c r="D141" s="46" t="s">
        <v>102</v>
      </c>
      <c r="E141" s="32"/>
      <c r="F141" s="32">
        <v>2000</v>
      </c>
      <c r="G141" s="110">
        <f t="shared" si="2"/>
        <v>3.5716836916922636</v>
      </c>
      <c r="H141" s="110">
        <v>559.96</v>
      </c>
      <c r="I141" s="42">
        <f t="shared" si="3"/>
        <v>-3174009.25</v>
      </c>
      <c r="J141" s="44" t="s">
        <v>143</v>
      </c>
      <c r="K141" s="46" t="s">
        <v>24</v>
      </c>
      <c r="L141" s="13" t="s">
        <v>800</v>
      </c>
      <c r="M141" s="44" t="s">
        <v>104</v>
      </c>
      <c r="N141" s="44" t="s">
        <v>25</v>
      </c>
    </row>
    <row r="142" spans="1:14">
      <c r="A142" s="29">
        <v>43474</v>
      </c>
      <c r="B142" s="46" t="s">
        <v>560</v>
      </c>
      <c r="C142" s="44" t="s">
        <v>21</v>
      </c>
      <c r="D142" s="46" t="s">
        <v>22</v>
      </c>
      <c r="E142" s="32"/>
      <c r="F142" s="32">
        <v>1000</v>
      </c>
      <c r="G142" s="110">
        <f t="shared" ref="G142:G205" si="4">+F142/H142</f>
        <v>1.7641662550278738</v>
      </c>
      <c r="H142" s="110">
        <v>566.84</v>
      </c>
      <c r="I142" s="42">
        <f t="shared" si="3"/>
        <v>-3175009.25</v>
      </c>
      <c r="J142" s="46" t="s">
        <v>140</v>
      </c>
      <c r="K142" s="46" t="s">
        <v>536</v>
      </c>
      <c r="L142" s="13" t="s">
        <v>799</v>
      </c>
      <c r="M142" s="44" t="s">
        <v>104</v>
      </c>
      <c r="N142" s="44" t="s">
        <v>25</v>
      </c>
    </row>
    <row r="143" spans="1:14">
      <c r="A143" s="29">
        <v>43474</v>
      </c>
      <c r="B143" s="46" t="s">
        <v>561</v>
      </c>
      <c r="C143" s="44" t="s">
        <v>793</v>
      </c>
      <c r="D143" s="46" t="s">
        <v>22</v>
      </c>
      <c r="E143" s="32"/>
      <c r="F143" s="32">
        <v>2000</v>
      </c>
      <c r="G143" s="110">
        <f t="shared" si="4"/>
        <v>3.5283325100557477</v>
      </c>
      <c r="H143" s="110">
        <v>566.84</v>
      </c>
      <c r="I143" s="42">
        <f t="shared" si="3"/>
        <v>-3177009.25</v>
      </c>
      <c r="J143" s="46" t="s">
        <v>140</v>
      </c>
      <c r="K143" s="46" t="s">
        <v>536</v>
      </c>
      <c r="L143" s="13" t="s">
        <v>799</v>
      </c>
      <c r="M143" s="44" t="s">
        <v>104</v>
      </c>
      <c r="N143" s="44" t="s">
        <v>25</v>
      </c>
    </row>
    <row r="144" spans="1:14">
      <c r="A144" s="29">
        <v>43474</v>
      </c>
      <c r="B144" s="46" t="s">
        <v>562</v>
      </c>
      <c r="C144" s="44" t="s">
        <v>21</v>
      </c>
      <c r="D144" s="46" t="s">
        <v>22</v>
      </c>
      <c r="E144" s="32"/>
      <c r="F144" s="32">
        <v>1000</v>
      </c>
      <c r="G144" s="110">
        <f t="shared" si="4"/>
        <v>1.7641662550278738</v>
      </c>
      <c r="H144" s="110">
        <v>566.84</v>
      </c>
      <c r="I144" s="42">
        <f t="shared" si="3"/>
        <v>-3178009.25</v>
      </c>
      <c r="J144" s="46" t="s">
        <v>140</v>
      </c>
      <c r="K144" s="46" t="s">
        <v>536</v>
      </c>
      <c r="L144" s="13" t="s">
        <v>799</v>
      </c>
      <c r="M144" s="44" t="s">
        <v>104</v>
      </c>
      <c r="N144" s="44" t="s">
        <v>25</v>
      </c>
    </row>
    <row r="145" spans="1:14">
      <c r="A145" s="29">
        <v>43474</v>
      </c>
      <c r="B145" s="44" t="s">
        <v>637</v>
      </c>
      <c r="C145" s="44" t="s">
        <v>21</v>
      </c>
      <c r="D145" s="44" t="s">
        <v>102</v>
      </c>
      <c r="E145" s="32"/>
      <c r="F145" s="31">
        <v>300</v>
      </c>
      <c r="G145" s="110">
        <f t="shared" si="4"/>
        <v>0.53575255375383957</v>
      </c>
      <c r="H145" s="110">
        <v>559.96</v>
      </c>
      <c r="I145" s="42">
        <f t="shared" ref="I145:I208" si="5">I144+E145-F145</f>
        <v>-3178309.25</v>
      </c>
      <c r="J145" s="44" t="s">
        <v>417</v>
      </c>
      <c r="K145" s="44" t="s">
        <v>634</v>
      </c>
      <c r="L145" s="13" t="s">
        <v>800</v>
      </c>
      <c r="M145" s="44" t="s">
        <v>104</v>
      </c>
      <c r="N145" s="44" t="s">
        <v>25</v>
      </c>
    </row>
    <row r="146" spans="1:14">
      <c r="A146" s="29">
        <v>43474</v>
      </c>
      <c r="B146" s="44" t="s">
        <v>638</v>
      </c>
      <c r="C146" s="44" t="s">
        <v>639</v>
      </c>
      <c r="D146" s="46" t="s">
        <v>52</v>
      </c>
      <c r="E146" s="32"/>
      <c r="F146" s="31">
        <v>150</v>
      </c>
      <c r="G146" s="110">
        <f t="shared" si="4"/>
        <v>0.26787627687691978</v>
      </c>
      <c r="H146" s="110">
        <v>559.96</v>
      </c>
      <c r="I146" s="42">
        <f t="shared" si="5"/>
        <v>-3178459.25</v>
      </c>
      <c r="J146" s="44" t="s">
        <v>417</v>
      </c>
      <c r="K146" s="44" t="s">
        <v>634</v>
      </c>
      <c r="L146" s="13" t="s">
        <v>800</v>
      </c>
      <c r="M146" s="44" t="s">
        <v>104</v>
      </c>
      <c r="N146" s="44" t="s">
        <v>25</v>
      </c>
    </row>
    <row r="147" spans="1:14">
      <c r="A147" s="29">
        <v>43474</v>
      </c>
      <c r="B147" s="44" t="s">
        <v>640</v>
      </c>
      <c r="C147" s="44" t="s">
        <v>21</v>
      </c>
      <c r="D147" s="44" t="s">
        <v>102</v>
      </c>
      <c r="E147" s="31"/>
      <c r="F147" s="31">
        <v>300</v>
      </c>
      <c r="G147" s="110">
        <f t="shared" si="4"/>
        <v>0.53575255375383957</v>
      </c>
      <c r="H147" s="110">
        <v>559.96</v>
      </c>
      <c r="I147" s="42">
        <f t="shared" si="5"/>
        <v>-3178759.25</v>
      </c>
      <c r="J147" s="44" t="s">
        <v>417</v>
      </c>
      <c r="K147" s="44" t="s">
        <v>634</v>
      </c>
      <c r="L147" s="13" t="s">
        <v>800</v>
      </c>
      <c r="M147" s="44" t="s">
        <v>104</v>
      </c>
      <c r="N147" s="44" t="s">
        <v>25</v>
      </c>
    </row>
    <row r="148" spans="1:14">
      <c r="A148" s="29">
        <v>43474</v>
      </c>
      <c r="B148" s="44" t="s">
        <v>641</v>
      </c>
      <c r="C148" s="44" t="s">
        <v>21</v>
      </c>
      <c r="D148" s="44" t="s">
        <v>102</v>
      </c>
      <c r="E148" s="31"/>
      <c r="F148" s="31">
        <v>300</v>
      </c>
      <c r="G148" s="110">
        <f t="shared" si="4"/>
        <v>0.53575255375383957</v>
      </c>
      <c r="H148" s="110">
        <v>559.96</v>
      </c>
      <c r="I148" s="42">
        <f t="shared" si="5"/>
        <v>-3179059.25</v>
      </c>
      <c r="J148" s="44" t="s">
        <v>417</v>
      </c>
      <c r="K148" s="44" t="s">
        <v>634</v>
      </c>
      <c r="L148" s="13" t="s">
        <v>800</v>
      </c>
      <c r="M148" s="44" t="s">
        <v>104</v>
      </c>
      <c r="N148" s="44" t="s">
        <v>25</v>
      </c>
    </row>
    <row r="149" spans="1:14">
      <c r="A149" s="29">
        <v>43474</v>
      </c>
      <c r="B149" s="44" t="s">
        <v>642</v>
      </c>
      <c r="C149" s="44" t="s">
        <v>21</v>
      </c>
      <c r="D149" s="44" t="s">
        <v>102</v>
      </c>
      <c r="E149" s="31"/>
      <c r="F149" s="31">
        <v>600</v>
      </c>
      <c r="G149" s="110">
        <f t="shared" si="4"/>
        <v>1.0715051075076791</v>
      </c>
      <c r="H149" s="110">
        <v>559.96</v>
      </c>
      <c r="I149" s="42">
        <f t="shared" si="5"/>
        <v>-3179659.25</v>
      </c>
      <c r="J149" s="44" t="s">
        <v>417</v>
      </c>
      <c r="K149" s="44" t="s">
        <v>634</v>
      </c>
      <c r="L149" s="13" t="s">
        <v>800</v>
      </c>
      <c r="M149" s="44" t="s">
        <v>104</v>
      </c>
      <c r="N149" s="44" t="s">
        <v>25</v>
      </c>
    </row>
    <row r="150" spans="1:14">
      <c r="A150" s="29">
        <v>43474</v>
      </c>
      <c r="B150" s="44" t="s">
        <v>643</v>
      </c>
      <c r="C150" s="44" t="s">
        <v>21</v>
      </c>
      <c r="D150" s="44" t="s">
        <v>102</v>
      </c>
      <c r="E150" s="31"/>
      <c r="F150" s="31">
        <v>300</v>
      </c>
      <c r="G150" s="110">
        <f t="shared" si="4"/>
        <v>0.53575255375383957</v>
      </c>
      <c r="H150" s="110">
        <v>559.96</v>
      </c>
      <c r="I150" s="42">
        <f t="shared" si="5"/>
        <v>-3179959.25</v>
      </c>
      <c r="J150" s="44" t="s">
        <v>417</v>
      </c>
      <c r="K150" s="44" t="s">
        <v>634</v>
      </c>
      <c r="L150" s="13" t="s">
        <v>800</v>
      </c>
      <c r="M150" s="44" t="s">
        <v>104</v>
      </c>
      <c r="N150" s="44" t="s">
        <v>25</v>
      </c>
    </row>
    <row r="151" spans="1:14">
      <c r="A151" s="29">
        <v>43474</v>
      </c>
      <c r="B151" s="44" t="s">
        <v>644</v>
      </c>
      <c r="C151" s="44" t="s">
        <v>21</v>
      </c>
      <c r="D151" s="44" t="s">
        <v>102</v>
      </c>
      <c r="E151" s="31"/>
      <c r="F151" s="31">
        <v>300</v>
      </c>
      <c r="G151" s="110">
        <f t="shared" si="4"/>
        <v>0.53575255375383957</v>
      </c>
      <c r="H151" s="110">
        <v>559.96</v>
      </c>
      <c r="I151" s="42">
        <f t="shared" si="5"/>
        <v>-3180259.25</v>
      </c>
      <c r="J151" s="44" t="s">
        <v>417</v>
      </c>
      <c r="K151" s="44" t="s">
        <v>634</v>
      </c>
      <c r="L151" s="13" t="s">
        <v>800</v>
      </c>
      <c r="M151" s="44" t="s">
        <v>104</v>
      </c>
      <c r="N151" s="44" t="s">
        <v>25</v>
      </c>
    </row>
    <row r="152" spans="1:14">
      <c r="A152" s="29">
        <v>43474</v>
      </c>
      <c r="B152" s="44" t="s">
        <v>645</v>
      </c>
      <c r="C152" s="44" t="s">
        <v>21</v>
      </c>
      <c r="D152" s="44" t="s">
        <v>102</v>
      </c>
      <c r="E152" s="31"/>
      <c r="F152" s="31">
        <v>300</v>
      </c>
      <c r="G152" s="110">
        <f t="shared" si="4"/>
        <v>0.53575255375383957</v>
      </c>
      <c r="H152" s="110">
        <v>559.96</v>
      </c>
      <c r="I152" s="42">
        <f t="shared" si="5"/>
        <v>-3180559.25</v>
      </c>
      <c r="J152" s="44" t="s">
        <v>417</v>
      </c>
      <c r="K152" s="44" t="s">
        <v>634</v>
      </c>
      <c r="L152" s="13" t="s">
        <v>800</v>
      </c>
      <c r="M152" s="44" t="s">
        <v>104</v>
      </c>
      <c r="N152" s="44" t="s">
        <v>25</v>
      </c>
    </row>
    <row r="153" spans="1:14" s="43" customFormat="1">
      <c r="A153" s="29">
        <v>43474</v>
      </c>
      <c r="B153" s="44" t="s">
        <v>646</v>
      </c>
      <c r="C153" s="44" t="s">
        <v>639</v>
      </c>
      <c r="D153" s="46" t="s">
        <v>52</v>
      </c>
      <c r="E153" s="31"/>
      <c r="F153" s="31">
        <v>1500</v>
      </c>
      <c r="G153" s="110">
        <f t="shared" si="4"/>
        <v>2.6787627687691975</v>
      </c>
      <c r="H153" s="110">
        <v>559.96</v>
      </c>
      <c r="I153" s="42">
        <f t="shared" si="5"/>
        <v>-3182059.25</v>
      </c>
      <c r="J153" s="44" t="s">
        <v>417</v>
      </c>
      <c r="K153" s="44">
        <v>10</v>
      </c>
      <c r="L153" s="13" t="s">
        <v>800</v>
      </c>
      <c r="M153" s="44" t="s">
        <v>104</v>
      </c>
      <c r="N153" s="44" t="s">
        <v>29</v>
      </c>
    </row>
    <row r="154" spans="1:14">
      <c r="A154" s="29">
        <v>43474</v>
      </c>
      <c r="B154" s="44" t="s">
        <v>647</v>
      </c>
      <c r="C154" s="44" t="s">
        <v>21</v>
      </c>
      <c r="D154" s="44" t="s">
        <v>102</v>
      </c>
      <c r="E154" s="31"/>
      <c r="F154" s="31">
        <v>300</v>
      </c>
      <c r="G154" s="110">
        <f t="shared" si="4"/>
        <v>0.53575255375383957</v>
      </c>
      <c r="H154" s="110">
        <v>559.96</v>
      </c>
      <c r="I154" s="42">
        <f t="shared" si="5"/>
        <v>-3182359.25</v>
      </c>
      <c r="J154" s="44" t="s">
        <v>417</v>
      </c>
      <c r="K154" s="44" t="s">
        <v>634</v>
      </c>
      <c r="L154" s="13" t="s">
        <v>800</v>
      </c>
      <c r="M154" s="44" t="s">
        <v>104</v>
      </c>
      <c r="N154" s="44" t="s">
        <v>25</v>
      </c>
    </row>
    <row r="155" spans="1:14" s="43" customFormat="1">
      <c r="A155" s="29">
        <v>43474</v>
      </c>
      <c r="B155" s="44" t="s">
        <v>714</v>
      </c>
      <c r="C155" s="44" t="s">
        <v>747</v>
      </c>
      <c r="D155" s="44" t="s">
        <v>52</v>
      </c>
      <c r="E155" s="104"/>
      <c r="F155" s="26">
        <v>3484</v>
      </c>
      <c r="G155" s="110">
        <f t="shared" si="4"/>
        <v>6.2218729909279231</v>
      </c>
      <c r="H155" s="110">
        <v>559.96</v>
      </c>
      <c r="I155" s="42">
        <f t="shared" si="5"/>
        <v>-3185843.25</v>
      </c>
      <c r="J155" s="30" t="s">
        <v>132</v>
      </c>
      <c r="K155" s="44">
        <v>3634982</v>
      </c>
      <c r="L155" s="13" t="s">
        <v>800</v>
      </c>
      <c r="M155" s="44" t="s">
        <v>104</v>
      </c>
      <c r="N155" s="44" t="s">
        <v>29</v>
      </c>
    </row>
    <row r="156" spans="1:14">
      <c r="A156" s="29">
        <v>43475</v>
      </c>
      <c r="B156" s="44" t="s">
        <v>46</v>
      </c>
      <c r="C156" s="44" t="s">
        <v>21</v>
      </c>
      <c r="D156" s="44" t="s">
        <v>22</v>
      </c>
      <c r="E156" s="26"/>
      <c r="F156" s="26">
        <v>1000</v>
      </c>
      <c r="G156" s="110">
        <f t="shared" si="4"/>
        <v>1.7641662550278738</v>
      </c>
      <c r="H156" s="110">
        <v>566.84</v>
      </c>
      <c r="I156" s="42">
        <f t="shared" si="5"/>
        <v>-3186843.25</v>
      </c>
      <c r="J156" s="44" t="s">
        <v>23</v>
      </c>
      <c r="K156" s="44" t="s">
        <v>536</v>
      </c>
      <c r="L156" s="13" t="s">
        <v>799</v>
      </c>
      <c r="M156" s="44" t="s">
        <v>104</v>
      </c>
      <c r="N156" s="44" t="s">
        <v>25</v>
      </c>
    </row>
    <row r="157" spans="1:14">
      <c r="A157" s="29">
        <v>43475</v>
      </c>
      <c r="B157" s="44" t="s">
        <v>47</v>
      </c>
      <c r="C157" s="44" t="s">
        <v>21</v>
      </c>
      <c r="D157" s="44" t="s">
        <v>22</v>
      </c>
      <c r="E157" s="26"/>
      <c r="F157" s="26">
        <v>1000</v>
      </c>
      <c r="G157" s="110">
        <f t="shared" si="4"/>
        <v>1.7641662550278738</v>
      </c>
      <c r="H157" s="110">
        <v>566.84</v>
      </c>
      <c r="I157" s="42">
        <f t="shared" si="5"/>
        <v>-3187843.25</v>
      </c>
      <c r="J157" s="44" t="s">
        <v>23</v>
      </c>
      <c r="K157" s="44" t="s">
        <v>24</v>
      </c>
      <c r="L157" s="13" t="s">
        <v>799</v>
      </c>
      <c r="M157" s="44" t="s">
        <v>104</v>
      </c>
      <c r="N157" s="44" t="s">
        <v>25</v>
      </c>
    </row>
    <row r="158" spans="1:14">
      <c r="A158" s="29">
        <v>43475</v>
      </c>
      <c r="B158" s="44" t="s">
        <v>48</v>
      </c>
      <c r="C158" s="44" t="s">
        <v>21</v>
      </c>
      <c r="D158" s="44" t="s">
        <v>22</v>
      </c>
      <c r="E158" s="26"/>
      <c r="F158" s="26">
        <v>1000</v>
      </c>
      <c r="G158" s="110">
        <f t="shared" si="4"/>
        <v>1.7641662550278738</v>
      </c>
      <c r="H158" s="110">
        <v>566.84</v>
      </c>
      <c r="I158" s="42">
        <f t="shared" si="5"/>
        <v>-3188843.25</v>
      </c>
      <c r="J158" s="44" t="s">
        <v>23</v>
      </c>
      <c r="K158" s="44" t="s">
        <v>24</v>
      </c>
      <c r="L158" s="13" t="s">
        <v>799</v>
      </c>
      <c r="M158" s="44" t="s">
        <v>104</v>
      </c>
      <c r="N158" s="44" t="s">
        <v>25</v>
      </c>
    </row>
    <row r="159" spans="1:14">
      <c r="A159" s="29">
        <v>43475</v>
      </c>
      <c r="B159" s="44" t="s">
        <v>49</v>
      </c>
      <c r="C159" s="44" t="s">
        <v>21</v>
      </c>
      <c r="D159" s="44" t="s">
        <v>22</v>
      </c>
      <c r="E159" s="26"/>
      <c r="F159" s="26">
        <v>1000</v>
      </c>
      <c r="G159" s="110">
        <f t="shared" si="4"/>
        <v>1.7641662550278738</v>
      </c>
      <c r="H159" s="110">
        <v>566.84</v>
      </c>
      <c r="I159" s="42">
        <f t="shared" si="5"/>
        <v>-3189843.25</v>
      </c>
      <c r="J159" s="44" t="s">
        <v>23</v>
      </c>
      <c r="K159" s="44" t="s">
        <v>24</v>
      </c>
      <c r="L159" s="13" t="s">
        <v>799</v>
      </c>
      <c r="M159" s="44" t="s">
        <v>104</v>
      </c>
      <c r="N159" s="44" t="s">
        <v>25</v>
      </c>
    </row>
    <row r="160" spans="1:14">
      <c r="A160" s="29">
        <v>43475</v>
      </c>
      <c r="B160" s="44" t="s">
        <v>50</v>
      </c>
      <c r="C160" s="44" t="s">
        <v>21</v>
      </c>
      <c r="D160" s="44" t="s">
        <v>22</v>
      </c>
      <c r="E160" s="26"/>
      <c r="F160" s="26">
        <v>1000</v>
      </c>
      <c r="G160" s="110">
        <f t="shared" si="4"/>
        <v>1.7641662550278738</v>
      </c>
      <c r="H160" s="110">
        <v>566.84</v>
      </c>
      <c r="I160" s="42">
        <f t="shared" si="5"/>
        <v>-3190843.25</v>
      </c>
      <c r="J160" s="44" t="s">
        <v>23</v>
      </c>
      <c r="K160" s="44" t="s">
        <v>24</v>
      </c>
      <c r="L160" s="13" t="s">
        <v>799</v>
      </c>
      <c r="M160" s="44" t="s">
        <v>104</v>
      </c>
      <c r="N160" s="44" t="s">
        <v>25</v>
      </c>
    </row>
    <row r="161" spans="1:14" s="43" customFormat="1">
      <c r="A161" s="29">
        <v>43475</v>
      </c>
      <c r="B161" s="44" t="s">
        <v>51</v>
      </c>
      <c r="C161" s="44" t="s">
        <v>639</v>
      </c>
      <c r="D161" s="44" t="s">
        <v>52</v>
      </c>
      <c r="E161" s="26"/>
      <c r="F161" s="26">
        <v>3000</v>
      </c>
      <c r="G161" s="110">
        <f t="shared" si="4"/>
        <v>5.2924987650836215</v>
      </c>
      <c r="H161" s="110">
        <v>566.84</v>
      </c>
      <c r="I161" s="42">
        <f t="shared" si="5"/>
        <v>-3193843.25</v>
      </c>
      <c r="J161" s="44" t="s">
        <v>23</v>
      </c>
      <c r="K161" s="44" t="s">
        <v>33</v>
      </c>
      <c r="L161" s="13" t="s">
        <v>799</v>
      </c>
      <c r="M161" s="44" t="s">
        <v>104</v>
      </c>
      <c r="N161" s="44" t="s">
        <v>29</v>
      </c>
    </row>
    <row r="162" spans="1:14">
      <c r="A162" s="29">
        <v>43475</v>
      </c>
      <c r="B162" s="46" t="s">
        <v>101</v>
      </c>
      <c r="C162" s="44" t="s">
        <v>21</v>
      </c>
      <c r="D162" s="46" t="s">
        <v>102</v>
      </c>
      <c r="E162" s="32"/>
      <c r="F162" s="32">
        <v>1000</v>
      </c>
      <c r="G162" s="110">
        <f t="shared" si="4"/>
        <v>1.7858418458461318</v>
      </c>
      <c r="H162" s="110">
        <v>559.96</v>
      </c>
      <c r="I162" s="42">
        <f t="shared" si="5"/>
        <v>-3194843.25</v>
      </c>
      <c r="J162" s="46" t="s">
        <v>103</v>
      </c>
      <c r="K162" s="46" t="s">
        <v>24</v>
      </c>
      <c r="L162" s="13" t="s">
        <v>800</v>
      </c>
      <c r="M162" s="44" t="s">
        <v>104</v>
      </c>
      <c r="N162" s="44" t="s">
        <v>25</v>
      </c>
    </row>
    <row r="163" spans="1:14">
      <c r="A163" s="29">
        <v>43475</v>
      </c>
      <c r="B163" s="46" t="s">
        <v>105</v>
      </c>
      <c r="C163" s="44" t="s">
        <v>21</v>
      </c>
      <c r="D163" s="46" t="s">
        <v>102</v>
      </c>
      <c r="E163" s="32"/>
      <c r="F163" s="32">
        <v>1000</v>
      </c>
      <c r="G163" s="110">
        <f t="shared" si="4"/>
        <v>1.7858418458461318</v>
      </c>
      <c r="H163" s="110">
        <v>559.96</v>
      </c>
      <c r="I163" s="42">
        <f t="shared" si="5"/>
        <v>-3195843.25</v>
      </c>
      <c r="J163" s="46" t="s">
        <v>103</v>
      </c>
      <c r="K163" s="46" t="s">
        <v>24</v>
      </c>
      <c r="L163" s="13" t="s">
        <v>800</v>
      </c>
      <c r="M163" s="44" t="s">
        <v>104</v>
      </c>
      <c r="N163" s="44" t="s">
        <v>25</v>
      </c>
    </row>
    <row r="164" spans="1:14">
      <c r="A164" s="29">
        <v>43475</v>
      </c>
      <c r="B164" s="46" t="s">
        <v>101</v>
      </c>
      <c r="C164" s="44" t="s">
        <v>21</v>
      </c>
      <c r="D164" s="46" t="s">
        <v>102</v>
      </c>
      <c r="E164" s="32"/>
      <c r="F164" s="32">
        <v>1000</v>
      </c>
      <c r="G164" s="110">
        <f t="shared" si="4"/>
        <v>1.7858418458461318</v>
      </c>
      <c r="H164" s="110">
        <v>559.96</v>
      </c>
      <c r="I164" s="42">
        <f t="shared" si="5"/>
        <v>-3196843.25</v>
      </c>
      <c r="J164" s="46" t="s">
        <v>103</v>
      </c>
      <c r="K164" s="46" t="s">
        <v>24</v>
      </c>
      <c r="L164" s="13" t="s">
        <v>800</v>
      </c>
      <c r="M164" s="44" t="s">
        <v>104</v>
      </c>
      <c r="N164" s="44" t="s">
        <v>25</v>
      </c>
    </row>
    <row r="165" spans="1:14">
      <c r="A165" s="29">
        <v>43475</v>
      </c>
      <c r="B165" s="46" t="s">
        <v>108</v>
      </c>
      <c r="C165" s="44" t="s">
        <v>21</v>
      </c>
      <c r="D165" s="46" t="s">
        <v>102</v>
      </c>
      <c r="E165" s="32"/>
      <c r="F165" s="32">
        <v>1000</v>
      </c>
      <c r="G165" s="110">
        <f t="shared" si="4"/>
        <v>1.7858418458461318</v>
      </c>
      <c r="H165" s="110">
        <v>559.96</v>
      </c>
      <c r="I165" s="42">
        <f t="shared" si="5"/>
        <v>-3197843.25</v>
      </c>
      <c r="J165" s="46" t="s">
        <v>103</v>
      </c>
      <c r="K165" s="46" t="s">
        <v>24</v>
      </c>
      <c r="L165" s="13" t="s">
        <v>800</v>
      </c>
      <c r="M165" s="44" t="s">
        <v>104</v>
      </c>
      <c r="N165" s="44" t="s">
        <v>25</v>
      </c>
    </row>
    <row r="166" spans="1:14" s="43" customFormat="1">
      <c r="A166" s="29">
        <v>43475</v>
      </c>
      <c r="B166" s="44" t="s">
        <v>219</v>
      </c>
      <c r="C166" s="44" t="s">
        <v>21</v>
      </c>
      <c r="D166" s="44" t="s">
        <v>136</v>
      </c>
      <c r="E166" s="26"/>
      <c r="F166" s="26">
        <v>700</v>
      </c>
      <c r="G166" s="110">
        <f t="shared" si="4"/>
        <v>1.2500892920922921</v>
      </c>
      <c r="H166" s="110">
        <v>559.96</v>
      </c>
      <c r="I166" s="42">
        <f t="shared" si="5"/>
        <v>-3198543.25</v>
      </c>
      <c r="J166" s="44" t="s">
        <v>149</v>
      </c>
      <c r="K166" s="44" t="s">
        <v>24</v>
      </c>
      <c r="L166" s="13" t="s">
        <v>800</v>
      </c>
      <c r="M166" s="44" t="s">
        <v>104</v>
      </c>
      <c r="N166" s="44" t="s">
        <v>25</v>
      </c>
    </row>
    <row r="167" spans="1:14" s="43" customFormat="1">
      <c r="A167" s="29">
        <v>43475</v>
      </c>
      <c r="B167" s="44" t="s">
        <v>220</v>
      </c>
      <c r="C167" s="44" t="s">
        <v>21</v>
      </c>
      <c r="D167" s="44" t="s">
        <v>136</v>
      </c>
      <c r="E167" s="26"/>
      <c r="F167" s="26">
        <v>700</v>
      </c>
      <c r="G167" s="110">
        <f t="shared" si="4"/>
        <v>1.2500892920922921</v>
      </c>
      <c r="H167" s="110">
        <v>559.96</v>
      </c>
      <c r="I167" s="42">
        <f t="shared" si="5"/>
        <v>-3199243.25</v>
      </c>
      <c r="J167" s="44" t="s">
        <v>149</v>
      </c>
      <c r="K167" s="44" t="s">
        <v>24</v>
      </c>
      <c r="L167" s="13" t="s">
        <v>800</v>
      </c>
      <c r="M167" s="44" t="s">
        <v>104</v>
      </c>
      <c r="N167" s="44" t="s">
        <v>25</v>
      </c>
    </row>
    <row r="168" spans="1:14" s="43" customFormat="1">
      <c r="A168" s="29">
        <v>43475</v>
      </c>
      <c r="B168" s="44" t="s">
        <v>214</v>
      </c>
      <c r="C168" s="44" t="s">
        <v>21</v>
      </c>
      <c r="D168" s="44" t="s">
        <v>136</v>
      </c>
      <c r="E168" s="26"/>
      <c r="F168" s="26">
        <v>1000</v>
      </c>
      <c r="G168" s="110">
        <f t="shared" si="4"/>
        <v>1.7858418458461318</v>
      </c>
      <c r="H168" s="110">
        <v>559.96</v>
      </c>
      <c r="I168" s="42">
        <f t="shared" si="5"/>
        <v>-3200243.25</v>
      </c>
      <c r="J168" s="44" t="s">
        <v>149</v>
      </c>
      <c r="K168" s="44" t="s">
        <v>24</v>
      </c>
      <c r="L168" s="13" t="s">
        <v>800</v>
      </c>
      <c r="M168" s="44" t="s">
        <v>104</v>
      </c>
      <c r="N168" s="44" t="s">
        <v>25</v>
      </c>
    </row>
    <row r="169" spans="1:14" s="43" customFormat="1">
      <c r="A169" s="29">
        <v>43475</v>
      </c>
      <c r="B169" s="44" t="s">
        <v>221</v>
      </c>
      <c r="C169" s="44" t="s">
        <v>21</v>
      </c>
      <c r="D169" s="44" t="s">
        <v>136</v>
      </c>
      <c r="E169" s="26"/>
      <c r="F169" s="26">
        <v>1000</v>
      </c>
      <c r="G169" s="110">
        <f t="shared" si="4"/>
        <v>1.7858418458461318</v>
      </c>
      <c r="H169" s="110">
        <v>559.96</v>
      </c>
      <c r="I169" s="42">
        <f t="shared" si="5"/>
        <v>-3201243.25</v>
      </c>
      <c r="J169" s="44" t="s">
        <v>149</v>
      </c>
      <c r="K169" s="44" t="s">
        <v>24</v>
      </c>
      <c r="L169" s="13" t="s">
        <v>800</v>
      </c>
      <c r="M169" s="44" t="s">
        <v>104</v>
      </c>
      <c r="N169" s="44" t="s">
        <v>25</v>
      </c>
    </row>
    <row r="170" spans="1:14" s="43" customFormat="1">
      <c r="A170" s="29">
        <v>43475</v>
      </c>
      <c r="B170" s="44" t="s">
        <v>217</v>
      </c>
      <c r="C170" s="44" t="s">
        <v>21</v>
      </c>
      <c r="D170" s="44" t="s">
        <v>136</v>
      </c>
      <c r="E170" s="26"/>
      <c r="F170" s="26">
        <v>1000</v>
      </c>
      <c r="G170" s="110">
        <f t="shared" si="4"/>
        <v>1.7858418458461318</v>
      </c>
      <c r="H170" s="110">
        <v>559.96</v>
      </c>
      <c r="I170" s="42">
        <f t="shared" si="5"/>
        <v>-3202243.25</v>
      </c>
      <c r="J170" s="44" t="s">
        <v>149</v>
      </c>
      <c r="K170" s="44" t="s">
        <v>24</v>
      </c>
      <c r="L170" s="13" t="s">
        <v>800</v>
      </c>
      <c r="M170" s="44" t="s">
        <v>104</v>
      </c>
      <c r="N170" s="44" t="s">
        <v>25</v>
      </c>
    </row>
    <row r="171" spans="1:14" s="43" customFormat="1">
      <c r="A171" s="29">
        <v>43475</v>
      </c>
      <c r="B171" s="44" t="s">
        <v>218</v>
      </c>
      <c r="C171" s="44" t="s">
        <v>21</v>
      </c>
      <c r="D171" s="44" t="s">
        <v>136</v>
      </c>
      <c r="E171" s="26"/>
      <c r="F171" s="26">
        <v>1000</v>
      </c>
      <c r="G171" s="110">
        <f t="shared" si="4"/>
        <v>1.7858418458461318</v>
      </c>
      <c r="H171" s="110">
        <v>559.96</v>
      </c>
      <c r="I171" s="42">
        <f t="shared" si="5"/>
        <v>-3203243.25</v>
      </c>
      <c r="J171" s="44" t="s">
        <v>149</v>
      </c>
      <c r="K171" s="44" t="s">
        <v>24</v>
      </c>
      <c r="L171" s="13" t="s">
        <v>800</v>
      </c>
      <c r="M171" s="44" t="s">
        <v>104</v>
      </c>
      <c r="N171" s="44" t="s">
        <v>25</v>
      </c>
    </row>
    <row r="172" spans="1:14">
      <c r="A172" s="29">
        <v>43475</v>
      </c>
      <c r="B172" s="44" t="s">
        <v>269</v>
      </c>
      <c r="C172" s="44" t="s">
        <v>21</v>
      </c>
      <c r="D172" s="44" t="s">
        <v>22</v>
      </c>
      <c r="E172" s="32"/>
      <c r="F172" s="31">
        <v>2000</v>
      </c>
      <c r="G172" s="110">
        <f t="shared" si="4"/>
        <v>3.5283325100557477</v>
      </c>
      <c r="H172" s="110">
        <v>566.84</v>
      </c>
      <c r="I172" s="42">
        <f t="shared" si="5"/>
        <v>-3205243.25</v>
      </c>
      <c r="J172" s="44" t="s">
        <v>144</v>
      </c>
      <c r="K172" s="46" t="s">
        <v>24</v>
      </c>
      <c r="L172" s="13" t="s">
        <v>799</v>
      </c>
      <c r="M172" s="44" t="s">
        <v>104</v>
      </c>
      <c r="N172" s="44" t="s">
        <v>25</v>
      </c>
    </row>
    <row r="173" spans="1:14">
      <c r="A173" s="29">
        <v>43475</v>
      </c>
      <c r="B173" s="44" t="s">
        <v>270</v>
      </c>
      <c r="C173" s="44" t="s">
        <v>21</v>
      </c>
      <c r="D173" s="44" t="s">
        <v>22</v>
      </c>
      <c r="E173" s="32"/>
      <c r="F173" s="31">
        <v>2000</v>
      </c>
      <c r="G173" s="110">
        <f t="shared" si="4"/>
        <v>3.5283325100557477</v>
      </c>
      <c r="H173" s="110">
        <v>566.84</v>
      </c>
      <c r="I173" s="42">
        <f t="shared" si="5"/>
        <v>-3207243.25</v>
      </c>
      <c r="J173" s="44" t="s">
        <v>144</v>
      </c>
      <c r="K173" s="46" t="s">
        <v>24</v>
      </c>
      <c r="L173" s="13" t="s">
        <v>799</v>
      </c>
      <c r="M173" s="44" t="s">
        <v>104</v>
      </c>
      <c r="N173" s="44" t="s">
        <v>25</v>
      </c>
    </row>
    <row r="174" spans="1:14">
      <c r="A174" s="29">
        <v>43475</v>
      </c>
      <c r="B174" s="44" t="s">
        <v>271</v>
      </c>
      <c r="C174" s="44" t="s">
        <v>21</v>
      </c>
      <c r="D174" s="44" t="s">
        <v>22</v>
      </c>
      <c r="E174" s="32"/>
      <c r="F174" s="31">
        <v>2000</v>
      </c>
      <c r="G174" s="110">
        <f t="shared" si="4"/>
        <v>3.5283325100557477</v>
      </c>
      <c r="H174" s="110">
        <v>566.84</v>
      </c>
      <c r="I174" s="42">
        <f t="shared" si="5"/>
        <v>-3209243.25</v>
      </c>
      <c r="J174" s="44" t="s">
        <v>144</v>
      </c>
      <c r="K174" s="46" t="s">
        <v>24</v>
      </c>
      <c r="L174" s="13" t="s">
        <v>799</v>
      </c>
      <c r="M174" s="44" t="s">
        <v>104</v>
      </c>
      <c r="N174" s="44" t="s">
        <v>25</v>
      </c>
    </row>
    <row r="175" spans="1:14">
      <c r="A175" s="29">
        <v>43475</v>
      </c>
      <c r="B175" s="44" t="s">
        <v>272</v>
      </c>
      <c r="C175" s="44" t="s">
        <v>21</v>
      </c>
      <c r="D175" s="44" t="s">
        <v>22</v>
      </c>
      <c r="E175" s="32"/>
      <c r="F175" s="31">
        <v>3000</v>
      </c>
      <c r="G175" s="110">
        <f t="shared" si="4"/>
        <v>5.2924987650836215</v>
      </c>
      <c r="H175" s="110">
        <v>566.84</v>
      </c>
      <c r="I175" s="42">
        <f t="shared" si="5"/>
        <v>-3212243.25</v>
      </c>
      <c r="J175" s="44" t="s">
        <v>144</v>
      </c>
      <c r="K175" s="46" t="s">
        <v>24</v>
      </c>
      <c r="L175" s="13" t="s">
        <v>799</v>
      </c>
      <c r="M175" s="44" t="s">
        <v>104</v>
      </c>
      <c r="N175" s="44" t="s">
        <v>25</v>
      </c>
    </row>
    <row r="176" spans="1:14">
      <c r="A176" s="29">
        <v>43475</v>
      </c>
      <c r="B176" s="44" t="s">
        <v>273</v>
      </c>
      <c r="C176" s="44" t="s">
        <v>21</v>
      </c>
      <c r="D176" s="44" t="s">
        <v>22</v>
      </c>
      <c r="E176" s="32"/>
      <c r="F176" s="31">
        <v>2000</v>
      </c>
      <c r="G176" s="110">
        <f t="shared" si="4"/>
        <v>3.5283325100557477</v>
      </c>
      <c r="H176" s="110">
        <v>566.84</v>
      </c>
      <c r="I176" s="42">
        <f t="shared" si="5"/>
        <v>-3214243.25</v>
      </c>
      <c r="J176" s="44" t="s">
        <v>144</v>
      </c>
      <c r="K176" s="46" t="s">
        <v>24</v>
      </c>
      <c r="L176" s="13" t="s">
        <v>799</v>
      </c>
      <c r="M176" s="44" t="s">
        <v>104</v>
      </c>
      <c r="N176" s="44" t="s">
        <v>25</v>
      </c>
    </row>
    <row r="177" spans="1:14">
      <c r="A177" s="29">
        <v>43475</v>
      </c>
      <c r="B177" s="44" t="s">
        <v>274</v>
      </c>
      <c r="C177" s="44" t="s">
        <v>793</v>
      </c>
      <c r="D177" s="44" t="s">
        <v>22</v>
      </c>
      <c r="E177" s="32"/>
      <c r="F177" s="31">
        <v>2500</v>
      </c>
      <c r="G177" s="110">
        <f t="shared" si="4"/>
        <v>4.4104156375696846</v>
      </c>
      <c r="H177" s="110">
        <v>566.84</v>
      </c>
      <c r="I177" s="42">
        <f t="shared" si="5"/>
        <v>-3216743.25</v>
      </c>
      <c r="J177" s="44" t="s">
        <v>144</v>
      </c>
      <c r="K177" s="46" t="s">
        <v>24</v>
      </c>
      <c r="L177" s="13" t="s">
        <v>799</v>
      </c>
      <c r="M177" s="44" t="s">
        <v>104</v>
      </c>
      <c r="N177" s="44" t="s">
        <v>25</v>
      </c>
    </row>
    <row r="178" spans="1:14" s="43" customFormat="1">
      <c r="A178" s="29">
        <v>43475</v>
      </c>
      <c r="B178" s="44" t="s">
        <v>380</v>
      </c>
      <c r="C178" s="44" t="s">
        <v>21</v>
      </c>
      <c r="D178" s="44" t="s">
        <v>102</v>
      </c>
      <c r="E178" s="26"/>
      <c r="F178" s="26">
        <v>500</v>
      </c>
      <c r="G178" s="110">
        <f t="shared" si="4"/>
        <v>0.89292092292306591</v>
      </c>
      <c r="H178" s="110">
        <v>559.96</v>
      </c>
      <c r="I178" s="42">
        <f t="shared" si="5"/>
        <v>-3217243.25</v>
      </c>
      <c r="J178" s="44" t="s">
        <v>374</v>
      </c>
      <c r="K178" s="44" t="s">
        <v>24</v>
      </c>
      <c r="L178" s="13" t="s">
        <v>800</v>
      </c>
      <c r="M178" s="44" t="s">
        <v>104</v>
      </c>
      <c r="N178" s="44" t="s">
        <v>25</v>
      </c>
    </row>
    <row r="179" spans="1:14" s="43" customFormat="1">
      <c r="A179" s="29">
        <v>43475</v>
      </c>
      <c r="B179" s="44" t="s">
        <v>381</v>
      </c>
      <c r="C179" s="44" t="s">
        <v>21</v>
      </c>
      <c r="D179" s="44" t="s">
        <v>102</v>
      </c>
      <c r="E179" s="26"/>
      <c r="F179" s="26">
        <v>500</v>
      </c>
      <c r="G179" s="110">
        <f t="shared" si="4"/>
        <v>0.89292092292306591</v>
      </c>
      <c r="H179" s="110">
        <v>559.96</v>
      </c>
      <c r="I179" s="42">
        <f t="shared" si="5"/>
        <v>-3217743.25</v>
      </c>
      <c r="J179" s="44" t="s">
        <v>374</v>
      </c>
      <c r="K179" s="44" t="s">
        <v>24</v>
      </c>
      <c r="L179" s="13" t="s">
        <v>800</v>
      </c>
      <c r="M179" s="44" t="s">
        <v>104</v>
      </c>
      <c r="N179" s="44" t="s">
        <v>25</v>
      </c>
    </row>
    <row r="180" spans="1:14" s="43" customFormat="1">
      <c r="A180" s="29">
        <v>43475</v>
      </c>
      <c r="B180" s="44" t="s">
        <v>382</v>
      </c>
      <c r="C180" s="44" t="s">
        <v>21</v>
      </c>
      <c r="D180" s="44" t="s">
        <v>102</v>
      </c>
      <c r="E180" s="26"/>
      <c r="F180" s="26">
        <v>500</v>
      </c>
      <c r="G180" s="110">
        <f t="shared" si="4"/>
        <v>0.89292092292306591</v>
      </c>
      <c r="H180" s="110">
        <v>559.96</v>
      </c>
      <c r="I180" s="42">
        <f t="shared" si="5"/>
        <v>-3218243.25</v>
      </c>
      <c r="J180" s="44" t="s">
        <v>374</v>
      </c>
      <c r="K180" s="44" t="s">
        <v>24</v>
      </c>
      <c r="L180" s="13" t="s">
        <v>800</v>
      </c>
      <c r="M180" s="44" t="s">
        <v>104</v>
      </c>
      <c r="N180" s="44" t="s">
        <v>25</v>
      </c>
    </row>
    <row r="181" spans="1:14" s="43" customFormat="1">
      <c r="A181" s="29">
        <v>43475</v>
      </c>
      <c r="B181" s="44" t="s">
        <v>383</v>
      </c>
      <c r="C181" s="44" t="s">
        <v>21</v>
      </c>
      <c r="D181" s="44" t="s">
        <v>102</v>
      </c>
      <c r="E181" s="26"/>
      <c r="F181" s="26">
        <v>500</v>
      </c>
      <c r="G181" s="110">
        <f t="shared" si="4"/>
        <v>0.89292092292306591</v>
      </c>
      <c r="H181" s="110">
        <v>559.96</v>
      </c>
      <c r="I181" s="42">
        <f t="shared" si="5"/>
        <v>-3218743.25</v>
      </c>
      <c r="J181" s="44" t="s">
        <v>374</v>
      </c>
      <c r="K181" s="44" t="s">
        <v>24</v>
      </c>
      <c r="L181" s="13" t="s">
        <v>800</v>
      </c>
      <c r="M181" s="44" t="s">
        <v>104</v>
      </c>
      <c r="N181" s="44" t="s">
        <v>25</v>
      </c>
    </row>
    <row r="182" spans="1:14" s="43" customFormat="1">
      <c r="A182" s="29">
        <v>43475</v>
      </c>
      <c r="B182" s="44" t="s">
        <v>384</v>
      </c>
      <c r="C182" s="44" t="s">
        <v>21</v>
      </c>
      <c r="D182" s="44" t="s">
        <v>102</v>
      </c>
      <c r="E182" s="26"/>
      <c r="F182" s="26">
        <v>500</v>
      </c>
      <c r="G182" s="110">
        <f t="shared" si="4"/>
        <v>0.89292092292306591</v>
      </c>
      <c r="H182" s="110">
        <v>559.96</v>
      </c>
      <c r="I182" s="42">
        <f t="shared" si="5"/>
        <v>-3219243.25</v>
      </c>
      <c r="J182" s="44" t="s">
        <v>374</v>
      </c>
      <c r="K182" s="44" t="s">
        <v>24</v>
      </c>
      <c r="L182" s="13" t="s">
        <v>800</v>
      </c>
      <c r="M182" s="44" t="s">
        <v>104</v>
      </c>
      <c r="N182" s="44" t="s">
        <v>25</v>
      </c>
    </row>
    <row r="183" spans="1:14" s="43" customFormat="1">
      <c r="A183" s="29">
        <v>43475</v>
      </c>
      <c r="B183" s="44" t="s">
        <v>385</v>
      </c>
      <c r="C183" s="44" t="s">
        <v>21</v>
      </c>
      <c r="D183" s="44" t="s">
        <v>102</v>
      </c>
      <c r="E183" s="26"/>
      <c r="F183" s="26">
        <v>500</v>
      </c>
      <c r="G183" s="110">
        <f t="shared" si="4"/>
        <v>0.89292092292306591</v>
      </c>
      <c r="H183" s="110">
        <v>559.96</v>
      </c>
      <c r="I183" s="42">
        <f t="shared" si="5"/>
        <v>-3219743.25</v>
      </c>
      <c r="J183" s="44" t="s">
        <v>374</v>
      </c>
      <c r="K183" s="44" t="s">
        <v>24</v>
      </c>
      <c r="L183" s="13" t="s">
        <v>800</v>
      </c>
      <c r="M183" s="44" t="s">
        <v>104</v>
      </c>
      <c r="N183" s="44" t="s">
        <v>25</v>
      </c>
    </row>
    <row r="184" spans="1:14" s="43" customFormat="1">
      <c r="A184" s="29">
        <v>43475</v>
      </c>
      <c r="B184" s="44" t="s">
        <v>386</v>
      </c>
      <c r="C184" s="44" t="s">
        <v>366</v>
      </c>
      <c r="D184" s="44" t="s">
        <v>102</v>
      </c>
      <c r="E184" s="26"/>
      <c r="F184" s="26">
        <v>5000</v>
      </c>
      <c r="G184" s="110">
        <f t="shared" si="4"/>
        <v>8.9292092292306595</v>
      </c>
      <c r="H184" s="110">
        <v>559.96</v>
      </c>
      <c r="I184" s="42">
        <f t="shared" si="5"/>
        <v>-3224743.25</v>
      </c>
      <c r="J184" s="44" t="s">
        <v>374</v>
      </c>
      <c r="K184" s="44" t="s">
        <v>24</v>
      </c>
      <c r="L184" s="13" t="s">
        <v>800</v>
      </c>
      <c r="M184" s="44" t="s">
        <v>104</v>
      </c>
      <c r="N184" s="44" t="s">
        <v>25</v>
      </c>
    </row>
    <row r="185" spans="1:14" s="43" customFormat="1">
      <c r="A185" s="29">
        <v>43475</v>
      </c>
      <c r="B185" s="44" t="s">
        <v>387</v>
      </c>
      <c r="C185" s="44" t="s">
        <v>21</v>
      </c>
      <c r="D185" s="44" t="s">
        <v>102</v>
      </c>
      <c r="E185" s="26"/>
      <c r="F185" s="26">
        <v>500</v>
      </c>
      <c r="G185" s="110">
        <f t="shared" si="4"/>
        <v>0.89292092292306591</v>
      </c>
      <c r="H185" s="110">
        <v>559.96</v>
      </c>
      <c r="I185" s="42">
        <f t="shared" si="5"/>
        <v>-3225243.25</v>
      </c>
      <c r="J185" s="44" t="s">
        <v>374</v>
      </c>
      <c r="K185" s="44" t="s">
        <v>24</v>
      </c>
      <c r="L185" s="13" t="s">
        <v>800</v>
      </c>
      <c r="M185" s="44" t="s">
        <v>104</v>
      </c>
      <c r="N185" s="44" t="s">
        <v>25</v>
      </c>
    </row>
    <row r="186" spans="1:14" s="43" customFormat="1">
      <c r="A186" s="29">
        <v>43475</v>
      </c>
      <c r="B186" s="44" t="s">
        <v>388</v>
      </c>
      <c r="C186" s="44" t="s">
        <v>21</v>
      </c>
      <c r="D186" s="44" t="s">
        <v>102</v>
      </c>
      <c r="E186" s="26"/>
      <c r="F186" s="26">
        <v>500</v>
      </c>
      <c r="G186" s="110">
        <f t="shared" si="4"/>
        <v>0.89292092292306591</v>
      </c>
      <c r="H186" s="110">
        <v>559.96</v>
      </c>
      <c r="I186" s="42">
        <f t="shared" si="5"/>
        <v>-3225743.25</v>
      </c>
      <c r="J186" s="44" t="s">
        <v>374</v>
      </c>
      <c r="K186" s="44" t="s">
        <v>24</v>
      </c>
      <c r="L186" s="13" t="s">
        <v>800</v>
      </c>
      <c r="M186" s="44" t="s">
        <v>104</v>
      </c>
      <c r="N186" s="44" t="s">
        <v>25</v>
      </c>
    </row>
    <row r="187" spans="1:14" s="43" customFormat="1">
      <c r="A187" s="29">
        <v>43475</v>
      </c>
      <c r="B187" s="44" t="s">
        <v>389</v>
      </c>
      <c r="C187" s="44" t="s">
        <v>21</v>
      </c>
      <c r="D187" s="44" t="s">
        <v>102</v>
      </c>
      <c r="E187" s="26"/>
      <c r="F187" s="26">
        <v>500</v>
      </c>
      <c r="G187" s="110">
        <f t="shared" si="4"/>
        <v>0.89292092292306591</v>
      </c>
      <c r="H187" s="110">
        <v>559.96</v>
      </c>
      <c r="I187" s="42">
        <f t="shared" si="5"/>
        <v>-3226243.25</v>
      </c>
      <c r="J187" s="44" t="s">
        <v>374</v>
      </c>
      <c r="K187" s="44" t="s">
        <v>24</v>
      </c>
      <c r="L187" s="13" t="s">
        <v>800</v>
      </c>
      <c r="M187" s="44" t="s">
        <v>104</v>
      </c>
      <c r="N187" s="44" t="s">
        <v>25</v>
      </c>
    </row>
    <row r="188" spans="1:14" s="43" customFormat="1">
      <c r="A188" s="29">
        <v>43475</v>
      </c>
      <c r="B188" s="44" t="s">
        <v>390</v>
      </c>
      <c r="C188" s="44" t="s">
        <v>21</v>
      </c>
      <c r="D188" s="44" t="s">
        <v>102</v>
      </c>
      <c r="E188" s="26"/>
      <c r="F188" s="26">
        <v>500</v>
      </c>
      <c r="G188" s="110">
        <f t="shared" si="4"/>
        <v>0.89292092292306591</v>
      </c>
      <c r="H188" s="110">
        <v>559.96</v>
      </c>
      <c r="I188" s="42">
        <f t="shared" si="5"/>
        <v>-3226743.25</v>
      </c>
      <c r="J188" s="44" t="s">
        <v>374</v>
      </c>
      <c r="K188" s="44" t="s">
        <v>24</v>
      </c>
      <c r="L188" s="13" t="s">
        <v>800</v>
      </c>
      <c r="M188" s="44" t="s">
        <v>104</v>
      </c>
      <c r="N188" s="44" t="s">
        <v>25</v>
      </c>
    </row>
    <row r="189" spans="1:14" s="43" customFormat="1">
      <c r="A189" s="29">
        <v>43475</v>
      </c>
      <c r="B189" s="44" t="s">
        <v>391</v>
      </c>
      <c r="C189" s="44" t="s">
        <v>21</v>
      </c>
      <c r="D189" s="44" t="s">
        <v>102</v>
      </c>
      <c r="E189" s="26"/>
      <c r="F189" s="26">
        <v>500</v>
      </c>
      <c r="G189" s="110">
        <f t="shared" si="4"/>
        <v>0.89292092292306591</v>
      </c>
      <c r="H189" s="110">
        <v>559.96</v>
      </c>
      <c r="I189" s="42">
        <f t="shared" si="5"/>
        <v>-3227243.25</v>
      </c>
      <c r="J189" s="44" t="s">
        <v>374</v>
      </c>
      <c r="K189" s="44" t="s">
        <v>24</v>
      </c>
      <c r="L189" s="13" t="s">
        <v>800</v>
      </c>
      <c r="M189" s="44" t="s">
        <v>104</v>
      </c>
      <c r="N189" s="44" t="s">
        <v>25</v>
      </c>
    </row>
    <row r="190" spans="1:14" s="43" customFormat="1">
      <c r="A190" s="29">
        <v>43475</v>
      </c>
      <c r="B190" s="44" t="s">
        <v>392</v>
      </c>
      <c r="C190" s="44" t="s">
        <v>27</v>
      </c>
      <c r="D190" s="44" t="s">
        <v>102</v>
      </c>
      <c r="E190" s="26"/>
      <c r="F190" s="26">
        <v>30000</v>
      </c>
      <c r="G190" s="110">
        <f t="shared" si="4"/>
        <v>53.575255375383954</v>
      </c>
      <c r="H190" s="110">
        <v>559.96</v>
      </c>
      <c r="I190" s="42">
        <f t="shared" si="5"/>
        <v>-3257243.25</v>
      </c>
      <c r="J190" s="44" t="s">
        <v>374</v>
      </c>
      <c r="K190" s="44">
        <v>508</v>
      </c>
      <c r="L190" s="13" t="s">
        <v>800</v>
      </c>
      <c r="M190" s="44" t="s">
        <v>104</v>
      </c>
      <c r="N190" s="44" t="s">
        <v>29</v>
      </c>
    </row>
    <row r="191" spans="1:14" s="43" customFormat="1">
      <c r="A191" s="29">
        <v>43475</v>
      </c>
      <c r="B191" s="44" t="s">
        <v>393</v>
      </c>
      <c r="C191" s="44" t="s">
        <v>27</v>
      </c>
      <c r="D191" s="44" t="s">
        <v>102</v>
      </c>
      <c r="E191" s="26"/>
      <c r="F191" s="26">
        <v>30000</v>
      </c>
      <c r="G191" s="110">
        <f t="shared" si="4"/>
        <v>53.575255375383954</v>
      </c>
      <c r="H191" s="110">
        <v>559.96</v>
      </c>
      <c r="I191" s="42">
        <f t="shared" si="5"/>
        <v>-3287243.25</v>
      </c>
      <c r="J191" s="44" t="s">
        <v>374</v>
      </c>
      <c r="K191" s="44" t="s">
        <v>24</v>
      </c>
      <c r="L191" s="13" t="s">
        <v>800</v>
      </c>
      <c r="M191" s="44" t="s">
        <v>104</v>
      </c>
      <c r="N191" s="44" t="s">
        <v>25</v>
      </c>
    </row>
    <row r="192" spans="1:14" s="43" customFormat="1">
      <c r="A192" s="29">
        <v>43475</v>
      </c>
      <c r="B192" s="46" t="s">
        <v>481</v>
      </c>
      <c r="C192" s="44" t="s">
        <v>21</v>
      </c>
      <c r="D192" s="46" t="s">
        <v>102</v>
      </c>
      <c r="E192" s="32"/>
      <c r="F192" s="32">
        <v>300</v>
      </c>
      <c r="G192" s="110">
        <f t="shared" si="4"/>
        <v>0.53575255375383957</v>
      </c>
      <c r="H192" s="110">
        <v>559.96</v>
      </c>
      <c r="I192" s="42">
        <f t="shared" si="5"/>
        <v>-3287543.25</v>
      </c>
      <c r="J192" s="44" t="s">
        <v>143</v>
      </c>
      <c r="K192" s="46" t="s">
        <v>24</v>
      </c>
      <c r="L192" s="13" t="s">
        <v>800</v>
      </c>
      <c r="M192" s="44" t="s">
        <v>104</v>
      </c>
      <c r="N192" s="44" t="s">
        <v>25</v>
      </c>
    </row>
    <row r="193" spans="1:14" s="43" customFormat="1">
      <c r="A193" s="29">
        <v>43475</v>
      </c>
      <c r="B193" s="46" t="s">
        <v>482</v>
      </c>
      <c r="C193" s="44" t="s">
        <v>21</v>
      </c>
      <c r="D193" s="46" t="s">
        <v>102</v>
      </c>
      <c r="E193" s="32"/>
      <c r="F193" s="32">
        <v>250</v>
      </c>
      <c r="G193" s="110">
        <f t="shared" si="4"/>
        <v>0.44646046146153295</v>
      </c>
      <c r="H193" s="110">
        <v>559.96</v>
      </c>
      <c r="I193" s="42">
        <f t="shared" si="5"/>
        <v>-3287793.25</v>
      </c>
      <c r="J193" s="44" t="s">
        <v>143</v>
      </c>
      <c r="K193" s="46" t="s">
        <v>24</v>
      </c>
      <c r="L193" s="13" t="s">
        <v>800</v>
      </c>
      <c r="M193" s="44" t="s">
        <v>104</v>
      </c>
      <c r="N193" s="44" t="s">
        <v>25</v>
      </c>
    </row>
    <row r="194" spans="1:14" s="43" customFormat="1">
      <c r="A194" s="29">
        <v>43475</v>
      </c>
      <c r="B194" s="46" t="s">
        <v>483</v>
      </c>
      <c r="C194" s="44" t="s">
        <v>21</v>
      </c>
      <c r="D194" s="46" t="s">
        <v>102</v>
      </c>
      <c r="E194" s="32"/>
      <c r="F194" s="32">
        <v>250</v>
      </c>
      <c r="G194" s="110">
        <f t="shared" si="4"/>
        <v>0.44646046146153295</v>
      </c>
      <c r="H194" s="110">
        <v>559.96</v>
      </c>
      <c r="I194" s="42">
        <f t="shared" si="5"/>
        <v>-3288043.25</v>
      </c>
      <c r="J194" s="44" t="s">
        <v>143</v>
      </c>
      <c r="K194" s="46" t="s">
        <v>24</v>
      </c>
      <c r="L194" s="13" t="s">
        <v>800</v>
      </c>
      <c r="M194" s="44" t="s">
        <v>104</v>
      </c>
      <c r="N194" s="44" t="s">
        <v>25</v>
      </c>
    </row>
    <row r="195" spans="1:14" s="43" customFormat="1">
      <c r="A195" s="29">
        <v>43475</v>
      </c>
      <c r="B195" s="46" t="s">
        <v>484</v>
      </c>
      <c r="C195" s="44" t="s">
        <v>21</v>
      </c>
      <c r="D195" s="46" t="s">
        <v>102</v>
      </c>
      <c r="E195" s="32"/>
      <c r="F195" s="32">
        <v>250</v>
      </c>
      <c r="G195" s="110">
        <f t="shared" si="4"/>
        <v>0.44646046146153295</v>
      </c>
      <c r="H195" s="110">
        <v>559.96</v>
      </c>
      <c r="I195" s="42">
        <f t="shared" si="5"/>
        <v>-3288293.25</v>
      </c>
      <c r="J195" s="44" t="s">
        <v>143</v>
      </c>
      <c r="K195" s="46" t="s">
        <v>24</v>
      </c>
      <c r="L195" s="13" t="s">
        <v>800</v>
      </c>
      <c r="M195" s="44" t="s">
        <v>104</v>
      </c>
      <c r="N195" s="44" t="s">
        <v>25</v>
      </c>
    </row>
    <row r="196" spans="1:14" s="43" customFormat="1">
      <c r="A196" s="29">
        <v>43475</v>
      </c>
      <c r="B196" s="46" t="s">
        <v>485</v>
      </c>
      <c r="C196" s="44" t="s">
        <v>21</v>
      </c>
      <c r="D196" s="46" t="s">
        <v>102</v>
      </c>
      <c r="E196" s="32"/>
      <c r="F196" s="32">
        <v>250</v>
      </c>
      <c r="G196" s="110">
        <f t="shared" si="4"/>
        <v>0.44646046146153295</v>
      </c>
      <c r="H196" s="110">
        <v>559.96</v>
      </c>
      <c r="I196" s="42">
        <f t="shared" si="5"/>
        <v>-3288543.25</v>
      </c>
      <c r="J196" s="44" t="s">
        <v>143</v>
      </c>
      <c r="K196" s="46" t="s">
        <v>24</v>
      </c>
      <c r="L196" s="13" t="s">
        <v>800</v>
      </c>
      <c r="M196" s="44" t="s">
        <v>104</v>
      </c>
      <c r="N196" s="44" t="s">
        <v>25</v>
      </c>
    </row>
    <row r="197" spans="1:14" s="43" customFormat="1">
      <c r="A197" s="29">
        <v>43475</v>
      </c>
      <c r="B197" s="46" t="s">
        <v>486</v>
      </c>
      <c r="C197" s="44" t="s">
        <v>21</v>
      </c>
      <c r="D197" s="46" t="s">
        <v>102</v>
      </c>
      <c r="E197" s="32"/>
      <c r="F197" s="32">
        <v>250</v>
      </c>
      <c r="G197" s="110">
        <f t="shared" si="4"/>
        <v>0.44646046146153295</v>
      </c>
      <c r="H197" s="110">
        <v>559.96</v>
      </c>
      <c r="I197" s="42">
        <f t="shared" si="5"/>
        <v>-3288793.25</v>
      </c>
      <c r="J197" s="44" t="s">
        <v>143</v>
      </c>
      <c r="K197" s="46" t="s">
        <v>24</v>
      </c>
      <c r="L197" s="13" t="s">
        <v>800</v>
      </c>
      <c r="M197" s="44" t="s">
        <v>104</v>
      </c>
      <c r="N197" s="44" t="s">
        <v>25</v>
      </c>
    </row>
    <row r="198" spans="1:14" s="43" customFormat="1">
      <c r="A198" s="29">
        <v>43475</v>
      </c>
      <c r="B198" s="46" t="s">
        <v>487</v>
      </c>
      <c r="C198" s="44" t="s">
        <v>21</v>
      </c>
      <c r="D198" s="46" t="s">
        <v>102</v>
      </c>
      <c r="E198" s="32"/>
      <c r="F198" s="32">
        <v>250</v>
      </c>
      <c r="G198" s="110">
        <f t="shared" si="4"/>
        <v>0.44646046146153295</v>
      </c>
      <c r="H198" s="110">
        <v>559.96</v>
      </c>
      <c r="I198" s="42">
        <f t="shared" si="5"/>
        <v>-3289043.25</v>
      </c>
      <c r="J198" s="44" t="s">
        <v>143</v>
      </c>
      <c r="K198" s="46" t="s">
        <v>24</v>
      </c>
      <c r="L198" s="13" t="s">
        <v>800</v>
      </c>
      <c r="M198" s="44" t="s">
        <v>104</v>
      </c>
      <c r="N198" s="44" t="s">
        <v>25</v>
      </c>
    </row>
    <row r="199" spans="1:14" s="43" customFormat="1">
      <c r="A199" s="29">
        <v>43475</v>
      </c>
      <c r="B199" s="46" t="s">
        <v>488</v>
      </c>
      <c r="C199" s="44" t="s">
        <v>21</v>
      </c>
      <c r="D199" s="46" t="s">
        <v>102</v>
      </c>
      <c r="E199" s="32"/>
      <c r="F199" s="32">
        <v>250</v>
      </c>
      <c r="G199" s="110">
        <f t="shared" si="4"/>
        <v>0.44646046146153295</v>
      </c>
      <c r="H199" s="110">
        <v>559.96</v>
      </c>
      <c r="I199" s="42">
        <f t="shared" si="5"/>
        <v>-3289293.25</v>
      </c>
      <c r="J199" s="44" t="s">
        <v>143</v>
      </c>
      <c r="K199" s="46" t="s">
        <v>24</v>
      </c>
      <c r="L199" s="13" t="s">
        <v>800</v>
      </c>
      <c r="M199" s="44" t="s">
        <v>104</v>
      </c>
      <c r="N199" s="44" t="s">
        <v>25</v>
      </c>
    </row>
    <row r="200" spans="1:14" s="43" customFormat="1">
      <c r="A200" s="29">
        <v>43475</v>
      </c>
      <c r="B200" s="46" t="s">
        <v>482</v>
      </c>
      <c r="C200" s="44" t="s">
        <v>21</v>
      </c>
      <c r="D200" s="46" t="s">
        <v>102</v>
      </c>
      <c r="E200" s="32"/>
      <c r="F200" s="32">
        <v>250</v>
      </c>
      <c r="G200" s="110">
        <f t="shared" si="4"/>
        <v>0.44646046146153295</v>
      </c>
      <c r="H200" s="110">
        <v>559.96</v>
      </c>
      <c r="I200" s="42">
        <f t="shared" si="5"/>
        <v>-3289543.25</v>
      </c>
      <c r="J200" s="44" t="s">
        <v>143</v>
      </c>
      <c r="K200" s="46" t="s">
        <v>24</v>
      </c>
      <c r="L200" s="13" t="s">
        <v>800</v>
      </c>
      <c r="M200" s="44" t="s">
        <v>104</v>
      </c>
      <c r="N200" s="44" t="s">
        <v>25</v>
      </c>
    </row>
    <row r="201" spans="1:14" s="43" customFormat="1">
      <c r="A201" s="29">
        <v>43475</v>
      </c>
      <c r="B201" s="46" t="s">
        <v>489</v>
      </c>
      <c r="C201" s="44" t="s">
        <v>21</v>
      </c>
      <c r="D201" s="46" t="s">
        <v>102</v>
      </c>
      <c r="E201" s="32"/>
      <c r="F201" s="32">
        <v>250</v>
      </c>
      <c r="G201" s="110">
        <f t="shared" si="4"/>
        <v>0.44646046146153295</v>
      </c>
      <c r="H201" s="110">
        <v>559.96</v>
      </c>
      <c r="I201" s="42">
        <f t="shared" si="5"/>
        <v>-3289793.25</v>
      </c>
      <c r="J201" s="44" t="s">
        <v>143</v>
      </c>
      <c r="K201" s="46" t="s">
        <v>24</v>
      </c>
      <c r="L201" s="13" t="s">
        <v>800</v>
      </c>
      <c r="M201" s="44" t="s">
        <v>104</v>
      </c>
      <c r="N201" s="44" t="s">
        <v>25</v>
      </c>
    </row>
    <row r="202" spans="1:14">
      <c r="A202" s="29">
        <v>43475</v>
      </c>
      <c r="B202" s="46" t="s">
        <v>563</v>
      </c>
      <c r="C202" s="44" t="s">
        <v>21</v>
      </c>
      <c r="D202" s="46" t="s">
        <v>22</v>
      </c>
      <c r="E202" s="32"/>
      <c r="F202" s="32">
        <v>1000</v>
      </c>
      <c r="G202" s="110">
        <f t="shared" si="4"/>
        <v>1.7641662550278738</v>
      </c>
      <c r="H202" s="110">
        <v>566.84</v>
      </c>
      <c r="I202" s="42">
        <f t="shared" si="5"/>
        <v>-3290793.25</v>
      </c>
      <c r="J202" s="46" t="s">
        <v>140</v>
      </c>
      <c r="K202" s="46" t="s">
        <v>536</v>
      </c>
      <c r="L202" s="13" t="s">
        <v>799</v>
      </c>
      <c r="M202" s="44" t="s">
        <v>104</v>
      </c>
      <c r="N202" s="44" t="s">
        <v>25</v>
      </c>
    </row>
    <row r="203" spans="1:14">
      <c r="A203" s="29">
        <v>43475</v>
      </c>
      <c r="B203" s="46" t="s">
        <v>564</v>
      </c>
      <c r="C203" s="44" t="s">
        <v>21</v>
      </c>
      <c r="D203" s="46" t="s">
        <v>22</v>
      </c>
      <c r="E203" s="32"/>
      <c r="F203" s="32">
        <v>5000</v>
      </c>
      <c r="G203" s="110">
        <f t="shared" si="4"/>
        <v>8.8208312751393692</v>
      </c>
      <c r="H203" s="110">
        <v>566.84</v>
      </c>
      <c r="I203" s="42">
        <f t="shared" si="5"/>
        <v>-3295793.25</v>
      </c>
      <c r="J203" s="46" t="s">
        <v>140</v>
      </c>
      <c r="K203" s="46" t="s">
        <v>536</v>
      </c>
      <c r="L203" s="13" t="s">
        <v>799</v>
      </c>
      <c r="M203" s="44" t="s">
        <v>104</v>
      </c>
      <c r="N203" s="44" t="s">
        <v>25</v>
      </c>
    </row>
    <row r="204" spans="1:14">
      <c r="A204" s="29">
        <v>43475</v>
      </c>
      <c r="B204" s="46" t="s">
        <v>565</v>
      </c>
      <c r="C204" s="44" t="s">
        <v>793</v>
      </c>
      <c r="D204" s="46" t="s">
        <v>22</v>
      </c>
      <c r="E204" s="32"/>
      <c r="F204" s="32">
        <v>14000</v>
      </c>
      <c r="G204" s="110">
        <f t="shared" si="4"/>
        <v>24.698327570390234</v>
      </c>
      <c r="H204" s="110">
        <v>566.84</v>
      </c>
      <c r="I204" s="42">
        <f t="shared" si="5"/>
        <v>-3309793.25</v>
      </c>
      <c r="J204" s="46" t="s">
        <v>140</v>
      </c>
      <c r="K204" s="46" t="s">
        <v>536</v>
      </c>
      <c r="L204" s="13" t="s">
        <v>799</v>
      </c>
      <c r="M204" s="44" t="s">
        <v>104</v>
      </c>
      <c r="N204" s="44" t="s">
        <v>25</v>
      </c>
    </row>
    <row r="205" spans="1:14">
      <c r="A205" s="29">
        <v>43475</v>
      </c>
      <c r="B205" s="46" t="s">
        <v>566</v>
      </c>
      <c r="C205" s="44" t="s">
        <v>21</v>
      </c>
      <c r="D205" s="46" t="s">
        <v>22</v>
      </c>
      <c r="E205" s="32"/>
      <c r="F205" s="32">
        <v>500</v>
      </c>
      <c r="G205" s="110">
        <f t="shared" si="4"/>
        <v>0.88208312751393692</v>
      </c>
      <c r="H205" s="110">
        <v>566.84</v>
      </c>
      <c r="I205" s="42">
        <f t="shared" si="5"/>
        <v>-3310293.25</v>
      </c>
      <c r="J205" s="46" t="s">
        <v>140</v>
      </c>
      <c r="K205" s="46" t="s">
        <v>536</v>
      </c>
      <c r="L205" s="13" t="s">
        <v>799</v>
      </c>
      <c r="M205" s="44" t="s">
        <v>104</v>
      </c>
      <c r="N205" s="44" t="s">
        <v>25</v>
      </c>
    </row>
    <row r="206" spans="1:14">
      <c r="A206" s="29">
        <v>43475</v>
      </c>
      <c r="B206" s="44" t="s">
        <v>648</v>
      </c>
      <c r="C206" s="44" t="s">
        <v>21</v>
      </c>
      <c r="D206" s="44" t="s">
        <v>102</v>
      </c>
      <c r="E206" s="31"/>
      <c r="F206" s="31">
        <v>300</v>
      </c>
      <c r="G206" s="110">
        <f t="shared" ref="G206:G269" si="6">+F206/H206</f>
        <v>0.53575255375383957</v>
      </c>
      <c r="H206" s="110">
        <v>559.96</v>
      </c>
      <c r="I206" s="42">
        <f t="shared" si="5"/>
        <v>-3310593.25</v>
      </c>
      <c r="J206" s="44" t="s">
        <v>417</v>
      </c>
      <c r="K206" s="44" t="s">
        <v>634</v>
      </c>
      <c r="L206" s="13" t="s">
        <v>800</v>
      </c>
      <c r="M206" s="44" t="s">
        <v>104</v>
      </c>
      <c r="N206" s="44" t="s">
        <v>25</v>
      </c>
    </row>
    <row r="207" spans="1:14">
      <c r="A207" s="29">
        <v>43475</v>
      </c>
      <c r="B207" s="44" t="s">
        <v>649</v>
      </c>
      <c r="C207" s="44" t="s">
        <v>366</v>
      </c>
      <c r="D207" s="44" t="s">
        <v>102</v>
      </c>
      <c r="E207" s="31"/>
      <c r="F207" s="31">
        <v>1000</v>
      </c>
      <c r="G207" s="110">
        <f t="shared" si="6"/>
        <v>1.7858418458461318</v>
      </c>
      <c r="H207" s="110">
        <v>559.96</v>
      </c>
      <c r="I207" s="42">
        <f t="shared" si="5"/>
        <v>-3311593.25</v>
      </c>
      <c r="J207" s="44" t="s">
        <v>417</v>
      </c>
      <c r="K207" s="44" t="s">
        <v>634</v>
      </c>
      <c r="L207" s="13" t="s">
        <v>800</v>
      </c>
      <c r="M207" s="44" t="s">
        <v>104</v>
      </c>
      <c r="N207" s="44" t="s">
        <v>25</v>
      </c>
    </row>
    <row r="208" spans="1:14">
      <c r="A208" s="29">
        <v>43475</v>
      </c>
      <c r="B208" s="44" t="s">
        <v>650</v>
      </c>
      <c r="C208" s="44" t="s">
        <v>21</v>
      </c>
      <c r="D208" s="44" t="s">
        <v>102</v>
      </c>
      <c r="E208" s="31"/>
      <c r="F208" s="31">
        <v>300</v>
      </c>
      <c r="G208" s="110">
        <f t="shared" si="6"/>
        <v>0.53575255375383957</v>
      </c>
      <c r="H208" s="110">
        <v>559.96</v>
      </c>
      <c r="I208" s="42">
        <f t="shared" si="5"/>
        <v>-3311893.25</v>
      </c>
      <c r="J208" s="44" t="s">
        <v>417</v>
      </c>
      <c r="K208" s="44" t="s">
        <v>634</v>
      </c>
      <c r="L208" s="13" t="s">
        <v>800</v>
      </c>
      <c r="M208" s="44" t="s">
        <v>104</v>
      </c>
      <c r="N208" s="44" t="s">
        <v>25</v>
      </c>
    </row>
    <row r="209" spans="1:14">
      <c r="A209" s="29">
        <v>43475</v>
      </c>
      <c r="B209" s="44" t="s">
        <v>651</v>
      </c>
      <c r="C209" s="44" t="s">
        <v>21</v>
      </c>
      <c r="D209" s="44" t="s">
        <v>102</v>
      </c>
      <c r="E209" s="31"/>
      <c r="F209" s="31">
        <v>300</v>
      </c>
      <c r="G209" s="110">
        <f t="shared" si="6"/>
        <v>0.53575255375383957</v>
      </c>
      <c r="H209" s="110">
        <v>559.96</v>
      </c>
      <c r="I209" s="42">
        <f t="shared" ref="I209:I272" si="7">I208+E209-F209</f>
        <v>-3312193.25</v>
      </c>
      <c r="J209" s="44" t="s">
        <v>417</v>
      </c>
      <c r="K209" s="44" t="s">
        <v>634</v>
      </c>
      <c r="L209" s="13" t="s">
        <v>800</v>
      </c>
      <c r="M209" s="44" t="s">
        <v>104</v>
      </c>
      <c r="N209" s="44" t="s">
        <v>25</v>
      </c>
    </row>
    <row r="210" spans="1:14">
      <c r="A210" s="29">
        <v>43475</v>
      </c>
      <c r="B210" s="44" t="s">
        <v>652</v>
      </c>
      <c r="C210" s="44" t="s">
        <v>21</v>
      </c>
      <c r="D210" s="44" t="s">
        <v>102</v>
      </c>
      <c r="E210" s="31"/>
      <c r="F210" s="31">
        <v>300</v>
      </c>
      <c r="G210" s="110">
        <f t="shared" si="6"/>
        <v>0.53575255375383957</v>
      </c>
      <c r="H210" s="110">
        <v>559.96</v>
      </c>
      <c r="I210" s="42">
        <f t="shared" si="7"/>
        <v>-3312493.25</v>
      </c>
      <c r="J210" s="44" t="s">
        <v>417</v>
      </c>
      <c r="K210" s="44" t="s">
        <v>634</v>
      </c>
      <c r="L210" s="13" t="s">
        <v>800</v>
      </c>
      <c r="M210" s="44" t="s">
        <v>104</v>
      </c>
      <c r="N210" s="44" t="s">
        <v>25</v>
      </c>
    </row>
    <row r="211" spans="1:14">
      <c r="A211" s="29">
        <v>43475</v>
      </c>
      <c r="B211" s="44" t="s">
        <v>653</v>
      </c>
      <c r="C211" s="44" t="s">
        <v>21</v>
      </c>
      <c r="D211" s="44" t="s">
        <v>102</v>
      </c>
      <c r="E211" s="31"/>
      <c r="F211" s="31">
        <v>300</v>
      </c>
      <c r="G211" s="110">
        <f t="shared" si="6"/>
        <v>0.53575255375383957</v>
      </c>
      <c r="H211" s="110">
        <v>559.96</v>
      </c>
      <c r="I211" s="42">
        <f t="shared" si="7"/>
        <v>-3312793.25</v>
      </c>
      <c r="J211" s="44" t="s">
        <v>417</v>
      </c>
      <c r="K211" s="44" t="s">
        <v>634</v>
      </c>
      <c r="L211" s="13" t="s">
        <v>800</v>
      </c>
      <c r="M211" s="44" t="s">
        <v>104</v>
      </c>
      <c r="N211" s="44" t="s">
        <v>25</v>
      </c>
    </row>
    <row r="212" spans="1:14">
      <c r="A212" s="29">
        <v>43475</v>
      </c>
      <c r="B212" s="44" t="s">
        <v>654</v>
      </c>
      <c r="C212" s="44" t="s">
        <v>21</v>
      </c>
      <c r="D212" s="44" t="s">
        <v>102</v>
      </c>
      <c r="E212" s="31"/>
      <c r="F212" s="31">
        <v>300</v>
      </c>
      <c r="G212" s="110">
        <f t="shared" si="6"/>
        <v>0.53575255375383957</v>
      </c>
      <c r="H212" s="110">
        <v>559.96</v>
      </c>
      <c r="I212" s="42">
        <f t="shared" si="7"/>
        <v>-3313093.25</v>
      </c>
      <c r="J212" s="44" t="s">
        <v>417</v>
      </c>
      <c r="K212" s="44" t="s">
        <v>634</v>
      </c>
      <c r="L212" s="13" t="s">
        <v>800</v>
      </c>
      <c r="M212" s="44" t="s">
        <v>104</v>
      </c>
      <c r="N212" s="44" t="s">
        <v>25</v>
      </c>
    </row>
    <row r="213" spans="1:14" s="43" customFormat="1">
      <c r="A213" s="29">
        <v>43475</v>
      </c>
      <c r="B213" s="44" t="s">
        <v>655</v>
      </c>
      <c r="C213" s="44" t="s">
        <v>639</v>
      </c>
      <c r="D213" s="46" t="s">
        <v>52</v>
      </c>
      <c r="E213" s="31"/>
      <c r="F213" s="31">
        <v>250</v>
      </c>
      <c r="G213" s="110">
        <f t="shared" si="6"/>
        <v>0.44646046146153295</v>
      </c>
      <c r="H213" s="110">
        <v>559.96</v>
      </c>
      <c r="I213" s="42">
        <f t="shared" si="7"/>
        <v>-3313343.25</v>
      </c>
      <c r="J213" s="44" t="s">
        <v>417</v>
      </c>
      <c r="K213" s="44">
        <v>11</v>
      </c>
      <c r="L213" s="13" t="s">
        <v>800</v>
      </c>
      <c r="M213" s="44" t="s">
        <v>104</v>
      </c>
      <c r="N213" s="44" t="s">
        <v>29</v>
      </c>
    </row>
    <row r="214" spans="1:14">
      <c r="A214" s="29">
        <v>43475</v>
      </c>
      <c r="B214" s="44" t="s">
        <v>656</v>
      </c>
      <c r="C214" s="44" t="s">
        <v>21</v>
      </c>
      <c r="D214" s="44" t="s">
        <v>102</v>
      </c>
      <c r="E214" s="31"/>
      <c r="F214" s="31">
        <v>600</v>
      </c>
      <c r="G214" s="110">
        <f t="shared" si="6"/>
        <v>1.0715051075076791</v>
      </c>
      <c r="H214" s="110">
        <v>559.96</v>
      </c>
      <c r="I214" s="42">
        <f t="shared" si="7"/>
        <v>-3313943.25</v>
      </c>
      <c r="J214" s="44" t="s">
        <v>417</v>
      </c>
      <c r="K214" s="44" t="s">
        <v>634</v>
      </c>
      <c r="L214" s="13" t="s">
        <v>800</v>
      </c>
      <c r="M214" s="44" t="s">
        <v>104</v>
      </c>
      <c r="N214" s="44" t="s">
        <v>25</v>
      </c>
    </row>
    <row r="215" spans="1:14">
      <c r="A215" s="29">
        <v>43475</v>
      </c>
      <c r="B215" s="44" t="s">
        <v>657</v>
      </c>
      <c r="C215" s="44" t="s">
        <v>21</v>
      </c>
      <c r="D215" s="44" t="s">
        <v>102</v>
      </c>
      <c r="E215" s="31"/>
      <c r="F215" s="31">
        <v>300</v>
      </c>
      <c r="G215" s="110">
        <f t="shared" si="6"/>
        <v>0.53575255375383957</v>
      </c>
      <c r="H215" s="110">
        <v>559.96</v>
      </c>
      <c r="I215" s="42">
        <f t="shared" si="7"/>
        <v>-3314243.25</v>
      </c>
      <c r="J215" s="44" t="s">
        <v>417</v>
      </c>
      <c r="K215" s="44" t="s">
        <v>634</v>
      </c>
      <c r="L215" s="13" t="s">
        <v>800</v>
      </c>
      <c r="M215" s="44" t="s">
        <v>104</v>
      </c>
      <c r="N215" s="44" t="s">
        <v>25</v>
      </c>
    </row>
    <row r="216" spans="1:14">
      <c r="A216" s="29">
        <v>43475</v>
      </c>
      <c r="B216" s="44" t="s">
        <v>658</v>
      </c>
      <c r="C216" s="44" t="s">
        <v>366</v>
      </c>
      <c r="D216" s="44" t="s">
        <v>102</v>
      </c>
      <c r="E216" s="31"/>
      <c r="F216" s="31">
        <v>1400</v>
      </c>
      <c r="G216" s="110">
        <f t="shared" si="6"/>
        <v>2.5001785841845843</v>
      </c>
      <c r="H216" s="110">
        <v>559.96</v>
      </c>
      <c r="I216" s="42">
        <f t="shared" si="7"/>
        <v>-3315643.25</v>
      </c>
      <c r="J216" s="44" t="s">
        <v>417</v>
      </c>
      <c r="K216" s="44" t="s">
        <v>634</v>
      </c>
      <c r="L216" s="13" t="s">
        <v>800</v>
      </c>
      <c r="M216" s="44" t="s">
        <v>104</v>
      </c>
      <c r="N216" s="44" t="s">
        <v>25</v>
      </c>
    </row>
    <row r="217" spans="1:14">
      <c r="A217" s="29">
        <v>43475</v>
      </c>
      <c r="B217" s="44" t="s">
        <v>659</v>
      </c>
      <c r="C217" s="44" t="s">
        <v>21</v>
      </c>
      <c r="D217" s="44" t="s">
        <v>102</v>
      </c>
      <c r="E217" s="31"/>
      <c r="F217" s="31">
        <v>300</v>
      </c>
      <c r="G217" s="110">
        <f t="shared" si="6"/>
        <v>0.53575255375383957</v>
      </c>
      <c r="H217" s="110">
        <v>559.96</v>
      </c>
      <c r="I217" s="42">
        <f t="shared" si="7"/>
        <v>-3315943.25</v>
      </c>
      <c r="J217" s="44" t="s">
        <v>417</v>
      </c>
      <c r="K217" s="44" t="s">
        <v>634</v>
      </c>
      <c r="L217" s="13" t="s">
        <v>800</v>
      </c>
      <c r="M217" s="44" t="s">
        <v>104</v>
      </c>
      <c r="N217" s="44" t="s">
        <v>25</v>
      </c>
    </row>
    <row r="218" spans="1:14">
      <c r="A218" s="29">
        <v>43475</v>
      </c>
      <c r="B218" s="44" t="s">
        <v>660</v>
      </c>
      <c r="C218" s="44" t="s">
        <v>21</v>
      </c>
      <c r="D218" s="44" t="s">
        <v>102</v>
      </c>
      <c r="E218" s="31"/>
      <c r="F218" s="31">
        <v>600</v>
      </c>
      <c r="G218" s="110">
        <f t="shared" si="6"/>
        <v>1.0715051075076791</v>
      </c>
      <c r="H218" s="110">
        <v>559.96</v>
      </c>
      <c r="I218" s="42">
        <f t="shared" si="7"/>
        <v>-3316543.25</v>
      </c>
      <c r="J218" s="44" t="s">
        <v>417</v>
      </c>
      <c r="K218" s="44" t="s">
        <v>634</v>
      </c>
      <c r="L218" s="13" t="s">
        <v>800</v>
      </c>
      <c r="M218" s="44" t="s">
        <v>104</v>
      </c>
      <c r="N218" s="44" t="s">
        <v>25</v>
      </c>
    </row>
    <row r="219" spans="1:14">
      <c r="A219" s="29">
        <v>43475</v>
      </c>
      <c r="B219" s="44" t="s">
        <v>662</v>
      </c>
      <c r="C219" s="44" t="s">
        <v>27</v>
      </c>
      <c r="D219" s="44" t="s">
        <v>102</v>
      </c>
      <c r="E219" s="31"/>
      <c r="F219" s="31">
        <v>40000</v>
      </c>
      <c r="G219" s="110">
        <f t="shared" si="6"/>
        <v>71.433673833845276</v>
      </c>
      <c r="H219" s="110">
        <v>559.96</v>
      </c>
      <c r="I219" s="42">
        <f t="shared" si="7"/>
        <v>-3356543.25</v>
      </c>
      <c r="J219" s="44" t="s">
        <v>417</v>
      </c>
      <c r="K219" s="44" t="s">
        <v>107</v>
      </c>
      <c r="L219" s="13" t="s">
        <v>800</v>
      </c>
      <c r="M219" s="44" t="s">
        <v>104</v>
      </c>
      <c r="N219" s="44" t="s">
        <v>25</v>
      </c>
    </row>
    <row r="220" spans="1:14" s="43" customFormat="1">
      <c r="A220" s="29">
        <v>43476</v>
      </c>
      <c r="B220" s="44" t="s">
        <v>53</v>
      </c>
      <c r="C220" s="44" t="s">
        <v>27</v>
      </c>
      <c r="D220" s="44" t="s">
        <v>22</v>
      </c>
      <c r="E220" s="26"/>
      <c r="F220" s="26">
        <v>30000</v>
      </c>
      <c r="G220" s="110">
        <f t="shared" si="6"/>
        <v>52.924987650836215</v>
      </c>
      <c r="H220" s="110">
        <v>566.84</v>
      </c>
      <c r="I220" s="42">
        <f t="shared" si="7"/>
        <v>-3386543.25</v>
      </c>
      <c r="J220" s="44" t="s">
        <v>23</v>
      </c>
      <c r="K220" s="44">
        <v>107</v>
      </c>
      <c r="L220" s="13" t="s">
        <v>799</v>
      </c>
      <c r="M220" s="44" t="s">
        <v>104</v>
      </c>
      <c r="N220" s="44" t="s">
        <v>29</v>
      </c>
    </row>
    <row r="221" spans="1:14">
      <c r="A221" s="29">
        <v>43476</v>
      </c>
      <c r="B221" s="44" t="s">
        <v>54</v>
      </c>
      <c r="C221" s="44" t="s">
        <v>21</v>
      </c>
      <c r="D221" s="44" t="s">
        <v>22</v>
      </c>
      <c r="E221" s="26"/>
      <c r="F221" s="26">
        <v>1000</v>
      </c>
      <c r="G221" s="110">
        <f t="shared" si="6"/>
        <v>1.7641662550278738</v>
      </c>
      <c r="H221" s="110">
        <v>566.84</v>
      </c>
      <c r="I221" s="42">
        <f t="shared" si="7"/>
        <v>-3387543.25</v>
      </c>
      <c r="J221" s="44" t="s">
        <v>23</v>
      </c>
      <c r="K221" s="44" t="s">
        <v>24</v>
      </c>
      <c r="L221" s="13" t="s">
        <v>799</v>
      </c>
      <c r="M221" s="44" t="s">
        <v>104</v>
      </c>
      <c r="N221" s="44" t="s">
        <v>25</v>
      </c>
    </row>
    <row r="222" spans="1:14">
      <c r="A222" s="29">
        <v>43476</v>
      </c>
      <c r="B222" s="44" t="s">
        <v>55</v>
      </c>
      <c r="C222" s="44" t="s">
        <v>21</v>
      </c>
      <c r="D222" s="44" t="s">
        <v>22</v>
      </c>
      <c r="E222" s="26"/>
      <c r="F222" s="26">
        <v>12000</v>
      </c>
      <c r="G222" s="110">
        <f t="shared" si="6"/>
        <v>21.169995060334486</v>
      </c>
      <c r="H222" s="110">
        <v>566.84</v>
      </c>
      <c r="I222" s="42">
        <f t="shared" si="7"/>
        <v>-3399543.25</v>
      </c>
      <c r="J222" s="44" t="s">
        <v>23</v>
      </c>
      <c r="K222" s="44" t="s">
        <v>24</v>
      </c>
      <c r="L222" s="13" t="s">
        <v>799</v>
      </c>
      <c r="M222" s="44" t="s">
        <v>104</v>
      </c>
      <c r="N222" s="44" t="s">
        <v>25</v>
      </c>
    </row>
    <row r="223" spans="1:14">
      <c r="A223" s="29">
        <v>43476</v>
      </c>
      <c r="B223" s="46" t="s">
        <v>109</v>
      </c>
      <c r="C223" s="44" t="s">
        <v>21</v>
      </c>
      <c r="D223" s="46" t="s">
        <v>102</v>
      </c>
      <c r="E223" s="32"/>
      <c r="F223" s="32">
        <v>12000</v>
      </c>
      <c r="G223" s="110">
        <f t="shared" si="6"/>
        <v>21.43010215015358</v>
      </c>
      <c r="H223" s="110">
        <v>559.96</v>
      </c>
      <c r="I223" s="42">
        <f t="shared" si="7"/>
        <v>-3411543.25</v>
      </c>
      <c r="J223" s="46" t="s">
        <v>103</v>
      </c>
      <c r="K223" s="46" t="s">
        <v>24</v>
      </c>
      <c r="L223" s="13" t="s">
        <v>800</v>
      </c>
      <c r="M223" s="44" t="s">
        <v>104</v>
      </c>
      <c r="N223" s="44" t="s">
        <v>25</v>
      </c>
    </row>
    <row r="224" spans="1:14" s="43" customFormat="1">
      <c r="A224" s="29">
        <v>43476</v>
      </c>
      <c r="B224" s="44" t="s">
        <v>154</v>
      </c>
      <c r="C224" s="44" t="s">
        <v>137</v>
      </c>
      <c r="D224" s="44" t="s">
        <v>52</v>
      </c>
      <c r="E224" s="26"/>
      <c r="F224" s="26">
        <v>1000</v>
      </c>
      <c r="G224" s="110">
        <f t="shared" si="6"/>
        <v>1.7858418458461318</v>
      </c>
      <c r="H224" s="110">
        <v>559.96</v>
      </c>
      <c r="I224" s="42">
        <f t="shared" si="7"/>
        <v>-3412543.25</v>
      </c>
      <c r="J224" s="44" t="s">
        <v>106</v>
      </c>
      <c r="K224" s="44" t="s">
        <v>153</v>
      </c>
      <c r="L224" s="13" t="s">
        <v>800</v>
      </c>
      <c r="M224" s="44" t="s">
        <v>104</v>
      </c>
      <c r="N224" s="44" t="s">
        <v>29</v>
      </c>
    </row>
    <row r="225" spans="1:14" s="43" customFormat="1">
      <c r="A225" s="29">
        <v>43476</v>
      </c>
      <c r="B225" s="44" t="s">
        <v>154</v>
      </c>
      <c r="C225" s="44" t="s">
        <v>137</v>
      </c>
      <c r="D225" s="44" t="s">
        <v>52</v>
      </c>
      <c r="E225" s="26"/>
      <c r="F225" s="26">
        <v>4500</v>
      </c>
      <c r="G225" s="110">
        <f t="shared" si="6"/>
        <v>8.0362883063075934</v>
      </c>
      <c r="H225" s="110">
        <v>559.96</v>
      </c>
      <c r="I225" s="42">
        <f t="shared" si="7"/>
        <v>-3417043.25</v>
      </c>
      <c r="J225" s="44" t="s">
        <v>106</v>
      </c>
      <c r="K225" s="44" t="s">
        <v>150</v>
      </c>
      <c r="L225" s="13" t="s">
        <v>800</v>
      </c>
      <c r="M225" s="44" t="s">
        <v>104</v>
      </c>
      <c r="N225" s="44" t="s">
        <v>29</v>
      </c>
    </row>
    <row r="226" spans="1:14" s="43" customFormat="1">
      <c r="A226" s="29">
        <v>43476</v>
      </c>
      <c r="B226" s="44" t="s">
        <v>156</v>
      </c>
      <c r="C226" s="44" t="s">
        <v>137</v>
      </c>
      <c r="D226" s="44" t="s">
        <v>52</v>
      </c>
      <c r="E226" s="26"/>
      <c r="F226" s="26">
        <v>2700</v>
      </c>
      <c r="G226" s="110">
        <f t="shared" si="6"/>
        <v>4.8217729837845553</v>
      </c>
      <c r="H226" s="110">
        <v>559.96</v>
      </c>
      <c r="I226" s="42">
        <f t="shared" si="7"/>
        <v>-3419743.25</v>
      </c>
      <c r="J226" s="44" t="s">
        <v>106</v>
      </c>
      <c r="K226" s="44" t="s">
        <v>155</v>
      </c>
      <c r="L226" s="13" t="s">
        <v>800</v>
      </c>
      <c r="M226" s="44" t="s">
        <v>104</v>
      </c>
      <c r="N226" s="44" t="s">
        <v>29</v>
      </c>
    </row>
    <row r="227" spans="1:14" s="43" customFormat="1">
      <c r="A227" s="29">
        <v>43476</v>
      </c>
      <c r="B227" s="44" t="s">
        <v>222</v>
      </c>
      <c r="C227" s="44" t="s">
        <v>21</v>
      </c>
      <c r="D227" s="44" t="s">
        <v>136</v>
      </c>
      <c r="E227" s="26"/>
      <c r="F227" s="26">
        <v>1000</v>
      </c>
      <c r="G227" s="110">
        <f t="shared" si="6"/>
        <v>1.7858418458461318</v>
      </c>
      <c r="H227" s="110">
        <v>559.96</v>
      </c>
      <c r="I227" s="42">
        <f t="shared" si="7"/>
        <v>-3420743.25</v>
      </c>
      <c r="J227" s="44" t="s">
        <v>149</v>
      </c>
      <c r="K227" s="44" t="s">
        <v>24</v>
      </c>
      <c r="L227" s="13" t="s">
        <v>800</v>
      </c>
      <c r="M227" s="44" t="s">
        <v>104</v>
      </c>
      <c r="N227" s="44" t="s">
        <v>25</v>
      </c>
    </row>
    <row r="228" spans="1:14" s="43" customFormat="1">
      <c r="A228" s="29">
        <v>43476</v>
      </c>
      <c r="B228" s="44" t="s">
        <v>223</v>
      </c>
      <c r="C228" s="44" t="s">
        <v>21</v>
      </c>
      <c r="D228" s="44" t="s">
        <v>136</v>
      </c>
      <c r="E228" s="26"/>
      <c r="F228" s="26">
        <v>1000</v>
      </c>
      <c r="G228" s="110">
        <f t="shared" si="6"/>
        <v>1.7858418458461318</v>
      </c>
      <c r="H228" s="110">
        <v>559.96</v>
      </c>
      <c r="I228" s="42">
        <f t="shared" si="7"/>
        <v>-3421743.25</v>
      </c>
      <c r="J228" s="44" t="s">
        <v>149</v>
      </c>
      <c r="K228" s="44" t="s">
        <v>24</v>
      </c>
      <c r="L228" s="13" t="s">
        <v>800</v>
      </c>
      <c r="M228" s="44" t="s">
        <v>104</v>
      </c>
      <c r="N228" s="44" t="s">
        <v>25</v>
      </c>
    </row>
    <row r="229" spans="1:14" s="43" customFormat="1">
      <c r="A229" s="29">
        <v>43476</v>
      </c>
      <c r="B229" s="44" t="s">
        <v>224</v>
      </c>
      <c r="C229" s="44" t="s">
        <v>21</v>
      </c>
      <c r="D229" s="44" t="s">
        <v>136</v>
      </c>
      <c r="E229" s="26"/>
      <c r="F229" s="26">
        <v>1000</v>
      </c>
      <c r="G229" s="110">
        <f t="shared" si="6"/>
        <v>1.7858418458461318</v>
      </c>
      <c r="H229" s="110">
        <v>559.96</v>
      </c>
      <c r="I229" s="42">
        <f t="shared" si="7"/>
        <v>-3422743.25</v>
      </c>
      <c r="J229" s="44" t="s">
        <v>149</v>
      </c>
      <c r="K229" s="44" t="s">
        <v>24</v>
      </c>
      <c r="L229" s="13" t="s">
        <v>800</v>
      </c>
      <c r="M229" s="44" t="s">
        <v>104</v>
      </c>
      <c r="N229" s="44" t="s">
        <v>25</v>
      </c>
    </row>
    <row r="230" spans="1:14" s="43" customFormat="1">
      <c r="A230" s="29">
        <v>43476</v>
      </c>
      <c r="B230" s="44" t="s">
        <v>225</v>
      </c>
      <c r="C230" s="44" t="s">
        <v>21</v>
      </c>
      <c r="D230" s="44" t="s">
        <v>136</v>
      </c>
      <c r="E230" s="26"/>
      <c r="F230" s="26">
        <v>1000</v>
      </c>
      <c r="G230" s="110">
        <f t="shared" si="6"/>
        <v>1.7858418458461318</v>
      </c>
      <c r="H230" s="110">
        <v>559.96</v>
      </c>
      <c r="I230" s="42">
        <f t="shared" si="7"/>
        <v>-3423743.25</v>
      </c>
      <c r="J230" s="44" t="s">
        <v>149</v>
      </c>
      <c r="K230" s="44" t="s">
        <v>24</v>
      </c>
      <c r="L230" s="13" t="s">
        <v>800</v>
      </c>
      <c r="M230" s="44" t="s">
        <v>104</v>
      </c>
      <c r="N230" s="44" t="s">
        <v>25</v>
      </c>
    </row>
    <row r="231" spans="1:14" s="43" customFormat="1">
      <c r="A231" s="29">
        <v>43476</v>
      </c>
      <c r="B231" s="44" t="s">
        <v>226</v>
      </c>
      <c r="C231" s="44" t="s">
        <v>21</v>
      </c>
      <c r="D231" s="44" t="s">
        <v>136</v>
      </c>
      <c r="E231" s="26"/>
      <c r="F231" s="26">
        <v>1000</v>
      </c>
      <c r="G231" s="110">
        <f t="shared" si="6"/>
        <v>1.7858418458461318</v>
      </c>
      <c r="H231" s="110">
        <v>559.96</v>
      </c>
      <c r="I231" s="42">
        <f t="shared" si="7"/>
        <v>-3424743.25</v>
      </c>
      <c r="J231" s="44" t="s">
        <v>149</v>
      </c>
      <c r="K231" s="44" t="s">
        <v>24</v>
      </c>
      <c r="L231" s="13" t="s">
        <v>800</v>
      </c>
      <c r="M231" s="44" t="s">
        <v>104</v>
      </c>
      <c r="N231" s="44" t="s">
        <v>25</v>
      </c>
    </row>
    <row r="232" spans="1:14">
      <c r="A232" s="29">
        <v>43476</v>
      </c>
      <c r="B232" s="44" t="s">
        <v>275</v>
      </c>
      <c r="C232" s="44" t="s">
        <v>21</v>
      </c>
      <c r="D232" s="44" t="s">
        <v>22</v>
      </c>
      <c r="E232" s="32"/>
      <c r="F232" s="31">
        <v>3000</v>
      </c>
      <c r="G232" s="110">
        <f t="shared" si="6"/>
        <v>5.2924987650836215</v>
      </c>
      <c r="H232" s="110">
        <v>566.84</v>
      </c>
      <c r="I232" s="42">
        <f t="shared" si="7"/>
        <v>-3427743.25</v>
      </c>
      <c r="J232" s="44" t="s">
        <v>144</v>
      </c>
      <c r="K232" s="46" t="s">
        <v>24</v>
      </c>
      <c r="L232" s="13" t="s">
        <v>799</v>
      </c>
      <c r="M232" s="44" t="s">
        <v>104</v>
      </c>
      <c r="N232" s="44" t="s">
        <v>25</v>
      </c>
    </row>
    <row r="233" spans="1:14">
      <c r="A233" s="29">
        <v>43476</v>
      </c>
      <c r="B233" s="44" t="s">
        <v>276</v>
      </c>
      <c r="C233" s="44" t="s">
        <v>21</v>
      </c>
      <c r="D233" s="44" t="s">
        <v>22</v>
      </c>
      <c r="E233" s="32"/>
      <c r="F233" s="31">
        <v>2000</v>
      </c>
      <c r="G233" s="110">
        <f t="shared" si="6"/>
        <v>3.5283325100557477</v>
      </c>
      <c r="H233" s="110">
        <v>566.84</v>
      </c>
      <c r="I233" s="42">
        <f t="shared" si="7"/>
        <v>-3429743.25</v>
      </c>
      <c r="J233" s="44" t="s">
        <v>144</v>
      </c>
      <c r="K233" s="46" t="s">
        <v>24</v>
      </c>
      <c r="L233" s="13" t="s">
        <v>799</v>
      </c>
      <c r="M233" s="44" t="s">
        <v>104</v>
      </c>
      <c r="N233" s="44" t="s">
        <v>25</v>
      </c>
    </row>
    <row r="234" spans="1:14">
      <c r="A234" s="29">
        <v>43476</v>
      </c>
      <c r="B234" s="44" t="s">
        <v>277</v>
      </c>
      <c r="C234" s="44" t="s">
        <v>21</v>
      </c>
      <c r="D234" s="44" t="s">
        <v>22</v>
      </c>
      <c r="E234" s="32"/>
      <c r="F234" s="31">
        <v>2000</v>
      </c>
      <c r="G234" s="110">
        <f t="shared" si="6"/>
        <v>3.5283325100557477</v>
      </c>
      <c r="H234" s="110">
        <v>566.84</v>
      </c>
      <c r="I234" s="42">
        <f t="shared" si="7"/>
        <v>-3431743.25</v>
      </c>
      <c r="J234" s="44" t="s">
        <v>144</v>
      </c>
      <c r="K234" s="46" t="s">
        <v>24</v>
      </c>
      <c r="L234" s="13" t="s">
        <v>799</v>
      </c>
      <c r="M234" s="44" t="s">
        <v>104</v>
      </c>
      <c r="N234" s="44" t="s">
        <v>25</v>
      </c>
    </row>
    <row r="235" spans="1:14">
      <c r="A235" s="29">
        <v>43476</v>
      </c>
      <c r="B235" s="44" t="s">
        <v>278</v>
      </c>
      <c r="C235" s="44" t="s">
        <v>21</v>
      </c>
      <c r="D235" s="44" t="s">
        <v>22</v>
      </c>
      <c r="E235" s="32"/>
      <c r="F235" s="31">
        <v>2000</v>
      </c>
      <c r="G235" s="110">
        <f t="shared" si="6"/>
        <v>3.5283325100557477</v>
      </c>
      <c r="H235" s="110">
        <v>566.84</v>
      </c>
      <c r="I235" s="42">
        <f t="shared" si="7"/>
        <v>-3433743.25</v>
      </c>
      <c r="J235" s="44" t="s">
        <v>144</v>
      </c>
      <c r="K235" s="46" t="s">
        <v>24</v>
      </c>
      <c r="L235" s="13" t="s">
        <v>799</v>
      </c>
      <c r="M235" s="44" t="s">
        <v>104</v>
      </c>
      <c r="N235" s="44" t="s">
        <v>25</v>
      </c>
    </row>
    <row r="236" spans="1:14">
      <c r="A236" s="29">
        <v>43476</v>
      </c>
      <c r="B236" s="44" t="s">
        <v>279</v>
      </c>
      <c r="C236" s="44" t="s">
        <v>21</v>
      </c>
      <c r="D236" s="44" t="s">
        <v>22</v>
      </c>
      <c r="E236" s="32"/>
      <c r="F236" s="31">
        <v>2000</v>
      </c>
      <c r="G236" s="110">
        <f t="shared" si="6"/>
        <v>3.5283325100557477</v>
      </c>
      <c r="H236" s="110">
        <v>566.84</v>
      </c>
      <c r="I236" s="42">
        <f t="shared" si="7"/>
        <v>-3435743.25</v>
      </c>
      <c r="J236" s="44" t="s">
        <v>144</v>
      </c>
      <c r="K236" s="46" t="s">
        <v>24</v>
      </c>
      <c r="L236" s="13" t="s">
        <v>799</v>
      </c>
      <c r="M236" s="44" t="s">
        <v>104</v>
      </c>
      <c r="N236" s="44" t="s">
        <v>25</v>
      </c>
    </row>
    <row r="237" spans="1:14">
      <c r="A237" s="29">
        <v>43476</v>
      </c>
      <c r="B237" s="44" t="s">
        <v>280</v>
      </c>
      <c r="C237" s="44" t="s">
        <v>793</v>
      </c>
      <c r="D237" s="44" t="s">
        <v>22</v>
      </c>
      <c r="E237" s="32"/>
      <c r="F237" s="31">
        <v>4500</v>
      </c>
      <c r="G237" s="110">
        <f t="shared" si="6"/>
        <v>7.9387481476254314</v>
      </c>
      <c r="H237" s="110">
        <v>566.84</v>
      </c>
      <c r="I237" s="42">
        <f t="shared" si="7"/>
        <v>-3440243.25</v>
      </c>
      <c r="J237" s="44" t="s">
        <v>144</v>
      </c>
      <c r="K237" s="46" t="s">
        <v>24</v>
      </c>
      <c r="L237" s="13" t="s">
        <v>799</v>
      </c>
      <c r="M237" s="44" t="s">
        <v>104</v>
      </c>
      <c r="N237" s="44" t="s">
        <v>25</v>
      </c>
    </row>
    <row r="238" spans="1:14" s="43" customFormat="1">
      <c r="A238" s="29">
        <v>43476</v>
      </c>
      <c r="B238" s="44" t="s">
        <v>394</v>
      </c>
      <c r="C238" s="44" t="s">
        <v>21</v>
      </c>
      <c r="D238" s="44" t="s">
        <v>102</v>
      </c>
      <c r="E238" s="26"/>
      <c r="F238" s="26">
        <v>500</v>
      </c>
      <c r="G238" s="110">
        <f t="shared" si="6"/>
        <v>0.89292092292306591</v>
      </c>
      <c r="H238" s="110">
        <v>559.96</v>
      </c>
      <c r="I238" s="42">
        <f t="shared" si="7"/>
        <v>-3440743.25</v>
      </c>
      <c r="J238" s="44" t="s">
        <v>374</v>
      </c>
      <c r="K238" s="44" t="s">
        <v>24</v>
      </c>
      <c r="L238" s="13" t="s">
        <v>800</v>
      </c>
      <c r="M238" s="44" t="s">
        <v>104</v>
      </c>
      <c r="N238" s="44" t="s">
        <v>25</v>
      </c>
    </row>
    <row r="239" spans="1:14" s="43" customFormat="1">
      <c r="A239" s="29">
        <v>43476</v>
      </c>
      <c r="B239" s="44" t="s">
        <v>395</v>
      </c>
      <c r="C239" s="44" t="s">
        <v>21</v>
      </c>
      <c r="D239" s="44" t="s">
        <v>102</v>
      </c>
      <c r="E239" s="26"/>
      <c r="F239" s="26">
        <v>300</v>
      </c>
      <c r="G239" s="110">
        <f t="shared" si="6"/>
        <v>0.53575255375383957</v>
      </c>
      <c r="H239" s="110">
        <v>559.96</v>
      </c>
      <c r="I239" s="42">
        <f t="shared" si="7"/>
        <v>-3441043.25</v>
      </c>
      <c r="J239" s="44" t="s">
        <v>374</v>
      </c>
      <c r="K239" s="44" t="s">
        <v>24</v>
      </c>
      <c r="L239" s="13" t="s">
        <v>800</v>
      </c>
      <c r="M239" s="44" t="s">
        <v>104</v>
      </c>
      <c r="N239" s="44" t="s">
        <v>25</v>
      </c>
    </row>
    <row r="240" spans="1:14" s="43" customFormat="1">
      <c r="A240" s="29">
        <v>43476</v>
      </c>
      <c r="B240" s="44" t="s">
        <v>396</v>
      </c>
      <c r="C240" s="44" t="s">
        <v>21</v>
      </c>
      <c r="D240" s="44" t="s">
        <v>102</v>
      </c>
      <c r="E240" s="26"/>
      <c r="F240" s="26">
        <v>300</v>
      </c>
      <c r="G240" s="110">
        <f t="shared" si="6"/>
        <v>0.53575255375383957</v>
      </c>
      <c r="H240" s="110">
        <v>559.96</v>
      </c>
      <c r="I240" s="42">
        <f t="shared" si="7"/>
        <v>-3441343.25</v>
      </c>
      <c r="J240" s="44" t="s">
        <v>374</v>
      </c>
      <c r="K240" s="44" t="s">
        <v>24</v>
      </c>
      <c r="L240" s="13" t="s">
        <v>800</v>
      </c>
      <c r="M240" s="44" t="s">
        <v>104</v>
      </c>
      <c r="N240" s="44" t="s">
        <v>25</v>
      </c>
    </row>
    <row r="241" spans="1:14" s="43" customFormat="1">
      <c r="A241" s="29">
        <v>43476</v>
      </c>
      <c r="B241" s="46" t="s">
        <v>490</v>
      </c>
      <c r="C241" s="44" t="s">
        <v>21</v>
      </c>
      <c r="D241" s="46" t="s">
        <v>102</v>
      </c>
      <c r="E241" s="32"/>
      <c r="F241" s="32">
        <v>250</v>
      </c>
      <c r="G241" s="110">
        <f t="shared" si="6"/>
        <v>0.44646046146153295</v>
      </c>
      <c r="H241" s="110">
        <v>559.96</v>
      </c>
      <c r="I241" s="42">
        <f t="shared" si="7"/>
        <v>-3441593.25</v>
      </c>
      <c r="J241" s="44" t="s">
        <v>143</v>
      </c>
      <c r="K241" s="46" t="s">
        <v>24</v>
      </c>
      <c r="L241" s="13" t="s">
        <v>800</v>
      </c>
      <c r="M241" s="44" t="s">
        <v>104</v>
      </c>
      <c r="N241" s="44" t="s">
        <v>25</v>
      </c>
    </row>
    <row r="242" spans="1:14" s="43" customFormat="1">
      <c r="A242" s="29">
        <v>43476</v>
      </c>
      <c r="B242" s="46" t="s">
        <v>491</v>
      </c>
      <c r="C242" s="44" t="s">
        <v>21</v>
      </c>
      <c r="D242" s="46" t="s">
        <v>102</v>
      </c>
      <c r="E242" s="32"/>
      <c r="F242" s="32">
        <v>250</v>
      </c>
      <c r="G242" s="110">
        <f t="shared" si="6"/>
        <v>0.44646046146153295</v>
      </c>
      <c r="H242" s="110">
        <v>559.96</v>
      </c>
      <c r="I242" s="42">
        <f t="shared" si="7"/>
        <v>-3441843.25</v>
      </c>
      <c r="J242" s="44" t="s">
        <v>143</v>
      </c>
      <c r="K242" s="46" t="s">
        <v>24</v>
      </c>
      <c r="L242" s="13" t="s">
        <v>800</v>
      </c>
      <c r="M242" s="44" t="s">
        <v>104</v>
      </c>
      <c r="N242" s="44" t="s">
        <v>25</v>
      </c>
    </row>
    <row r="243" spans="1:14" s="43" customFormat="1">
      <c r="A243" s="29">
        <v>43476</v>
      </c>
      <c r="B243" s="46" t="s">
        <v>492</v>
      </c>
      <c r="C243" s="44" t="s">
        <v>21</v>
      </c>
      <c r="D243" s="46" t="s">
        <v>102</v>
      </c>
      <c r="E243" s="32"/>
      <c r="F243" s="32">
        <v>250</v>
      </c>
      <c r="G243" s="110">
        <f t="shared" si="6"/>
        <v>0.44646046146153295</v>
      </c>
      <c r="H243" s="110">
        <v>559.96</v>
      </c>
      <c r="I243" s="42">
        <f t="shared" si="7"/>
        <v>-3442093.25</v>
      </c>
      <c r="J243" s="44" t="s">
        <v>143</v>
      </c>
      <c r="K243" s="46" t="s">
        <v>24</v>
      </c>
      <c r="L243" s="13" t="s">
        <v>800</v>
      </c>
      <c r="M243" s="44" t="s">
        <v>104</v>
      </c>
      <c r="N243" s="44" t="s">
        <v>25</v>
      </c>
    </row>
    <row r="244" spans="1:14" s="43" customFormat="1">
      <c r="A244" s="29">
        <v>43476</v>
      </c>
      <c r="B244" s="46" t="s">
        <v>488</v>
      </c>
      <c r="C244" s="44" t="s">
        <v>21</v>
      </c>
      <c r="D244" s="46" t="s">
        <v>102</v>
      </c>
      <c r="E244" s="32"/>
      <c r="F244" s="32">
        <v>250</v>
      </c>
      <c r="G244" s="110">
        <f t="shared" si="6"/>
        <v>0.44646046146153295</v>
      </c>
      <c r="H244" s="110">
        <v>559.96</v>
      </c>
      <c r="I244" s="42">
        <f t="shared" si="7"/>
        <v>-3442343.25</v>
      </c>
      <c r="J244" s="44" t="s">
        <v>143</v>
      </c>
      <c r="K244" s="46" t="s">
        <v>24</v>
      </c>
      <c r="L244" s="13" t="s">
        <v>800</v>
      </c>
      <c r="M244" s="44" t="s">
        <v>104</v>
      </c>
      <c r="N244" s="44" t="s">
        <v>25</v>
      </c>
    </row>
    <row r="245" spans="1:14" s="43" customFormat="1">
      <c r="A245" s="29">
        <v>43476</v>
      </c>
      <c r="B245" s="46" t="s">
        <v>490</v>
      </c>
      <c r="C245" s="44" t="s">
        <v>21</v>
      </c>
      <c r="D245" s="46" t="s">
        <v>102</v>
      </c>
      <c r="E245" s="32"/>
      <c r="F245" s="32">
        <v>250</v>
      </c>
      <c r="G245" s="110">
        <f t="shared" si="6"/>
        <v>0.44646046146153295</v>
      </c>
      <c r="H245" s="110">
        <v>559.96</v>
      </c>
      <c r="I245" s="42">
        <f t="shared" si="7"/>
        <v>-3442593.25</v>
      </c>
      <c r="J245" s="44" t="s">
        <v>143</v>
      </c>
      <c r="K245" s="46" t="s">
        <v>24</v>
      </c>
      <c r="L245" s="13" t="s">
        <v>800</v>
      </c>
      <c r="M245" s="44" t="s">
        <v>104</v>
      </c>
      <c r="N245" s="44" t="s">
        <v>25</v>
      </c>
    </row>
    <row r="246" spans="1:14" s="43" customFormat="1">
      <c r="A246" s="29">
        <v>43476</v>
      </c>
      <c r="B246" s="46" t="s">
        <v>493</v>
      </c>
      <c r="C246" s="44" t="s">
        <v>21</v>
      </c>
      <c r="D246" s="46" t="s">
        <v>102</v>
      </c>
      <c r="E246" s="32"/>
      <c r="F246" s="32">
        <v>3000</v>
      </c>
      <c r="G246" s="110">
        <f t="shared" si="6"/>
        <v>5.357525537538395</v>
      </c>
      <c r="H246" s="110">
        <v>559.96</v>
      </c>
      <c r="I246" s="42">
        <f t="shared" si="7"/>
        <v>-3445593.25</v>
      </c>
      <c r="J246" s="44" t="s">
        <v>143</v>
      </c>
      <c r="K246" s="46" t="s">
        <v>24</v>
      </c>
      <c r="L246" s="13" t="s">
        <v>800</v>
      </c>
      <c r="M246" s="44" t="s">
        <v>104</v>
      </c>
      <c r="N246" s="44" t="s">
        <v>25</v>
      </c>
    </row>
    <row r="247" spans="1:14" s="43" customFormat="1">
      <c r="A247" s="29">
        <v>43476</v>
      </c>
      <c r="B247" s="46" t="s">
        <v>494</v>
      </c>
      <c r="C247" s="44" t="s">
        <v>21</v>
      </c>
      <c r="D247" s="46" t="s">
        <v>102</v>
      </c>
      <c r="E247" s="32"/>
      <c r="F247" s="32">
        <v>500</v>
      </c>
      <c r="G247" s="110">
        <f t="shared" si="6"/>
        <v>0.89292092292306591</v>
      </c>
      <c r="H247" s="110">
        <v>559.96</v>
      </c>
      <c r="I247" s="42">
        <f t="shared" si="7"/>
        <v>-3446093.25</v>
      </c>
      <c r="J247" s="44" t="s">
        <v>143</v>
      </c>
      <c r="K247" s="46" t="s">
        <v>24</v>
      </c>
      <c r="L247" s="13" t="s">
        <v>800</v>
      </c>
      <c r="M247" s="44" t="s">
        <v>104</v>
      </c>
      <c r="N247" s="44" t="s">
        <v>25</v>
      </c>
    </row>
    <row r="248" spans="1:14" s="27" customFormat="1">
      <c r="A248" s="29">
        <v>43476</v>
      </c>
      <c r="B248" s="46" t="s">
        <v>794</v>
      </c>
      <c r="C248" s="44" t="s">
        <v>21</v>
      </c>
      <c r="D248" s="46" t="s">
        <v>102</v>
      </c>
      <c r="E248" s="32"/>
      <c r="F248" s="32">
        <v>10000</v>
      </c>
      <c r="G248" s="110">
        <f t="shared" si="6"/>
        <v>17.858418458461319</v>
      </c>
      <c r="H248" s="110">
        <v>559.96</v>
      </c>
      <c r="I248" s="42">
        <f t="shared" si="7"/>
        <v>-3456093.25</v>
      </c>
      <c r="J248" s="44" t="s">
        <v>143</v>
      </c>
      <c r="K248" s="46" t="s">
        <v>107</v>
      </c>
      <c r="L248" s="13" t="s">
        <v>800</v>
      </c>
      <c r="M248" s="44" t="s">
        <v>104</v>
      </c>
      <c r="N248" s="44"/>
    </row>
    <row r="249" spans="1:14" s="43" customFormat="1">
      <c r="A249" s="29">
        <v>43476</v>
      </c>
      <c r="B249" s="46" t="s">
        <v>495</v>
      </c>
      <c r="C249" s="44" t="s">
        <v>21</v>
      </c>
      <c r="D249" s="46" t="s">
        <v>102</v>
      </c>
      <c r="E249" s="32"/>
      <c r="F249" s="32">
        <v>500</v>
      </c>
      <c r="G249" s="110">
        <f t="shared" si="6"/>
        <v>0.89292092292306591</v>
      </c>
      <c r="H249" s="110">
        <v>559.96</v>
      </c>
      <c r="I249" s="42">
        <f t="shared" si="7"/>
        <v>-3456593.25</v>
      </c>
      <c r="J249" s="44" t="s">
        <v>143</v>
      </c>
      <c r="K249" s="46" t="s">
        <v>24</v>
      </c>
      <c r="L249" s="13" t="s">
        <v>800</v>
      </c>
      <c r="M249" s="44" t="s">
        <v>104</v>
      </c>
      <c r="N249" s="44" t="s">
        <v>25</v>
      </c>
    </row>
    <row r="250" spans="1:14" s="43" customFormat="1">
      <c r="A250" s="29">
        <v>43476</v>
      </c>
      <c r="B250" s="46" t="s">
        <v>496</v>
      </c>
      <c r="C250" s="44" t="s">
        <v>21</v>
      </c>
      <c r="D250" s="46" t="s">
        <v>102</v>
      </c>
      <c r="E250" s="32"/>
      <c r="F250" s="32">
        <v>500</v>
      </c>
      <c r="G250" s="110">
        <f t="shared" si="6"/>
        <v>0.89292092292306591</v>
      </c>
      <c r="H250" s="110">
        <v>559.96</v>
      </c>
      <c r="I250" s="42">
        <f t="shared" si="7"/>
        <v>-3457093.25</v>
      </c>
      <c r="J250" s="44" t="s">
        <v>143</v>
      </c>
      <c r="K250" s="46" t="s">
        <v>24</v>
      </c>
      <c r="L250" s="13" t="s">
        <v>800</v>
      </c>
      <c r="M250" s="44" t="s">
        <v>104</v>
      </c>
      <c r="N250" s="44" t="s">
        <v>25</v>
      </c>
    </row>
    <row r="251" spans="1:14" s="43" customFormat="1">
      <c r="A251" s="29">
        <v>43476</v>
      </c>
      <c r="B251" s="46" t="s">
        <v>497</v>
      </c>
      <c r="C251" s="44" t="s">
        <v>21</v>
      </c>
      <c r="D251" s="46" t="s">
        <v>102</v>
      </c>
      <c r="E251" s="32"/>
      <c r="F251" s="32">
        <v>500</v>
      </c>
      <c r="G251" s="110">
        <f t="shared" si="6"/>
        <v>0.89292092292306591</v>
      </c>
      <c r="H251" s="110">
        <v>559.96</v>
      </c>
      <c r="I251" s="42">
        <f t="shared" si="7"/>
        <v>-3457593.25</v>
      </c>
      <c r="J251" s="44" t="s">
        <v>143</v>
      </c>
      <c r="K251" s="46" t="s">
        <v>24</v>
      </c>
      <c r="L251" s="13" t="s">
        <v>800</v>
      </c>
      <c r="M251" s="44" t="s">
        <v>104</v>
      </c>
      <c r="N251" s="44" t="s">
        <v>25</v>
      </c>
    </row>
    <row r="252" spans="1:14" s="43" customFormat="1">
      <c r="A252" s="29">
        <v>43476</v>
      </c>
      <c r="B252" s="46" t="s">
        <v>498</v>
      </c>
      <c r="C252" s="44" t="s">
        <v>21</v>
      </c>
      <c r="D252" s="46" t="s">
        <v>102</v>
      </c>
      <c r="E252" s="32"/>
      <c r="F252" s="32">
        <v>500</v>
      </c>
      <c r="G252" s="110">
        <f t="shared" si="6"/>
        <v>0.89292092292306591</v>
      </c>
      <c r="H252" s="110">
        <v>559.96</v>
      </c>
      <c r="I252" s="42">
        <f t="shared" si="7"/>
        <v>-3458093.25</v>
      </c>
      <c r="J252" s="44" t="s">
        <v>143</v>
      </c>
      <c r="K252" s="46" t="s">
        <v>24</v>
      </c>
      <c r="L252" s="13" t="s">
        <v>800</v>
      </c>
      <c r="M252" s="44" t="s">
        <v>104</v>
      </c>
      <c r="N252" s="44" t="s">
        <v>25</v>
      </c>
    </row>
    <row r="253" spans="1:14" s="43" customFormat="1">
      <c r="A253" s="29">
        <v>43476</v>
      </c>
      <c r="B253" s="46" t="s">
        <v>499</v>
      </c>
      <c r="C253" s="44" t="s">
        <v>21</v>
      </c>
      <c r="D253" s="46" t="s">
        <v>102</v>
      </c>
      <c r="E253" s="32"/>
      <c r="F253" s="32">
        <v>500</v>
      </c>
      <c r="G253" s="110">
        <f t="shared" si="6"/>
        <v>0.89292092292306591</v>
      </c>
      <c r="H253" s="110">
        <v>559.96</v>
      </c>
      <c r="I253" s="42">
        <f t="shared" si="7"/>
        <v>-3458593.25</v>
      </c>
      <c r="J253" s="44" t="s">
        <v>143</v>
      </c>
      <c r="K253" s="46" t="s">
        <v>24</v>
      </c>
      <c r="L253" s="13" t="s">
        <v>800</v>
      </c>
      <c r="M253" s="44" t="s">
        <v>104</v>
      </c>
      <c r="N253" s="44" t="s">
        <v>25</v>
      </c>
    </row>
    <row r="254" spans="1:14" s="43" customFormat="1">
      <c r="A254" s="29">
        <v>43476</v>
      </c>
      <c r="B254" s="46" t="s">
        <v>500</v>
      </c>
      <c r="C254" s="44" t="s">
        <v>21</v>
      </c>
      <c r="D254" s="46" t="s">
        <v>102</v>
      </c>
      <c r="E254" s="32"/>
      <c r="F254" s="32">
        <v>500</v>
      </c>
      <c r="G254" s="110">
        <f t="shared" si="6"/>
        <v>0.89292092292306591</v>
      </c>
      <c r="H254" s="110">
        <v>559.96</v>
      </c>
      <c r="I254" s="42">
        <f t="shared" si="7"/>
        <v>-3459093.25</v>
      </c>
      <c r="J254" s="44" t="s">
        <v>143</v>
      </c>
      <c r="K254" s="46" t="s">
        <v>24</v>
      </c>
      <c r="L254" s="13" t="s">
        <v>800</v>
      </c>
      <c r="M254" s="44" t="s">
        <v>104</v>
      </c>
      <c r="N254" s="44" t="s">
        <v>25</v>
      </c>
    </row>
    <row r="255" spans="1:14" s="43" customFormat="1">
      <c r="A255" s="29">
        <v>43476</v>
      </c>
      <c r="B255" s="46" t="s">
        <v>501</v>
      </c>
      <c r="C255" s="44" t="s">
        <v>21</v>
      </c>
      <c r="D255" s="46" t="s">
        <v>102</v>
      </c>
      <c r="E255" s="32"/>
      <c r="F255" s="32">
        <v>500</v>
      </c>
      <c r="G255" s="110">
        <f t="shared" si="6"/>
        <v>0.89292092292306591</v>
      </c>
      <c r="H255" s="110">
        <v>559.96</v>
      </c>
      <c r="I255" s="42">
        <f t="shared" si="7"/>
        <v>-3459593.25</v>
      </c>
      <c r="J255" s="44" t="s">
        <v>143</v>
      </c>
      <c r="K255" s="46" t="s">
        <v>24</v>
      </c>
      <c r="L255" s="13" t="s">
        <v>800</v>
      </c>
      <c r="M255" s="44" t="s">
        <v>104</v>
      </c>
      <c r="N255" s="44" t="s">
        <v>25</v>
      </c>
    </row>
    <row r="256" spans="1:14" s="43" customFormat="1">
      <c r="A256" s="29">
        <v>43476</v>
      </c>
      <c r="B256" s="46" t="s">
        <v>502</v>
      </c>
      <c r="C256" s="44" t="s">
        <v>21</v>
      </c>
      <c r="D256" s="46" t="s">
        <v>102</v>
      </c>
      <c r="E256" s="32"/>
      <c r="F256" s="32">
        <v>500</v>
      </c>
      <c r="G256" s="110">
        <f t="shared" si="6"/>
        <v>0.89292092292306591</v>
      </c>
      <c r="H256" s="110">
        <v>559.96</v>
      </c>
      <c r="I256" s="42">
        <f t="shared" si="7"/>
        <v>-3460093.25</v>
      </c>
      <c r="J256" s="44" t="s">
        <v>143</v>
      </c>
      <c r="K256" s="46" t="s">
        <v>24</v>
      </c>
      <c r="L256" s="13" t="s">
        <v>800</v>
      </c>
      <c r="M256" s="44" t="s">
        <v>104</v>
      </c>
      <c r="N256" s="44" t="s">
        <v>25</v>
      </c>
    </row>
    <row r="257" spans="1:14" s="43" customFormat="1">
      <c r="A257" s="29">
        <v>43476</v>
      </c>
      <c r="B257" s="46" t="s">
        <v>503</v>
      </c>
      <c r="C257" s="44" t="s">
        <v>21</v>
      </c>
      <c r="D257" s="46" t="s">
        <v>102</v>
      </c>
      <c r="E257" s="32"/>
      <c r="F257" s="32">
        <v>500</v>
      </c>
      <c r="G257" s="110">
        <f t="shared" si="6"/>
        <v>0.89292092292306591</v>
      </c>
      <c r="H257" s="110">
        <v>559.96</v>
      </c>
      <c r="I257" s="42">
        <f t="shared" si="7"/>
        <v>-3460593.25</v>
      </c>
      <c r="J257" s="44" t="s">
        <v>143</v>
      </c>
      <c r="K257" s="46" t="s">
        <v>24</v>
      </c>
      <c r="L257" s="13" t="s">
        <v>800</v>
      </c>
      <c r="M257" s="44" t="s">
        <v>104</v>
      </c>
      <c r="N257" s="44" t="s">
        <v>25</v>
      </c>
    </row>
    <row r="258" spans="1:14" s="43" customFormat="1">
      <c r="A258" s="29">
        <v>43476</v>
      </c>
      <c r="B258" s="46" t="s">
        <v>504</v>
      </c>
      <c r="C258" s="44" t="s">
        <v>27</v>
      </c>
      <c r="D258" s="46" t="s">
        <v>102</v>
      </c>
      <c r="E258" s="32"/>
      <c r="F258" s="32">
        <v>15000</v>
      </c>
      <c r="G258" s="110">
        <f t="shared" si="6"/>
        <v>26.787627687691977</v>
      </c>
      <c r="H258" s="110">
        <v>559.96</v>
      </c>
      <c r="I258" s="42">
        <f t="shared" si="7"/>
        <v>-3475593.25</v>
      </c>
      <c r="J258" s="44" t="s">
        <v>143</v>
      </c>
      <c r="K258" s="46">
        <v>116</v>
      </c>
      <c r="L258" s="13" t="s">
        <v>800</v>
      </c>
      <c r="M258" s="44" t="s">
        <v>104</v>
      </c>
      <c r="N258" s="44" t="s">
        <v>29</v>
      </c>
    </row>
    <row r="259" spans="1:14">
      <c r="A259" s="29">
        <v>43476</v>
      </c>
      <c r="B259" s="46" t="s">
        <v>567</v>
      </c>
      <c r="C259" s="44" t="s">
        <v>21</v>
      </c>
      <c r="D259" s="46" t="s">
        <v>22</v>
      </c>
      <c r="E259" s="32"/>
      <c r="F259" s="32">
        <v>1000</v>
      </c>
      <c r="G259" s="110">
        <f t="shared" si="6"/>
        <v>1.7641662550278738</v>
      </c>
      <c r="H259" s="110">
        <v>566.84</v>
      </c>
      <c r="I259" s="42">
        <f t="shared" si="7"/>
        <v>-3476593.25</v>
      </c>
      <c r="J259" s="46" t="s">
        <v>140</v>
      </c>
      <c r="K259" s="46" t="s">
        <v>536</v>
      </c>
      <c r="L259" s="13" t="s">
        <v>799</v>
      </c>
      <c r="M259" s="44" t="s">
        <v>104</v>
      </c>
      <c r="N259" s="44" t="s">
        <v>25</v>
      </c>
    </row>
    <row r="260" spans="1:14">
      <c r="A260" s="29">
        <v>43476</v>
      </c>
      <c r="B260" s="46" t="s">
        <v>568</v>
      </c>
      <c r="C260" s="44" t="s">
        <v>21</v>
      </c>
      <c r="D260" s="46" t="s">
        <v>22</v>
      </c>
      <c r="E260" s="32"/>
      <c r="F260" s="32">
        <v>2000</v>
      </c>
      <c r="G260" s="110">
        <f t="shared" si="6"/>
        <v>3.5283325100557477</v>
      </c>
      <c r="H260" s="110">
        <v>566.84</v>
      </c>
      <c r="I260" s="42">
        <f t="shared" si="7"/>
        <v>-3478593.25</v>
      </c>
      <c r="J260" s="46" t="s">
        <v>140</v>
      </c>
      <c r="K260" s="46" t="s">
        <v>536</v>
      </c>
      <c r="L260" s="13" t="s">
        <v>799</v>
      </c>
      <c r="M260" s="44" t="s">
        <v>104</v>
      </c>
      <c r="N260" s="44" t="s">
        <v>25</v>
      </c>
    </row>
    <row r="261" spans="1:14">
      <c r="A261" s="29">
        <v>43476</v>
      </c>
      <c r="B261" s="46" t="s">
        <v>569</v>
      </c>
      <c r="C261" s="44" t="s">
        <v>793</v>
      </c>
      <c r="D261" s="46" t="s">
        <v>22</v>
      </c>
      <c r="E261" s="32"/>
      <c r="F261" s="32">
        <v>4000</v>
      </c>
      <c r="G261" s="110">
        <f t="shared" si="6"/>
        <v>7.0566650201114953</v>
      </c>
      <c r="H261" s="110">
        <v>566.84</v>
      </c>
      <c r="I261" s="42">
        <f t="shared" si="7"/>
        <v>-3482593.25</v>
      </c>
      <c r="J261" s="46" t="s">
        <v>140</v>
      </c>
      <c r="K261" s="46" t="s">
        <v>536</v>
      </c>
      <c r="L261" s="13" t="s">
        <v>799</v>
      </c>
      <c r="M261" s="44" t="s">
        <v>104</v>
      </c>
      <c r="N261" s="44" t="s">
        <v>25</v>
      </c>
    </row>
    <row r="262" spans="1:14">
      <c r="A262" s="29">
        <v>43476</v>
      </c>
      <c r="B262" s="46" t="s">
        <v>570</v>
      </c>
      <c r="C262" s="44" t="s">
        <v>21</v>
      </c>
      <c r="D262" s="46" t="s">
        <v>22</v>
      </c>
      <c r="E262" s="32"/>
      <c r="F262" s="32">
        <v>2000</v>
      </c>
      <c r="G262" s="110">
        <f t="shared" si="6"/>
        <v>3.5283325100557477</v>
      </c>
      <c r="H262" s="110">
        <v>566.84</v>
      </c>
      <c r="I262" s="42">
        <f t="shared" si="7"/>
        <v>-3484593.25</v>
      </c>
      <c r="J262" s="46" t="s">
        <v>140</v>
      </c>
      <c r="K262" s="46" t="s">
        <v>536</v>
      </c>
      <c r="L262" s="13" t="s">
        <v>799</v>
      </c>
      <c r="M262" s="44" t="s">
        <v>104</v>
      </c>
      <c r="N262" s="44" t="s">
        <v>25</v>
      </c>
    </row>
    <row r="263" spans="1:14">
      <c r="A263" s="29">
        <v>43476</v>
      </c>
      <c r="B263" s="46" t="s">
        <v>571</v>
      </c>
      <c r="C263" s="44" t="s">
        <v>21</v>
      </c>
      <c r="D263" s="46" t="s">
        <v>22</v>
      </c>
      <c r="E263" s="32"/>
      <c r="F263" s="32">
        <v>2000</v>
      </c>
      <c r="G263" s="110">
        <f t="shared" si="6"/>
        <v>3.5283325100557477</v>
      </c>
      <c r="H263" s="110">
        <v>566.84</v>
      </c>
      <c r="I263" s="42">
        <f t="shared" si="7"/>
        <v>-3486593.25</v>
      </c>
      <c r="J263" s="46" t="s">
        <v>140</v>
      </c>
      <c r="K263" s="46" t="s">
        <v>536</v>
      </c>
      <c r="L263" s="13" t="s">
        <v>799</v>
      </c>
      <c r="M263" s="44" t="s">
        <v>104</v>
      </c>
      <c r="N263" s="44" t="s">
        <v>25</v>
      </c>
    </row>
    <row r="264" spans="1:14">
      <c r="A264" s="29">
        <v>43476</v>
      </c>
      <c r="B264" s="46" t="s">
        <v>572</v>
      </c>
      <c r="C264" s="44" t="s">
        <v>21</v>
      </c>
      <c r="D264" s="46" t="s">
        <v>22</v>
      </c>
      <c r="E264" s="32"/>
      <c r="F264" s="32">
        <v>2000</v>
      </c>
      <c r="G264" s="110">
        <f t="shared" si="6"/>
        <v>3.5283325100557477</v>
      </c>
      <c r="H264" s="110">
        <v>566.84</v>
      </c>
      <c r="I264" s="42">
        <f t="shared" si="7"/>
        <v>-3488593.25</v>
      </c>
      <c r="J264" s="46" t="s">
        <v>140</v>
      </c>
      <c r="K264" s="46" t="s">
        <v>536</v>
      </c>
      <c r="L264" s="13" t="s">
        <v>799</v>
      </c>
      <c r="M264" s="44" t="s">
        <v>104</v>
      </c>
      <c r="N264" s="44" t="s">
        <v>25</v>
      </c>
    </row>
    <row r="265" spans="1:14">
      <c r="A265" s="29">
        <v>43476</v>
      </c>
      <c r="B265" s="46" t="s">
        <v>566</v>
      </c>
      <c r="C265" s="44" t="s">
        <v>21</v>
      </c>
      <c r="D265" s="46" t="s">
        <v>22</v>
      </c>
      <c r="E265" s="32"/>
      <c r="F265" s="32">
        <v>500</v>
      </c>
      <c r="G265" s="110">
        <f t="shared" si="6"/>
        <v>0.88208312751393692</v>
      </c>
      <c r="H265" s="110">
        <v>566.84</v>
      </c>
      <c r="I265" s="42">
        <f t="shared" si="7"/>
        <v>-3489093.25</v>
      </c>
      <c r="J265" s="46" t="s">
        <v>140</v>
      </c>
      <c r="K265" s="46" t="s">
        <v>536</v>
      </c>
      <c r="L265" s="13" t="s">
        <v>799</v>
      </c>
      <c r="M265" s="44" t="s">
        <v>104</v>
      </c>
      <c r="N265" s="44" t="s">
        <v>25</v>
      </c>
    </row>
    <row r="266" spans="1:14">
      <c r="A266" s="29">
        <v>43476</v>
      </c>
      <c r="B266" s="46" t="s">
        <v>573</v>
      </c>
      <c r="C266" s="44" t="s">
        <v>21</v>
      </c>
      <c r="D266" s="46" t="s">
        <v>22</v>
      </c>
      <c r="E266" s="32"/>
      <c r="F266" s="32">
        <v>500</v>
      </c>
      <c r="G266" s="110">
        <f t="shared" si="6"/>
        <v>0.88208312751393692</v>
      </c>
      <c r="H266" s="110">
        <v>566.84</v>
      </c>
      <c r="I266" s="42">
        <f t="shared" si="7"/>
        <v>-3489593.25</v>
      </c>
      <c r="J266" s="46" t="s">
        <v>140</v>
      </c>
      <c r="K266" s="46" t="s">
        <v>536</v>
      </c>
      <c r="L266" s="13" t="s">
        <v>799</v>
      </c>
      <c r="M266" s="44" t="s">
        <v>104</v>
      </c>
      <c r="N266" s="44" t="s">
        <v>25</v>
      </c>
    </row>
    <row r="267" spans="1:14">
      <c r="A267" s="29">
        <v>43476</v>
      </c>
      <c r="B267" s="46" t="s">
        <v>574</v>
      </c>
      <c r="C267" s="44" t="s">
        <v>21</v>
      </c>
      <c r="D267" s="46" t="s">
        <v>22</v>
      </c>
      <c r="E267" s="32"/>
      <c r="F267" s="32">
        <v>500</v>
      </c>
      <c r="G267" s="110">
        <f t="shared" si="6"/>
        <v>0.88208312751393692</v>
      </c>
      <c r="H267" s="110">
        <v>566.84</v>
      </c>
      <c r="I267" s="42">
        <f t="shared" si="7"/>
        <v>-3490093.25</v>
      </c>
      <c r="J267" s="46" t="s">
        <v>140</v>
      </c>
      <c r="K267" s="46" t="s">
        <v>536</v>
      </c>
      <c r="L267" s="13" t="s">
        <v>799</v>
      </c>
      <c r="M267" s="44" t="s">
        <v>104</v>
      </c>
      <c r="N267" s="44" t="s">
        <v>25</v>
      </c>
    </row>
    <row r="268" spans="1:14">
      <c r="A268" s="29">
        <v>43476</v>
      </c>
      <c r="B268" s="46" t="s">
        <v>569</v>
      </c>
      <c r="C268" s="44" t="s">
        <v>793</v>
      </c>
      <c r="D268" s="46" t="s">
        <v>22</v>
      </c>
      <c r="E268" s="32"/>
      <c r="F268" s="32">
        <v>8500</v>
      </c>
      <c r="G268" s="110">
        <f t="shared" si="6"/>
        <v>14.995413167736928</v>
      </c>
      <c r="H268" s="110">
        <v>566.84</v>
      </c>
      <c r="I268" s="42">
        <f t="shared" si="7"/>
        <v>-3498593.25</v>
      </c>
      <c r="J268" s="46" t="s">
        <v>140</v>
      </c>
      <c r="K268" s="46" t="s">
        <v>536</v>
      </c>
      <c r="L268" s="13" t="s">
        <v>799</v>
      </c>
      <c r="M268" s="44" t="s">
        <v>104</v>
      </c>
      <c r="N268" s="44" t="s">
        <v>25</v>
      </c>
    </row>
    <row r="269" spans="1:14">
      <c r="A269" s="29">
        <v>43476</v>
      </c>
      <c r="B269" s="46" t="s">
        <v>575</v>
      </c>
      <c r="C269" s="44" t="s">
        <v>639</v>
      </c>
      <c r="D269" s="46" t="s">
        <v>52</v>
      </c>
      <c r="E269" s="32"/>
      <c r="F269" s="32">
        <v>500</v>
      </c>
      <c r="G269" s="110">
        <f t="shared" si="6"/>
        <v>0.88208312751393692</v>
      </c>
      <c r="H269" s="110">
        <v>566.84</v>
      </c>
      <c r="I269" s="42">
        <f t="shared" si="7"/>
        <v>-3499093.25</v>
      </c>
      <c r="J269" s="46" t="s">
        <v>140</v>
      </c>
      <c r="K269" s="46" t="s">
        <v>536</v>
      </c>
      <c r="L269" s="13" t="s">
        <v>799</v>
      </c>
      <c r="M269" s="44" t="s">
        <v>104</v>
      </c>
      <c r="N269" s="44" t="s">
        <v>25</v>
      </c>
    </row>
    <row r="270" spans="1:14" s="43" customFormat="1">
      <c r="A270" s="29">
        <v>43476</v>
      </c>
      <c r="B270" s="44" t="s">
        <v>661</v>
      </c>
      <c r="C270" s="44" t="s">
        <v>27</v>
      </c>
      <c r="D270" s="44" t="s">
        <v>102</v>
      </c>
      <c r="E270" s="31"/>
      <c r="F270" s="31">
        <v>45000</v>
      </c>
      <c r="G270" s="110">
        <f t="shared" ref="G270:G333" si="8">+F270/H270</f>
        <v>80.362883063075927</v>
      </c>
      <c r="H270" s="110">
        <v>559.96</v>
      </c>
      <c r="I270" s="42">
        <f t="shared" si="7"/>
        <v>-3544093.25</v>
      </c>
      <c r="J270" s="44" t="s">
        <v>417</v>
      </c>
      <c r="K270" s="44" t="s">
        <v>107</v>
      </c>
      <c r="L270" s="13" t="s">
        <v>800</v>
      </c>
      <c r="M270" s="44" t="s">
        <v>104</v>
      </c>
      <c r="N270" s="44" t="s">
        <v>29</v>
      </c>
    </row>
    <row r="271" spans="1:14">
      <c r="A271" s="29">
        <v>43476</v>
      </c>
      <c r="B271" s="44" t="s">
        <v>663</v>
      </c>
      <c r="C271" s="44" t="s">
        <v>21</v>
      </c>
      <c r="D271" s="44" t="s">
        <v>102</v>
      </c>
      <c r="E271" s="31"/>
      <c r="F271" s="31">
        <v>600</v>
      </c>
      <c r="G271" s="110">
        <f t="shared" si="8"/>
        <v>1.0715051075076791</v>
      </c>
      <c r="H271" s="110">
        <v>559.96</v>
      </c>
      <c r="I271" s="42">
        <f t="shared" si="7"/>
        <v>-3544693.25</v>
      </c>
      <c r="J271" s="44" t="s">
        <v>417</v>
      </c>
      <c r="K271" s="44" t="s">
        <v>634</v>
      </c>
      <c r="L271" s="13" t="s">
        <v>800</v>
      </c>
      <c r="M271" s="44" t="s">
        <v>104</v>
      </c>
      <c r="N271" s="44" t="s">
        <v>25</v>
      </c>
    </row>
    <row r="272" spans="1:14">
      <c r="A272" s="29">
        <v>43476</v>
      </c>
      <c r="B272" s="44" t="s">
        <v>664</v>
      </c>
      <c r="C272" s="44" t="s">
        <v>21</v>
      </c>
      <c r="D272" s="44" t="s">
        <v>102</v>
      </c>
      <c r="E272" s="31"/>
      <c r="F272" s="31">
        <v>300</v>
      </c>
      <c r="G272" s="110">
        <f t="shared" si="8"/>
        <v>0.53575255375383957</v>
      </c>
      <c r="H272" s="110">
        <v>559.96</v>
      </c>
      <c r="I272" s="42">
        <f t="shared" si="7"/>
        <v>-3544993.25</v>
      </c>
      <c r="J272" s="44" t="s">
        <v>417</v>
      </c>
      <c r="K272" s="44" t="s">
        <v>634</v>
      </c>
      <c r="L272" s="13" t="s">
        <v>800</v>
      </c>
      <c r="M272" s="44" t="s">
        <v>104</v>
      </c>
      <c r="N272" s="44" t="s">
        <v>25</v>
      </c>
    </row>
    <row r="273" spans="1:14">
      <c r="A273" s="29">
        <v>43476</v>
      </c>
      <c r="B273" s="44" t="s">
        <v>665</v>
      </c>
      <c r="C273" s="44" t="s">
        <v>21</v>
      </c>
      <c r="D273" s="44" t="s">
        <v>102</v>
      </c>
      <c r="E273" s="31"/>
      <c r="F273" s="31">
        <v>2000</v>
      </c>
      <c r="G273" s="110">
        <f t="shared" si="8"/>
        <v>3.5716836916922636</v>
      </c>
      <c r="H273" s="110">
        <v>559.96</v>
      </c>
      <c r="I273" s="42">
        <f t="shared" ref="I273:I336" si="9">I272+E273-F273</f>
        <v>-3546993.25</v>
      </c>
      <c r="J273" s="44" t="s">
        <v>417</v>
      </c>
      <c r="K273" s="44" t="s">
        <v>634</v>
      </c>
      <c r="L273" s="13" t="s">
        <v>800</v>
      </c>
      <c r="M273" s="44" t="s">
        <v>104</v>
      </c>
      <c r="N273" s="44" t="s">
        <v>25</v>
      </c>
    </row>
    <row r="274" spans="1:14">
      <c r="A274" s="29">
        <v>43476</v>
      </c>
      <c r="B274" s="44" t="s">
        <v>666</v>
      </c>
      <c r="C274" s="44" t="s">
        <v>21</v>
      </c>
      <c r="D274" s="44" t="s">
        <v>102</v>
      </c>
      <c r="E274" s="31"/>
      <c r="F274" s="31">
        <v>2500</v>
      </c>
      <c r="G274" s="110">
        <f t="shared" si="8"/>
        <v>4.4646046146153298</v>
      </c>
      <c r="H274" s="110">
        <v>559.96</v>
      </c>
      <c r="I274" s="42">
        <f t="shared" si="9"/>
        <v>-3549493.25</v>
      </c>
      <c r="J274" s="44" t="s">
        <v>417</v>
      </c>
      <c r="K274" s="44" t="s">
        <v>634</v>
      </c>
      <c r="L274" s="13" t="s">
        <v>800</v>
      </c>
      <c r="M274" s="44" t="s">
        <v>104</v>
      </c>
      <c r="N274" s="44" t="s">
        <v>25</v>
      </c>
    </row>
    <row r="275" spans="1:14">
      <c r="A275" s="29">
        <v>43476</v>
      </c>
      <c r="B275" s="44" t="s">
        <v>667</v>
      </c>
      <c r="C275" s="44" t="s">
        <v>21</v>
      </c>
      <c r="D275" s="44" t="s">
        <v>102</v>
      </c>
      <c r="E275" s="31"/>
      <c r="F275" s="31">
        <v>8000</v>
      </c>
      <c r="G275" s="110">
        <f t="shared" si="8"/>
        <v>14.286734766769055</v>
      </c>
      <c r="H275" s="110">
        <v>559.96</v>
      </c>
      <c r="I275" s="42">
        <f t="shared" si="9"/>
        <v>-3557493.25</v>
      </c>
      <c r="J275" s="44" t="s">
        <v>417</v>
      </c>
      <c r="K275" s="44" t="s">
        <v>634</v>
      </c>
      <c r="L275" s="13" t="s">
        <v>800</v>
      </c>
      <c r="M275" s="44" t="s">
        <v>104</v>
      </c>
      <c r="N275" s="44" t="s">
        <v>25</v>
      </c>
    </row>
    <row r="276" spans="1:14">
      <c r="A276" s="29">
        <v>43476</v>
      </c>
      <c r="B276" s="44" t="s">
        <v>668</v>
      </c>
      <c r="C276" s="44" t="s">
        <v>21</v>
      </c>
      <c r="D276" s="44" t="s">
        <v>102</v>
      </c>
      <c r="E276" s="31"/>
      <c r="F276" s="31">
        <v>15000</v>
      </c>
      <c r="G276" s="110">
        <f t="shared" si="8"/>
        <v>26.787627687691977</v>
      </c>
      <c r="H276" s="110">
        <v>559.96</v>
      </c>
      <c r="I276" s="42">
        <f t="shared" si="9"/>
        <v>-3572493.25</v>
      </c>
      <c r="J276" s="44" t="s">
        <v>417</v>
      </c>
      <c r="K276" s="44" t="s">
        <v>634</v>
      </c>
      <c r="L276" s="13" t="s">
        <v>800</v>
      </c>
      <c r="M276" s="44" t="s">
        <v>104</v>
      </c>
      <c r="N276" s="44" t="s">
        <v>25</v>
      </c>
    </row>
    <row r="277" spans="1:14">
      <c r="A277" s="29">
        <v>43476</v>
      </c>
      <c r="B277" s="44" t="s">
        <v>669</v>
      </c>
      <c r="C277" s="44" t="s">
        <v>21</v>
      </c>
      <c r="D277" s="44" t="s">
        <v>102</v>
      </c>
      <c r="E277" s="31"/>
      <c r="F277" s="31">
        <v>30000</v>
      </c>
      <c r="G277" s="110">
        <f t="shared" si="8"/>
        <v>53.575255375383954</v>
      </c>
      <c r="H277" s="110">
        <v>559.96</v>
      </c>
      <c r="I277" s="42">
        <f t="shared" si="9"/>
        <v>-3602493.25</v>
      </c>
      <c r="J277" s="44" t="s">
        <v>417</v>
      </c>
      <c r="K277" s="44" t="s">
        <v>634</v>
      </c>
      <c r="L277" s="13" t="s">
        <v>800</v>
      </c>
      <c r="M277" s="44" t="s">
        <v>104</v>
      </c>
      <c r="N277" s="44" t="s">
        <v>25</v>
      </c>
    </row>
    <row r="278" spans="1:14">
      <c r="A278" s="29">
        <v>43477</v>
      </c>
      <c r="B278" s="44" t="s">
        <v>56</v>
      </c>
      <c r="C278" s="44" t="s">
        <v>21</v>
      </c>
      <c r="D278" s="44" t="s">
        <v>22</v>
      </c>
      <c r="E278" s="26"/>
      <c r="F278" s="26">
        <v>2000</v>
      </c>
      <c r="G278" s="110">
        <f t="shared" si="8"/>
        <v>3.5283325100557477</v>
      </c>
      <c r="H278" s="110">
        <v>566.84</v>
      </c>
      <c r="I278" s="42">
        <f t="shared" si="9"/>
        <v>-3604493.25</v>
      </c>
      <c r="J278" s="44" t="s">
        <v>23</v>
      </c>
      <c r="K278" s="44" t="s">
        <v>24</v>
      </c>
      <c r="L278" s="13" t="s">
        <v>799</v>
      </c>
      <c r="M278" s="44" t="s">
        <v>104</v>
      </c>
      <c r="N278" s="44" t="s">
        <v>25</v>
      </c>
    </row>
    <row r="279" spans="1:14">
      <c r="A279" s="29">
        <v>43477</v>
      </c>
      <c r="B279" s="44" t="s">
        <v>57</v>
      </c>
      <c r="C279" s="44" t="s">
        <v>793</v>
      </c>
      <c r="D279" s="44" t="s">
        <v>22</v>
      </c>
      <c r="E279" s="26"/>
      <c r="F279" s="26">
        <v>1500</v>
      </c>
      <c r="G279" s="110">
        <f t="shared" si="8"/>
        <v>2.6462493825418107</v>
      </c>
      <c r="H279" s="110">
        <v>566.84</v>
      </c>
      <c r="I279" s="42">
        <f t="shared" si="9"/>
        <v>-3605993.25</v>
      </c>
      <c r="J279" s="44" t="s">
        <v>23</v>
      </c>
      <c r="K279" s="44" t="s">
        <v>24</v>
      </c>
      <c r="L279" s="13" t="s">
        <v>799</v>
      </c>
      <c r="M279" s="44" t="s">
        <v>104</v>
      </c>
      <c r="N279" s="44" t="s">
        <v>25</v>
      </c>
    </row>
    <row r="280" spans="1:14">
      <c r="A280" s="29">
        <v>43477</v>
      </c>
      <c r="B280" s="46" t="s">
        <v>110</v>
      </c>
      <c r="C280" s="44" t="s">
        <v>21</v>
      </c>
      <c r="D280" s="46" t="s">
        <v>102</v>
      </c>
      <c r="E280" s="32"/>
      <c r="F280" s="32">
        <v>500</v>
      </c>
      <c r="G280" s="110">
        <f t="shared" si="8"/>
        <v>0.89292092292306591</v>
      </c>
      <c r="H280" s="110">
        <v>559.96</v>
      </c>
      <c r="I280" s="42">
        <f t="shared" si="9"/>
        <v>-3606493.25</v>
      </c>
      <c r="J280" s="46" t="s">
        <v>103</v>
      </c>
      <c r="K280" s="46" t="s">
        <v>24</v>
      </c>
      <c r="L280" s="13" t="s">
        <v>800</v>
      </c>
      <c r="M280" s="44" t="s">
        <v>104</v>
      </c>
      <c r="N280" s="44" t="s">
        <v>25</v>
      </c>
    </row>
    <row r="281" spans="1:14">
      <c r="A281" s="29">
        <v>43477</v>
      </c>
      <c r="B281" s="46" t="s">
        <v>111</v>
      </c>
      <c r="C281" s="44" t="s">
        <v>21</v>
      </c>
      <c r="D281" s="46" t="s">
        <v>102</v>
      </c>
      <c r="E281" s="32"/>
      <c r="F281" s="32">
        <v>500</v>
      </c>
      <c r="G281" s="110">
        <f t="shared" si="8"/>
        <v>0.89292092292306591</v>
      </c>
      <c r="H281" s="110">
        <v>559.96</v>
      </c>
      <c r="I281" s="42">
        <f t="shared" si="9"/>
        <v>-3606993.25</v>
      </c>
      <c r="J281" s="46" t="s">
        <v>103</v>
      </c>
      <c r="K281" s="46" t="s">
        <v>24</v>
      </c>
      <c r="L281" s="13" t="s">
        <v>800</v>
      </c>
      <c r="M281" s="44" t="s">
        <v>104</v>
      </c>
      <c r="N281" s="44" t="s">
        <v>25</v>
      </c>
    </row>
    <row r="282" spans="1:14">
      <c r="A282" s="29">
        <v>43477</v>
      </c>
      <c r="B282" s="46" t="s">
        <v>112</v>
      </c>
      <c r="C282" s="44" t="s">
        <v>21</v>
      </c>
      <c r="D282" s="46" t="s">
        <v>102</v>
      </c>
      <c r="E282" s="32"/>
      <c r="F282" s="32">
        <v>500</v>
      </c>
      <c r="G282" s="110">
        <f t="shared" si="8"/>
        <v>0.89292092292306591</v>
      </c>
      <c r="H282" s="110">
        <v>559.96</v>
      </c>
      <c r="I282" s="42">
        <f t="shared" si="9"/>
        <v>-3607493.25</v>
      </c>
      <c r="J282" s="46" t="s">
        <v>103</v>
      </c>
      <c r="K282" s="46" t="s">
        <v>24</v>
      </c>
      <c r="L282" s="13" t="s">
        <v>800</v>
      </c>
      <c r="M282" s="44" t="s">
        <v>104</v>
      </c>
      <c r="N282" s="44" t="s">
        <v>25</v>
      </c>
    </row>
    <row r="283" spans="1:14">
      <c r="A283" s="29">
        <v>43477</v>
      </c>
      <c r="B283" s="46" t="s">
        <v>113</v>
      </c>
      <c r="C283" s="44" t="s">
        <v>21</v>
      </c>
      <c r="D283" s="46" t="s">
        <v>102</v>
      </c>
      <c r="E283" s="32"/>
      <c r="F283" s="32">
        <v>1000</v>
      </c>
      <c r="G283" s="110">
        <f t="shared" si="8"/>
        <v>1.7858418458461318</v>
      </c>
      <c r="H283" s="110">
        <v>559.96</v>
      </c>
      <c r="I283" s="42">
        <f t="shared" si="9"/>
        <v>-3608493.25</v>
      </c>
      <c r="J283" s="46" t="s">
        <v>103</v>
      </c>
      <c r="K283" s="46" t="s">
        <v>24</v>
      </c>
      <c r="L283" s="13" t="s">
        <v>800</v>
      </c>
      <c r="M283" s="44" t="s">
        <v>104</v>
      </c>
      <c r="N283" s="44" t="s">
        <v>25</v>
      </c>
    </row>
    <row r="284" spans="1:14">
      <c r="A284" s="29">
        <v>43477</v>
      </c>
      <c r="B284" s="46" t="s">
        <v>114</v>
      </c>
      <c r="C284" s="44" t="s">
        <v>21</v>
      </c>
      <c r="D284" s="46" t="s">
        <v>102</v>
      </c>
      <c r="E284" s="32"/>
      <c r="F284" s="32">
        <v>500</v>
      </c>
      <c r="G284" s="110">
        <f t="shared" si="8"/>
        <v>0.89292092292306591</v>
      </c>
      <c r="H284" s="110">
        <v>559.96</v>
      </c>
      <c r="I284" s="42">
        <f t="shared" si="9"/>
        <v>-3608993.25</v>
      </c>
      <c r="J284" s="46" t="s">
        <v>103</v>
      </c>
      <c r="K284" s="46" t="s">
        <v>24</v>
      </c>
      <c r="L284" s="13" t="s">
        <v>800</v>
      </c>
      <c r="M284" s="44" t="s">
        <v>104</v>
      </c>
      <c r="N284" s="44" t="s">
        <v>25</v>
      </c>
    </row>
    <row r="285" spans="1:14">
      <c r="A285" s="29">
        <v>43477</v>
      </c>
      <c r="B285" s="46" t="s">
        <v>115</v>
      </c>
      <c r="C285" s="44" t="s">
        <v>21</v>
      </c>
      <c r="D285" s="46" t="s">
        <v>102</v>
      </c>
      <c r="E285" s="32"/>
      <c r="F285" s="32">
        <v>500</v>
      </c>
      <c r="G285" s="110">
        <f t="shared" si="8"/>
        <v>0.89292092292306591</v>
      </c>
      <c r="H285" s="110">
        <v>559.96</v>
      </c>
      <c r="I285" s="42">
        <f t="shared" si="9"/>
        <v>-3609493.25</v>
      </c>
      <c r="J285" s="46" t="s">
        <v>103</v>
      </c>
      <c r="K285" s="46" t="s">
        <v>24</v>
      </c>
      <c r="L285" s="13" t="s">
        <v>800</v>
      </c>
      <c r="M285" s="44" t="s">
        <v>104</v>
      </c>
      <c r="N285" s="44" t="s">
        <v>25</v>
      </c>
    </row>
    <row r="286" spans="1:14">
      <c r="A286" s="29">
        <v>43477</v>
      </c>
      <c r="B286" s="46" t="s">
        <v>116</v>
      </c>
      <c r="C286" s="44" t="s">
        <v>21</v>
      </c>
      <c r="D286" s="46" t="s">
        <v>102</v>
      </c>
      <c r="E286" s="32"/>
      <c r="F286" s="32">
        <v>500</v>
      </c>
      <c r="G286" s="110">
        <f t="shared" si="8"/>
        <v>0.89292092292306591</v>
      </c>
      <c r="H286" s="110">
        <v>559.96</v>
      </c>
      <c r="I286" s="42">
        <f t="shared" si="9"/>
        <v>-3609993.25</v>
      </c>
      <c r="J286" s="46" t="s">
        <v>103</v>
      </c>
      <c r="K286" s="46" t="s">
        <v>24</v>
      </c>
      <c r="L286" s="13" t="s">
        <v>800</v>
      </c>
      <c r="M286" s="44" t="s">
        <v>104</v>
      </c>
      <c r="N286" s="44" t="s">
        <v>25</v>
      </c>
    </row>
    <row r="287" spans="1:14">
      <c r="A287" s="29">
        <v>43477</v>
      </c>
      <c r="B287" s="46" t="s">
        <v>117</v>
      </c>
      <c r="C287" s="44" t="s">
        <v>21</v>
      </c>
      <c r="D287" s="46" t="s">
        <v>102</v>
      </c>
      <c r="E287" s="32"/>
      <c r="F287" s="32">
        <v>500</v>
      </c>
      <c r="G287" s="110">
        <f t="shared" si="8"/>
        <v>0.89292092292306591</v>
      </c>
      <c r="H287" s="110">
        <v>559.96</v>
      </c>
      <c r="I287" s="42">
        <f t="shared" si="9"/>
        <v>-3610493.25</v>
      </c>
      <c r="J287" s="46" t="s">
        <v>103</v>
      </c>
      <c r="K287" s="46" t="s">
        <v>24</v>
      </c>
      <c r="L287" s="13" t="s">
        <v>800</v>
      </c>
      <c r="M287" s="44" t="s">
        <v>104</v>
      </c>
      <c r="N287" s="44" t="s">
        <v>25</v>
      </c>
    </row>
    <row r="288" spans="1:14">
      <c r="A288" s="29">
        <v>43477</v>
      </c>
      <c r="B288" s="44" t="s">
        <v>281</v>
      </c>
      <c r="C288" s="44" t="s">
        <v>21</v>
      </c>
      <c r="D288" s="44" t="s">
        <v>22</v>
      </c>
      <c r="E288" s="32"/>
      <c r="F288" s="31">
        <v>2000</v>
      </c>
      <c r="G288" s="110">
        <f t="shared" si="8"/>
        <v>3.5283325100557477</v>
      </c>
      <c r="H288" s="110">
        <v>566.84</v>
      </c>
      <c r="I288" s="42">
        <f t="shared" si="9"/>
        <v>-3612493.25</v>
      </c>
      <c r="J288" s="44" t="s">
        <v>144</v>
      </c>
      <c r="K288" s="46" t="s">
        <v>24</v>
      </c>
      <c r="L288" s="13" t="s">
        <v>799</v>
      </c>
      <c r="M288" s="44" t="s">
        <v>104</v>
      </c>
      <c r="N288" s="44" t="s">
        <v>25</v>
      </c>
    </row>
    <row r="289" spans="1:14">
      <c r="A289" s="29">
        <v>43477</v>
      </c>
      <c r="B289" s="44" t="s">
        <v>282</v>
      </c>
      <c r="C289" s="44" t="s">
        <v>21</v>
      </c>
      <c r="D289" s="44" t="s">
        <v>22</v>
      </c>
      <c r="E289" s="32"/>
      <c r="F289" s="32">
        <v>2000</v>
      </c>
      <c r="G289" s="110">
        <f t="shared" si="8"/>
        <v>3.5283325100557477</v>
      </c>
      <c r="H289" s="110">
        <v>566.84</v>
      </c>
      <c r="I289" s="42">
        <f t="shared" si="9"/>
        <v>-3614493.25</v>
      </c>
      <c r="J289" s="44" t="s">
        <v>144</v>
      </c>
      <c r="K289" s="46" t="s">
        <v>24</v>
      </c>
      <c r="L289" s="13" t="s">
        <v>799</v>
      </c>
      <c r="M289" s="44" t="s">
        <v>104</v>
      </c>
      <c r="N289" s="44" t="s">
        <v>25</v>
      </c>
    </row>
    <row r="290" spans="1:14">
      <c r="A290" s="29">
        <v>43477</v>
      </c>
      <c r="B290" s="44" t="s">
        <v>283</v>
      </c>
      <c r="C290" s="44" t="s">
        <v>21</v>
      </c>
      <c r="D290" s="44" t="s">
        <v>22</v>
      </c>
      <c r="E290" s="32"/>
      <c r="F290" s="32">
        <v>2000</v>
      </c>
      <c r="G290" s="110">
        <f t="shared" si="8"/>
        <v>3.5283325100557477</v>
      </c>
      <c r="H290" s="110">
        <v>566.84</v>
      </c>
      <c r="I290" s="42">
        <f t="shared" si="9"/>
        <v>-3616493.25</v>
      </c>
      <c r="J290" s="44" t="s">
        <v>144</v>
      </c>
      <c r="K290" s="46" t="s">
        <v>24</v>
      </c>
      <c r="L290" s="13" t="s">
        <v>799</v>
      </c>
      <c r="M290" s="44" t="s">
        <v>104</v>
      </c>
      <c r="N290" s="44" t="s">
        <v>25</v>
      </c>
    </row>
    <row r="291" spans="1:14" s="43" customFormat="1">
      <c r="A291" s="29">
        <v>43477</v>
      </c>
      <c r="B291" s="44" t="s">
        <v>397</v>
      </c>
      <c r="C291" s="44" t="s">
        <v>21</v>
      </c>
      <c r="D291" s="44" t="s">
        <v>102</v>
      </c>
      <c r="E291" s="26"/>
      <c r="F291" s="26">
        <v>300</v>
      </c>
      <c r="G291" s="110">
        <f t="shared" si="8"/>
        <v>0.53575255375383957</v>
      </c>
      <c r="H291" s="110">
        <v>559.96</v>
      </c>
      <c r="I291" s="42">
        <f t="shared" si="9"/>
        <v>-3616793.25</v>
      </c>
      <c r="J291" s="44" t="s">
        <v>374</v>
      </c>
      <c r="K291" s="44" t="s">
        <v>24</v>
      </c>
      <c r="L291" s="13" t="s">
        <v>800</v>
      </c>
      <c r="M291" s="44" t="s">
        <v>104</v>
      </c>
      <c r="N291" s="44" t="s">
        <v>25</v>
      </c>
    </row>
    <row r="292" spans="1:14" s="43" customFormat="1">
      <c r="A292" s="29">
        <v>43477</v>
      </c>
      <c r="B292" s="44" t="s">
        <v>398</v>
      </c>
      <c r="C292" s="44" t="s">
        <v>27</v>
      </c>
      <c r="D292" s="44" t="s">
        <v>102</v>
      </c>
      <c r="E292" s="26"/>
      <c r="F292" s="26">
        <v>7000</v>
      </c>
      <c r="G292" s="110">
        <f t="shared" si="8"/>
        <v>12.500892920922922</v>
      </c>
      <c r="H292" s="110">
        <v>559.96</v>
      </c>
      <c r="I292" s="42">
        <f t="shared" si="9"/>
        <v>-3623793.25</v>
      </c>
      <c r="J292" s="44" t="s">
        <v>374</v>
      </c>
      <c r="K292" s="44">
        <v>1</v>
      </c>
      <c r="L292" s="13" t="s">
        <v>800</v>
      </c>
      <c r="M292" s="44" t="s">
        <v>104</v>
      </c>
      <c r="N292" s="44" t="s">
        <v>29</v>
      </c>
    </row>
    <row r="293" spans="1:14" s="43" customFormat="1">
      <c r="A293" s="29">
        <v>43477</v>
      </c>
      <c r="B293" s="44" t="s">
        <v>399</v>
      </c>
      <c r="C293" s="44" t="s">
        <v>21</v>
      </c>
      <c r="D293" s="44" t="s">
        <v>102</v>
      </c>
      <c r="E293" s="26"/>
      <c r="F293" s="26">
        <v>10000</v>
      </c>
      <c r="G293" s="110">
        <f t="shared" si="8"/>
        <v>17.858418458461319</v>
      </c>
      <c r="H293" s="110">
        <v>559.96</v>
      </c>
      <c r="I293" s="42">
        <f t="shared" si="9"/>
        <v>-3633793.25</v>
      </c>
      <c r="J293" s="44" t="s">
        <v>374</v>
      </c>
      <c r="K293" s="44">
        <v>3</v>
      </c>
      <c r="L293" s="13" t="s">
        <v>800</v>
      </c>
      <c r="M293" s="44" t="s">
        <v>104</v>
      </c>
      <c r="N293" s="44" t="s">
        <v>29</v>
      </c>
    </row>
    <row r="294" spans="1:14" s="43" customFormat="1">
      <c r="A294" s="29">
        <v>43477</v>
      </c>
      <c r="B294" s="44" t="s">
        <v>400</v>
      </c>
      <c r="C294" s="44" t="s">
        <v>27</v>
      </c>
      <c r="D294" s="44" t="s">
        <v>102</v>
      </c>
      <c r="E294" s="26"/>
      <c r="F294" s="26">
        <v>10000</v>
      </c>
      <c r="G294" s="110">
        <f t="shared" si="8"/>
        <v>17.858418458461319</v>
      </c>
      <c r="H294" s="110">
        <v>559.96</v>
      </c>
      <c r="I294" s="42">
        <f t="shared" si="9"/>
        <v>-3643793.25</v>
      </c>
      <c r="J294" s="44" t="s">
        <v>374</v>
      </c>
      <c r="K294" s="44" t="s">
        <v>24</v>
      </c>
      <c r="L294" s="13" t="s">
        <v>800</v>
      </c>
      <c r="M294" s="44" t="s">
        <v>104</v>
      </c>
      <c r="N294" s="44" t="s">
        <v>25</v>
      </c>
    </row>
    <row r="295" spans="1:14" s="43" customFormat="1">
      <c r="A295" s="29">
        <v>43477</v>
      </c>
      <c r="B295" s="44" t="s">
        <v>401</v>
      </c>
      <c r="C295" s="44" t="s">
        <v>21</v>
      </c>
      <c r="D295" s="44" t="s">
        <v>102</v>
      </c>
      <c r="E295" s="26"/>
      <c r="F295" s="26">
        <v>500</v>
      </c>
      <c r="G295" s="110">
        <f t="shared" si="8"/>
        <v>0.89292092292306591</v>
      </c>
      <c r="H295" s="110">
        <v>559.96</v>
      </c>
      <c r="I295" s="42">
        <f t="shared" si="9"/>
        <v>-3644293.25</v>
      </c>
      <c r="J295" s="44" t="s">
        <v>374</v>
      </c>
      <c r="K295" s="44" t="s">
        <v>24</v>
      </c>
      <c r="L295" s="13" t="s">
        <v>800</v>
      </c>
      <c r="M295" s="44" t="s">
        <v>104</v>
      </c>
      <c r="N295" s="44" t="s">
        <v>25</v>
      </c>
    </row>
    <row r="296" spans="1:14" s="43" customFormat="1">
      <c r="A296" s="29">
        <v>43477</v>
      </c>
      <c r="B296" s="44" t="s">
        <v>402</v>
      </c>
      <c r="C296" s="44" t="s">
        <v>21</v>
      </c>
      <c r="D296" s="44" t="s">
        <v>102</v>
      </c>
      <c r="E296" s="26"/>
      <c r="F296" s="26">
        <v>500</v>
      </c>
      <c r="G296" s="110">
        <f t="shared" si="8"/>
        <v>0.89292092292306591</v>
      </c>
      <c r="H296" s="110">
        <v>559.96</v>
      </c>
      <c r="I296" s="42">
        <f t="shared" si="9"/>
        <v>-3644793.25</v>
      </c>
      <c r="J296" s="44" t="s">
        <v>374</v>
      </c>
      <c r="K296" s="44" t="s">
        <v>24</v>
      </c>
      <c r="L296" s="13" t="s">
        <v>800</v>
      </c>
      <c r="M296" s="44" t="s">
        <v>104</v>
      </c>
      <c r="N296" s="44" t="s">
        <v>25</v>
      </c>
    </row>
    <row r="297" spans="1:14" s="43" customFormat="1">
      <c r="A297" s="29">
        <v>43477</v>
      </c>
      <c r="B297" s="44" t="s">
        <v>403</v>
      </c>
      <c r="C297" s="44" t="s">
        <v>21</v>
      </c>
      <c r="D297" s="44" t="s">
        <v>102</v>
      </c>
      <c r="E297" s="26"/>
      <c r="F297" s="26">
        <v>500</v>
      </c>
      <c r="G297" s="110">
        <f t="shared" si="8"/>
        <v>0.89292092292306591</v>
      </c>
      <c r="H297" s="110">
        <v>559.96</v>
      </c>
      <c r="I297" s="42">
        <f t="shared" si="9"/>
        <v>-3645293.25</v>
      </c>
      <c r="J297" s="44" t="s">
        <v>374</v>
      </c>
      <c r="K297" s="44" t="s">
        <v>24</v>
      </c>
      <c r="L297" s="13" t="s">
        <v>800</v>
      </c>
      <c r="M297" s="44" t="s">
        <v>104</v>
      </c>
      <c r="N297" s="44" t="s">
        <v>25</v>
      </c>
    </row>
    <row r="298" spans="1:14" s="43" customFormat="1">
      <c r="A298" s="29">
        <v>43477</v>
      </c>
      <c r="B298" s="44" t="s">
        <v>777</v>
      </c>
      <c r="C298" s="44" t="s">
        <v>366</v>
      </c>
      <c r="D298" s="44" t="s">
        <v>102</v>
      </c>
      <c r="E298" s="26"/>
      <c r="F298" s="26">
        <v>3700</v>
      </c>
      <c r="G298" s="110">
        <f t="shared" si="8"/>
        <v>6.6076148296306876</v>
      </c>
      <c r="H298" s="110">
        <v>559.96</v>
      </c>
      <c r="I298" s="42">
        <f t="shared" si="9"/>
        <v>-3648993.25</v>
      </c>
      <c r="J298" s="44" t="s">
        <v>374</v>
      </c>
      <c r="K298" s="44" t="s">
        <v>24</v>
      </c>
      <c r="L298" s="13" t="s">
        <v>800</v>
      </c>
      <c r="M298" s="44" t="s">
        <v>104</v>
      </c>
      <c r="N298" s="44" t="s">
        <v>25</v>
      </c>
    </row>
    <row r="299" spans="1:14" s="43" customFormat="1">
      <c r="A299" s="29">
        <v>43477</v>
      </c>
      <c r="B299" s="46" t="s">
        <v>505</v>
      </c>
      <c r="C299" s="44" t="s">
        <v>21</v>
      </c>
      <c r="D299" s="46" t="s">
        <v>102</v>
      </c>
      <c r="E299" s="32"/>
      <c r="F299" s="32">
        <v>500</v>
      </c>
      <c r="G299" s="110">
        <f t="shared" si="8"/>
        <v>0.89292092292306591</v>
      </c>
      <c r="H299" s="110">
        <v>559.96</v>
      </c>
      <c r="I299" s="42">
        <f t="shared" si="9"/>
        <v>-3649493.25</v>
      </c>
      <c r="J299" s="44" t="s">
        <v>143</v>
      </c>
      <c r="K299" s="46" t="s">
        <v>24</v>
      </c>
      <c r="L299" s="13" t="s">
        <v>800</v>
      </c>
      <c r="M299" s="44" t="s">
        <v>104</v>
      </c>
      <c r="N299" s="44" t="s">
        <v>25</v>
      </c>
    </row>
    <row r="300" spans="1:14" s="43" customFormat="1">
      <c r="A300" s="29">
        <v>43477</v>
      </c>
      <c r="B300" s="46" t="s">
        <v>506</v>
      </c>
      <c r="C300" s="44" t="s">
        <v>21</v>
      </c>
      <c r="D300" s="46" t="s">
        <v>102</v>
      </c>
      <c r="E300" s="32"/>
      <c r="F300" s="32">
        <v>500</v>
      </c>
      <c r="G300" s="110">
        <f t="shared" si="8"/>
        <v>0.89292092292306591</v>
      </c>
      <c r="H300" s="110">
        <v>559.96</v>
      </c>
      <c r="I300" s="42">
        <f t="shared" si="9"/>
        <v>-3649993.25</v>
      </c>
      <c r="J300" s="44" t="s">
        <v>143</v>
      </c>
      <c r="K300" s="46" t="s">
        <v>24</v>
      </c>
      <c r="L300" s="13" t="s">
        <v>800</v>
      </c>
      <c r="M300" s="44" t="s">
        <v>104</v>
      </c>
      <c r="N300" s="44" t="s">
        <v>25</v>
      </c>
    </row>
    <row r="301" spans="1:14" s="43" customFormat="1">
      <c r="A301" s="29">
        <v>43477</v>
      </c>
      <c r="B301" s="46" t="s">
        <v>507</v>
      </c>
      <c r="C301" s="44" t="s">
        <v>21</v>
      </c>
      <c r="D301" s="46" t="s">
        <v>102</v>
      </c>
      <c r="E301" s="32"/>
      <c r="F301" s="32">
        <v>500</v>
      </c>
      <c r="G301" s="110">
        <f t="shared" si="8"/>
        <v>0.89292092292306591</v>
      </c>
      <c r="H301" s="110">
        <v>559.96</v>
      </c>
      <c r="I301" s="42">
        <f t="shared" si="9"/>
        <v>-3650493.25</v>
      </c>
      <c r="J301" s="44" t="s">
        <v>143</v>
      </c>
      <c r="K301" s="46" t="s">
        <v>24</v>
      </c>
      <c r="L301" s="13" t="s">
        <v>800</v>
      </c>
      <c r="M301" s="44" t="s">
        <v>104</v>
      </c>
      <c r="N301" s="44" t="s">
        <v>25</v>
      </c>
    </row>
    <row r="302" spans="1:14" s="43" customFormat="1">
      <c r="A302" s="29">
        <v>43477</v>
      </c>
      <c r="B302" s="46" t="s">
        <v>508</v>
      </c>
      <c r="C302" s="44" t="s">
        <v>21</v>
      </c>
      <c r="D302" s="46" t="s">
        <v>102</v>
      </c>
      <c r="E302" s="32"/>
      <c r="F302" s="32">
        <v>500</v>
      </c>
      <c r="G302" s="110">
        <f t="shared" si="8"/>
        <v>0.89292092292306591</v>
      </c>
      <c r="H302" s="110">
        <v>559.96</v>
      </c>
      <c r="I302" s="42">
        <f t="shared" si="9"/>
        <v>-3650993.25</v>
      </c>
      <c r="J302" s="44" t="s">
        <v>143</v>
      </c>
      <c r="K302" s="46" t="s">
        <v>24</v>
      </c>
      <c r="L302" s="13" t="s">
        <v>800</v>
      </c>
      <c r="M302" s="44" t="s">
        <v>104</v>
      </c>
      <c r="N302" s="44" t="s">
        <v>25</v>
      </c>
    </row>
    <row r="303" spans="1:14" s="43" customFormat="1">
      <c r="A303" s="29">
        <v>43477</v>
      </c>
      <c r="B303" s="46" t="s">
        <v>509</v>
      </c>
      <c r="C303" s="44" t="s">
        <v>21</v>
      </c>
      <c r="D303" s="46" t="s">
        <v>102</v>
      </c>
      <c r="E303" s="32"/>
      <c r="F303" s="32">
        <v>500</v>
      </c>
      <c r="G303" s="110">
        <f t="shared" si="8"/>
        <v>0.89292092292306591</v>
      </c>
      <c r="H303" s="110">
        <v>559.96</v>
      </c>
      <c r="I303" s="42">
        <f t="shared" si="9"/>
        <v>-3651493.25</v>
      </c>
      <c r="J303" s="44" t="s">
        <v>143</v>
      </c>
      <c r="K303" s="46" t="s">
        <v>24</v>
      </c>
      <c r="L303" s="13" t="s">
        <v>800</v>
      </c>
      <c r="M303" s="44" t="s">
        <v>104</v>
      </c>
      <c r="N303" s="44" t="s">
        <v>25</v>
      </c>
    </row>
    <row r="304" spans="1:14" s="43" customFormat="1">
      <c r="A304" s="29">
        <v>43477</v>
      </c>
      <c r="B304" s="46" t="s">
        <v>510</v>
      </c>
      <c r="C304" s="44" t="s">
        <v>21</v>
      </c>
      <c r="D304" s="46" t="s">
        <v>102</v>
      </c>
      <c r="E304" s="32"/>
      <c r="F304" s="32">
        <v>500</v>
      </c>
      <c r="G304" s="110">
        <f t="shared" si="8"/>
        <v>0.89292092292306591</v>
      </c>
      <c r="H304" s="110">
        <v>559.96</v>
      </c>
      <c r="I304" s="42">
        <f t="shared" si="9"/>
        <v>-3651993.25</v>
      </c>
      <c r="J304" s="44" t="s">
        <v>143</v>
      </c>
      <c r="K304" s="46" t="s">
        <v>24</v>
      </c>
      <c r="L304" s="13" t="s">
        <v>800</v>
      </c>
      <c r="M304" s="44" t="s">
        <v>104</v>
      </c>
      <c r="N304" s="44" t="s">
        <v>25</v>
      </c>
    </row>
    <row r="305" spans="1:14" s="43" customFormat="1">
      <c r="A305" s="29">
        <v>43477</v>
      </c>
      <c r="B305" s="46" t="s">
        <v>511</v>
      </c>
      <c r="C305" s="44" t="s">
        <v>21</v>
      </c>
      <c r="D305" s="46" t="s">
        <v>102</v>
      </c>
      <c r="E305" s="32"/>
      <c r="F305" s="32">
        <v>500</v>
      </c>
      <c r="G305" s="110">
        <f t="shared" si="8"/>
        <v>0.89292092292306591</v>
      </c>
      <c r="H305" s="110">
        <v>559.96</v>
      </c>
      <c r="I305" s="42">
        <f t="shared" si="9"/>
        <v>-3652493.25</v>
      </c>
      <c r="J305" s="44" t="s">
        <v>143</v>
      </c>
      <c r="K305" s="46" t="s">
        <v>24</v>
      </c>
      <c r="L305" s="13" t="s">
        <v>800</v>
      </c>
      <c r="M305" s="44" t="s">
        <v>104</v>
      </c>
      <c r="N305" s="44" t="s">
        <v>25</v>
      </c>
    </row>
    <row r="306" spans="1:14" s="43" customFormat="1">
      <c r="A306" s="29">
        <v>43477</v>
      </c>
      <c r="B306" s="46" t="s">
        <v>512</v>
      </c>
      <c r="C306" s="44" t="s">
        <v>21</v>
      </c>
      <c r="D306" s="46" t="s">
        <v>102</v>
      </c>
      <c r="E306" s="32"/>
      <c r="F306" s="32">
        <v>500</v>
      </c>
      <c r="G306" s="110">
        <f t="shared" si="8"/>
        <v>0.89292092292306591</v>
      </c>
      <c r="H306" s="110">
        <v>559.96</v>
      </c>
      <c r="I306" s="42">
        <f t="shared" si="9"/>
        <v>-3652993.25</v>
      </c>
      <c r="J306" s="44" t="s">
        <v>143</v>
      </c>
      <c r="K306" s="46" t="s">
        <v>24</v>
      </c>
      <c r="L306" s="13" t="s">
        <v>800</v>
      </c>
      <c r="M306" s="44" t="s">
        <v>104</v>
      </c>
      <c r="N306" s="44" t="s">
        <v>25</v>
      </c>
    </row>
    <row r="307" spans="1:14">
      <c r="A307" s="29">
        <v>43477</v>
      </c>
      <c r="B307" s="46" t="s">
        <v>758</v>
      </c>
      <c r="C307" s="44" t="s">
        <v>21</v>
      </c>
      <c r="D307" s="46" t="s">
        <v>675</v>
      </c>
      <c r="E307" s="32"/>
      <c r="F307" s="32">
        <v>60000</v>
      </c>
      <c r="G307" s="110">
        <f t="shared" si="8"/>
        <v>105.84997530167243</v>
      </c>
      <c r="H307" s="110">
        <v>566.84</v>
      </c>
      <c r="I307" s="42">
        <f t="shared" si="9"/>
        <v>-3712993.25</v>
      </c>
      <c r="J307" s="44" t="s">
        <v>143</v>
      </c>
      <c r="K307" s="46" t="s">
        <v>24</v>
      </c>
      <c r="L307" s="13" t="s">
        <v>799</v>
      </c>
      <c r="M307" s="44" t="s">
        <v>104</v>
      </c>
      <c r="N307" s="44" t="s">
        <v>25</v>
      </c>
    </row>
    <row r="308" spans="1:14">
      <c r="A308" s="29">
        <v>43477</v>
      </c>
      <c r="B308" s="46" t="s">
        <v>576</v>
      </c>
      <c r="C308" s="44" t="s">
        <v>21</v>
      </c>
      <c r="D308" s="46" t="s">
        <v>22</v>
      </c>
      <c r="E308" s="32"/>
      <c r="F308" s="32">
        <v>1000</v>
      </c>
      <c r="G308" s="110">
        <f t="shared" si="8"/>
        <v>1.7641662550278738</v>
      </c>
      <c r="H308" s="110">
        <v>566.84</v>
      </c>
      <c r="I308" s="42">
        <f t="shared" si="9"/>
        <v>-3713993.25</v>
      </c>
      <c r="J308" s="46" t="s">
        <v>140</v>
      </c>
      <c r="K308" s="46" t="s">
        <v>536</v>
      </c>
      <c r="L308" s="13" t="s">
        <v>799</v>
      </c>
      <c r="M308" s="44" t="s">
        <v>104</v>
      </c>
      <c r="N308" s="44" t="s">
        <v>25</v>
      </c>
    </row>
    <row r="309" spans="1:14">
      <c r="A309" s="29">
        <v>43477</v>
      </c>
      <c r="B309" s="46" t="s">
        <v>577</v>
      </c>
      <c r="C309" s="44" t="s">
        <v>21</v>
      </c>
      <c r="D309" s="46" t="s">
        <v>22</v>
      </c>
      <c r="E309" s="32"/>
      <c r="F309" s="32">
        <v>4000</v>
      </c>
      <c r="G309" s="110">
        <f t="shared" si="8"/>
        <v>7.0566650201114953</v>
      </c>
      <c r="H309" s="110">
        <v>566.84</v>
      </c>
      <c r="I309" s="42">
        <f t="shared" si="9"/>
        <v>-3717993.25</v>
      </c>
      <c r="J309" s="46" t="s">
        <v>140</v>
      </c>
      <c r="K309" s="46" t="s">
        <v>536</v>
      </c>
      <c r="L309" s="13" t="s">
        <v>799</v>
      </c>
      <c r="M309" s="44" t="s">
        <v>104</v>
      </c>
      <c r="N309" s="44" t="s">
        <v>25</v>
      </c>
    </row>
    <row r="310" spans="1:14">
      <c r="A310" s="29">
        <v>43477</v>
      </c>
      <c r="B310" s="46" t="s">
        <v>578</v>
      </c>
      <c r="C310" s="44" t="s">
        <v>21</v>
      </c>
      <c r="D310" s="46" t="s">
        <v>22</v>
      </c>
      <c r="E310" s="32"/>
      <c r="F310" s="32">
        <v>1500</v>
      </c>
      <c r="G310" s="110">
        <f t="shared" si="8"/>
        <v>2.6462493825418107</v>
      </c>
      <c r="H310" s="110">
        <v>566.84</v>
      </c>
      <c r="I310" s="42">
        <f t="shared" si="9"/>
        <v>-3719493.25</v>
      </c>
      <c r="J310" s="46" t="s">
        <v>140</v>
      </c>
      <c r="K310" s="46" t="s">
        <v>536</v>
      </c>
      <c r="L310" s="13" t="s">
        <v>799</v>
      </c>
      <c r="M310" s="44" t="s">
        <v>104</v>
      </c>
      <c r="N310" s="44" t="s">
        <v>25</v>
      </c>
    </row>
    <row r="311" spans="1:14" s="43" customFormat="1">
      <c r="A311" s="29">
        <v>43477</v>
      </c>
      <c r="B311" s="46" t="s">
        <v>584</v>
      </c>
      <c r="C311" s="44" t="s">
        <v>27</v>
      </c>
      <c r="D311" s="46" t="s">
        <v>22</v>
      </c>
      <c r="E311" s="32"/>
      <c r="F311" s="32">
        <v>15000</v>
      </c>
      <c r="G311" s="110">
        <f t="shared" si="8"/>
        <v>26.462493825418107</v>
      </c>
      <c r="H311" s="110">
        <v>566.84</v>
      </c>
      <c r="I311" s="42">
        <f t="shared" si="9"/>
        <v>-3734493.25</v>
      </c>
      <c r="J311" s="46" t="s">
        <v>140</v>
      </c>
      <c r="K311" s="46">
        <v>11</v>
      </c>
      <c r="L311" s="13" t="s">
        <v>799</v>
      </c>
      <c r="M311" s="44" t="s">
        <v>104</v>
      </c>
      <c r="N311" s="44" t="s">
        <v>29</v>
      </c>
    </row>
    <row r="312" spans="1:14">
      <c r="A312" s="29">
        <v>43477</v>
      </c>
      <c r="B312" s="44" t="s">
        <v>670</v>
      </c>
      <c r="C312" s="44" t="s">
        <v>21</v>
      </c>
      <c r="D312" s="44" t="s">
        <v>102</v>
      </c>
      <c r="E312" s="32"/>
      <c r="F312" s="31">
        <v>1500</v>
      </c>
      <c r="G312" s="110">
        <f t="shared" si="8"/>
        <v>2.6787627687691975</v>
      </c>
      <c r="H312" s="110">
        <v>559.96</v>
      </c>
      <c r="I312" s="42">
        <f t="shared" si="9"/>
        <v>-3735993.25</v>
      </c>
      <c r="J312" s="44" t="s">
        <v>417</v>
      </c>
      <c r="K312" s="44" t="s">
        <v>634</v>
      </c>
      <c r="L312" s="13" t="s">
        <v>800</v>
      </c>
      <c r="M312" s="44" t="s">
        <v>104</v>
      </c>
      <c r="N312" s="44" t="s">
        <v>25</v>
      </c>
    </row>
    <row r="313" spans="1:14">
      <c r="A313" s="29">
        <v>43477</v>
      </c>
      <c r="B313" s="44" t="s">
        <v>671</v>
      </c>
      <c r="C313" s="44" t="s">
        <v>21</v>
      </c>
      <c r="D313" s="44" t="s">
        <v>102</v>
      </c>
      <c r="E313" s="32"/>
      <c r="F313" s="31">
        <v>500</v>
      </c>
      <c r="G313" s="110">
        <f t="shared" si="8"/>
        <v>0.89292092292306591</v>
      </c>
      <c r="H313" s="110">
        <v>559.96</v>
      </c>
      <c r="I313" s="42">
        <f t="shared" si="9"/>
        <v>-3736493.25</v>
      </c>
      <c r="J313" s="44" t="s">
        <v>417</v>
      </c>
      <c r="K313" s="44" t="s">
        <v>634</v>
      </c>
      <c r="L313" s="13" t="s">
        <v>800</v>
      </c>
      <c r="M313" s="44" t="s">
        <v>104</v>
      </c>
      <c r="N313" s="44" t="s">
        <v>25</v>
      </c>
    </row>
    <row r="314" spans="1:14">
      <c r="A314" s="29">
        <v>43477</v>
      </c>
      <c r="B314" s="44" t="s">
        <v>672</v>
      </c>
      <c r="C314" s="44" t="s">
        <v>21</v>
      </c>
      <c r="D314" s="44" t="s">
        <v>102</v>
      </c>
      <c r="E314" s="32"/>
      <c r="F314" s="31">
        <v>500</v>
      </c>
      <c r="G314" s="110">
        <f t="shared" si="8"/>
        <v>0.89292092292306591</v>
      </c>
      <c r="H314" s="110">
        <v>559.96</v>
      </c>
      <c r="I314" s="42">
        <f t="shared" si="9"/>
        <v>-3736993.25</v>
      </c>
      <c r="J314" s="44" t="s">
        <v>417</v>
      </c>
      <c r="K314" s="44" t="s">
        <v>634</v>
      </c>
      <c r="L314" s="13" t="s">
        <v>800</v>
      </c>
      <c r="M314" s="44" t="s">
        <v>104</v>
      </c>
      <c r="N314" s="44" t="s">
        <v>25</v>
      </c>
    </row>
    <row r="315" spans="1:14">
      <c r="A315" s="29">
        <v>43477</v>
      </c>
      <c r="B315" s="44" t="s">
        <v>673</v>
      </c>
      <c r="C315" s="44" t="s">
        <v>21</v>
      </c>
      <c r="D315" s="44" t="s">
        <v>102</v>
      </c>
      <c r="E315" s="32"/>
      <c r="F315" s="31">
        <v>2000</v>
      </c>
      <c r="G315" s="110">
        <f t="shared" si="8"/>
        <v>3.5716836916922636</v>
      </c>
      <c r="H315" s="110">
        <v>559.96</v>
      </c>
      <c r="I315" s="42">
        <f t="shared" si="9"/>
        <v>-3738993.25</v>
      </c>
      <c r="J315" s="44" t="s">
        <v>417</v>
      </c>
      <c r="K315" s="44" t="s">
        <v>634</v>
      </c>
      <c r="L315" s="13" t="s">
        <v>800</v>
      </c>
      <c r="M315" s="44" t="s">
        <v>104</v>
      </c>
      <c r="N315" s="44" t="s">
        <v>25</v>
      </c>
    </row>
    <row r="316" spans="1:14">
      <c r="A316" s="29">
        <v>43477</v>
      </c>
      <c r="B316" s="44" t="s">
        <v>674</v>
      </c>
      <c r="C316" s="44" t="s">
        <v>41</v>
      </c>
      <c r="D316" s="44" t="s">
        <v>675</v>
      </c>
      <c r="E316" s="32"/>
      <c r="F316" s="31">
        <v>3000</v>
      </c>
      <c r="G316" s="110">
        <f t="shared" si="8"/>
        <v>5.2924987650836215</v>
      </c>
      <c r="H316" s="110">
        <v>566.84</v>
      </c>
      <c r="I316" s="42">
        <f t="shared" si="9"/>
        <v>-3741993.25</v>
      </c>
      <c r="J316" s="44" t="s">
        <v>417</v>
      </c>
      <c r="K316" s="44" t="s">
        <v>107</v>
      </c>
      <c r="L316" s="13" t="s">
        <v>799</v>
      </c>
      <c r="M316" s="44" t="s">
        <v>104</v>
      </c>
      <c r="N316" s="44" t="s">
        <v>25</v>
      </c>
    </row>
    <row r="317" spans="1:14">
      <c r="A317" s="29">
        <v>43477</v>
      </c>
      <c r="B317" s="44" t="s">
        <v>676</v>
      </c>
      <c r="C317" s="44" t="s">
        <v>21</v>
      </c>
      <c r="D317" s="44" t="s">
        <v>102</v>
      </c>
      <c r="E317" s="32"/>
      <c r="F317" s="31">
        <v>1500</v>
      </c>
      <c r="G317" s="110">
        <f t="shared" si="8"/>
        <v>2.6787627687691975</v>
      </c>
      <c r="H317" s="110">
        <v>559.96</v>
      </c>
      <c r="I317" s="42">
        <f t="shared" si="9"/>
        <v>-3743493.25</v>
      </c>
      <c r="J317" s="44" t="s">
        <v>417</v>
      </c>
      <c r="K317" s="44" t="s">
        <v>634</v>
      </c>
      <c r="L317" s="13" t="s">
        <v>800</v>
      </c>
      <c r="M317" s="44" t="s">
        <v>104</v>
      </c>
      <c r="N317" s="44" t="s">
        <v>25</v>
      </c>
    </row>
    <row r="318" spans="1:14" s="43" customFormat="1">
      <c r="A318" s="29">
        <v>43477</v>
      </c>
      <c r="B318" s="44" t="s">
        <v>677</v>
      </c>
      <c r="C318" s="44" t="s">
        <v>135</v>
      </c>
      <c r="D318" s="44" t="s">
        <v>675</v>
      </c>
      <c r="E318" s="31"/>
      <c r="F318" s="31">
        <v>165000</v>
      </c>
      <c r="G318" s="110">
        <f t="shared" si="8"/>
        <v>291.08743207959918</v>
      </c>
      <c r="H318" s="110">
        <v>566.84</v>
      </c>
      <c r="I318" s="42">
        <f t="shared" si="9"/>
        <v>-3908493.25</v>
      </c>
      <c r="J318" s="44" t="s">
        <v>417</v>
      </c>
      <c r="K318" s="44">
        <v>22</v>
      </c>
      <c r="L318" s="13" t="s">
        <v>799</v>
      </c>
      <c r="M318" s="44" t="s">
        <v>104</v>
      </c>
      <c r="N318" s="44" t="s">
        <v>29</v>
      </c>
    </row>
    <row r="319" spans="1:14" s="43" customFormat="1">
      <c r="A319" s="29">
        <v>43477</v>
      </c>
      <c r="B319" s="44" t="s">
        <v>678</v>
      </c>
      <c r="C319" s="44" t="s">
        <v>135</v>
      </c>
      <c r="D319" s="44" t="s">
        <v>675</v>
      </c>
      <c r="E319" s="31"/>
      <c r="F319" s="31">
        <v>20000</v>
      </c>
      <c r="G319" s="110">
        <f t="shared" si="8"/>
        <v>35.283325100557477</v>
      </c>
      <c r="H319" s="110">
        <v>566.84</v>
      </c>
      <c r="I319" s="42">
        <f t="shared" si="9"/>
        <v>-3928493.25</v>
      </c>
      <c r="J319" s="44" t="s">
        <v>417</v>
      </c>
      <c r="K319" s="44">
        <v>12</v>
      </c>
      <c r="L319" s="13" t="s">
        <v>799</v>
      </c>
      <c r="M319" s="44" t="s">
        <v>104</v>
      </c>
      <c r="N319" s="44" t="s">
        <v>29</v>
      </c>
    </row>
    <row r="320" spans="1:14">
      <c r="A320" s="29">
        <v>43477</v>
      </c>
      <c r="B320" s="44" t="s">
        <v>679</v>
      </c>
      <c r="C320" s="44" t="s">
        <v>21</v>
      </c>
      <c r="D320" s="44" t="s">
        <v>102</v>
      </c>
      <c r="E320" s="31"/>
      <c r="F320" s="31">
        <v>1000</v>
      </c>
      <c r="G320" s="110">
        <f t="shared" si="8"/>
        <v>1.7858418458461318</v>
      </c>
      <c r="H320" s="110">
        <v>559.96</v>
      </c>
      <c r="I320" s="42">
        <f t="shared" si="9"/>
        <v>-3929493.25</v>
      </c>
      <c r="J320" s="44" t="s">
        <v>417</v>
      </c>
      <c r="K320" s="44" t="s">
        <v>634</v>
      </c>
      <c r="L320" s="13" t="s">
        <v>800</v>
      </c>
      <c r="M320" s="44" t="s">
        <v>104</v>
      </c>
      <c r="N320" s="44" t="s">
        <v>25</v>
      </c>
    </row>
    <row r="321" spans="1:14">
      <c r="A321" s="29">
        <v>43477</v>
      </c>
      <c r="B321" s="44" t="s">
        <v>680</v>
      </c>
      <c r="C321" s="44" t="s">
        <v>21</v>
      </c>
      <c r="D321" s="44" t="s">
        <v>102</v>
      </c>
      <c r="E321" s="31"/>
      <c r="F321" s="31">
        <v>1500</v>
      </c>
      <c r="G321" s="110">
        <f t="shared" si="8"/>
        <v>2.6787627687691975</v>
      </c>
      <c r="H321" s="110">
        <v>559.96</v>
      </c>
      <c r="I321" s="42">
        <f t="shared" si="9"/>
        <v>-3930993.25</v>
      </c>
      <c r="J321" s="44" t="s">
        <v>417</v>
      </c>
      <c r="K321" s="44" t="s">
        <v>634</v>
      </c>
      <c r="L321" s="13" t="s">
        <v>800</v>
      </c>
      <c r="M321" s="44" t="s">
        <v>104</v>
      </c>
      <c r="N321" s="44" t="s">
        <v>25</v>
      </c>
    </row>
    <row r="322" spans="1:14">
      <c r="A322" s="29">
        <v>43478</v>
      </c>
      <c r="B322" s="44" t="s">
        <v>58</v>
      </c>
      <c r="C322" s="44" t="s">
        <v>21</v>
      </c>
      <c r="D322" s="44" t="s">
        <v>22</v>
      </c>
      <c r="E322" s="26"/>
      <c r="F322" s="26">
        <v>1500</v>
      </c>
      <c r="G322" s="110">
        <f t="shared" si="8"/>
        <v>2.6462493825418107</v>
      </c>
      <c r="H322" s="110">
        <v>566.84</v>
      </c>
      <c r="I322" s="42">
        <f t="shared" si="9"/>
        <v>-3932493.25</v>
      </c>
      <c r="J322" s="44" t="s">
        <v>23</v>
      </c>
      <c r="K322" s="44" t="s">
        <v>24</v>
      </c>
      <c r="L322" s="13" t="s">
        <v>799</v>
      </c>
      <c r="M322" s="44" t="s">
        <v>104</v>
      </c>
      <c r="N322" s="44" t="s">
        <v>25</v>
      </c>
    </row>
    <row r="323" spans="1:14">
      <c r="A323" s="29">
        <v>43478</v>
      </c>
      <c r="B323" s="44" t="s">
        <v>59</v>
      </c>
      <c r="C323" s="44" t="s">
        <v>793</v>
      </c>
      <c r="D323" s="44" t="s">
        <v>22</v>
      </c>
      <c r="E323" s="26"/>
      <c r="F323" s="26">
        <v>1500</v>
      </c>
      <c r="G323" s="110">
        <f t="shared" si="8"/>
        <v>2.6462493825418107</v>
      </c>
      <c r="H323" s="110">
        <v>566.84</v>
      </c>
      <c r="I323" s="42">
        <f t="shared" si="9"/>
        <v>-3933993.25</v>
      </c>
      <c r="J323" s="44" t="s">
        <v>23</v>
      </c>
      <c r="K323" s="44" t="s">
        <v>24</v>
      </c>
      <c r="L323" s="13" t="s">
        <v>799</v>
      </c>
      <c r="M323" s="44" t="s">
        <v>104</v>
      </c>
      <c r="N323" s="44" t="s">
        <v>25</v>
      </c>
    </row>
    <row r="324" spans="1:14">
      <c r="A324" s="29">
        <v>43478</v>
      </c>
      <c r="B324" s="46" t="s">
        <v>119</v>
      </c>
      <c r="C324" s="44" t="s">
        <v>21</v>
      </c>
      <c r="D324" s="46" t="s">
        <v>102</v>
      </c>
      <c r="E324" s="32"/>
      <c r="F324" s="32">
        <v>500</v>
      </c>
      <c r="G324" s="110">
        <f t="shared" si="8"/>
        <v>0.89292092292306591</v>
      </c>
      <c r="H324" s="110">
        <v>559.96</v>
      </c>
      <c r="I324" s="42">
        <f t="shared" si="9"/>
        <v>-3934493.25</v>
      </c>
      <c r="J324" s="46" t="s">
        <v>103</v>
      </c>
      <c r="K324" s="46" t="s">
        <v>24</v>
      </c>
      <c r="L324" s="13" t="s">
        <v>800</v>
      </c>
      <c r="M324" s="44" t="s">
        <v>104</v>
      </c>
      <c r="N324" s="44" t="s">
        <v>25</v>
      </c>
    </row>
    <row r="325" spans="1:14">
      <c r="A325" s="29">
        <v>43478</v>
      </c>
      <c r="B325" s="46" t="s">
        <v>120</v>
      </c>
      <c r="C325" s="44" t="s">
        <v>21</v>
      </c>
      <c r="D325" s="46" t="s">
        <v>102</v>
      </c>
      <c r="E325" s="32"/>
      <c r="F325" s="32">
        <v>500</v>
      </c>
      <c r="G325" s="110">
        <f t="shared" si="8"/>
        <v>0.89292092292306591</v>
      </c>
      <c r="H325" s="110">
        <v>559.96</v>
      </c>
      <c r="I325" s="42">
        <f t="shared" si="9"/>
        <v>-3934993.25</v>
      </c>
      <c r="J325" s="46" t="s">
        <v>103</v>
      </c>
      <c r="K325" s="46" t="s">
        <v>24</v>
      </c>
      <c r="L325" s="13" t="s">
        <v>800</v>
      </c>
      <c r="M325" s="44" t="s">
        <v>104</v>
      </c>
      <c r="N325" s="44" t="s">
        <v>25</v>
      </c>
    </row>
    <row r="326" spans="1:14">
      <c r="A326" s="29">
        <v>43478</v>
      </c>
      <c r="B326" s="46" t="s">
        <v>121</v>
      </c>
      <c r="C326" s="44" t="s">
        <v>21</v>
      </c>
      <c r="D326" s="46" t="s">
        <v>102</v>
      </c>
      <c r="E326" s="32"/>
      <c r="F326" s="32">
        <v>500</v>
      </c>
      <c r="G326" s="110">
        <f t="shared" si="8"/>
        <v>0.89292092292306591</v>
      </c>
      <c r="H326" s="110">
        <v>559.96</v>
      </c>
      <c r="I326" s="42">
        <f t="shared" si="9"/>
        <v>-3935493.25</v>
      </c>
      <c r="J326" s="46" t="s">
        <v>103</v>
      </c>
      <c r="K326" s="46" t="s">
        <v>24</v>
      </c>
      <c r="L326" s="13" t="s">
        <v>800</v>
      </c>
      <c r="M326" s="44" t="s">
        <v>104</v>
      </c>
      <c r="N326" s="44" t="s">
        <v>25</v>
      </c>
    </row>
    <row r="327" spans="1:14">
      <c r="A327" s="29">
        <v>43478</v>
      </c>
      <c r="B327" s="46" t="s">
        <v>122</v>
      </c>
      <c r="C327" s="44" t="s">
        <v>21</v>
      </c>
      <c r="D327" s="46" t="s">
        <v>102</v>
      </c>
      <c r="E327" s="32"/>
      <c r="F327" s="32">
        <v>500</v>
      </c>
      <c r="G327" s="110">
        <f t="shared" si="8"/>
        <v>0.89292092292306591</v>
      </c>
      <c r="H327" s="110">
        <v>559.96</v>
      </c>
      <c r="I327" s="42">
        <f t="shared" si="9"/>
        <v>-3935993.25</v>
      </c>
      <c r="J327" s="46" t="s">
        <v>103</v>
      </c>
      <c r="K327" s="46" t="s">
        <v>24</v>
      </c>
      <c r="L327" s="13" t="s">
        <v>800</v>
      </c>
      <c r="M327" s="44" t="s">
        <v>104</v>
      </c>
      <c r="N327" s="44" t="s">
        <v>25</v>
      </c>
    </row>
    <row r="328" spans="1:14">
      <c r="A328" s="29">
        <v>43478</v>
      </c>
      <c r="B328" s="46" t="s">
        <v>121</v>
      </c>
      <c r="C328" s="44" t="s">
        <v>21</v>
      </c>
      <c r="D328" s="46" t="s">
        <v>102</v>
      </c>
      <c r="E328" s="32"/>
      <c r="F328" s="32">
        <v>500</v>
      </c>
      <c r="G328" s="110">
        <f t="shared" si="8"/>
        <v>0.89292092292306591</v>
      </c>
      <c r="H328" s="110">
        <v>559.96</v>
      </c>
      <c r="I328" s="42">
        <f t="shared" si="9"/>
        <v>-3936493.25</v>
      </c>
      <c r="J328" s="46" t="s">
        <v>103</v>
      </c>
      <c r="K328" s="46" t="s">
        <v>24</v>
      </c>
      <c r="L328" s="13" t="s">
        <v>800</v>
      </c>
      <c r="M328" s="44" t="s">
        <v>104</v>
      </c>
      <c r="N328" s="44" t="s">
        <v>25</v>
      </c>
    </row>
    <row r="329" spans="1:14" s="43" customFormat="1">
      <c r="A329" s="29">
        <v>43478</v>
      </c>
      <c r="B329" s="46" t="s">
        <v>123</v>
      </c>
      <c r="C329" s="46" t="s">
        <v>97</v>
      </c>
      <c r="D329" s="46" t="s">
        <v>102</v>
      </c>
      <c r="E329" s="32"/>
      <c r="F329" s="32">
        <v>51000</v>
      </c>
      <c r="G329" s="110">
        <f t="shared" si="8"/>
        <v>91.077934138152713</v>
      </c>
      <c r="H329" s="110">
        <v>559.96</v>
      </c>
      <c r="I329" s="42">
        <f t="shared" si="9"/>
        <v>-3987493.25</v>
      </c>
      <c r="J329" s="46" t="s">
        <v>103</v>
      </c>
      <c r="K329" s="46" t="s">
        <v>107</v>
      </c>
      <c r="L329" s="13" t="s">
        <v>800</v>
      </c>
      <c r="M329" s="44" t="s">
        <v>104</v>
      </c>
      <c r="N329" s="44" t="s">
        <v>29</v>
      </c>
    </row>
    <row r="330" spans="1:14">
      <c r="A330" s="29">
        <v>43478</v>
      </c>
      <c r="B330" s="44" t="s">
        <v>284</v>
      </c>
      <c r="C330" s="44" t="s">
        <v>21</v>
      </c>
      <c r="D330" s="44" t="s">
        <v>22</v>
      </c>
      <c r="E330" s="32"/>
      <c r="F330" s="32">
        <v>2000</v>
      </c>
      <c r="G330" s="110">
        <f t="shared" si="8"/>
        <v>3.5283325100557477</v>
      </c>
      <c r="H330" s="110">
        <v>566.84</v>
      </c>
      <c r="I330" s="42">
        <f t="shared" si="9"/>
        <v>-3989493.25</v>
      </c>
      <c r="J330" s="44" t="s">
        <v>144</v>
      </c>
      <c r="K330" s="46" t="s">
        <v>24</v>
      </c>
      <c r="L330" s="13" t="s">
        <v>799</v>
      </c>
      <c r="M330" s="44" t="s">
        <v>104</v>
      </c>
      <c r="N330" s="44" t="s">
        <v>25</v>
      </c>
    </row>
    <row r="331" spans="1:14">
      <c r="A331" s="29">
        <v>43478</v>
      </c>
      <c r="B331" s="44" t="s">
        <v>285</v>
      </c>
      <c r="C331" s="44" t="s">
        <v>21</v>
      </c>
      <c r="D331" s="44" t="s">
        <v>22</v>
      </c>
      <c r="E331" s="32"/>
      <c r="F331" s="32">
        <v>2000</v>
      </c>
      <c r="G331" s="110">
        <f t="shared" si="8"/>
        <v>3.5283325100557477</v>
      </c>
      <c r="H331" s="110">
        <v>566.84</v>
      </c>
      <c r="I331" s="42">
        <f t="shared" si="9"/>
        <v>-3991493.25</v>
      </c>
      <c r="J331" s="44" t="s">
        <v>144</v>
      </c>
      <c r="K331" s="46" t="s">
        <v>24</v>
      </c>
      <c r="L331" s="13" t="s">
        <v>799</v>
      </c>
      <c r="M331" s="44" t="s">
        <v>104</v>
      </c>
      <c r="N331" s="44" t="s">
        <v>25</v>
      </c>
    </row>
    <row r="332" spans="1:14">
      <c r="A332" s="29">
        <v>43478</v>
      </c>
      <c r="B332" s="44" t="s">
        <v>286</v>
      </c>
      <c r="C332" s="44" t="s">
        <v>21</v>
      </c>
      <c r="D332" s="44" t="s">
        <v>22</v>
      </c>
      <c r="E332" s="32"/>
      <c r="F332" s="32">
        <v>2000</v>
      </c>
      <c r="G332" s="110">
        <f t="shared" si="8"/>
        <v>3.5283325100557477</v>
      </c>
      <c r="H332" s="110">
        <v>566.84</v>
      </c>
      <c r="I332" s="42">
        <f t="shared" si="9"/>
        <v>-3993493.25</v>
      </c>
      <c r="J332" s="44" t="s">
        <v>144</v>
      </c>
      <c r="K332" s="46" t="s">
        <v>24</v>
      </c>
      <c r="L332" s="13" t="s">
        <v>799</v>
      </c>
      <c r="M332" s="44" t="s">
        <v>104</v>
      </c>
      <c r="N332" s="44" t="s">
        <v>25</v>
      </c>
    </row>
    <row r="333" spans="1:14">
      <c r="A333" s="29">
        <v>43478</v>
      </c>
      <c r="B333" s="44" t="s">
        <v>287</v>
      </c>
      <c r="C333" s="44" t="s">
        <v>21</v>
      </c>
      <c r="D333" s="44" t="s">
        <v>22</v>
      </c>
      <c r="E333" s="32"/>
      <c r="F333" s="32">
        <v>2000</v>
      </c>
      <c r="G333" s="110">
        <f t="shared" si="8"/>
        <v>3.5283325100557477</v>
      </c>
      <c r="H333" s="110">
        <v>566.84</v>
      </c>
      <c r="I333" s="42">
        <f t="shared" si="9"/>
        <v>-3995493.25</v>
      </c>
      <c r="J333" s="44" t="s">
        <v>144</v>
      </c>
      <c r="K333" s="46" t="s">
        <v>24</v>
      </c>
      <c r="L333" s="13" t="s">
        <v>799</v>
      </c>
      <c r="M333" s="44" t="s">
        <v>104</v>
      </c>
      <c r="N333" s="44" t="s">
        <v>25</v>
      </c>
    </row>
    <row r="334" spans="1:14">
      <c r="A334" s="29">
        <v>43478</v>
      </c>
      <c r="B334" s="44" t="s">
        <v>288</v>
      </c>
      <c r="C334" s="44" t="s">
        <v>21</v>
      </c>
      <c r="D334" s="44" t="s">
        <v>22</v>
      </c>
      <c r="E334" s="32"/>
      <c r="F334" s="32">
        <v>1000</v>
      </c>
      <c r="G334" s="110">
        <f t="shared" ref="G334:G397" si="10">+F334/H334</f>
        <v>1.7641662550278738</v>
      </c>
      <c r="H334" s="110">
        <v>566.84</v>
      </c>
      <c r="I334" s="42">
        <f t="shared" si="9"/>
        <v>-3996493.25</v>
      </c>
      <c r="J334" s="44" t="s">
        <v>144</v>
      </c>
      <c r="K334" s="46" t="s">
        <v>24</v>
      </c>
      <c r="L334" s="13" t="s">
        <v>799</v>
      </c>
      <c r="M334" s="44" t="s">
        <v>104</v>
      </c>
      <c r="N334" s="44" t="s">
        <v>25</v>
      </c>
    </row>
    <row r="335" spans="1:14" s="43" customFormat="1">
      <c r="A335" s="29">
        <v>43478</v>
      </c>
      <c r="B335" s="44" t="s">
        <v>404</v>
      </c>
      <c r="C335" s="44" t="s">
        <v>21</v>
      </c>
      <c r="D335" s="44" t="s">
        <v>102</v>
      </c>
      <c r="E335" s="26"/>
      <c r="F335" s="26">
        <v>500</v>
      </c>
      <c r="G335" s="110">
        <f t="shared" si="10"/>
        <v>0.89292092292306591</v>
      </c>
      <c r="H335" s="110">
        <v>559.96</v>
      </c>
      <c r="I335" s="42">
        <f t="shared" si="9"/>
        <v>-3996993.25</v>
      </c>
      <c r="J335" s="44" t="s">
        <v>374</v>
      </c>
      <c r="K335" s="44" t="s">
        <v>24</v>
      </c>
      <c r="L335" s="13" t="s">
        <v>800</v>
      </c>
      <c r="M335" s="44" t="s">
        <v>104</v>
      </c>
      <c r="N335" s="44" t="s">
        <v>25</v>
      </c>
    </row>
    <row r="336" spans="1:14" s="43" customFormat="1">
      <c r="A336" s="29">
        <v>43478</v>
      </c>
      <c r="B336" s="44" t="s">
        <v>405</v>
      </c>
      <c r="C336" s="44" t="s">
        <v>21</v>
      </c>
      <c r="D336" s="44" t="s">
        <v>102</v>
      </c>
      <c r="E336" s="26"/>
      <c r="F336" s="26">
        <v>500</v>
      </c>
      <c r="G336" s="110">
        <f t="shared" si="10"/>
        <v>0.89292092292306591</v>
      </c>
      <c r="H336" s="110">
        <v>559.96</v>
      </c>
      <c r="I336" s="42">
        <f t="shared" si="9"/>
        <v>-3997493.25</v>
      </c>
      <c r="J336" s="44" t="s">
        <v>374</v>
      </c>
      <c r="K336" s="44" t="s">
        <v>24</v>
      </c>
      <c r="L336" s="13" t="s">
        <v>800</v>
      </c>
      <c r="M336" s="44" t="s">
        <v>104</v>
      </c>
      <c r="N336" s="44" t="s">
        <v>25</v>
      </c>
    </row>
    <row r="337" spans="1:14" s="43" customFormat="1">
      <c r="A337" s="29">
        <v>43478</v>
      </c>
      <c r="B337" s="44" t="s">
        <v>406</v>
      </c>
      <c r="C337" s="44" t="s">
        <v>21</v>
      </c>
      <c r="D337" s="44" t="s">
        <v>102</v>
      </c>
      <c r="E337" s="26"/>
      <c r="F337" s="26">
        <v>500</v>
      </c>
      <c r="G337" s="110">
        <f t="shared" si="10"/>
        <v>0.89292092292306591</v>
      </c>
      <c r="H337" s="110">
        <v>559.96</v>
      </c>
      <c r="I337" s="42">
        <f t="shared" ref="I337:I400" si="11">I336+E337-F337</f>
        <v>-3997993.25</v>
      </c>
      <c r="J337" s="44" t="s">
        <v>374</v>
      </c>
      <c r="K337" s="44" t="s">
        <v>24</v>
      </c>
      <c r="L337" s="13" t="s">
        <v>800</v>
      </c>
      <c r="M337" s="44" t="s">
        <v>104</v>
      </c>
      <c r="N337" s="44" t="s">
        <v>25</v>
      </c>
    </row>
    <row r="338" spans="1:14" s="43" customFormat="1">
      <c r="A338" s="29">
        <v>43478</v>
      </c>
      <c r="B338" s="44" t="s">
        <v>405</v>
      </c>
      <c r="C338" s="44" t="s">
        <v>21</v>
      </c>
      <c r="D338" s="44" t="s">
        <v>102</v>
      </c>
      <c r="E338" s="26"/>
      <c r="F338" s="26">
        <v>500</v>
      </c>
      <c r="G338" s="110">
        <f t="shared" si="10"/>
        <v>0.89292092292306591</v>
      </c>
      <c r="H338" s="110">
        <v>559.96</v>
      </c>
      <c r="I338" s="42">
        <f t="shared" si="11"/>
        <v>-3998493.25</v>
      </c>
      <c r="J338" s="44" t="s">
        <v>374</v>
      </c>
      <c r="K338" s="44" t="s">
        <v>24</v>
      </c>
      <c r="L338" s="13" t="s">
        <v>800</v>
      </c>
      <c r="M338" s="44" t="s">
        <v>104</v>
      </c>
      <c r="N338" s="44" t="s">
        <v>25</v>
      </c>
    </row>
    <row r="339" spans="1:14" s="43" customFormat="1">
      <c r="A339" s="29">
        <v>43478</v>
      </c>
      <c r="B339" s="44" t="s">
        <v>407</v>
      </c>
      <c r="C339" s="44" t="s">
        <v>21</v>
      </c>
      <c r="D339" s="44" t="s">
        <v>102</v>
      </c>
      <c r="E339" s="26"/>
      <c r="F339" s="26">
        <v>500</v>
      </c>
      <c r="G339" s="110">
        <f t="shared" si="10"/>
        <v>0.89292092292306591</v>
      </c>
      <c r="H339" s="110">
        <v>559.96</v>
      </c>
      <c r="I339" s="42">
        <f t="shared" si="11"/>
        <v>-3998993.25</v>
      </c>
      <c r="J339" s="44" t="s">
        <v>374</v>
      </c>
      <c r="K339" s="44" t="s">
        <v>24</v>
      </c>
      <c r="L339" s="13" t="s">
        <v>800</v>
      </c>
      <c r="M339" s="44" t="s">
        <v>104</v>
      </c>
      <c r="N339" s="44" t="s">
        <v>25</v>
      </c>
    </row>
    <row r="340" spans="1:14" s="43" customFormat="1">
      <c r="A340" s="29">
        <v>43478</v>
      </c>
      <c r="B340" s="44" t="s">
        <v>408</v>
      </c>
      <c r="C340" s="44" t="s">
        <v>21</v>
      </c>
      <c r="D340" s="44" t="s">
        <v>102</v>
      </c>
      <c r="E340" s="26"/>
      <c r="F340" s="26">
        <v>500</v>
      </c>
      <c r="G340" s="110">
        <f t="shared" si="10"/>
        <v>0.89292092292306591</v>
      </c>
      <c r="H340" s="110">
        <v>559.96</v>
      </c>
      <c r="I340" s="42">
        <f t="shared" si="11"/>
        <v>-3999493.25</v>
      </c>
      <c r="J340" s="44" t="s">
        <v>374</v>
      </c>
      <c r="K340" s="44" t="s">
        <v>24</v>
      </c>
      <c r="L340" s="13" t="s">
        <v>800</v>
      </c>
      <c r="M340" s="44" t="s">
        <v>104</v>
      </c>
      <c r="N340" s="44" t="s">
        <v>25</v>
      </c>
    </row>
    <row r="341" spans="1:14" s="43" customFormat="1">
      <c r="A341" s="29">
        <v>43478</v>
      </c>
      <c r="B341" s="44" t="s">
        <v>409</v>
      </c>
      <c r="C341" s="44" t="s">
        <v>21</v>
      </c>
      <c r="D341" s="44" t="s">
        <v>102</v>
      </c>
      <c r="E341" s="26"/>
      <c r="F341" s="26">
        <v>500</v>
      </c>
      <c r="G341" s="110">
        <f t="shared" si="10"/>
        <v>0.89292092292306591</v>
      </c>
      <c r="H341" s="110">
        <v>559.96</v>
      </c>
      <c r="I341" s="42">
        <f t="shared" si="11"/>
        <v>-3999993.25</v>
      </c>
      <c r="J341" s="44" t="s">
        <v>374</v>
      </c>
      <c r="K341" s="44" t="s">
        <v>24</v>
      </c>
      <c r="L341" s="13" t="s">
        <v>800</v>
      </c>
      <c r="M341" s="44" t="s">
        <v>104</v>
      </c>
      <c r="N341" s="44" t="s">
        <v>25</v>
      </c>
    </row>
    <row r="342" spans="1:14" s="43" customFormat="1">
      <c r="A342" s="29">
        <v>43478</v>
      </c>
      <c r="B342" s="46" t="s">
        <v>513</v>
      </c>
      <c r="C342" s="44" t="s">
        <v>21</v>
      </c>
      <c r="D342" s="46" t="s">
        <v>102</v>
      </c>
      <c r="E342" s="32"/>
      <c r="F342" s="32">
        <v>500</v>
      </c>
      <c r="G342" s="110">
        <f t="shared" si="10"/>
        <v>0.89292092292306591</v>
      </c>
      <c r="H342" s="110">
        <v>559.96</v>
      </c>
      <c r="I342" s="42">
        <f t="shared" si="11"/>
        <v>-4000493.25</v>
      </c>
      <c r="J342" s="44" t="s">
        <v>143</v>
      </c>
      <c r="K342" s="46" t="s">
        <v>24</v>
      </c>
      <c r="L342" s="13" t="s">
        <v>800</v>
      </c>
      <c r="M342" s="44" t="s">
        <v>104</v>
      </c>
      <c r="N342" s="44" t="s">
        <v>25</v>
      </c>
    </row>
    <row r="343" spans="1:14" s="43" customFormat="1">
      <c r="A343" s="29">
        <v>43478</v>
      </c>
      <c r="B343" s="46" t="s">
        <v>512</v>
      </c>
      <c r="C343" s="44" t="s">
        <v>21</v>
      </c>
      <c r="D343" s="46" t="s">
        <v>102</v>
      </c>
      <c r="E343" s="32"/>
      <c r="F343" s="32">
        <v>500</v>
      </c>
      <c r="G343" s="110">
        <f t="shared" si="10"/>
        <v>0.89292092292306591</v>
      </c>
      <c r="H343" s="110">
        <v>559.96</v>
      </c>
      <c r="I343" s="42">
        <f t="shared" si="11"/>
        <v>-4000993.25</v>
      </c>
      <c r="J343" s="44" t="s">
        <v>143</v>
      </c>
      <c r="K343" s="46" t="s">
        <v>24</v>
      </c>
      <c r="L343" s="13" t="s">
        <v>800</v>
      </c>
      <c r="M343" s="44" t="s">
        <v>104</v>
      </c>
      <c r="N343" s="44" t="s">
        <v>25</v>
      </c>
    </row>
    <row r="344" spans="1:14" s="43" customFormat="1">
      <c r="A344" s="29">
        <v>43478</v>
      </c>
      <c r="B344" s="46" t="s">
        <v>513</v>
      </c>
      <c r="C344" s="44" t="s">
        <v>21</v>
      </c>
      <c r="D344" s="46" t="s">
        <v>102</v>
      </c>
      <c r="E344" s="32"/>
      <c r="F344" s="32">
        <v>500</v>
      </c>
      <c r="G344" s="110">
        <f t="shared" si="10"/>
        <v>0.89292092292306591</v>
      </c>
      <c r="H344" s="110">
        <v>559.96</v>
      </c>
      <c r="I344" s="42">
        <f t="shared" si="11"/>
        <v>-4001493.25</v>
      </c>
      <c r="J344" s="44" t="s">
        <v>143</v>
      </c>
      <c r="K344" s="46" t="s">
        <v>24</v>
      </c>
      <c r="L344" s="13" t="s">
        <v>800</v>
      </c>
      <c r="M344" s="44" t="s">
        <v>104</v>
      </c>
      <c r="N344" s="44" t="s">
        <v>25</v>
      </c>
    </row>
    <row r="345" spans="1:14" s="43" customFormat="1">
      <c r="A345" s="29">
        <v>43478</v>
      </c>
      <c r="B345" s="46" t="s">
        <v>512</v>
      </c>
      <c r="C345" s="44" t="s">
        <v>21</v>
      </c>
      <c r="D345" s="46" t="s">
        <v>102</v>
      </c>
      <c r="E345" s="32"/>
      <c r="F345" s="32">
        <v>500</v>
      </c>
      <c r="G345" s="110">
        <f t="shared" si="10"/>
        <v>0.89292092292306591</v>
      </c>
      <c r="H345" s="110">
        <v>559.96</v>
      </c>
      <c r="I345" s="42">
        <f t="shared" si="11"/>
        <v>-4001993.25</v>
      </c>
      <c r="J345" s="44" t="s">
        <v>143</v>
      </c>
      <c r="K345" s="46" t="s">
        <v>24</v>
      </c>
      <c r="L345" s="13" t="s">
        <v>800</v>
      </c>
      <c r="M345" s="44" t="s">
        <v>104</v>
      </c>
      <c r="N345" s="44" t="s">
        <v>25</v>
      </c>
    </row>
    <row r="346" spans="1:14" s="43" customFormat="1">
      <c r="A346" s="29">
        <v>43478</v>
      </c>
      <c r="B346" s="46" t="s">
        <v>502</v>
      </c>
      <c r="C346" s="44" t="s">
        <v>21</v>
      </c>
      <c r="D346" s="46" t="s">
        <v>102</v>
      </c>
      <c r="E346" s="32"/>
      <c r="F346" s="32">
        <v>500</v>
      </c>
      <c r="G346" s="110">
        <f t="shared" si="10"/>
        <v>0.89292092292306591</v>
      </c>
      <c r="H346" s="110">
        <v>559.96</v>
      </c>
      <c r="I346" s="42">
        <f t="shared" si="11"/>
        <v>-4002493.25</v>
      </c>
      <c r="J346" s="44" t="s">
        <v>143</v>
      </c>
      <c r="K346" s="46" t="s">
        <v>24</v>
      </c>
      <c r="L346" s="13" t="s">
        <v>800</v>
      </c>
      <c r="M346" s="44" t="s">
        <v>104</v>
      </c>
      <c r="N346" s="44" t="s">
        <v>25</v>
      </c>
    </row>
    <row r="347" spans="1:14" s="43" customFormat="1">
      <c r="A347" s="29">
        <v>43478</v>
      </c>
      <c r="B347" s="46" t="s">
        <v>503</v>
      </c>
      <c r="C347" s="44" t="s">
        <v>21</v>
      </c>
      <c r="D347" s="46" t="s">
        <v>102</v>
      </c>
      <c r="E347" s="32"/>
      <c r="F347" s="32">
        <v>500</v>
      </c>
      <c r="G347" s="110">
        <f t="shared" si="10"/>
        <v>0.89292092292306591</v>
      </c>
      <c r="H347" s="110">
        <v>559.96</v>
      </c>
      <c r="I347" s="42">
        <f t="shared" si="11"/>
        <v>-4002993.25</v>
      </c>
      <c r="J347" s="44" t="s">
        <v>143</v>
      </c>
      <c r="K347" s="46" t="s">
        <v>24</v>
      </c>
      <c r="L347" s="13" t="s">
        <v>800</v>
      </c>
      <c r="M347" s="44" t="s">
        <v>104</v>
      </c>
      <c r="N347" s="44" t="s">
        <v>25</v>
      </c>
    </row>
    <row r="348" spans="1:14" s="43" customFormat="1">
      <c r="A348" s="29">
        <v>43478</v>
      </c>
      <c r="B348" s="46" t="s">
        <v>778</v>
      </c>
      <c r="C348" s="46" t="s">
        <v>366</v>
      </c>
      <c r="D348" s="46" t="s">
        <v>102</v>
      </c>
      <c r="E348" s="32"/>
      <c r="F348" s="32">
        <v>3000</v>
      </c>
      <c r="G348" s="110">
        <f t="shared" si="10"/>
        <v>5.357525537538395</v>
      </c>
      <c r="H348" s="110">
        <v>559.96</v>
      </c>
      <c r="I348" s="42">
        <f t="shared" si="11"/>
        <v>-4005993.25</v>
      </c>
      <c r="J348" s="44" t="s">
        <v>143</v>
      </c>
      <c r="K348" s="46" t="s">
        <v>24</v>
      </c>
      <c r="L348" s="13" t="s">
        <v>800</v>
      </c>
      <c r="M348" s="44" t="s">
        <v>104</v>
      </c>
      <c r="N348" s="44" t="s">
        <v>25</v>
      </c>
    </row>
    <row r="349" spans="1:14">
      <c r="A349" s="29">
        <v>43478</v>
      </c>
      <c r="B349" s="46" t="s">
        <v>579</v>
      </c>
      <c r="C349" s="44" t="s">
        <v>21</v>
      </c>
      <c r="D349" s="46" t="s">
        <v>22</v>
      </c>
      <c r="E349" s="32"/>
      <c r="F349" s="32">
        <v>500</v>
      </c>
      <c r="G349" s="110">
        <f t="shared" si="10"/>
        <v>0.88208312751393692</v>
      </c>
      <c r="H349" s="110">
        <v>566.84</v>
      </c>
      <c r="I349" s="42">
        <f t="shared" si="11"/>
        <v>-4006493.25</v>
      </c>
      <c r="J349" s="46" t="s">
        <v>140</v>
      </c>
      <c r="K349" s="46" t="s">
        <v>536</v>
      </c>
      <c r="L349" s="13" t="s">
        <v>799</v>
      </c>
      <c r="M349" s="44" t="s">
        <v>104</v>
      </c>
      <c r="N349" s="44" t="s">
        <v>25</v>
      </c>
    </row>
    <row r="350" spans="1:14" s="43" customFormat="1">
      <c r="A350" s="29">
        <v>43478</v>
      </c>
      <c r="B350" s="46" t="s">
        <v>580</v>
      </c>
      <c r="C350" s="44" t="s">
        <v>21</v>
      </c>
      <c r="D350" s="46" t="s">
        <v>22</v>
      </c>
      <c r="E350" s="32"/>
      <c r="F350" s="32">
        <v>7000</v>
      </c>
      <c r="G350" s="110">
        <f t="shared" si="10"/>
        <v>12.349163785195117</v>
      </c>
      <c r="H350" s="110">
        <v>566.84</v>
      </c>
      <c r="I350" s="42">
        <f t="shared" si="11"/>
        <v>-4013493.25</v>
      </c>
      <c r="J350" s="46" t="s">
        <v>140</v>
      </c>
      <c r="K350" s="46" t="s">
        <v>581</v>
      </c>
      <c r="L350" s="13" t="s">
        <v>799</v>
      </c>
      <c r="M350" s="44" t="s">
        <v>104</v>
      </c>
      <c r="N350" s="44" t="s">
        <v>29</v>
      </c>
    </row>
    <row r="351" spans="1:14">
      <c r="A351" s="29">
        <v>43478</v>
      </c>
      <c r="B351" s="46" t="s">
        <v>582</v>
      </c>
      <c r="C351" s="44" t="s">
        <v>21</v>
      </c>
      <c r="D351" s="46" t="s">
        <v>22</v>
      </c>
      <c r="E351" s="32"/>
      <c r="F351" s="32">
        <v>1500</v>
      </c>
      <c r="G351" s="110">
        <f t="shared" si="10"/>
        <v>2.6462493825418107</v>
      </c>
      <c r="H351" s="110">
        <v>566.84</v>
      </c>
      <c r="I351" s="42">
        <f t="shared" si="11"/>
        <v>-4014993.25</v>
      </c>
      <c r="J351" s="46" t="s">
        <v>140</v>
      </c>
      <c r="K351" s="46" t="s">
        <v>536</v>
      </c>
      <c r="L351" s="13" t="s">
        <v>799</v>
      </c>
      <c r="M351" s="44" t="s">
        <v>104</v>
      </c>
      <c r="N351" s="44" t="s">
        <v>25</v>
      </c>
    </row>
    <row r="352" spans="1:14" s="43" customFormat="1">
      <c r="A352" s="29">
        <v>43478</v>
      </c>
      <c r="B352" s="46" t="s">
        <v>583</v>
      </c>
      <c r="C352" s="44" t="s">
        <v>27</v>
      </c>
      <c r="D352" s="46" t="s">
        <v>22</v>
      </c>
      <c r="E352" s="32"/>
      <c r="F352" s="32">
        <v>105000</v>
      </c>
      <c r="G352" s="110">
        <f t="shared" si="10"/>
        <v>185.23745677792675</v>
      </c>
      <c r="H352" s="110">
        <v>566.84</v>
      </c>
      <c r="I352" s="42">
        <f t="shared" si="11"/>
        <v>-4119993.25</v>
      </c>
      <c r="J352" s="46" t="s">
        <v>140</v>
      </c>
      <c r="K352" s="46" t="s">
        <v>33</v>
      </c>
      <c r="L352" s="13" t="s">
        <v>799</v>
      </c>
      <c r="M352" s="44" t="s">
        <v>104</v>
      </c>
      <c r="N352" s="44" t="s">
        <v>29</v>
      </c>
    </row>
    <row r="353" spans="1:14">
      <c r="A353" s="29">
        <v>43478</v>
      </c>
      <c r="B353" s="46" t="s">
        <v>585</v>
      </c>
      <c r="C353" s="44" t="s">
        <v>27</v>
      </c>
      <c r="D353" s="46" t="s">
        <v>22</v>
      </c>
      <c r="E353" s="32"/>
      <c r="F353" s="32">
        <v>90000</v>
      </c>
      <c r="G353" s="110">
        <f t="shared" si="10"/>
        <v>158.77496295250864</v>
      </c>
      <c r="H353" s="110">
        <v>566.84</v>
      </c>
      <c r="I353" s="42">
        <f t="shared" si="11"/>
        <v>-4209993.25</v>
      </c>
      <c r="J353" s="46" t="s">
        <v>140</v>
      </c>
      <c r="K353" s="46" t="s">
        <v>536</v>
      </c>
      <c r="L353" s="13" t="s">
        <v>799</v>
      </c>
      <c r="M353" s="44" t="s">
        <v>104</v>
      </c>
      <c r="N353" s="44" t="s">
        <v>25</v>
      </c>
    </row>
    <row r="354" spans="1:14">
      <c r="A354" s="29">
        <v>43478</v>
      </c>
      <c r="B354" s="44" t="s">
        <v>681</v>
      </c>
      <c r="C354" s="44" t="s">
        <v>21</v>
      </c>
      <c r="D354" s="44" t="s">
        <v>102</v>
      </c>
      <c r="E354" s="31"/>
      <c r="F354" s="31">
        <v>500</v>
      </c>
      <c r="G354" s="110">
        <f t="shared" si="10"/>
        <v>0.89292092292306591</v>
      </c>
      <c r="H354" s="110">
        <v>559.96</v>
      </c>
      <c r="I354" s="42">
        <f t="shared" si="11"/>
        <v>-4210493.25</v>
      </c>
      <c r="J354" s="44" t="s">
        <v>417</v>
      </c>
      <c r="K354" s="44" t="s">
        <v>634</v>
      </c>
      <c r="L354" s="13" t="s">
        <v>800</v>
      </c>
      <c r="M354" s="44" t="s">
        <v>104</v>
      </c>
      <c r="N354" s="44" t="s">
        <v>25</v>
      </c>
    </row>
    <row r="355" spans="1:14">
      <c r="A355" s="29">
        <v>43478</v>
      </c>
      <c r="B355" s="44" t="s">
        <v>682</v>
      </c>
      <c r="C355" s="44" t="s">
        <v>21</v>
      </c>
      <c r="D355" s="44" t="s">
        <v>102</v>
      </c>
      <c r="E355" s="31"/>
      <c r="F355" s="31">
        <v>1000</v>
      </c>
      <c r="G355" s="110">
        <f t="shared" si="10"/>
        <v>1.7858418458461318</v>
      </c>
      <c r="H355" s="110">
        <v>559.96</v>
      </c>
      <c r="I355" s="42">
        <f t="shared" si="11"/>
        <v>-4211493.25</v>
      </c>
      <c r="J355" s="44" t="s">
        <v>417</v>
      </c>
      <c r="K355" s="44" t="s">
        <v>634</v>
      </c>
      <c r="L355" s="13" t="s">
        <v>800</v>
      </c>
      <c r="M355" s="44" t="s">
        <v>104</v>
      </c>
      <c r="N355" s="44" t="s">
        <v>25</v>
      </c>
    </row>
    <row r="356" spans="1:14">
      <c r="A356" s="29">
        <v>43478</v>
      </c>
      <c r="B356" s="44" t="s">
        <v>683</v>
      </c>
      <c r="C356" s="44" t="s">
        <v>21</v>
      </c>
      <c r="D356" s="44" t="s">
        <v>102</v>
      </c>
      <c r="E356" s="31"/>
      <c r="F356" s="31">
        <v>1000</v>
      </c>
      <c r="G356" s="110">
        <f t="shared" si="10"/>
        <v>1.7858418458461318</v>
      </c>
      <c r="H356" s="110">
        <v>559.96</v>
      </c>
      <c r="I356" s="42">
        <f t="shared" si="11"/>
        <v>-4212493.25</v>
      </c>
      <c r="J356" s="44" t="s">
        <v>417</v>
      </c>
      <c r="K356" s="44" t="s">
        <v>634</v>
      </c>
      <c r="L356" s="13" t="s">
        <v>800</v>
      </c>
      <c r="M356" s="44" t="s">
        <v>104</v>
      </c>
      <c r="N356" s="44" t="s">
        <v>25</v>
      </c>
    </row>
    <row r="357" spans="1:14">
      <c r="A357" s="29">
        <v>43479</v>
      </c>
      <c r="B357" s="44" t="s">
        <v>60</v>
      </c>
      <c r="C357" s="44" t="s">
        <v>21</v>
      </c>
      <c r="D357" s="44" t="s">
        <v>22</v>
      </c>
      <c r="E357" s="26"/>
      <c r="F357" s="26">
        <v>2000</v>
      </c>
      <c r="G357" s="110">
        <f t="shared" si="10"/>
        <v>3.5283325100557477</v>
      </c>
      <c r="H357" s="110">
        <v>566.84</v>
      </c>
      <c r="I357" s="42">
        <f t="shared" si="11"/>
        <v>-4214493.25</v>
      </c>
      <c r="J357" s="44" t="s">
        <v>23</v>
      </c>
      <c r="K357" s="44" t="s">
        <v>24</v>
      </c>
      <c r="L357" s="13" t="s">
        <v>799</v>
      </c>
      <c r="M357" s="44" t="s">
        <v>104</v>
      </c>
      <c r="N357" s="44" t="s">
        <v>25</v>
      </c>
    </row>
    <row r="358" spans="1:14">
      <c r="A358" s="29">
        <v>43479</v>
      </c>
      <c r="B358" s="46" t="s">
        <v>119</v>
      </c>
      <c r="C358" s="44" t="s">
        <v>21</v>
      </c>
      <c r="D358" s="46" t="s">
        <v>102</v>
      </c>
      <c r="E358" s="32"/>
      <c r="F358" s="32">
        <v>500</v>
      </c>
      <c r="G358" s="110">
        <f t="shared" si="10"/>
        <v>0.89292092292306591</v>
      </c>
      <c r="H358" s="110">
        <v>559.96</v>
      </c>
      <c r="I358" s="42">
        <f t="shared" si="11"/>
        <v>-4214993.25</v>
      </c>
      <c r="J358" s="46" t="s">
        <v>103</v>
      </c>
      <c r="K358" s="46" t="s">
        <v>24</v>
      </c>
      <c r="L358" s="13" t="s">
        <v>800</v>
      </c>
      <c r="M358" s="44" t="s">
        <v>104</v>
      </c>
      <c r="N358" s="44" t="s">
        <v>25</v>
      </c>
    </row>
    <row r="359" spans="1:14">
      <c r="A359" s="29">
        <v>43479</v>
      </c>
      <c r="B359" s="46" t="s">
        <v>124</v>
      </c>
      <c r="C359" s="44" t="s">
        <v>21</v>
      </c>
      <c r="D359" s="46" t="s">
        <v>102</v>
      </c>
      <c r="E359" s="32"/>
      <c r="F359" s="32">
        <v>500</v>
      </c>
      <c r="G359" s="110">
        <f t="shared" si="10"/>
        <v>0.89292092292306591</v>
      </c>
      <c r="H359" s="110">
        <v>559.96</v>
      </c>
      <c r="I359" s="42">
        <f t="shared" si="11"/>
        <v>-4215493.25</v>
      </c>
      <c r="J359" s="46" t="s">
        <v>103</v>
      </c>
      <c r="K359" s="46" t="s">
        <v>24</v>
      </c>
      <c r="L359" s="13" t="s">
        <v>800</v>
      </c>
      <c r="M359" s="44" t="s">
        <v>104</v>
      </c>
      <c r="N359" s="44" t="s">
        <v>25</v>
      </c>
    </row>
    <row r="360" spans="1:14">
      <c r="A360" s="29">
        <v>43479</v>
      </c>
      <c r="B360" s="46" t="s">
        <v>125</v>
      </c>
      <c r="C360" s="44" t="s">
        <v>21</v>
      </c>
      <c r="D360" s="46" t="s">
        <v>102</v>
      </c>
      <c r="E360" s="32"/>
      <c r="F360" s="32">
        <v>500</v>
      </c>
      <c r="G360" s="110">
        <f t="shared" si="10"/>
        <v>0.89292092292306591</v>
      </c>
      <c r="H360" s="110">
        <v>559.96</v>
      </c>
      <c r="I360" s="42">
        <f t="shared" si="11"/>
        <v>-4215993.25</v>
      </c>
      <c r="J360" s="46" t="s">
        <v>103</v>
      </c>
      <c r="K360" s="46" t="s">
        <v>24</v>
      </c>
      <c r="L360" s="13" t="s">
        <v>800</v>
      </c>
      <c r="M360" s="44" t="s">
        <v>104</v>
      </c>
      <c r="N360" s="44" t="s">
        <v>25</v>
      </c>
    </row>
    <row r="361" spans="1:14">
      <c r="A361" s="29">
        <v>43479</v>
      </c>
      <c r="B361" s="46" t="s">
        <v>122</v>
      </c>
      <c r="C361" s="44" t="s">
        <v>21</v>
      </c>
      <c r="D361" s="46" t="s">
        <v>102</v>
      </c>
      <c r="E361" s="32"/>
      <c r="F361" s="32">
        <v>500</v>
      </c>
      <c r="G361" s="110">
        <f t="shared" si="10"/>
        <v>0.89292092292306591</v>
      </c>
      <c r="H361" s="110">
        <v>559.96</v>
      </c>
      <c r="I361" s="42">
        <f t="shared" si="11"/>
        <v>-4216493.25</v>
      </c>
      <c r="J361" s="46" t="s">
        <v>103</v>
      </c>
      <c r="K361" s="46" t="s">
        <v>24</v>
      </c>
      <c r="L361" s="13" t="s">
        <v>800</v>
      </c>
      <c r="M361" s="44" t="s">
        <v>104</v>
      </c>
      <c r="N361" s="44" t="s">
        <v>25</v>
      </c>
    </row>
    <row r="362" spans="1:14">
      <c r="A362" s="29">
        <v>43479</v>
      </c>
      <c r="B362" s="46" t="s">
        <v>121</v>
      </c>
      <c r="C362" s="44" t="s">
        <v>21</v>
      </c>
      <c r="D362" s="46" t="s">
        <v>102</v>
      </c>
      <c r="E362" s="32"/>
      <c r="F362" s="32">
        <v>500</v>
      </c>
      <c r="G362" s="110">
        <f t="shared" si="10"/>
        <v>0.89292092292306591</v>
      </c>
      <c r="H362" s="110">
        <v>559.96</v>
      </c>
      <c r="I362" s="42">
        <f t="shared" si="11"/>
        <v>-4216993.25</v>
      </c>
      <c r="J362" s="46" t="s">
        <v>103</v>
      </c>
      <c r="K362" s="46" t="s">
        <v>24</v>
      </c>
      <c r="L362" s="13" t="s">
        <v>800</v>
      </c>
      <c r="M362" s="44" t="s">
        <v>104</v>
      </c>
      <c r="N362" s="44" t="s">
        <v>25</v>
      </c>
    </row>
    <row r="363" spans="1:14" s="43" customFormat="1">
      <c r="A363" s="29">
        <v>43479</v>
      </c>
      <c r="B363" s="44" t="s">
        <v>158</v>
      </c>
      <c r="C363" s="44" t="s">
        <v>137</v>
      </c>
      <c r="D363" s="44" t="s">
        <v>52</v>
      </c>
      <c r="E363" s="26"/>
      <c r="F363" s="26">
        <v>9125</v>
      </c>
      <c r="G363" s="110">
        <f t="shared" si="10"/>
        <v>16.295806843345954</v>
      </c>
      <c r="H363" s="110">
        <v>559.96</v>
      </c>
      <c r="I363" s="42">
        <f t="shared" si="11"/>
        <v>-4226118.25</v>
      </c>
      <c r="J363" s="44" t="s">
        <v>106</v>
      </c>
      <c r="K363" s="44" t="s">
        <v>157</v>
      </c>
      <c r="L363" s="13" t="s">
        <v>800</v>
      </c>
      <c r="M363" s="44" t="s">
        <v>104</v>
      </c>
      <c r="N363" s="44" t="s">
        <v>29</v>
      </c>
    </row>
    <row r="364" spans="1:14" s="43" customFormat="1">
      <c r="A364" s="29">
        <v>43479</v>
      </c>
      <c r="B364" s="44" t="s">
        <v>160</v>
      </c>
      <c r="C364" s="44" t="s">
        <v>137</v>
      </c>
      <c r="D364" s="44" t="s">
        <v>52</v>
      </c>
      <c r="E364" s="26"/>
      <c r="F364" s="26">
        <v>2000</v>
      </c>
      <c r="G364" s="110">
        <f t="shared" si="10"/>
        <v>3.5716836916922636</v>
      </c>
      <c r="H364" s="110">
        <v>559.96</v>
      </c>
      <c r="I364" s="42">
        <f t="shared" si="11"/>
        <v>-4228118.25</v>
      </c>
      <c r="J364" s="44" t="s">
        <v>106</v>
      </c>
      <c r="K364" s="44" t="s">
        <v>159</v>
      </c>
      <c r="L364" s="13" t="s">
        <v>800</v>
      </c>
      <c r="M364" s="44" t="s">
        <v>104</v>
      </c>
      <c r="N364" s="44" t="s">
        <v>29</v>
      </c>
    </row>
    <row r="365" spans="1:14" s="43" customFormat="1">
      <c r="A365" s="29">
        <v>43479</v>
      </c>
      <c r="B365" s="44" t="s">
        <v>163</v>
      </c>
      <c r="C365" s="44" t="s">
        <v>137</v>
      </c>
      <c r="D365" s="44" t="s">
        <v>52</v>
      </c>
      <c r="E365" s="26"/>
      <c r="F365" s="26">
        <v>1400</v>
      </c>
      <c r="G365" s="110">
        <f t="shared" si="10"/>
        <v>2.5001785841845843</v>
      </c>
      <c r="H365" s="110">
        <v>559.96</v>
      </c>
      <c r="I365" s="42">
        <f t="shared" si="11"/>
        <v>-4229518.25</v>
      </c>
      <c r="J365" s="44" t="s">
        <v>106</v>
      </c>
      <c r="K365" s="44" t="s">
        <v>162</v>
      </c>
      <c r="L365" s="13" t="s">
        <v>800</v>
      </c>
      <c r="M365" s="44" t="s">
        <v>104</v>
      </c>
      <c r="N365" s="44" t="s">
        <v>29</v>
      </c>
    </row>
    <row r="366" spans="1:14" s="43" customFormat="1">
      <c r="A366" s="29">
        <v>43479</v>
      </c>
      <c r="B366" s="44" t="s">
        <v>142</v>
      </c>
      <c r="C366" s="44" t="s">
        <v>21</v>
      </c>
      <c r="D366" s="44" t="s">
        <v>133</v>
      </c>
      <c r="E366" s="26"/>
      <c r="F366" s="26">
        <v>2000</v>
      </c>
      <c r="G366" s="110">
        <f t="shared" si="10"/>
        <v>3.5716836916922636</v>
      </c>
      <c r="H366" s="110">
        <v>559.96</v>
      </c>
      <c r="I366" s="42">
        <f t="shared" si="11"/>
        <v>-4231518.25</v>
      </c>
      <c r="J366" s="44" t="s">
        <v>106</v>
      </c>
      <c r="K366" s="44" t="s">
        <v>24</v>
      </c>
      <c r="L366" s="13" t="s">
        <v>800</v>
      </c>
      <c r="M366" s="44" t="s">
        <v>104</v>
      </c>
      <c r="N366" s="44" t="s">
        <v>25</v>
      </c>
    </row>
    <row r="367" spans="1:14" s="43" customFormat="1">
      <c r="A367" s="29">
        <v>43479</v>
      </c>
      <c r="B367" s="44" t="s">
        <v>164</v>
      </c>
      <c r="C367" s="44" t="s">
        <v>146</v>
      </c>
      <c r="D367" s="44" t="s">
        <v>102</v>
      </c>
      <c r="E367" s="26"/>
      <c r="F367" s="26">
        <v>37000</v>
      </c>
      <c r="G367" s="110">
        <f t="shared" si="10"/>
        <v>66.076148296306869</v>
      </c>
      <c r="H367" s="110">
        <v>559.96</v>
      </c>
      <c r="I367" s="42">
        <f t="shared" si="11"/>
        <v>-4268518.25</v>
      </c>
      <c r="J367" s="44" t="s">
        <v>106</v>
      </c>
      <c r="K367" s="44">
        <v>12</v>
      </c>
      <c r="L367" s="13" t="s">
        <v>800</v>
      </c>
      <c r="M367" s="44" t="s">
        <v>104</v>
      </c>
      <c r="N367" s="44" t="s">
        <v>29</v>
      </c>
    </row>
    <row r="368" spans="1:14" s="43" customFormat="1">
      <c r="A368" s="29">
        <v>43479</v>
      </c>
      <c r="B368" s="44" t="s">
        <v>165</v>
      </c>
      <c r="C368" s="44" t="s">
        <v>146</v>
      </c>
      <c r="D368" s="44" t="s">
        <v>102</v>
      </c>
      <c r="E368" s="26"/>
      <c r="F368" s="26">
        <v>106000</v>
      </c>
      <c r="G368" s="110">
        <f t="shared" si="10"/>
        <v>189.29923565968997</v>
      </c>
      <c r="H368" s="110">
        <v>559.96</v>
      </c>
      <c r="I368" s="42">
        <f t="shared" si="11"/>
        <v>-4374518.25</v>
      </c>
      <c r="J368" s="44" t="s">
        <v>106</v>
      </c>
      <c r="K368" s="44">
        <v>24</v>
      </c>
      <c r="L368" s="13" t="s">
        <v>800</v>
      </c>
      <c r="M368" s="44" t="s">
        <v>104</v>
      </c>
      <c r="N368" s="44" t="s">
        <v>29</v>
      </c>
    </row>
    <row r="369" spans="1:14" s="43" customFormat="1">
      <c r="A369" s="29">
        <v>43479</v>
      </c>
      <c r="B369" s="44" t="s">
        <v>787</v>
      </c>
      <c r="C369" s="44" t="s">
        <v>166</v>
      </c>
      <c r="D369" s="44" t="s">
        <v>52</v>
      </c>
      <c r="E369" s="26"/>
      <c r="F369" s="26">
        <v>37619</v>
      </c>
      <c r="G369" s="110">
        <f t="shared" si="10"/>
        <v>67.181584398885633</v>
      </c>
      <c r="H369" s="110">
        <v>559.96</v>
      </c>
      <c r="I369" s="42">
        <f t="shared" si="11"/>
        <v>-4412137.25</v>
      </c>
      <c r="J369" s="44" t="s">
        <v>106</v>
      </c>
      <c r="K369" s="44" t="s">
        <v>118</v>
      </c>
      <c r="L369" s="13" t="s">
        <v>800</v>
      </c>
      <c r="M369" s="44" t="s">
        <v>104</v>
      </c>
      <c r="N369" s="44" t="s">
        <v>29</v>
      </c>
    </row>
    <row r="370" spans="1:14" s="43" customFormat="1">
      <c r="A370" s="29">
        <v>43479</v>
      </c>
      <c r="B370" s="44" t="s">
        <v>168</v>
      </c>
      <c r="C370" s="44" t="s">
        <v>137</v>
      </c>
      <c r="D370" s="44" t="s">
        <v>52</v>
      </c>
      <c r="E370" s="26"/>
      <c r="F370" s="26">
        <v>3125</v>
      </c>
      <c r="G370" s="110">
        <f t="shared" si="10"/>
        <v>5.580755768269162</v>
      </c>
      <c r="H370" s="110">
        <v>559.96</v>
      </c>
      <c r="I370" s="42">
        <f t="shared" si="11"/>
        <v>-4415262.25</v>
      </c>
      <c r="J370" s="44" t="s">
        <v>106</v>
      </c>
      <c r="K370" s="44" t="s">
        <v>167</v>
      </c>
      <c r="L370" s="13" t="s">
        <v>800</v>
      </c>
      <c r="M370" s="44" t="s">
        <v>104</v>
      </c>
      <c r="N370" s="44" t="s">
        <v>29</v>
      </c>
    </row>
    <row r="371" spans="1:14" s="43" customFormat="1">
      <c r="A371" s="29">
        <v>43479</v>
      </c>
      <c r="B371" s="44" t="s">
        <v>227</v>
      </c>
      <c r="C371" s="44" t="s">
        <v>21</v>
      </c>
      <c r="D371" s="44" t="s">
        <v>136</v>
      </c>
      <c r="E371" s="26"/>
      <c r="F371" s="26">
        <v>1000</v>
      </c>
      <c r="G371" s="110">
        <f t="shared" si="10"/>
        <v>1.7858418458461318</v>
      </c>
      <c r="H371" s="110">
        <v>559.96</v>
      </c>
      <c r="I371" s="42">
        <f t="shared" si="11"/>
        <v>-4416262.25</v>
      </c>
      <c r="J371" s="44" t="s">
        <v>149</v>
      </c>
      <c r="K371" s="44" t="s">
        <v>24</v>
      </c>
      <c r="L371" s="13" t="s">
        <v>800</v>
      </c>
      <c r="M371" s="44" t="s">
        <v>104</v>
      </c>
      <c r="N371" s="44" t="s">
        <v>25</v>
      </c>
    </row>
    <row r="372" spans="1:14" s="43" customFormat="1">
      <c r="A372" s="29">
        <v>43479</v>
      </c>
      <c r="B372" s="44" t="s">
        <v>228</v>
      </c>
      <c r="C372" s="44" t="s">
        <v>21</v>
      </c>
      <c r="D372" s="44" t="s">
        <v>136</v>
      </c>
      <c r="E372" s="26"/>
      <c r="F372" s="26">
        <v>1000</v>
      </c>
      <c r="G372" s="110">
        <f t="shared" si="10"/>
        <v>1.7858418458461318</v>
      </c>
      <c r="H372" s="110">
        <v>559.96</v>
      </c>
      <c r="I372" s="42">
        <f t="shared" si="11"/>
        <v>-4417262.25</v>
      </c>
      <c r="J372" s="44" t="s">
        <v>149</v>
      </c>
      <c r="K372" s="44" t="s">
        <v>24</v>
      </c>
      <c r="L372" s="13" t="s">
        <v>800</v>
      </c>
      <c r="M372" s="44" t="s">
        <v>104</v>
      </c>
      <c r="N372" s="44" t="s">
        <v>25</v>
      </c>
    </row>
    <row r="373" spans="1:14" s="43" customFormat="1">
      <c r="A373" s="29">
        <v>43479</v>
      </c>
      <c r="B373" s="44" t="s">
        <v>215</v>
      </c>
      <c r="C373" s="44" t="s">
        <v>21</v>
      </c>
      <c r="D373" s="44" t="s">
        <v>136</v>
      </c>
      <c r="E373" s="26"/>
      <c r="F373" s="26">
        <v>1000</v>
      </c>
      <c r="G373" s="110">
        <f t="shared" si="10"/>
        <v>1.7858418458461318</v>
      </c>
      <c r="H373" s="110">
        <v>559.96</v>
      </c>
      <c r="I373" s="42">
        <f t="shared" si="11"/>
        <v>-4418262.25</v>
      </c>
      <c r="J373" s="44" t="s">
        <v>149</v>
      </c>
      <c r="K373" s="44" t="s">
        <v>24</v>
      </c>
      <c r="L373" s="13" t="s">
        <v>800</v>
      </c>
      <c r="M373" s="44" t="s">
        <v>104</v>
      </c>
      <c r="N373" s="44" t="s">
        <v>25</v>
      </c>
    </row>
    <row r="374" spans="1:14" s="43" customFormat="1">
      <c r="A374" s="29">
        <v>43479</v>
      </c>
      <c r="B374" s="44" t="s">
        <v>229</v>
      </c>
      <c r="C374" s="44" t="s">
        <v>21</v>
      </c>
      <c r="D374" s="44" t="s">
        <v>136</v>
      </c>
      <c r="E374" s="26"/>
      <c r="F374" s="26">
        <v>1000</v>
      </c>
      <c r="G374" s="110">
        <f t="shared" si="10"/>
        <v>1.7858418458461318</v>
      </c>
      <c r="H374" s="110">
        <v>559.96</v>
      </c>
      <c r="I374" s="42">
        <f t="shared" si="11"/>
        <v>-4419262.25</v>
      </c>
      <c r="J374" s="44" t="s">
        <v>149</v>
      </c>
      <c r="K374" s="44" t="s">
        <v>24</v>
      </c>
      <c r="L374" s="13" t="s">
        <v>800</v>
      </c>
      <c r="M374" s="44" t="s">
        <v>104</v>
      </c>
      <c r="N374" s="44" t="s">
        <v>25</v>
      </c>
    </row>
    <row r="375" spans="1:14">
      <c r="A375" s="29">
        <v>43479</v>
      </c>
      <c r="B375" s="44" t="s">
        <v>289</v>
      </c>
      <c r="C375" s="44" t="s">
        <v>21</v>
      </c>
      <c r="D375" s="44" t="s">
        <v>22</v>
      </c>
      <c r="E375" s="32"/>
      <c r="F375" s="32">
        <v>1000</v>
      </c>
      <c r="G375" s="110">
        <f t="shared" si="10"/>
        <v>1.7641662550278738</v>
      </c>
      <c r="H375" s="110">
        <v>566.84</v>
      </c>
      <c r="I375" s="42">
        <f t="shared" si="11"/>
        <v>-4420262.25</v>
      </c>
      <c r="J375" s="44" t="s">
        <v>144</v>
      </c>
      <c r="K375" s="46" t="s">
        <v>24</v>
      </c>
      <c r="L375" s="13" t="s">
        <v>799</v>
      </c>
      <c r="M375" s="44" t="s">
        <v>104</v>
      </c>
      <c r="N375" s="44" t="s">
        <v>25</v>
      </c>
    </row>
    <row r="376" spans="1:14" s="43" customFormat="1">
      <c r="A376" s="29">
        <v>43479</v>
      </c>
      <c r="B376" s="44" t="s">
        <v>290</v>
      </c>
      <c r="C376" s="44" t="s">
        <v>21</v>
      </c>
      <c r="D376" s="44" t="s">
        <v>22</v>
      </c>
      <c r="E376" s="32"/>
      <c r="F376" s="32">
        <v>8000</v>
      </c>
      <c r="G376" s="110">
        <f t="shared" si="10"/>
        <v>14.113330040222991</v>
      </c>
      <c r="H376" s="110">
        <v>566.84</v>
      </c>
      <c r="I376" s="42">
        <f t="shared" si="11"/>
        <v>-4428262.25</v>
      </c>
      <c r="J376" s="44" t="s">
        <v>144</v>
      </c>
      <c r="K376" s="46">
        <v>12</v>
      </c>
      <c r="L376" s="13" t="s">
        <v>799</v>
      </c>
      <c r="M376" s="44" t="s">
        <v>104</v>
      </c>
      <c r="N376" s="44" t="s">
        <v>29</v>
      </c>
    </row>
    <row r="377" spans="1:14" s="43" customFormat="1">
      <c r="A377" s="29">
        <v>43479</v>
      </c>
      <c r="B377" s="44" t="s">
        <v>291</v>
      </c>
      <c r="C377" s="44" t="s">
        <v>27</v>
      </c>
      <c r="D377" s="44" t="s">
        <v>22</v>
      </c>
      <c r="E377" s="32"/>
      <c r="F377" s="32">
        <v>90000</v>
      </c>
      <c r="G377" s="110">
        <f t="shared" si="10"/>
        <v>158.77496295250864</v>
      </c>
      <c r="H377" s="110">
        <v>566.84</v>
      </c>
      <c r="I377" s="42">
        <f t="shared" si="11"/>
        <v>-4518262.25</v>
      </c>
      <c r="J377" s="44" t="s">
        <v>144</v>
      </c>
      <c r="K377" s="46">
        <v>28</v>
      </c>
      <c r="L377" s="13" t="s">
        <v>799</v>
      </c>
      <c r="M377" s="44" t="s">
        <v>104</v>
      </c>
      <c r="N377" s="44" t="s">
        <v>29</v>
      </c>
    </row>
    <row r="378" spans="1:14" s="43" customFormat="1">
      <c r="A378" s="29">
        <v>43479</v>
      </c>
      <c r="B378" s="44" t="s">
        <v>292</v>
      </c>
      <c r="C378" s="44" t="s">
        <v>27</v>
      </c>
      <c r="D378" s="44" t="s">
        <v>22</v>
      </c>
      <c r="E378" s="32"/>
      <c r="F378" s="32">
        <v>70000</v>
      </c>
      <c r="G378" s="110">
        <f t="shared" si="10"/>
        <v>123.49163785195115</v>
      </c>
      <c r="H378" s="110">
        <v>566.84</v>
      </c>
      <c r="I378" s="42">
        <f t="shared" si="11"/>
        <v>-4588262.25</v>
      </c>
      <c r="J378" s="44" t="s">
        <v>144</v>
      </c>
      <c r="K378" s="46" t="s">
        <v>24</v>
      </c>
      <c r="L378" s="13" t="s">
        <v>799</v>
      </c>
      <c r="M378" s="44" t="s">
        <v>104</v>
      </c>
      <c r="N378" s="44" t="s">
        <v>25</v>
      </c>
    </row>
    <row r="379" spans="1:14">
      <c r="A379" s="29">
        <v>43479</v>
      </c>
      <c r="B379" s="44" t="s">
        <v>293</v>
      </c>
      <c r="C379" s="44" t="s">
        <v>21</v>
      </c>
      <c r="D379" s="44" t="s">
        <v>22</v>
      </c>
      <c r="E379" s="32"/>
      <c r="F379" s="32">
        <v>2500</v>
      </c>
      <c r="G379" s="110">
        <f t="shared" si="10"/>
        <v>4.4104156375696846</v>
      </c>
      <c r="H379" s="110">
        <v>566.84</v>
      </c>
      <c r="I379" s="42">
        <f t="shared" si="11"/>
        <v>-4590762.25</v>
      </c>
      <c r="J379" s="44" t="s">
        <v>144</v>
      </c>
      <c r="K379" s="46" t="s">
        <v>24</v>
      </c>
      <c r="L379" s="13" t="s">
        <v>799</v>
      </c>
      <c r="M379" s="44" t="s">
        <v>104</v>
      </c>
      <c r="N379" s="44" t="s">
        <v>25</v>
      </c>
    </row>
    <row r="380" spans="1:14" s="43" customFormat="1">
      <c r="A380" s="29">
        <v>43479</v>
      </c>
      <c r="B380" s="44" t="s">
        <v>410</v>
      </c>
      <c r="C380" s="44" t="s">
        <v>21</v>
      </c>
      <c r="D380" s="44" t="s">
        <v>102</v>
      </c>
      <c r="E380" s="26"/>
      <c r="F380" s="26">
        <v>500</v>
      </c>
      <c r="G380" s="110">
        <f t="shared" si="10"/>
        <v>0.89292092292306591</v>
      </c>
      <c r="H380" s="110">
        <v>559.96</v>
      </c>
      <c r="I380" s="42">
        <f t="shared" si="11"/>
        <v>-4591262.25</v>
      </c>
      <c r="J380" s="44" t="s">
        <v>374</v>
      </c>
      <c r="K380" s="44" t="s">
        <v>24</v>
      </c>
      <c r="L380" s="13" t="s">
        <v>800</v>
      </c>
      <c r="M380" s="44" t="s">
        <v>104</v>
      </c>
      <c r="N380" s="44" t="s">
        <v>25</v>
      </c>
    </row>
    <row r="381" spans="1:14" s="43" customFormat="1">
      <c r="A381" s="29">
        <v>43479</v>
      </c>
      <c r="B381" s="44" t="s">
        <v>411</v>
      </c>
      <c r="C381" s="44" t="s">
        <v>21</v>
      </c>
      <c r="D381" s="44" t="s">
        <v>102</v>
      </c>
      <c r="E381" s="26"/>
      <c r="F381" s="26">
        <v>8500</v>
      </c>
      <c r="G381" s="110">
        <f t="shared" si="10"/>
        <v>15.179655689692121</v>
      </c>
      <c r="H381" s="110">
        <v>559.96</v>
      </c>
      <c r="I381" s="42">
        <f t="shared" si="11"/>
        <v>-4599762.25</v>
      </c>
      <c r="J381" s="44" t="s">
        <v>374</v>
      </c>
      <c r="K381" s="44" t="s">
        <v>24</v>
      </c>
      <c r="L381" s="13" t="s">
        <v>800</v>
      </c>
      <c r="M381" s="44" t="s">
        <v>104</v>
      </c>
      <c r="N381" s="44" t="s">
        <v>25</v>
      </c>
    </row>
    <row r="382" spans="1:14" s="43" customFormat="1">
      <c r="A382" s="29">
        <v>43479</v>
      </c>
      <c r="B382" s="44" t="s">
        <v>412</v>
      </c>
      <c r="C382" s="44" t="s">
        <v>639</v>
      </c>
      <c r="D382" s="44" t="s">
        <v>52</v>
      </c>
      <c r="E382" s="26"/>
      <c r="F382" s="26">
        <v>2000</v>
      </c>
      <c r="G382" s="110">
        <f t="shared" si="10"/>
        <v>3.5716836916922636</v>
      </c>
      <c r="H382" s="110">
        <v>559.96</v>
      </c>
      <c r="I382" s="42">
        <f t="shared" si="11"/>
        <v>-4601762.25</v>
      </c>
      <c r="J382" s="44" t="s">
        <v>374</v>
      </c>
      <c r="K382" s="44">
        <v>3520</v>
      </c>
      <c r="L382" s="13" t="s">
        <v>800</v>
      </c>
      <c r="M382" s="44" t="s">
        <v>104</v>
      </c>
      <c r="N382" s="44" t="s">
        <v>29</v>
      </c>
    </row>
    <row r="383" spans="1:14" s="43" customFormat="1">
      <c r="A383" s="29">
        <v>43479</v>
      </c>
      <c r="B383" s="44" t="s">
        <v>413</v>
      </c>
      <c r="C383" s="44" t="s">
        <v>21</v>
      </c>
      <c r="D383" s="44" t="s">
        <v>102</v>
      </c>
      <c r="E383" s="26"/>
      <c r="F383" s="26">
        <v>500</v>
      </c>
      <c r="G383" s="110">
        <f t="shared" si="10"/>
        <v>0.89292092292306591</v>
      </c>
      <c r="H383" s="110">
        <v>559.96</v>
      </c>
      <c r="I383" s="42">
        <f t="shared" si="11"/>
        <v>-4602262.25</v>
      </c>
      <c r="J383" s="44" t="s">
        <v>374</v>
      </c>
      <c r="K383" s="44" t="s">
        <v>24</v>
      </c>
      <c r="L383" s="13" t="s">
        <v>800</v>
      </c>
      <c r="M383" s="44" t="s">
        <v>104</v>
      </c>
      <c r="N383" s="44" t="s">
        <v>25</v>
      </c>
    </row>
    <row r="384" spans="1:14" s="43" customFormat="1">
      <c r="A384" s="29">
        <v>43479</v>
      </c>
      <c r="B384" s="44" t="s">
        <v>414</v>
      </c>
      <c r="C384" s="44" t="s">
        <v>21</v>
      </c>
      <c r="D384" s="44" t="s">
        <v>102</v>
      </c>
      <c r="E384" s="26"/>
      <c r="F384" s="26">
        <v>500</v>
      </c>
      <c r="G384" s="110">
        <f t="shared" si="10"/>
        <v>0.89292092292306591</v>
      </c>
      <c r="H384" s="110">
        <v>559.96</v>
      </c>
      <c r="I384" s="42">
        <f t="shared" si="11"/>
        <v>-4602762.25</v>
      </c>
      <c r="J384" s="44" t="s">
        <v>374</v>
      </c>
      <c r="K384" s="44" t="s">
        <v>24</v>
      </c>
      <c r="L384" s="13" t="s">
        <v>800</v>
      </c>
      <c r="M384" s="44" t="s">
        <v>104</v>
      </c>
      <c r="N384" s="44" t="s">
        <v>25</v>
      </c>
    </row>
    <row r="385" spans="1:14" s="43" customFormat="1">
      <c r="A385" s="29">
        <v>43479</v>
      </c>
      <c r="B385" s="44" t="s">
        <v>405</v>
      </c>
      <c r="C385" s="44" t="s">
        <v>21</v>
      </c>
      <c r="D385" s="44" t="s">
        <v>102</v>
      </c>
      <c r="E385" s="26"/>
      <c r="F385" s="26">
        <v>500</v>
      </c>
      <c r="G385" s="110">
        <f t="shared" si="10"/>
        <v>0.89292092292306591</v>
      </c>
      <c r="H385" s="110">
        <v>559.96</v>
      </c>
      <c r="I385" s="42">
        <f t="shared" si="11"/>
        <v>-4603262.25</v>
      </c>
      <c r="J385" s="44" t="s">
        <v>374</v>
      </c>
      <c r="K385" s="44" t="s">
        <v>24</v>
      </c>
      <c r="L385" s="13" t="s">
        <v>800</v>
      </c>
      <c r="M385" s="44" t="s">
        <v>104</v>
      </c>
      <c r="N385" s="44" t="s">
        <v>25</v>
      </c>
    </row>
    <row r="386" spans="1:14" s="43" customFormat="1">
      <c r="A386" s="29">
        <v>43479</v>
      </c>
      <c r="B386" s="44" t="s">
        <v>415</v>
      </c>
      <c r="C386" s="44" t="s">
        <v>27</v>
      </c>
      <c r="D386" s="44" t="s">
        <v>102</v>
      </c>
      <c r="E386" s="26"/>
      <c r="F386" s="26">
        <v>30000</v>
      </c>
      <c r="G386" s="110">
        <f t="shared" si="10"/>
        <v>53.575255375383954</v>
      </c>
      <c r="H386" s="110">
        <v>559.96</v>
      </c>
      <c r="I386" s="42">
        <f t="shared" si="11"/>
        <v>-4633262.25</v>
      </c>
      <c r="J386" s="44" t="s">
        <v>374</v>
      </c>
      <c r="K386" s="44" t="s">
        <v>24</v>
      </c>
      <c r="L386" s="13" t="s">
        <v>800</v>
      </c>
      <c r="M386" s="44" t="s">
        <v>104</v>
      </c>
      <c r="N386" s="44" t="s">
        <v>25</v>
      </c>
    </row>
    <row r="387" spans="1:14" s="43" customFormat="1">
      <c r="A387" s="29">
        <v>43479</v>
      </c>
      <c r="B387" s="44" t="s">
        <v>407</v>
      </c>
      <c r="C387" s="44" t="s">
        <v>21</v>
      </c>
      <c r="D387" s="44" t="s">
        <v>102</v>
      </c>
      <c r="E387" s="26"/>
      <c r="F387" s="26">
        <v>500</v>
      </c>
      <c r="G387" s="110">
        <f t="shared" si="10"/>
        <v>0.89292092292306591</v>
      </c>
      <c r="H387" s="110">
        <v>559.96</v>
      </c>
      <c r="I387" s="42">
        <f t="shared" si="11"/>
        <v>-4633762.25</v>
      </c>
      <c r="J387" s="44" t="s">
        <v>374</v>
      </c>
      <c r="K387" s="44" t="s">
        <v>24</v>
      </c>
      <c r="L387" s="13" t="s">
        <v>800</v>
      </c>
      <c r="M387" s="44" t="s">
        <v>104</v>
      </c>
      <c r="N387" s="44" t="s">
        <v>25</v>
      </c>
    </row>
    <row r="388" spans="1:14" s="43" customFormat="1">
      <c r="A388" s="29">
        <v>43479</v>
      </c>
      <c r="B388" s="44" t="s">
        <v>121</v>
      </c>
      <c r="C388" s="44" t="s">
        <v>21</v>
      </c>
      <c r="D388" s="44" t="s">
        <v>102</v>
      </c>
      <c r="E388" s="26"/>
      <c r="F388" s="26">
        <v>500</v>
      </c>
      <c r="G388" s="110">
        <f t="shared" si="10"/>
        <v>0.89292092292306591</v>
      </c>
      <c r="H388" s="110">
        <v>559.96</v>
      </c>
      <c r="I388" s="42">
        <f t="shared" si="11"/>
        <v>-4634262.25</v>
      </c>
      <c r="J388" s="44" t="s">
        <v>374</v>
      </c>
      <c r="K388" s="44" t="s">
        <v>24</v>
      </c>
      <c r="L388" s="13" t="s">
        <v>800</v>
      </c>
      <c r="M388" s="44" t="s">
        <v>104</v>
      </c>
      <c r="N388" s="44" t="s">
        <v>25</v>
      </c>
    </row>
    <row r="389" spans="1:14" s="43" customFormat="1">
      <c r="A389" s="29">
        <v>43479</v>
      </c>
      <c r="B389" s="46" t="s">
        <v>444</v>
      </c>
      <c r="C389" s="44" t="s">
        <v>21</v>
      </c>
      <c r="D389" s="44" t="s">
        <v>102</v>
      </c>
      <c r="E389" s="26"/>
      <c r="F389" s="26">
        <v>1000</v>
      </c>
      <c r="G389" s="110">
        <f t="shared" si="10"/>
        <v>1.7858418458461318</v>
      </c>
      <c r="H389" s="110">
        <v>559.96</v>
      </c>
      <c r="I389" s="42">
        <f t="shared" si="11"/>
        <v>-4635262.25</v>
      </c>
      <c r="J389" s="44" t="s">
        <v>173</v>
      </c>
      <c r="K389" s="46" t="s">
        <v>24</v>
      </c>
      <c r="L389" s="13" t="s">
        <v>800</v>
      </c>
      <c r="M389" s="44" t="s">
        <v>104</v>
      </c>
      <c r="N389" s="44" t="s">
        <v>25</v>
      </c>
    </row>
    <row r="390" spans="1:14" s="43" customFormat="1">
      <c r="A390" s="29">
        <v>43479</v>
      </c>
      <c r="B390" s="46" t="s">
        <v>445</v>
      </c>
      <c r="C390" s="44" t="s">
        <v>21</v>
      </c>
      <c r="D390" s="44" t="s">
        <v>102</v>
      </c>
      <c r="E390" s="26"/>
      <c r="F390" s="26">
        <v>1000</v>
      </c>
      <c r="G390" s="110">
        <f t="shared" si="10"/>
        <v>1.7858418458461318</v>
      </c>
      <c r="H390" s="110">
        <v>559.96</v>
      </c>
      <c r="I390" s="42">
        <f t="shared" si="11"/>
        <v>-4636262.25</v>
      </c>
      <c r="J390" s="44" t="s">
        <v>173</v>
      </c>
      <c r="K390" s="46" t="s">
        <v>24</v>
      </c>
      <c r="L390" s="13" t="s">
        <v>800</v>
      </c>
      <c r="M390" s="44" t="s">
        <v>104</v>
      </c>
      <c r="N390" s="44" t="s">
        <v>25</v>
      </c>
    </row>
    <row r="391" spans="1:14" s="43" customFormat="1">
      <c r="A391" s="29">
        <v>43479</v>
      </c>
      <c r="B391" s="46" t="s">
        <v>513</v>
      </c>
      <c r="C391" s="44" t="s">
        <v>21</v>
      </c>
      <c r="D391" s="46" t="s">
        <v>102</v>
      </c>
      <c r="E391" s="32"/>
      <c r="F391" s="32">
        <v>500</v>
      </c>
      <c r="G391" s="110">
        <f t="shared" si="10"/>
        <v>0.89292092292306591</v>
      </c>
      <c r="H391" s="110">
        <v>559.96</v>
      </c>
      <c r="I391" s="42">
        <f t="shared" si="11"/>
        <v>-4636762.25</v>
      </c>
      <c r="J391" s="44" t="s">
        <v>143</v>
      </c>
      <c r="K391" s="46" t="s">
        <v>24</v>
      </c>
      <c r="L391" s="13" t="s">
        <v>800</v>
      </c>
      <c r="M391" s="44" t="s">
        <v>104</v>
      </c>
      <c r="N391" s="44" t="s">
        <v>25</v>
      </c>
    </row>
    <row r="392" spans="1:14" s="43" customFormat="1">
      <c r="A392" s="29">
        <v>43479</v>
      </c>
      <c r="B392" s="46" t="s">
        <v>512</v>
      </c>
      <c r="C392" s="44" t="s">
        <v>21</v>
      </c>
      <c r="D392" s="46" t="s">
        <v>102</v>
      </c>
      <c r="E392" s="32"/>
      <c r="F392" s="32">
        <v>500</v>
      </c>
      <c r="G392" s="110">
        <f t="shared" si="10"/>
        <v>0.89292092292306591</v>
      </c>
      <c r="H392" s="110">
        <v>559.96</v>
      </c>
      <c r="I392" s="42">
        <f t="shared" si="11"/>
        <v>-4637262.25</v>
      </c>
      <c r="J392" s="44" t="s">
        <v>143</v>
      </c>
      <c r="K392" s="46" t="s">
        <v>24</v>
      </c>
      <c r="L392" s="13" t="s">
        <v>800</v>
      </c>
      <c r="M392" s="44" t="s">
        <v>104</v>
      </c>
      <c r="N392" s="44" t="s">
        <v>25</v>
      </c>
    </row>
    <row r="393" spans="1:14" s="43" customFormat="1">
      <c r="A393" s="29">
        <v>43479</v>
      </c>
      <c r="B393" s="46" t="s">
        <v>502</v>
      </c>
      <c r="C393" s="44" t="s">
        <v>21</v>
      </c>
      <c r="D393" s="46" t="s">
        <v>102</v>
      </c>
      <c r="E393" s="32"/>
      <c r="F393" s="32">
        <v>500</v>
      </c>
      <c r="G393" s="110">
        <f t="shared" si="10"/>
        <v>0.89292092292306591</v>
      </c>
      <c r="H393" s="110">
        <v>559.96</v>
      </c>
      <c r="I393" s="42">
        <f t="shared" si="11"/>
        <v>-4637762.25</v>
      </c>
      <c r="J393" s="44" t="s">
        <v>143</v>
      </c>
      <c r="K393" s="46" t="s">
        <v>24</v>
      </c>
      <c r="L393" s="13" t="s">
        <v>800</v>
      </c>
      <c r="M393" s="44" t="s">
        <v>104</v>
      </c>
      <c r="N393" s="44" t="s">
        <v>25</v>
      </c>
    </row>
    <row r="394" spans="1:14" s="43" customFormat="1">
      <c r="A394" s="29">
        <v>43479</v>
      </c>
      <c r="B394" s="46" t="s">
        <v>503</v>
      </c>
      <c r="C394" s="44" t="s">
        <v>21</v>
      </c>
      <c r="D394" s="46" t="s">
        <v>102</v>
      </c>
      <c r="E394" s="32"/>
      <c r="F394" s="32">
        <v>500</v>
      </c>
      <c r="G394" s="110">
        <f t="shared" si="10"/>
        <v>0.89292092292306591</v>
      </c>
      <c r="H394" s="110">
        <v>559.96</v>
      </c>
      <c r="I394" s="42">
        <f t="shared" si="11"/>
        <v>-4638262.25</v>
      </c>
      <c r="J394" s="44" t="s">
        <v>143</v>
      </c>
      <c r="K394" s="46" t="s">
        <v>24</v>
      </c>
      <c r="L394" s="13" t="s">
        <v>800</v>
      </c>
      <c r="M394" s="44" t="s">
        <v>104</v>
      </c>
      <c r="N394" s="44" t="s">
        <v>25</v>
      </c>
    </row>
    <row r="395" spans="1:14" s="43" customFormat="1">
      <c r="A395" s="29">
        <v>43479</v>
      </c>
      <c r="B395" s="46" t="s">
        <v>513</v>
      </c>
      <c r="C395" s="44" t="s">
        <v>21</v>
      </c>
      <c r="D395" s="46" t="s">
        <v>102</v>
      </c>
      <c r="E395" s="32"/>
      <c r="F395" s="32">
        <v>500</v>
      </c>
      <c r="G395" s="110">
        <f t="shared" si="10"/>
        <v>0.89292092292306591</v>
      </c>
      <c r="H395" s="110">
        <v>559.96</v>
      </c>
      <c r="I395" s="42">
        <f t="shared" si="11"/>
        <v>-4638762.25</v>
      </c>
      <c r="J395" s="44" t="s">
        <v>143</v>
      </c>
      <c r="K395" s="46" t="s">
        <v>24</v>
      </c>
      <c r="L395" s="13" t="s">
        <v>800</v>
      </c>
      <c r="M395" s="44" t="s">
        <v>104</v>
      </c>
      <c r="N395" s="44" t="s">
        <v>25</v>
      </c>
    </row>
    <row r="396" spans="1:14" s="43" customFormat="1">
      <c r="A396" s="29">
        <v>43479</v>
      </c>
      <c r="B396" s="46" t="s">
        <v>512</v>
      </c>
      <c r="C396" s="44" t="s">
        <v>21</v>
      </c>
      <c r="D396" s="46" t="s">
        <v>102</v>
      </c>
      <c r="E396" s="32"/>
      <c r="F396" s="32">
        <v>500</v>
      </c>
      <c r="G396" s="110">
        <f t="shared" si="10"/>
        <v>0.89292092292306591</v>
      </c>
      <c r="H396" s="110">
        <v>559.96</v>
      </c>
      <c r="I396" s="42">
        <f t="shared" si="11"/>
        <v>-4639262.25</v>
      </c>
      <c r="J396" s="44" t="s">
        <v>143</v>
      </c>
      <c r="K396" s="46" t="s">
        <v>24</v>
      </c>
      <c r="L396" s="13" t="s">
        <v>800</v>
      </c>
      <c r="M396" s="44" t="s">
        <v>104</v>
      </c>
      <c r="N396" s="44" t="s">
        <v>25</v>
      </c>
    </row>
    <row r="397" spans="1:14" s="43" customFormat="1">
      <c r="A397" s="29">
        <v>43479</v>
      </c>
      <c r="B397" s="46" t="s">
        <v>777</v>
      </c>
      <c r="C397" s="46" t="s">
        <v>366</v>
      </c>
      <c r="D397" s="46" t="s">
        <v>102</v>
      </c>
      <c r="E397" s="32"/>
      <c r="F397" s="32">
        <v>6000</v>
      </c>
      <c r="G397" s="110">
        <f t="shared" si="10"/>
        <v>10.71505107507679</v>
      </c>
      <c r="H397" s="110">
        <v>559.96</v>
      </c>
      <c r="I397" s="42">
        <f t="shared" si="11"/>
        <v>-4645262.25</v>
      </c>
      <c r="J397" s="44" t="s">
        <v>143</v>
      </c>
      <c r="K397" s="46" t="s">
        <v>24</v>
      </c>
      <c r="L397" s="13" t="s">
        <v>800</v>
      </c>
      <c r="M397" s="44" t="s">
        <v>104</v>
      </c>
      <c r="N397" s="44" t="s">
        <v>25</v>
      </c>
    </row>
    <row r="398" spans="1:14">
      <c r="A398" s="29">
        <v>43479</v>
      </c>
      <c r="B398" s="44" t="s">
        <v>684</v>
      </c>
      <c r="C398" s="44" t="s">
        <v>21</v>
      </c>
      <c r="D398" s="44" t="s">
        <v>102</v>
      </c>
      <c r="E398" s="31"/>
      <c r="F398" s="31">
        <v>500</v>
      </c>
      <c r="G398" s="110">
        <f t="shared" ref="G398:G461" si="12">+F398/H398</f>
        <v>0.89292092292306591</v>
      </c>
      <c r="H398" s="110">
        <v>559.96</v>
      </c>
      <c r="I398" s="42">
        <f t="shared" si="11"/>
        <v>-4645762.25</v>
      </c>
      <c r="J398" s="44" t="s">
        <v>417</v>
      </c>
      <c r="K398" s="44" t="s">
        <v>634</v>
      </c>
      <c r="L398" s="13" t="s">
        <v>800</v>
      </c>
      <c r="M398" s="44" t="s">
        <v>104</v>
      </c>
      <c r="N398" s="44" t="s">
        <v>25</v>
      </c>
    </row>
    <row r="399" spans="1:14">
      <c r="A399" s="29">
        <v>43479</v>
      </c>
      <c r="B399" s="44" t="s">
        <v>685</v>
      </c>
      <c r="C399" s="44" t="s">
        <v>21</v>
      </c>
      <c r="D399" s="44" t="s">
        <v>102</v>
      </c>
      <c r="E399" s="31"/>
      <c r="F399" s="31">
        <v>500</v>
      </c>
      <c r="G399" s="110">
        <f t="shared" si="12"/>
        <v>0.89292092292306591</v>
      </c>
      <c r="H399" s="110">
        <v>559.96</v>
      </c>
      <c r="I399" s="42">
        <f t="shared" si="11"/>
        <v>-4646262.25</v>
      </c>
      <c r="J399" s="44" t="s">
        <v>417</v>
      </c>
      <c r="K399" s="44" t="s">
        <v>634</v>
      </c>
      <c r="L399" s="13" t="s">
        <v>800</v>
      </c>
      <c r="M399" s="44" t="s">
        <v>104</v>
      </c>
      <c r="N399" s="44" t="s">
        <v>25</v>
      </c>
    </row>
    <row r="400" spans="1:14">
      <c r="A400" s="29">
        <v>43479</v>
      </c>
      <c r="B400" s="44" t="s">
        <v>686</v>
      </c>
      <c r="C400" s="44" t="s">
        <v>21</v>
      </c>
      <c r="D400" s="44" t="s">
        <v>102</v>
      </c>
      <c r="E400" s="31"/>
      <c r="F400" s="31">
        <v>500</v>
      </c>
      <c r="G400" s="110">
        <f t="shared" si="12"/>
        <v>0.89292092292306591</v>
      </c>
      <c r="H400" s="110">
        <v>559.96</v>
      </c>
      <c r="I400" s="42">
        <f t="shared" si="11"/>
        <v>-4646762.25</v>
      </c>
      <c r="J400" s="44" t="s">
        <v>417</v>
      </c>
      <c r="K400" s="44" t="s">
        <v>634</v>
      </c>
      <c r="L400" s="13" t="s">
        <v>800</v>
      </c>
      <c r="M400" s="44" t="s">
        <v>104</v>
      </c>
      <c r="N400" s="44" t="s">
        <v>25</v>
      </c>
    </row>
    <row r="401" spans="1:14">
      <c r="A401" s="29">
        <v>43479</v>
      </c>
      <c r="B401" s="44" t="s">
        <v>687</v>
      </c>
      <c r="C401" s="44" t="s">
        <v>21</v>
      </c>
      <c r="D401" s="44" t="s">
        <v>102</v>
      </c>
      <c r="E401" s="31"/>
      <c r="F401" s="31">
        <v>1000</v>
      </c>
      <c r="G401" s="110">
        <f t="shared" si="12"/>
        <v>1.7858418458461318</v>
      </c>
      <c r="H401" s="110">
        <v>559.96</v>
      </c>
      <c r="I401" s="42">
        <f t="shared" ref="I401:I464" si="13">I400+E401-F401</f>
        <v>-4647762.25</v>
      </c>
      <c r="J401" s="44" t="s">
        <v>417</v>
      </c>
      <c r="K401" s="44" t="s">
        <v>634</v>
      </c>
      <c r="L401" s="13" t="s">
        <v>800</v>
      </c>
      <c r="M401" s="44" t="s">
        <v>104</v>
      </c>
      <c r="N401" s="44" t="s">
        <v>25</v>
      </c>
    </row>
    <row r="402" spans="1:14" s="43" customFormat="1">
      <c r="A402" s="29">
        <v>43479</v>
      </c>
      <c r="B402" s="44" t="s">
        <v>716</v>
      </c>
      <c r="C402" s="44" t="s">
        <v>747</v>
      </c>
      <c r="D402" s="44" t="s">
        <v>52</v>
      </c>
      <c r="E402" s="104"/>
      <c r="F402" s="26">
        <v>3484</v>
      </c>
      <c r="G402" s="110">
        <f t="shared" si="12"/>
        <v>6.2218729909279231</v>
      </c>
      <c r="H402" s="110">
        <v>559.96</v>
      </c>
      <c r="I402" s="42">
        <f t="shared" si="13"/>
        <v>-4651246.25</v>
      </c>
      <c r="J402" s="30" t="s">
        <v>132</v>
      </c>
      <c r="K402" s="44">
        <v>3634990</v>
      </c>
      <c r="L402" s="13" t="s">
        <v>800</v>
      </c>
      <c r="M402" s="44" t="s">
        <v>104</v>
      </c>
      <c r="N402" s="44" t="s">
        <v>29</v>
      </c>
    </row>
    <row r="403" spans="1:14">
      <c r="A403" s="29">
        <v>43480</v>
      </c>
      <c r="B403" s="44" t="s">
        <v>61</v>
      </c>
      <c r="C403" s="44" t="s">
        <v>21</v>
      </c>
      <c r="D403" s="44" t="s">
        <v>22</v>
      </c>
      <c r="E403" s="26"/>
      <c r="F403" s="26">
        <v>12000</v>
      </c>
      <c r="G403" s="110">
        <f t="shared" si="12"/>
        <v>21.169995060334486</v>
      </c>
      <c r="H403" s="110">
        <v>566.84</v>
      </c>
      <c r="I403" s="42">
        <f t="shared" si="13"/>
        <v>-4663246.25</v>
      </c>
      <c r="J403" s="44" t="s">
        <v>23</v>
      </c>
      <c r="K403" s="44" t="s">
        <v>24</v>
      </c>
      <c r="L403" s="13" t="s">
        <v>799</v>
      </c>
      <c r="M403" s="44" t="s">
        <v>104</v>
      </c>
      <c r="N403" s="44" t="s">
        <v>25</v>
      </c>
    </row>
    <row r="404" spans="1:14" s="43" customFormat="1">
      <c r="A404" s="29">
        <v>43480</v>
      </c>
      <c r="B404" s="44" t="s">
        <v>62</v>
      </c>
      <c r="C404" s="44" t="s">
        <v>27</v>
      </c>
      <c r="D404" s="44" t="s">
        <v>22</v>
      </c>
      <c r="E404" s="26"/>
      <c r="F404" s="26">
        <v>60000</v>
      </c>
      <c r="G404" s="110">
        <f t="shared" si="12"/>
        <v>105.84997530167243</v>
      </c>
      <c r="H404" s="110">
        <v>566.84</v>
      </c>
      <c r="I404" s="42">
        <f t="shared" si="13"/>
        <v>-4723246.25</v>
      </c>
      <c r="J404" s="44" t="s">
        <v>23</v>
      </c>
      <c r="K404" s="44" t="s">
        <v>33</v>
      </c>
      <c r="L404" s="13" t="s">
        <v>799</v>
      </c>
      <c r="M404" s="44" t="s">
        <v>104</v>
      </c>
      <c r="N404" s="44" t="s">
        <v>29</v>
      </c>
    </row>
    <row r="405" spans="1:14" s="43" customFormat="1">
      <c r="A405" s="29">
        <v>43480</v>
      </c>
      <c r="B405" s="46" t="s">
        <v>126</v>
      </c>
      <c r="C405" s="44" t="s">
        <v>27</v>
      </c>
      <c r="D405" s="46" t="s">
        <v>102</v>
      </c>
      <c r="E405" s="32"/>
      <c r="F405" s="32">
        <v>60000</v>
      </c>
      <c r="G405" s="110">
        <f t="shared" si="12"/>
        <v>107.15051075076791</v>
      </c>
      <c r="H405" s="110">
        <v>559.96</v>
      </c>
      <c r="I405" s="42">
        <f t="shared" si="13"/>
        <v>-4783246.25</v>
      </c>
      <c r="J405" s="46" t="s">
        <v>103</v>
      </c>
      <c r="K405" s="46">
        <v>14</v>
      </c>
      <c r="L405" s="13" t="s">
        <v>800</v>
      </c>
      <c r="M405" s="44" t="s">
        <v>104</v>
      </c>
      <c r="N405" s="44" t="s">
        <v>29</v>
      </c>
    </row>
    <row r="406" spans="1:14">
      <c r="A406" s="29">
        <v>43480</v>
      </c>
      <c r="B406" s="46" t="s">
        <v>127</v>
      </c>
      <c r="C406" s="44" t="s">
        <v>27</v>
      </c>
      <c r="D406" s="46" t="s">
        <v>102</v>
      </c>
      <c r="E406" s="32"/>
      <c r="F406" s="32">
        <v>60000</v>
      </c>
      <c r="G406" s="110">
        <f t="shared" si="12"/>
        <v>107.15051075076791</v>
      </c>
      <c r="H406" s="110">
        <v>559.96</v>
      </c>
      <c r="I406" s="42">
        <f t="shared" si="13"/>
        <v>-4843246.25</v>
      </c>
      <c r="J406" s="46" t="s">
        <v>103</v>
      </c>
      <c r="K406" s="46" t="s">
        <v>24</v>
      </c>
      <c r="L406" s="13" t="s">
        <v>800</v>
      </c>
      <c r="M406" s="44" t="s">
        <v>104</v>
      </c>
      <c r="N406" s="44" t="s">
        <v>25</v>
      </c>
    </row>
    <row r="407" spans="1:14">
      <c r="A407" s="29">
        <v>43480</v>
      </c>
      <c r="B407" s="46" t="s">
        <v>128</v>
      </c>
      <c r="C407" s="44" t="s">
        <v>21</v>
      </c>
      <c r="D407" s="46" t="s">
        <v>102</v>
      </c>
      <c r="E407" s="32"/>
      <c r="F407" s="32">
        <v>500</v>
      </c>
      <c r="G407" s="110">
        <f t="shared" si="12"/>
        <v>0.89292092292306591</v>
      </c>
      <c r="H407" s="110">
        <v>559.96</v>
      </c>
      <c r="I407" s="42">
        <f t="shared" si="13"/>
        <v>-4843746.25</v>
      </c>
      <c r="J407" s="46" t="s">
        <v>103</v>
      </c>
      <c r="K407" s="46" t="s">
        <v>24</v>
      </c>
      <c r="L407" s="13" t="s">
        <v>800</v>
      </c>
      <c r="M407" s="44" t="s">
        <v>104</v>
      </c>
      <c r="N407" s="44" t="s">
        <v>25</v>
      </c>
    </row>
    <row r="408" spans="1:14">
      <c r="A408" s="29">
        <v>43480</v>
      </c>
      <c r="B408" s="46" t="s">
        <v>791</v>
      </c>
      <c r="C408" s="46" t="s">
        <v>423</v>
      </c>
      <c r="D408" s="46" t="s">
        <v>102</v>
      </c>
      <c r="E408" s="32"/>
      <c r="F408" s="32">
        <v>500</v>
      </c>
      <c r="G408" s="110">
        <f t="shared" si="12"/>
        <v>0.89292092292306591</v>
      </c>
      <c r="H408" s="110">
        <v>559.96</v>
      </c>
      <c r="I408" s="42">
        <f t="shared" si="13"/>
        <v>-4844246.25</v>
      </c>
      <c r="J408" s="46" t="s">
        <v>103</v>
      </c>
      <c r="K408" s="46" t="s">
        <v>24</v>
      </c>
      <c r="L408" s="13" t="s">
        <v>800</v>
      </c>
      <c r="M408" s="44" t="s">
        <v>104</v>
      </c>
      <c r="N408" s="44" t="s">
        <v>25</v>
      </c>
    </row>
    <row r="409" spans="1:14">
      <c r="A409" s="29">
        <v>43480</v>
      </c>
      <c r="B409" s="46" t="s">
        <v>129</v>
      </c>
      <c r="C409" s="44" t="s">
        <v>21</v>
      </c>
      <c r="D409" s="46" t="s">
        <v>102</v>
      </c>
      <c r="E409" s="32"/>
      <c r="F409" s="32">
        <v>1500</v>
      </c>
      <c r="G409" s="110">
        <f t="shared" si="12"/>
        <v>2.6787627687691975</v>
      </c>
      <c r="H409" s="110">
        <v>559.96</v>
      </c>
      <c r="I409" s="42">
        <f t="shared" si="13"/>
        <v>-4845746.25</v>
      </c>
      <c r="J409" s="46" t="s">
        <v>103</v>
      </c>
      <c r="K409" s="46" t="s">
        <v>24</v>
      </c>
      <c r="L409" s="13" t="s">
        <v>800</v>
      </c>
      <c r="M409" s="44" t="s">
        <v>104</v>
      </c>
      <c r="N409" s="44" t="s">
        <v>25</v>
      </c>
    </row>
    <row r="410" spans="1:14" s="43" customFormat="1">
      <c r="A410" s="29">
        <v>43480</v>
      </c>
      <c r="B410" s="44" t="s">
        <v>169</v>
      </c>
      <c r="C410" s="44" t="s">
        <v>21</v>
      </c>
      <c r="D410" s="44" t="s">
        <v>133</v>
      </c>
      <c r="E410" s="26"/>
      <c r="F410" s="26">
        <v>3500</v>
      </c>
      <c r="G410" s="110">
        <f t="shared" si="12"/>
        <v>6.2504464604614611</v>
      </c>
      <c r="H410" s="110">
        <v>559.96</v>
      </c>
      <c r="I410" s="42">
        <f t="shared" si="13"/>
        <v>-4849246.25</v>
      </c>
      <c r="J410" s="44" t="s">
        <v>106</v>
      </c>
      <c r="K410" s="44" t="s">
        <v>24</v>
      </c>
      <c r="L410" s="13" t="s">
        <v>800</v>
      </c>
      <c r="M410" s="44" t="s">
        <v>104</v>
      </c>
      <c r="N410" s="44" t="s">
        <v>25</v>
      </c>
    </row>
    <row r="411" spans="1:14" s="43" customFormat="1">
      <c r="A411" s="29">
        <v>43480</v>
      </c>
      <c r="B411" s="44" t="s">
        <v>170</v>
      </c>
      <c r="C411" s="44" t="s">
        <v>135</v>
      </c>
      <c r="D411" s="44" t="s">
        <v>675</v>
      </c>
      <c r="E411" s="26"/>
      <c r="F411" s="26">
        <v>100000</v>
      </c>
      <c r="G411" s="110">
        <f t="shared" si="12"/>
        <v>176.41662550278738</v>
      </c>
      <c r="H411" s="110">
        <v>566.84</v>
      </c>
      <c r="I411" s="42">
        <f t="shared" si="13"/>
        <v>-4949246.25</v>
      </c>
      <c r="J411" s="44" t="s">
        <v>106</v>
      </c>
      <c r="K411" s="44">
        <v>26</v>
      </c>
      <c r="L411" s="13" t="s">
        <v>799</v>
      </c>
      <c r="M411" s="44" t="s">
        <v>104</v>
      </c>
      <c r="N411" s="44" t="s">
        <v>29</v>
      </c>
    </row>
    <row r="412" spans="1:14" s="43" customFormat="1">
      <c r="A412" s="29">
        <v>43480</v>
      </c>
      <c r="B412" s="44" t="s">
        <v>230</v>
      </c>
      <c r="C412" s="44" t="s">
        <v>21</v>
      </c>
      <c r="D412" s="44" t="s">
        <v>136</v>
      </c>
      <c r="E412" s="26"/>
      <c r="F412" s="26">
        <v>1000</v>
      </c>
      <c r="G412" s="110">
        <f t="shared" si="12"/>
        <v>1.7858418458461318</v>
      </c>
      <c r="H412" s="110">
        <v>559.96</v>
      </c>
      <c r="I412" s="42">
        <f t="shared" si="13"/>
        <v>-4950246.25</v>
      </c>
      <c r="J412" s="44" t="s">
        <v>149</v>
      </c>
      <c r="K412" s="44" t="s">
        <v>24</v>
      </c>
      <c r="L412" s="13" t="s">
        <v>800</v>
      </c>
      <c r="M412" s="44" t="s">
        <v>104</v>
      </c>
      <c r="N412" s="44" t="s">
        <v>25</v>
      </c>
    </row>
    <row r="413" spans="1:14" s="43" customFormat="1">
      <c r="A413" s="29">
        <v>43480</v>
      </c>
      <c r="B413" s="44" t="s">
        <v>231</v>
      </c>
      <c r="C413" s="44" t="s">
        <v>21</v>
      </c>
      <c r="D413" s="44" t="s">
        <v>136</v>
      </c>
      <c r="E413" s="26"/>
      <c r="F413" s="26">
        <v>1000</v>
      </c>
      <c r="G413" s="110">
        <f t="shared" si="12"/>
        <v>1.7858418458461318</v>
      </c>
      <c r="H413" s="110">
        <v>559.96</v>
      </c>
      <c r="I413" s="42">
        <f t="shared" si="13"/>
        <v>-4951246.25</v>
      </c>
      <c r="J413" s="44" t="s">
        <v>149</v>
      </c>
      <c r="K413" s="44" t="s">
        <v>24</v>
      </c>
      <c r="L413" s="13" t="s">
        <v>800</v>
      </c>
      <c r="M413" s="44" t="s">
        <v>104</v>
      </c>
      <c r="N413" s="44" t="s">
        <v>25</v>
      </c>
    </row>
    <row r="414" spans="1:14" s="43" customFormat="1">
      <c r="A414" s="29">
        <v>43480</v>
      </c>
      <c r="B414" s="44" t="s">
        <v>232</v>
      </c>
      <c r="C414" s="44" t="s">
        <v>21</v>
      </c>
      <c r="D414" s="44" t="s">
        <v>136</v>
      </c>
      <c r="E414" s="26"/>
      <c r="F414" s="26">
        <v>1000</v>
      </c>
      <c r="G414" s="110">
        <f t="shared" si="12"/>
        <v>1.7858418458461318</v>
      </c>
      <c r="H414" s="110">
        <v>559.96</v>
      </c>
      <c r="I414" s="42">
        <f t="shared" si="13"/>
        <v>-4952246.25</v>
      </c>
      <c r="J414" s="44" t="s">
        <v>149</v>
      </c>
      <c r="K414" s="44" t="s">
        <v>24</v>
      </c>
      <c r="L414" s="13" t="s">
        <v>800</v>
      </c>
      <c r="M414" s="44" t="s">
        <v>104</v>
      </c>
      <c r="N414" s="44" t="s">
        <v>25</v>
      </c>
    </row>
    <row r="415" spans="1:14" s="43" customFormat="1">
      <c r="A415" s="29">
        <v>43480</v>
      </c>
      <c r="B415" s="44" t="s">
        <v>233</v>
      </c>
      <c r="C415" s="44" t="s">
        <v>21</v>
      </c>
      <c r="D415" s="44" t="s">
        <v>136</v>
      </c>
      <c r="E415" s="26"/>
      <c r="F415" s="26">
        <v>1000</v>
      </c>
      <c r="G415" s="110">
        <f t="shared" si="12"/>
        <v>1.7858418458461318</v>
      </c>
      <c r="H415" s="110">
        <v>559.96</v>
      </c>
      <c r="I415" s="42">
        <f t="shared" si="13"/>
        <v>-4953246.25</v>
      </c>
      <c r="J415" s="44" t="s">
        <v>149</v>
      </c>
      <c r="K415" s="44" t="s">
        <v>24</v>
      </c>
      <c r="L415" s="13" t="s">
        <v>800</v>
      </c>
      <c r="M415" s="44" t="s">
        <v>104</v>
      </c>
      <c r="N415" s="44" t="s">
        <v>25</v>
      </c>
    </row>
    <row r="416" spans="1:14" s="43" customFormat="1">
      <c r="A416" s="29">
        <v>43480</v>
      </c>
      <c r="B416" s="44" t="s">
        <v>217</v>
      </c>
      <c r="C416" s="44" t="s">
        <v>21</v>
      </c>
      <c r="D416" s="44" t="s">
        <v>136</v>
      </c>
      <c r="E416" s="26"/>
      <c r="F416" s="26">
        <v>1000</v>
      </c>
      <c r="G416" s="110">
        <f t="shared" si="12"/>
        <v>1.7858418458461318</v>
      </c>
      <c r="H416" s="110">
        <v>559.96</v>
      </c>
      <c r="I416" s="42">
        <f t="shared" si="13"/>
        <v>-4954246.25</v>
      </c>
      <c r="J416" s="44" t="s">
        <v>149</v>
      </c>
      <c r="K416" s="44" t="s">
        <v>24</v>
      </c>
      <c r="L416" s="13" t="s">
        <v>800</v>
      </c>
      <c r="M416" s="44" t="s">
        <v>104</v>
      </c>
      <c r="N416" s="44" t="s">
        <v>25</v>
      </c>
    </row>
    <row r="417" spans="1:14" s="43" customFormat="1">
      <c r="A417" s="29">
        <v>43480</v>
      </c>
      <c r="B417" s="44" t="s">
        <v>234</v>
      </c>
      <c r="C417" s="44" t="s">
        <v>21</v>
      </c>
      <c r="D417" s="44" t="s">
        <v>136</v>
      </c>
      <c r="E417" s="26"/>
      <c r="F417" s="26">
        <v>1000</v>
      </c>
      <c r="G417" s="110">
        <f t="shared" si="12"/>
        <v>1.7858418458461318</v>
      </c>
      <c r="H417" s="110">
        <v>559.96</v>
      </c>
      <c r="I417" s="42">
        <f t="shared" si="13"/>
        <v>-4955246.25</v>
      </c>
      <c r="J417" s="44" t="s">
        <v>149</v>
      </c>
      <c r="K417" s="44" t="s">
        <v>24</v>
      </c>
      <c r="L417" s="13" t="s">
        <v>800</v>
      </c>
      <c r="M417" s="44" t="s">
        <v>104</v>
      </c>
      <c r="N417" s="44" t="s">
        <v>25</v>
      </c>
    </row>
    <row r="418" spans="1:14" s="43" customFormat="1">
      <c r="A418" s="29">
        <v>43480</v>
      </c>
      <c r="B418" s="44" t="s">
        <v>235</v>
      </c>
      <c r="C418" s="44" t="s">
        <v>21</v>
      </c>
      <c r="D418" s="44" t="s">
        <v>136</v>
      </c>
      <c r="E418" s="26"/>
      <c r="F418" s="26">
        <v>1000</v>
      </c>
      <c r="G418" s="110">
        <f t="shared" si="12"/>
        <v>1.7858418458461318</v>
      </c>
      <c r="H418" s="110">
        <v>559.96</v>
      </c>
      <c r="I418" s="42">
        <f t="shared" si="13"/>
        <v>-4956246.25</v>
      </c>
      <c r="J418" s="44" t="s">
        <v>149</v>
      </c>
      <c r="K418" s="44" t="s">
        <v>24</v>
      </c>
      <c r="L418" s="13" t="s">
        <v>800</v>
      </c>
      <c r="M418" s="44" t="s">
        <v>104</v>
      </c>
      <c r="N418" s="44" t="s">
        <v>25</v>
      </c>
    </row>
    <row r="419" spans="1:14" s="43" customFormat="1">
      <c r="A419" s="29">
        <v>43480</v>
      </c>
      <c r="B419" s="44" t="s">
        <v>236</v>
      </c>
      <c r="C419" s="44" t="s">
        <v>21</v>
      </c>
      <c r="D419" s="44" t="s">
        <v>136</v>
      </c>
      <c r="E419" s="26"/>
      <c r="F419" s="26">
        <v>1000</v>
      </c>
      <c r="G419" s="110">
        <f t="shared" si="12"/>
        <v>1.7858418458461318</v>
      </c>
      <c r="H419" s="110">
        <v>559.96</v>
      </c>
      <c r="I419" s="42">
        <f t="shared" si="13"/>
        <v>-4957246.25</v>
      </c>
      <c r="J419" s="44" t="s">
        <v>149</v>
      </c>
      <c r="K419" s="44" t="s">
        <v>24</v>
      </c>
      <c r="L419" s="13" t="s">
        <v>800</v>
      </c>
      <c r="M419" s="44" t="s">
        <v>104</v>
      </c>
      <c r="N419" s="44" t="s">
        <v>25</v>
      </c>
    </row>
    <row r="420" spans="1:14">
      <c r="A420" s="29">
        <v>43480</v>
      </c>
      <c r="B420" s="46" t="s">
        <v>340</v>
      </c>
      <c r="C420" s="44" t="s">
        <v>21</v>
      </c>
      <c r="D420" s="46" t="s">
        <v>102</v>
      </c>
      <c r="E420" s="26"/>
      <c r="F420" s="26">
        <v>1000</v>
      </c>
      <c r="G420" s="110">
        <f t="shared" si="12"/>
        <v>1.7858418458461318</v>
      </c>
      <c r="H420" s="110">
        <v>559.96</v>
      </c>
      <c r="I420" s="42">
        <f t="shared" si="13"/>
        <v>-4958246.25</v>
      </c>
      <c r="J420" s="44" t="s">
        <v>161</v>
      </c>
      <c r="K420" s="46" t="s">
        <v>24</v>
      </c>
      <c r="L420" s="13" t="s">
        <v>800</v>
      </c>
      <c r="M420" s="44" t="s">
        <v>104</v>
      </c>
      <c r="N420" s="44" t="s">
        <v>25</v>
      </c>
    </row>
    <row r="421" spans="1:14">
      <c r="A421" s="29">
        <v>43480</v>
      </c>
      <c r="B421" s="46" t="s">
        <v>341</v>
      </c>
      <c r="C421" s="44" t="s">
        <v>21</v>
      </c>
      <c r="D421" s="46" t="s">
        <v>102</v>
      </c>
      <c r="E421" s="26"/>
      <c r="F421" s="26">
        <v>1000</v>
      </c>
      <c r="G421" s="110">
        <f t="shared" si="12"/>
        <v>1.7858418458461318</v>
      </c>
      <c r="H421" s="110">
        <v>559.96</v>
      </c>
      <c r="I421" s="42">
        <f t="shared" si="13"/>
        <v>-4959246.25</v>
      </c>
      <c r="J421" s="44" t="s">
        <v>161</v>
      </c>
      <c r="K421" s="46" t="s">
        <v>24</v>
      </c>
      <c r="L421" s="13" t="s">
        <v>800</v>
      </c>
      <c r="M421" s="44" t="s">
        <v>104</v>
      </c>
      <c r="N421" s="44" t="s">
        <v>25</v>
      </c>
    </row>
    <row r="422" spans="1:14">
      <c r="A422" s="29">
        <v>43480</v>
      </c>
      <c r="B422" s="46" t="s">
        <v>342</v>
      </c>
      <c r="C422" s="44" t="s">
        <v>21</v>
      </c>
      <c r="D422" s="46" t="s">
        <v>102</v>
      </c>
      <c r="E422" s="26"/>
      <c r="F422" s="26">
        <v>1000</v>
      </c>
      <c r="G422" s="110">
        <f t="shared" si="12"/>
        <v>1.7858418458461318</v>
      </c>
      <c r="H422" s="110">
        <v>559.96</v>
      </c>
      <c r="I422" s="42">
        <f t="shared" si="13"/>
        <v>-4960246.25</v>
      </c>
      <c r="J422" s="44" t="s">
        <v>161</v>
      </c>
      <c r="K422" s="46" t="s">
        <v>24</v>
      </c>
      <c r="L422" s="13" t="s">
        <v>800</v>
      </c>
      <c r="M422" s="44" t="s">
        <v>104</v>
      </c>
      <c r="N422" s="44" t="s">
        <v>25</v>
      </c>
    </row>
    <row r="423" spans="1:14">
      <c r="A423" s="29">
        <v>43480</v>
      </c>
      <c r="B423" s="46" t="s">
        <v>343</v>
      </c>
      <c r="C423" s="44" t="s">
        <v>21</v>
      </c>
      <c r="D423" s="46" t="s">
        <v>102</v>
      </c>
      <c r="E423" s="26"/>
      <c r="F423" s="26">
        <v>1000</v>
      </c>
      <c r="G423" s="110">
        <f t="shared" si="12"/>
        <v>1.7858418458461318</v>
      </c>
      <c r="H423" s="110">
        <v>559.96</v>
      </c>
      <c r="I423" s="42">
        <f t="shared" si="13"/>
        <v>-4961246.25</v>
      </c>
      <c r="J423" s="44" t="s">
        <v>161</v>
      </c>
      <c r="K423" s="46" t="s">
        <v>24</v>
      </c>
      <c r="L423" s="13" t="s">
        <v>800</v>
      </c>
      <c r="M423" s="44" t="s">
        <v>104</v>
      </c>
      <c r="N423" s="44" t="s">
        <v>25</v>
      </c>
    </row>
    <row r="424" spans="1:14">
      <c r="A424" s="29">
        <v>43480</v>
      </c>
      <c r="B424" s="46" t="s">
        <v>344</v>
      </c>
      <c r="C424" s="44" t="s">
        <v>21</v>
      </c>
      <c r="D424" s="46" t="s">
        <v>102</v>
      </c>
      <c r="E424" s="26"/>
      <c r="F424" s="26">
        <v>1000</v>
      </c>
      <c r="G424" s="110">
        <f t="shared" si="12"/>
        <v>1.7858418458461318</v>
      </c>
      <c r="H424" s="110">
        <v>559.96</v>
      </c>
      <c r="I424" s="42">
        <f t="shared" si="13"/>
        <v>-4962246.25</v>
      </c>
      <c r="J424" s="44" t="s">
        <v>161</v>
      </c>
      <c r="K424" s="46" t="s">
        <v>24</v>
      </c>
      <c r="L424" s="13" t="s">
        <v>800</v>
      </c>
      <c r="M424" s="44" t="s">
        <v>104</v>
      </c>
      <c r="N424" s="44" t="s">
        <v>25</v>
      </c>
    </row>
    <row r="425" spans="1:14">
      <c r="A425" s="29">
        <v>43480</v>
      </c>
      <c r="B425" s="46" t="s">
        <v>343</v>
      </c>
      <c r="C425" s="44" t="s">
        <v>21</v>
      </c>
      <c r="D425" s="46" t="s">
        <v>102</v>
      </c>
      <c r="E425" s="26"/>
      <c r="F425" s="26">
        <v>1000</v>
      </c>
      <c r="G425" s="110">
        <f t="shared" si="12"/>
        <v>1.7858418458461318</v>
      </c>
      <c r="H425" s="110">
        <v>559.96</v>
      </c>
      <c r="I425" s="42">
        <f t="shared" si="13"/>
        <v>-4963246.25</v>
      </c>
      <c r="J425" s="44" t="s">
        <v>161</v>
      </c>
      <c r="K425" s="46" t="s">
        <v>24</v>
      </c>
      <c r="L425" s="13" t="s">
        <v>800</v>
      </c>
      <c r="M425" s="44" t="s">
        <v>104</v>
      </c>
      <c r="N425" s="44" t="s">
        <v>25</v>
      </c>
    </row>
    <row r="426" spans="1:14" s="43" customFormat="1">
      <c r="A426" s="29">
        <v>43480</v>
      </c>
      <c r="B426" s="44" t="s">
        <v>773</v>
      </c>
      <c r="C426" s="44" t="s">
        <v>97</v>
      </c>
      <c r="D426" s="44" t="s">
        <v>102</v>
      </c>
      <c r="E426" s="26"/>
      <c r="F426" s="26">
        <v>51000</v>
      </c>
      <c r="G426" s="110">
        <f t="shared" si="12"/>
        <v>91.077934138152713</v>
      </c>
      <c r="H426" s="110">
        <v>559.96</v>
      </c>
      <c r="I426" s="42">
        <f t="shared" si="13"/>
        <v>-5014246.25</v>
      </c>
      <c r="J426" s="44" t="s">
        <v>374</v>
      </c>
      <c r="K426" s="44">
        <v>29</v>
      </c>
      <c r="L426" s="13" t="s">
        <v>800</v>
      </c>
      <c r="M426" s="44" t="s">
        <v>104</v>
      </c>
      <c r="N426" s="44" t="s">
        <v>29</v>
      </c>
    </row>
    <row r="427" spans="1:14" s="43" customFormat="1">
      <c r="A427" s="29">
        <v>43480</v>
      </c>
      <c r="B427" s="44" t="s">
        <v>416</v>
      </c>
      <c r="C427" s="44" t="s">
        <v>27</v>
      </c>
      <c r="D427" s="44" t="s">
        <v>102</v>
      </c>
      <c r="E427" s="26"/>
      <c r="F427" s="26">
        <v>45000</v>
      </c>
      <c r="G427" s="110">
        <f t="shared" si="12"/>
        <v>80.362883063075927</v>
      </c>
      <c r="H427" s="110">
        <v>559.96</v>
      </c>
      <c r="I427" s="42">
        <f t="shared" si="13"/>
        <v>-5059246.25</v>
      </c>
      <c r="J427" s="44" t="s">
        <v>374</v>
      </c>
      <c r="K427" s="44">
        <v>15</v>
      </c>
      <c r="L427" s="13" t="s">
        <v>800</v>
      </c>
      <c r="M427" s="44" t="s">
        <v>104</v>
      </c>
      <c r="N427" s="44" t="s">
        <v>29</v>
      </c>
    </row>
    <row r="428" spans="1:14" s="43" customFormat="1">
      <c r="A428" s="29">
        <v>43480</v>
      </c>
      <c r="B428" s="44" t="s">
        <v>418</v>
      </c>
      <c r="C428" s="44" t="s">
        <v>21</v>
      </c>
      <c r="D428" s="44" t="s">
        <v>102</v>
      </c>
      <c r="E428" s="26"/>
      <c r="F428" s="26">
        <v>500</v>
      </c>
      <c r="G428" s="110">
        <f t="shared" si="12"/>
        <v>0.89292092292306591</v>
      </c>
      <c r="H428" s="110">
        <v>559.96</v>
      </c>
      <c r="I428" s="42">
        <f t="shared" si="13"/>
        <v>-5059746.25</v>
      </c>
      <c r="J428" s="44" t="s">
        <v>374</v>
      </c>
      <c r="K428" s="44" t="s">
        <v>24</v>
      </c>
      <c r="L428" s="13" t="s">
        <v>800</v>
      </c>
      <c r="M428" s="44" t="s">
        <v>104</v>
      </c>
      <c r="N428" s="44" t="s">
        <v>25</v>
      </c>
    </row>
    <row r="429" spans="1:14" s="43" customFormat="1">
      <c r="A429" s="29">
        <v>43480</v>
      </c>
      <c r="B429" s="44" t="s">
        <v>419</v>
      </c>
      <c r="C429" s="44" t="s">
        <v>21</v>
      </c>
      <c r="D429" s="44" t="s">
        <v>102</v>
      </c>
      <c r="E429" s="26"/>
      <c r="F429" s="26">
        <v>500</v>
      </c>
      <c r="G429" s="110">
        <f t="shared" si="12"/>
        <v>0.89292092292306591</v>
      </c>
      <c r="H429" s="110">
        <v>559.96</v>
      </c>
      <c r="I429" s="42">
        <f t="shared" si="13"/>
        <v>-5060246.25</v>
      </c>
      <c r="J429" s="44" t="s">
        <v>374</v>
      </c>
      <c r="K429" s="44" t="s">
        <v>24</v>
      </c>
      <c r="L429" s="13" t="s">
        <v>800</v>
      </c>
      <c r="M429" s="44" t="s">
        <v>104</v>
      </c>
      <c r="N429" s="44" t="s">
        <v>25</v>
      </c>
    </row>
    <row r="430" spans="1:14" s="43" customFormat="1">
      <c r="A430" s="29">
        <v>43480</v>
      </c>
      <c r="B430" s="44" t="s">
        <v>420</v>
      </c>
      <c r="C430" s="44" t="s">
        <v>21</v>
      </c>
      <c r="D430" s="44" t="s">
        <v>102</v>
      </c>
      <c r="E430" s="26"/>
      <c r="F430" s="26">
        <v>500</v>
      </c>
      <c r="G430" s="110">
        <f t="shared" si="12"/>
        <v>0.89292092292306591</v>
      </c>
      <c r="H430" s="110">
        <v>559.96</v>
      </c>
      <c r="I430" s="42">
        <f t="shared" si="13"/>
        <v>-5060746.25</v>
      </c>
      <c r="J430" s="44" t="s">
        <v>374</v>
      </c>
      <c r="K430" s="44" t="s">
        <v>24</v>
      </c>
      <c r="L430" s="13" t="s">
        <v>800</v>
      </c>
      <c r="M430" s="44" t="s">
        <v>104</v>
      </c>
      <c r="N430" s="44" t="s">
        <v>25</v>
      </c>
    </row>
    <row r="431" spans="1:14" s="43" customFormat="1">
      <c r="A431" s="29">
        <v>43480</v>
      </c>
      <c r="B431" s="44" t="s">
        <v>779</v>
      </c>
      <c r="C431" s="44" t="s">
        <v>366</v>
      </c>
      <c r="D431" s="44" t="s">
        <v>102</v>
      </c>
      <c r="E431" s="26"/>
      <c r="F431" s="26">
        <v>1000</v>
      </c>
      <c r="G431" s="110">
        <f t="shared" si="12"/>
        <v>1.7858418458461318</v>
      </c>
      <c r="H431" s="110">
        <v>559.96</v>
      </c>
      <c r="I431" s="42">
        <f t="shared" si="13"/>
        <v>-5061746.25</v>
      </c>
      <c r="J431" s="44" t="s">
        <v>374</v>
      </c>
      <c r="K431" s="44" t="s">
        <v>24</v>
      </c>
      <c r="L431" s="13" t="s">
        <v>800</v>
      </c>
      <c r="M431" s="44" t="s">
        <v>104</v>
      </c>
      <c r="N431" s="44" t="s">
        <v>25</v>
      </c>
    </row>
    <row r="432" spans="1:14" s="43" customFormat="1">
      <c r="A432" s="29">
        <v>43480</v>
      </c>
      <c r="B432" s="44" t="s">
        <v>421</v>
      </c>
      <c r="C432" s="44" t="s">
        <v>21</v>
      </c>
      <c r="D432" s="44" t="s">
        <v>102</v>
      </c>
      <c r="E432" s="26"/>
      <c r="F432" s="26">
        <v>1000</v>
      </c>
      <c r="G432" s="110">
        <f t="shared" si="12"/>
        <v>1.7858418458461318</v>
      </c>
      <c r="H432" s="110">
        <v>559.96</v>
      </c>
      <c r="I432" s="42">
        <f t="shared" si="13"/>
        <v>-5062746.25</v>
      </c>
      <c r="J432" s="44" t="s">
        <v>374</v>
      </c>
      <c r="K432" s="44" t="s">
        <v>24</v>
      </c>
      <c r="L432" s="13" t="s">
        <v>800</v>
      </c>
      <c r="M432" s="44" t="s">
        <v>104</v>
      </c>
      <c r="N432" s="44" t="s">
        <v>25</v>
      </c>
    </row>
    <row r="433" spans="1:14" s="43" customFormat="1">
      <c r="A433" s="29">
        <v>43480</v>
      </c>
      <c r="B433" s="44" t="s">
        <v>422</v>
      </c>
      <c r="C433" s="44" t="s">
        <v>423</v>
      </c>
      <c r="D433" s="44" t="s">
        <v>102</v>
      </c>
      <c r="E433" s="26"/>
      <c r="F433" s="26">
        <v>500</v>
      </c>
      <c r="G433" s="110">
        <f t="shared" si="12"/>
        <v>0.89292092292306591</v>
      </c>
      <c r="H433" s="110">
        <v>559.96</v>
      </c>
      <c r="I433" s="42">
        <f t="shared" si="13"/>
        <v>-5063246.25</v>
      </c>
      <c r="J433" s="44" t="s">
        <v>374</v>
      </c>
      <c r="K433" s="44" t="s">
        <v>107</v>
      </c>
      <c r="L433" s="13" t="s">
        <v>800</v>
      </c>
      <c r="M433" s="44" t="s">
        <v>104</v>
      </c>
      <c r="N433" s="44" t="s">
        <v>29</v>
      </c>
    </row>
    <row r="434" spans="1:14" s="43" customFormat="1">
      <c r="A434" s="29">
        <v>43480</v>
      </c>
      <c r="B434" s="46" t="s">
        <v>513</v>
      </c>
      <c r="C434" s="44" t="s">
        <v>21</v>
      </c>
      <c r="D434" s="46" t="s">
        <v>102</v>
      </c>
      <c r="E434" s="32"/>
      <c r="F434" s="32">
        <v>500</v>
      </c>
      <c r="G434" s="110">
        <f t="shared" si="12"/>
        <v>0.89292092292306591</v>
      </c>
      <c r="H434" s="110">
        <v>559.96</v>
      </c>
      <c r="I434" s="42">
        <f t="shared" si="13"/>
        <v>-5063746.25</v>
      </c>
      <c r="J434" s="44" t="s">
        <v>143</v>
      </c>
      <c r="K434" s="46" t="s">
        <v>24</v>
      </c>
      <c r="L434" s="13" t="s">
        <v>800</v>
      </c>
      <c r="M434" s="44" t="s">
        <v>104</v>
      </c>
      <c r="N434" s="44" t="s">
        <v>25</v>
      </c>
    </row>
    <row r="435" spans="1:14" s="43" customFormat="1">
      <c r="A435" s="29">
        <v>43480</v>
      </c>
      <c r="B435" s="46" t="s">
        <v>512</v>
      </c>
      <c r="C435" s="44" t="s">
        <v>21</v>
      </c>
      <c r="D435" s="46" t="s">
        <v>102</v>
      </c>
      <c r="E435" s="32"/>
      <c r="F435" s="32">
        <v>500</v>
      </c>
      <c r="G435" s="110">
        <f t="shared" si="12"/>
        <v>0.89292092292306591</v>
      </c>
      <c r="H435" s="110">
        <v>559.96</v>
      </c>
      <c r="I435" s="42">
        <f t="shared" si="13"/>
        <v>-5064246.25</v>
      </c>
      <c r="J435" s="44" t="s">
        <v>143</v>
      </c>
      <c r="K435" s="46" t="s">
        <v>24</v>
      </c>
      <c r="L435" s="13" t="s">
        <v>800</v>
      </c>
      <c r="M435" s="44" t="s">
        <v>104</v>
      </c>
      <c r="N435" s="44" t="s">
        <v>25</v>
      </c>
    </row>
    <row r="436" spans="1:14" s="43" customFormat="1">
      <c r="A436" s="29">
        <v>43480</v>
      </c>
      <c r="B436" s="46" t="s">
        <v>777</v>
      </c>
      <c r="C436" s="46" t="s">
        <v>366</v>
      </c>
      <c r="D436" s="46" t="s">
        <v>102</v>
      </c>
      <c r="E436" s="32"/>
      <c r="F436" s="32">
        <v>2000</v>
      </c>
      <c r="G436" s="110">
        <f t="shared" si="12"/>
        <v>3.5716836916922636</v>
      </c>
      <c r="H436" s="110">
        <v>559.96</v>
      </c>
      <c r="I436" s="42">
        <f t="shared" si="13"/>
        <v>-5066246.25</v>
      </c>
      <c r="J436" s="44" t="s">
        <v>143</v>
      </c>
      <c r="K436" s="46" t="s">
        <v>24</v>
      </c>
      <c r="L436" s="13" t="s">
        <v>800</v>
      </c>
      <c r="M436" s="44" t="s">
        <v>104</v>
      </c>
      <c r="N436" s="44" t="s">
        <v>25</v>
      </c>
    </row>
    <row r="437" spans="1:14" s="43" customFormat="1">
      <c r="A437" s="29">
        <v>43480</v>
      </c>
      <c r="B437" s="46" t="s">
        <v>523</v>
      </c>
      <c r="C437" s="44" t="s">
        <v>21</v>
      </c>
      <c r="D437" s="46" t="s">
        <v>102</v>
      </c>
      <c r="E437" s="32"/>
      <c r="F437" s="32">
        <v>500</v>
      </c>
      <c r="G437" s="110">
        <f t="shared" si="12"/>
        <v>0.89292092292306591</v>
      </c>
      <c r="H437" s="110">
        <v>559.96</v>
      </c>
      <c r="I437" s="42">
        <f t="shared" si="13"/>
        <v>-5066746.25</v>
      </c>
      <c r="J437" s="44" t="s">
        <v>143</v>
      </c>
      <c r="K437" s="46" t="s">
        <v>24</v>
      </c>
      <c r="L437" s="13" t="s">
        <v>800</v>
      </c>
      <c r="M437" s="44" t="s">
        <v>104</v>
      </c>
      <c r="N437" s="44" t="s">
        <v>25</v>
      </c>
    </row>
    <row r="438" spans="1:14" s="43" customFormat="1">
      <c r="A438" s="29">
        <v>43480</v>
      </c>
      <c r="B438" s="46" t="s">
        <v>514</v>
      </c>
      <c r="C438" s="44" t="s">
        <v>21</v>
      </c>
      <c r="D438" s="46" t="s">
        <v>102</v>
      </c>
      <c r="E438" s="32"/>
      <c r="F438" s="32">
        <v>500</v>
      </c>
      <c r="G438" s="110">
        <f t="shared" si="12"/>
        <v>0.89292092292306591</v>
      </c>
      <c r="H438" s="110">
        <v>559.96</v>
      </c>
      <c r="I438" s="42">
        <f t="shared" si="13"/>
        <v>-5067246.25</v>
      </c>
      <c r="J438" s="44" t="s">
        <v>143</v>
      </c>
      <c r="K438" s="46" t="s">
        <v>24</v>
      </c>
      <c r="L438" s="13" t="s">
        <v>800</v>
      </c>
      <c r="M438" s="44" t="s">
        <v>104</v>
      </c>
      <c r="N438" s="44" t="s">
        <v>25</v>
      </c>
    </row>
    <row r="439" spans="1:14" s="43" customFormat="1">
      <c r="A439" s="29">
        <v>43480</v>
      </c>
      <c r="B439" s="46" t="s">
        <v>515</v>
      </c>
      <c r="C439" s="44" t="s">
        <v>21</v>
      </c>
      <c r="D439" s="46" t="s">
        <v>102</v>
      </c>
      <c r="E439" s="32"/>
      <c r="F439" s="32">
        <v>500</v>
      </c>
      <c r="G439" s="110">
        <f t="shared" si="12"/>
        <v>0.89292092292306591</v>
      </c>
      <c r="H439" s="110">
        <v>559.96</v>
      </c>
      <c r="I439" s="42">
        <f t="shared" si="13"/>
        <v>-5067746.25</v>
      </c>
      <c r="J439" s="44" t="s">
        <v>143</v>
      </c>
      <c r="K439" s="46" t="s">
        <v>24</v>
      </c>
      <c r="L439" s="13" t="s">
        <v>800</v>
      </c>
      <c r="M439" s="44" t="s">
        <v>104</v>
      </c>
      <c r="N439" s="44" t="s">
        <v>25</v>
      </c>
    </row>
    <row r="440" spans="1:14" s="43" customFormat="1">
      <c r="A440" s="29">
        <v>43480</v>
      </c>
      <c r="B440" s="46" t="s">
        <v>516</v>
      </c>
      <c r="C440" s="44" t="s">
        <v>21</v>
      </c>
      <c r="D440" s="46" t="s">
        <v>102</v>
      </c>
      <c r="E440" s="32"/>
      <c r="F440" s="32">
        <v>2000</v>
      </c>
      <c r="G440" s="110">
        <f t="shared" si="12"/>
        <v>3.5716836916922636</v>
      </c>
      <c r="H440" s="110">
        <v>559.96</v>
      </c>
      <c r="I440" s="42">
        <f t="shared" si="13"/>
        <v>-5069746.25</v>
      </c>
      <c r="J440" s="44" t="s">
        <v>143</v>
      </c>
      <c r="K440" s="46" t="s">
        <v>24</v>
      </c>
      <c r="L440" s="13" t="s">
        <v>800</v>
      </c>
      <c r="M440" s="44" t="s">
        <v>104</v>
      </c>
      <c r="N440" s="44" t="s">
        <v>25</v>
      </c>
    </row>
    <row r="441" spans="1:14" s="43" customFormat="1">
      <c r="A441" s="29">
        <v>43480</v>
      </c>
      <c r="B441" s="46" t="s">
        <v>517</v>
      </c>
      <c r="C441" s="44" t="s">
        <v>21</v>
      </c>
      <c r="D441" s="46" t="s">
        <v>102</v>
      </c>
      <c r="E441" s="32"/>
      <c r="F441" s="32">
        <v>2000</v>
      </c>
      <c r="G441" s="110">
        <f t="shared" si="12"/>
        <v>3.5716836916922636</v>
      </c>
      <c r="H441" s="110">
        <v>559.96</v>
      </c>
      <c r="I441" s="42">
        <f t="shared" si="13"/>
        <v>-5071746.25</v>
      </c>
      <c r="J441" s="44" t="s">
        <v>143</v>
      </c>
      <c r="K441" s="46" t="s">
        <v>24</v>
      </c>
      <c r="L441" s="13" t="s">
        <v>800</v>
      </c>
      <c r="M441" s="44" t="s">
        <v>104</v>
      </c>
      <c r="N441" s="44" t="s">
        <v>25</v>
      </c>
    </row>
    <row r="442" spans="1:14" s="43" customFormat="1">
      <c r="A442" s="29">
        <v>43480</v>
      </c>
      <c r="B442" s="46" t="s">
        <v>518</v>
      </c>
      <c r="C442" s="44" t="s">
        <v>21</v>
      </c>
      <c r="D442" s="46" t="s">
        <v>102</v>
      </c>
      <c r="E442" s="32"/>
      <c r="F442" s="32">
        <v>500</v>
      </c>
      <c r="G442" s="110">
        <f t="shared" si="12"/>
        <v>0.89292092292306591</v>
      </c>
      <c r="H442" s="110">
        <v>559.96</v>
      </c>
      <c r="I442" s="42">
        <f t="shared" si="13"/>
        <v>-5072246.25</v>
      </c>
      <c r="J442" s="44" t="s">
        <v>143</v>
      </c>
      <c r="K442" s="46" t="s">
        <v>24</v>
      </c>
      <c r="L442" s="13" t="s">
        <v>800</v>
      </c>
      <c r="M442" s="44" t="s">
        <v>104</v>
      </c>
      <c r="N442" s="44" t="s">
        <v>25</v>
      </c>
    </row>
    <row r="443" spans="1:14" s="43" customFormat="1">
      <c r="A443" s="29">
        <v>43480</v>
      </c>
      <c r="B443" s="46" t="s">
        <v>503</v>
      </c>
      <c r="C443" s="44" t="s">
        <v>21</v>
      </c>
      <c r="D443" s="46" t="s">
        <v>102</v>
      </c>
      <c r="E443" s="32"/>
      <c r="F443" s="32">
        <v>500</v>
      </c>
      <c r="G443" s="110">
        <f t="shared" si="12"/>
        <v>0.89292092292306591</v>
      </c>
      <c r="H443" s="110">
        <v>559.96</v>
      </c>
      <c r="I443" s="42">
        <f t="shared" si="13"/>
        <v>-5072746.25</v>
      </c>
      <c r="J443" s="44" t="s">
        <v>143</v>
      </c>
      <c r="K443" s="46" t="s">
        <v>24</v>
      </c>
      <c r="L443" s="13" t="s">
        <v>800</v>
      </c>
      <c r="M443" s="44" t="s">
        <v>104</v>
      </c>
      <c r="N443" s="44" t="s">
        <v>25</v>
      </c>
    </row>
    <row r="444" spans="1:14">
      <c r="A444" s="29">
        <v>43480</v>
      </c>
      <c r="B444" s="44" t="s">
        <v>688</v>
      </c>
      <c r="C444" s="44" t="s">
        <v>21</v>
      </c>
      <c r="D444" s="44" t="s">
        <v>102</v>
      </c>
      <c r="E444" s="31"/>
      <c r="F444" s="31">
        <v>500</v>
      </c>
      <c r="G444" s="110">
        <f t="shared" si="12"/>
        <v>0.89292092292306591</v>
      </c>
      <c r="H444" s="110">
        <v>559.96</v>
      </c>
      <c r="I444" s="42">
        <f t="shared" si="13"/>
        <v>-5073246.25</v>
      </c>
      <c r="J444" s="44" t="s">
        <v>417</v>
      </c>
      <c r="K444" s="44" t="s">
        <v>634</v>
      </c>
      <c r="L444" s="13" t="s">
        <v>800</v>
      </c>
      <c r="M444" s="44" t="s">
        <v>104</v>
      </c>
      <c r="N444" s="44" t="s">
        <v>25</v>
      </c>
    </row>
    <row r="445" spans="1:14">
      <c r="A445" s="29">
        <v>43480</v>
      </c>
      <c r="B445" s="44" t="s">
        <v>689</v>
      </c>
      <c r="C445" s="44" t="s">
        <v>21</v>
      </c>
      <c r="D445" s="44" t="s">
        <v>102</v>
      </c>
      <c r="E445" s="32"/>
      <c r="F445" s="31">
        <v>1500</v>
      </c>
      <c r="G445" s="110">
        <f t="shared" si="12"/>
        <v>2.6787627687691975</v>
      </c>
      <c r="H445" s="110">
        <v>559.96</v>
      </c>
      <c r="I445" s="42">
        <f t="shared" si="13"/>
        <v>-5074746.25</v>
      </c>
      <c r="J445" s="44" t="s">
        <v>417</v>
      </c>
      <c r="K445" s="44" t="s">
        <v>634</v>
      </c>
      <c r="L445" s="13" t="s">
        <v>800</v>
      </c>
      <c r="M445" s="44" t="s">
        <v>104</v>
      </c>
      <c r="N445" s="44" t="s">
        <v>25</v>
      </c>
    </row>
    <row r="446" spans="1:14" s="43" customFormat="1">
      <c r="A446" s="29">
        <v>43480</v>
      </c>
      <c r="B446" s="44" t="s">
        <v>690</v>
      </c>
      <c r="C446" s="44" t="s">
        <v>639</v>
      </c>
      <c r="D446" s="46" t="s">
        <v>52</v>
      </c>
      <c r="E446" s="32"/>
      <c r="F446" s="31">
        <v>9200</v>
      </c>
      <c r="G446" s="110">
        <f t="shared" si="12"/>
        <v>16.429744981784413</v>
      </c>
      <c r="H446" s="110">
        <v>559.96</v>
      </c>
      <c r="I446" s="42">
        <f t="shared" si="13"/>
        <v>-5083946.25</v>
      </c>
      <c r="J446" s="44" t="s">
        <v>417</v>
      </c>
      <c r="K446" s="44">
        <v>3047</v>
      </c>
      <c r="L446" s="13" t="s">
        <v>800</v>
      </c>
      <c r="M446" s="44" t="s">
        <v>104</v>
      </c>
      <c r="N446" s="44" t="s">
        <v>29</v>
      </c>
    </row>
    <row r="447" spans="1:14">
      <c r="A447" s="29">
        <v>43480</v>
      </c>
      <c r="B447" s="44" t="s">
        <v>691</v>
      </c>
      <c r="C447" s="44" t="s">
        <v>21</v>
      </c>
      <c r="D447" s="44" t="s">
        <v>102</v>
      </c>
      <c r="E447" s="31"/>
      <c r="F447" s="31">
        <v>3000</v>
      </c>
      <c r="G447" s="110">
        <f t="shared" si="12"/>
        <v>5.357525537538395</v>
      </c>
      <c r="H447" s="110">
        <v>559.96</v>
      </c>
      <c r="I447" s="42">
        <f t="shared" si="13"/>
        <v>-5086946.25</v>
      </c>
      <c r="J447" s="44" t="s">
        <v>417</v>
      </c>
      <c r="K447" s="44" t="s">
        <v>634</v>
      </c>
      <c r="L447" s="13" t="s">
        <v>800</v>
      </c>
      <c r="M447" s="44" t="s">
        <v>104</v>
      </c>
      <c r="N447" s="44" t="s">
        <v>25</v>
      </c>
    </row>
    <row r="448" spans="1:14">
      <c r="A448" s="29">
        <v>43480</v>
      </c>
      <c r="B448" s="44" t="s">
        <v>692</v>
      </c>
      <c r="C448" s="44" t="s">
        <v>21</v>
      </c>
      <c r="D448" s="44" t="s">
        <v>102</v>
      </c>
      <c r="E448" s="31"/>
      <c r="F448" s="31">
        <v>500</v>
      </c>
      <c r="G448" s="110">
        <f t="shared" si="12"/>
        <v>0.89292092292306591</v>
      </c>
      <c r="H448" s="110">
        <v>559.96</v>
      </c>
      <c r="I448" s="42">
        <f t="shared" si="13"/>
        <v>-5087446.25</v>
      </c>
      <c r="J448" s="44" t="s">
        <v>417</v>
      </c>
      <c r="K448" s="44" t="s">
        <v>634</v>
      </c>
      <c r="L448" s="13" t="s">
        <v>800</v>
      </c>
      <c r="M448" s="44" t="s">
        <v>104</v>
      </c>
      <c r="N448" s="44" t="s">
        <v>25</v>
      </c>
    </row>
    <row r="449" spans="1:14">
      <c r="A449" s="29">
        <v>43480</v>
      </c>
      <c r="B449" s="44" t="s">
        <v>693</v>
      </c>
      <c r="C449" s="44" t="s">
        <v>21</v>
      </c>
      <c r="D449" s="44" t="s">
        <v>102</v>
      </c>
      <c r="E449" s="31"/>
      <c r="F449" s="31">
        <v>2500</v>
      </c>
      <c r="G449" s="110">
        <f t="shared" si="12"/>
        <v>4.4646046146153298</v>
      </c>
      <c r="H449" s="110">
        <v>559.96</v>
      </c>
      <c r="I449" s="42">
        <f t="shared" si="13"/>
        <v>-5089946.25</v>
      </c>
      <c r="J449" s="44" t="s">
        <v>417</v>
      </c>
      <c r="K449" s="44" t="s">
        <v>634</v>
      </c>
      <c r="L449" s="13" t="s">
        <v>800</v>
      </c>
      <c r="M449" s="44" t="s">
        <v>104</v>
      </c>
      <c r="N449" s="44" t="s">
        <v>25</v>
      </c>
    </row>
    <row r="450" spans="1:14">
      <c r="A450" s="29">
        <v>43480</v>
      </c>
      <c r="B450" s="44" t="s">
        <v>694</v>
      </c>
      <c r="C450" s="44" t="s">
        <v>21</v>
      </c>
      <c r="D450" s="44" t="s">
        <v>102</v>
      </c>
      <c r="E450" s="31"/>
      <c r="F450" s="31">
        <v>1000</v>
      </c>
      <c r="G450" s="110">
        <f t="shared" si="12"/>
        <v>1.7858418458461318</v>
      </c>
      <c r="H450" s="110">
        <v>559.96</v>
      </c>
      <c r="I450" s="42">
        <f t="shared" si="13"/>
        <v>-5090946.25</v>
      </c>
      <c r="J450" s="44" t="s">
        <v>417</v>
      </c>
      <c r="K450" s="44" t="s">
        <v>634</v>
      </c>
      <c r="L450" s="13" t="s">
        <v>800</v>
      </c>
      <c r="M450" s="44" t="s">
        <v>104</v>
      </c>
      <c r="N450" s="44" t="s">
        <v>25</v>
      </c>
    </row>
    <row r="451" spans="1:14">
      <c r="A451" s="29">
        <v>43480</v>
      </c>
      <c r="B451" s="44" t="s">
        <v>695</v>
      </c>
      <c r="C451" s="44" t="s">
        <v>21</v>
      </c>
      <c r="D451" s="44" t="s">
        <v>102</v>
      </c>
      <c r="E451" s="31"/>
      <c r="F451" s="31">
        <v>1000</v>
      </c>
      <c r="G451" s="110">
        <f t="shared" si="12"/>
        <v>1.7858418458461318</v>
      </c>
      <c r="H451" s="110">
        <v>559.96</v>
      </c>
      <c r="I451" s="42">
        <f t="shared" si="13"/>
        <v>-5091946.25</v>
      </c>
      <c r="J451" s="44" t="s">
        <v>417</v>
      </c>
      <c r="K451" s="44" t="s">
        <v>634</v>
      </c>
      <c r="L451" s="13" t="s">
        <v>800</v>
      </c>
      <c r="M451" s="44" t="s">
        <v>104</v>
      </c>
      <c r="N451" s="44" t="s">
        <v>25</v>
      </c>
    </row>
    <row r="452" spans="1:14" s="43" customFormat="1">
      <c r="A452" s="29">
        <v>43480</v>
      </c>
      <c r="B452" s="44" t="s">
        <v>717</v>
      </c>
      <c r="C452" s="44" t="s">
        <v>41</v>
      </c>
      <c r="D452" s="44" t="s">
        <v>133</v>
      </c>
      <c r="E452" s="104"/>
      <c r="F452" s="26">
        <v>300000</v>
      </c>
      <c r="G452" s="110">
        <f t="shared" si="12"/>
        <v>535.75255375383949</v>
      </c>
      <c r="H452" s="110">
        <v>559.96</v>
      </c>
      <c r="I452" s="42">
        <f t="shared" si="13"/>
        <v>-5391946.25</v>
      </c>
      <c r="J452" s="30" t="s">
        <v>132</v>
      </c>
      <c r="K452" s="44">
        <v>3634994</v>
      </c>
      <c r="L452" s="13" t="s">
        <v>800</v>
      </c>
      <c r="M452" s="44" t="s">
        <v>104</v>
      </c>
      <c r="N452" s="44" t="s">
        <v>29</v>
      </c>
    </row>
    <row r="453" spans="1:14" s="43" customFormat="1">
      <c r="A453" s="29">
        <v>43480</v>
      </c>
      <c r="B453" s="44" t="s">
        <v>718</v>
      </c>
      <c r="C453" s="44" t="s">
        <v>747</v>
      </c>
      <c r="D453" s="44" t="s">
        <v>52</v>
      </c>
      <c r="E453" s="104"/>
      <c r="F453" s="26">
        <v>3484</v>
      </c>
      <c r="G453" s="110">
        <f t="shared" si="12"/>
        <v>6.2218729909279231</v>
      </c>
      <c r="H453" s="110">
        <v>559.96</v>
      </c>
      <c r="I453" s="42">
        <f t="shared" si="13"/>
        <v>-5395430.25</v>
      </c>
      <c r="J453" s="30" t="s">
        <v>132</v>
      </c>
      <c r="K453" s="44">
        <v>3634994</v>
      </c>
      <c r="L453" s="13" t="s">
        <v>800</v>
      </c>
      <c r="M453" s="44" t="s">
        <v>104</v>
      </c>
      <c r="N453" s="44" t="s">
        <v>29</v>
      </c>
    </row>
    <row r="454" spans="1:14" s="43" customFormat="1">
      <c r="A454" s="29">
        <v>43480</v>
      </c>
      <c r="B454" s="44" t="s">
        <v>719</v>
      </c>
      <c r="C454" s="44" t="s">
        <v>135</v>
      </c>
      <c r="D454" s="44" t="s">
        <v>136</v>
      </c>
      <c r="E454" s="104"/>
      <c r="F454" s="26">
        <v>210000</v>
      </c>
      <c r="G454" s="110">
        <f t="shared" si="12"/>
        <v>375.02678762768767</v>
      </c>
      <c r="H454" s="110">
        <v>559.96</v>
      </c>
      <c r="I454" s="42">
        <f t="shared" si="13"/>
        <v>-5605430.25</v>
      </c>
      <c r="J454" s="30" t="s">
        <v>132</v>
      </c>
      <c r="K454" s="44">
        <v>3634991</v>
      </c>
      <c r="L454" s="13" t="s">
        <v>800</v>
      </c>
      <c r="M454" s="44" t="s">
        <v>104</v>
      </c>
      <c r="N454" s="44" t="s">
        <v>29</v>
      </c>
    </row>
    <row r="455" spans="1:14" s="43" customFormat="1">
      <c r="A455" s="29">
        <v>43480</v>
      </c>
      <c r="B455" s="44" t="s">
        <v>720</v>
      </c>
      <c r="C455" s="44" t="s">
        <v>747</v>
      </c>
      <c r="D455" s="44" t="s">
        <v>52</v>
      </c>
      <c r="E455" s="104"/>
      <c r="F455" s="26">
        <v>3484</v>
      </c>
      <c r="G455" s="110">
        <f t="shared" si="12"/>
        <v>6.2218729909279231</v>
      </c>
      <c r="H455" s="110">
        <v>559.96</v>
      </c>
      <c r="I455" s="42">
        <f t="shared" si="13"/>
        <v>-5608914.25</v>
      </c>
      <c r="J455" s="30" t="s">
        <v>132</v>
      </c>
      <c r="K455" s="44">
        <v>3634991</v>
      </c>
      <c r="L455" s="13" t="s">
        <v>800</v>
      </c>
      <c r="M455" s="44" t="s">
        <v>104</v>
      </c>
      <c r="N455" s="44" t="s">
        <v>29</v>
      </c>
    </row>
    <row r="456" spans="1:14" s="43" customFormat="1">
      <c r="A456" s="29">
        <v>43481</v>
      </c>
      <c r="B456" s="44" t="s">
        <v>63</v>
      </c>
      <c r="C456" s="44" t="s">
        <v>21</v>
      </c>
      <c r="D456" s="44" t="s">
        <v>22</v>
      </c>
      <c r="E456" s="26"/>
      <c r="F456" s="26">
        <v>10000</v>
      </c>
      <c r="G456" s="110">
        <f t="shared" si="12"/>
        <v>17.641662550278738</v>
      </c>
      <c r="H456" s="110">
        <v>566.84</v>
      </c>
      <c r="I456" s="42">
        <f t="shared" si="13"/>
        <v>-5618914.25</v>
      </c>
      <c r="J456" s="44" t="s">
        <v>23</v>
      </c>
      <c r="K456" s="44">
        <v>41</v>
      </c>
      <c r="L456" s="13" t="s">
        <v>799</v>
      </c>
      <c r="M456" s="44" t="s">
        <v>104</v>
      </c>
      <c r="N456" s="44" t="s">
        <v>29</v>
      </c>
    </row>
    <row r="457" spans="1:14">
      <c r="A457" s="29">
        <v>43481</v>
      </c>
      <c r="B457" s="44" t="s">
        <v>790</v>
      </c>
      <c r="C457" s="44" t="s">
        <v>27</v>
      </c>
      <c r="D457" s="44" t="s">
        <v>22</v>
      </c>
      <c r="E457" s="26"/>
      <c r="F457" s="26">
        <v>70000</v>
      </c>
      <c r="G457" s="110">
        <f t="shared" si="12"/>
        <v>123.49163785195115</v>
      </c>
      <c r="H457" s="110">
        <v>566.84</v>
      </c>
      <c r="I457" s="42">
        <f t="shared" si="13"/>
        <v>-5688914.25</v>
      </c>
      <c r="J457" s="44" t="s">
        <v>23</v>
      </c>
      <c r="K457" s="44" t="s">
        <v>24</v>
      </c>
      <c r="L457" s="13" t="s">
        <v>799</v>
      </c>
      <c r="M457" s="44" t="s">
        <v>104</v>
      </c>
      <c r="N457" s="44" t="s">
        <v>25</v>
      </c>
    </row>
    <row r="458" spans="1:14">
      <c r="A458" s="29">
        <v>43481</v>
      </c>
      <c r="B458" s="44" t="s">
        <v>64</v>
      </c>
      <c r="C458" s="44" t="s">
        <v>21</v>
      </c>
      <c r="D458" s="44" t="s">
        <v>22</v>
      </c>
      <c r="E458" s="26"/>
      <c r="F458" s="26">
        <v>2500</v>
      </c>
      <c r="G458" s="110">
        <f t="shared" si="12"/>
        <v>4.4104156375696846</v>
      </c>
      <c r="H458" s="110">
        <v>566.84</v>
      </c>
      <c r="I458" s="42">
        <f t="shared" si="13"/>
        <v>-5691414.25</v>
      </c>
      <c r="J458" s="44" t="s">
        <v>23</v>
      </c>
      <c r="K458" s="44" t="s">
        <v>24</v>
      </c>
      <c r="L458" s="13" t="s">
        <v>799</v>
      </c>
      <c r="M458" s="44" t="s">
        <v>104</v>
      </c>
      <c r="N458" s="44" t="s">
        <v>25</v>
      </c>
    </row>
    <row r="459" spans="1:14">
      <c r="A459" s="29">
        <v>43481</v>
      </c>
      <c r="B459" s="44" t="s">
        <v>65</v>
      </c>
      <c r="C459" s="44" t="s">
        <v>21</v>
      </c>
      <c r="D459" s="44" t="s">
        <v>22</v>
      </c>
      <c r="E459" s="26"/>
      <c r="F459" s="26">
        <v>1000</v>
      </c>
      <c r="G459" s="110">
        <f t="shared" si="12"/>
        <v>1.7641662550278738</v>
      </c>
      <c r="H459" s="110">
        <v>566.84</v>
      </c>
      <c r="I459" s="42">
        <f t="shared" si="13"/>
        <v>-5692414.25</v>
      </c>
      <c r="J459" s="44" t="s">
        <v>23</v>
      </c>
      <c r="K459" s="44" t="s">
        <v>24</v>
      </c>
      <c r="L459" s="13" t="s">
        <v>799</v>
      </c>
      <c r="M459" s="44" t="s">
        <v>104</v>
      </c>
      <c r="N459" s="44" t="s">
        <v>25</v>
      </c>
    </row>
    <row r="460" spans="1:14" s="43" customFormat="1">
      <c r="A460" s="29">
        <v>43481</v>
      </c>
      <c r="B460" s="44" t="s">
        <v>171</v>
      </c>
      <c r="C460" s="44" t="s">
        <v>135</v>
      </c>
      <c r="D460" s="44" t="s">
        <v>675</v>
      </c>
      <c r="E460" s="26"/>
      <c r="F460" s="26">
        <v>50000</v>
      </c>
      <c r="G460" s="110">
        <f t="shared" si="12"/>
        <v>88.208312751393692</v>
      </c>
      <c r="H460" s="110">
        <v>566.84</v>
      </c>
      <c r="I460" s="42">
        <f t="shared" si="13"/>
        <v>-5742414.25</v>
      </c>
      <c r="J460" s="44" t="s">
        <v>106</v>
      </c>
      <c r="K460" s="44">
        <v>29</v>
      </c>
      <c r="L460" s="13" t="s">
        <v>799</v>
      </c>
      <c r="M460" s="44" t="s">
        <v>104</v>
      </c>
      <c r="N460" s="44" t="s">
        <v>29</v>
      </c>
    </row>
    <row r="461" spans="1:14" s="43" customFormat="1">
      <c r="A461" s="29">
        <v>43481</v>
      </c>
      <c r="B461" s="44" t="s">
        <v>772</v>
      </c>
      <c r="C461" s="44" t="s">
        <v>97</v>
      </c>
      <c r="D461" s="44" t="s">
        <v>102</v>
      </c>
      <c r="E461" s="26"/>
      <c r="F461" s="26">
        <v>56000</v>
      </c>
      <c r="G461" s="110">
        <f t="shared" si="12"/>
        <v>100.00714336738338</v>
      </c>
      <c r="H461" s="110">
        <v>559.96</v>
      </c>
      <c r="I461" s="42">
        <f t="shared" si="13"/>
        <v>-5798414.25</v>
      </c>
      <c r="J461" s="44" t="s">
        <v>106</v>
      </c>
      <c r="K461" s="44">
        <v>43</v>
      </c>
      <c r="L461" s="13" t="s">
        <v>800</v>
      </c>
      <c r="M461" s="44" t="s">
        <v>104</v>
      </c>
      <c r="N461" s="44" t="s">
        <v>29</v>
      </c>
    </row>
    <row r="462" spans="1:14" s="43" customFormat="1">
      <c r="A462" s="29">
        <v>43481</v>
      </c>
      <c r="B462" s="44" t="s">
        <v>208</v>
      </c>
      <c r="C462" s="44" t="s">
        <v>21</v>
      </c>
      <c r="D462" s="44" t="s">
        <v>133</v>
      </c>
      <c r="E462" s="28"/>
      <c r="F462" s="28">
        <v>2000</v>
      </c>
      <c r="G462" s="110">
        <f t="shared" ref="G462:G525" si="14">+F462/H462</f>
        <v>3.5716836916922636</v>
      </c>
      <c r="H462" s="110">
        <v>559.96</v>
      </c>
      <c r="I462" s="42">
        <f t="shared" si="13"/>
        <v>-5800414.25</v>
      </c>
      <c r="J462" s="44" t="s">
        <v>207</v>
      </c>
      <c r="K462" s="44"/>
      <c r="L462" s="13" t="s">
        <v>800</v>
      </c>
      <c r="M462" s="44" t="s">
        <v>104</v>
      </c>
      <c r="N462" s="44" t="s">
        <v>25</v>
      </c>
    </row>
    <row r="463" spans="1:14">
      <c r="A463" s="29">
        <v>43481</v>
      </c>
      <c r="B463" s="46" t="s">
        <v>345</v>
      </c>
      <c r="C463" s="44" t="s">
        <v>21</v>
      </c>
      <c r="D463" s="46" t="s">
        <v>102</v>
      </c>
      <c r="E463" s="26"/>
      <c r="F463" s="26">
        <v>1000</v>
      </c>
      <c r="G463" s="110">
        <f t="shared" si="14"/>
        <v>1.7858418458461318</v>
      </c>
      <c r="H463" s="110">
        <v>559.96</v>
      </c>
      <c r="I463" s="42">
        <f t="shared" si="13"/>
        <v>-5801414.25</v>
      </c>
      <c r="J463" s="44" t="s">
        <v>161</v>
      </c>
      <c r="K463" s="46" t="s">
        <v>24</v>
      </c>
      <c r="L463" s="13" t="s">
        <v>800</v>
      </c>
      <c r="M463" s="44" t="s">
        <v>104</v>
      </c>
      <c r="N463" s="44" t="s">
        <v>25</v>
      </c>
    </row>
    <row r="464" spans="1:14">
      <c r="A464" s="29">
        <v>43481</v>
      </c>
      <c r="B464" s="46" t="s">
        <v>346</v>
      </c>
      <c r="C464" s="44" t="s">
        <v>21</v>
      </c>
      <c r="D464" s="46" t="s">
        <v>102</v>
      </c>
      <c r="E464" s="26"/>
      <c r="F464" s="26">
        <v>1000</v>
      </c>
      <c r="G464" s="110">
        <f t="shared" si="14"/>
        <v>1.7858418458461318</v>
      </c>
      <c r="H464" s="110">
        <v>559.96</v>
      </c>
      <c r="I464" s="42">
        <f t="shared" si="13"/>
        <v>-5802414.25</v>
      </c>
      <c r="J464" s="44" t="s">
        <v>161</v>
      </c>
      <c r="K464" s="46" t="s">
        <v>24</v>
      </c>
      <c r="L464" s="13" t="s">
        <v>800</v>
      </c>
      <c r="M464" s="44" t="s">
        <v>104</v>
      </c>
      <c r="N464" s="44" t="s">
        <v>25</v>
      </c>
    </row>
    <row r="465" spans="1:14">
      <c r="A465" s="29">
        <v>43481</v>
      </c>
      <c r="B465" s="46" t="s">
        <v>347</v>
      </c>
      <c r="C465" s="44" t="s">
        <v>21</v>
      </c>
      <c r="D465" s="46" t="s">
        <v>102</v>
      </c>
      <c r="E465" s="26"/>
      <c r="F465" s="26">
        <v>1000</v>
      </c>
      <c r="G465" s="110">
        <f t="shared" si="14"/>
        <v>1.7858418458461318</v>
      </c>
      <c r="H465" s="110">
        <v>559.96</v>
      </c>
      <c r="I465" s="42">
        <f t="shared" ref="I465:I529" si="15">I464+E465-F465</f>
        <v>-5803414.25</v>
      </c>
      <c r="J465" s="44" t="s">
        <v>161</v>
      </c>
      <c r="K465" s="46" t="s">
        <v>24</v>
      </c>
      <c r="L465" s="13" t="s">
        <v>800</v>
      </c>
      <c r="M465" s="44" t="s">
        <v>104</v>
      </c>
      <c r="N465" s="44" t="s">
        <v>25</v>
      </c>
    </row>
    <row r="466" spans="1:14">
      <c r="A466" s="29">
        <v>43481</v>
      </c>
      <c r="B466" s="46" t="s">
        <v>344</v>
      </c>
      <c r="C466" s="44" t="s">
        <v>21</v>
      </c>
      <c r="D466" s="46" t="s">
        <v>102</v>
      </c>
      <c r="E466" s="26"/>
      <c r="F466" s="26">
        <v>1000</v>
      </c>
      <c r="G466" s="110">
        <f t="shared" si="14"/>
        <v>1.7858418458461318</v>
      </c>
      <c r="H466" s="110">
        <v>559.96</v>
      </c>
      <c r="I466" s="42">
        <f t="shared" si="15"/>
        <v>-5804414.25</v>
      </c>
      <c r="J466" s="44" t="s">
        <v>161</v>
      </c>
      <c r="K466" s="46" t="s">
        <v>24</v>
      </c>
      <c r="L466" s="13" t="s">
        <v>800</v>
      </c>
      <c r="M466" s="44" t="s">
        <v>104</v>
      </c>
      <c r="N466" s="44" t="s">
        <v>25</v>
      </c>
    </row>
    <row r="467" spans="1:14">
      <c r="A467" s="29">
        <v>43481</v>
      </c>
      <c r="B467" s="46" t="s">
        <v>348</v>
      </c>
      <c r="C467" s="44" t="s">
        <v>21</v>
      </c>
      <c r="D467" s="46" t="s">
        <v>102</v>
      </c>
      <c r="E467" s="26"/>
      <c r="F467" s="26">
        <v>1000</v>
      </c>
      <c r="G467" s="110">
        <f t="shared" si="14"/>
        <v>1.7858418458461318</v>
      </c>
      <c r="H467" s="110">
        <v>559.96</v>
      </c>
      <c r="I467" s="42">
        <f t="shared" si="15"/>
        <v>-5805414.25</v>
      </c>
      <c r="J467" s="44" t="s">
        <v>161</v>
      </c>
      <c r="K467" s="46" t="s">
        <v>24</v>
      </c>
      <c r="L467" s="13" t="s">
        <v>800</v>
      </c>
      <c r="M467" s="44" t="s">
        <v>104</v>
      </c>
      <c r="N467" s="44" t="s">
        <v>25</v>
      </c>
    </row>
    <row r="468" spans="1:14" s="43" customFormat="1">
      <c r="A468" s="29">
        <v>43481</v>
      </c>
      <c r="B468" s="44" t="s">
        <v>373</v>
      </c>
      <c r="C468" s="44" t="s">
        <v>21</v>
      </c>
      <c r="D468" s="44" t="s">
        <v>102</v>
      </c>
      <c r="E468" s="26"/>
      <c r="F468" s="26">
        <v>1000</v>
      </c>
      <c r="G468" s="110">
        <f t="shared" si="14"/>
        <v>1.7858418458461318</v>
      </c>
      <c r="H468" s="110">
        <v>559.96</v>
      </c>
      <c r="I468" s="42">
        <f t="shared" si="15"/>
        <v>-5806414.25</v>
      </c>
      <c r="J468" s="44" t="s">
        <v>374</v>
      </c>
      <c r="K468" s="44" t="s">
        <v>24</v>
      </c>
      <c r="L468" s="13" t="s">
        <v>800</v>
      </c>
      <c r="M468" s="44" t="s">
        <v>104</v>
      </c>
      <c r="N468" s="44" t="s">
        <v>25</v>
      </c>
    </row>
    <row r="469" spans="1:14" s="43" customFormat="1">
      <c r="A469" s="29">
        <v>43481</v>
      </c>
      <c r="B469" s="44" t="s">
        <v>375</v>
      </c>
      <c r="C469" s="44" t="s">
        <v>21</v>
      </c>
      <c r="D469" s="44" t="s">
        <v>102</v>
      </c>
      <c r="E469" s="26"/>
      <c r="F469" s="26">
        <v>1000</v>
      </c>
      <c r="G469" s="110">
        <f t="shared" si="14"/>
        <v>1.7858418458461318</v>
      </c>
      <c r="H469" s="110">
        <v>559.96</v>
      </c>
      <c r="I469" s="42">
        <f t="shared" si="15"/>
        <v>-5807414.25</v>
      </c>
      <c r="J469" s="44" t="s">
        <v>374</v>
      </c>
      <c r="K469" s="44" t="s">
        <v>24</v>
      </c>
      <c r="L469" s="13" t="s">
        <v>800</v>
      </c>
      <c r="M469" s="44" t="s">
        <v>104</v>
      </c>
      <c r="N469" s="44" t="s">
        <v>25</v>
      </c>
    </row>
    <row r="470" spans="1:14" s="43" customFormat="1">
      <c r="A470" s="29">
        <v>43481</v>
      </c>
      <c r="B470" s="46" t="s">
        <v>519</v>
      </c>
      <c r="C470" s="44" t="s">
        <v>21</v>
      </c>
      <c r="D470" s="46" t="s">
        <v>102</v>
      </c>
      <c r="E470" s="32"/>
      <c r="F470" s="32">
        <v>500</v>
      </c>
      <c r="G470" s="110">
        <f t="shared" si="14"/>
        <v>0.89292092292306591</v>
      </c>
      <c r="H470" s="110">
        <v>559.96</v>
      </c>
      <c r="I470" s="42">
        <f t="shared" si="15"/>
        <v>-5807914.25</v>
      </c>
      <c r="J470" s="44" t="s">
        <v>143</v>
      </c>
      <c r="K470" s="46" t="s">
        <v>24</v>
      </c>
      <c r="L470" s="13" t="s">
        <v>800</v>
      </c>
      <c r="M470" s="44" t="s">
        <v>104</v>
      </c>
      <c r="N470" s="44" t="s">
        <v>25</v>
      </c>
    </row>
    <row r="471" spans="1:14" s="43" customFormat="1">
      <c r="A471" s="29">
        <v>43481</v>
      </c>
      <c r="B471" s="46" t="s">
        <v>520</v>
      </c>
      <c r="C471" s="44" t="s">
        <v>21</v>
      </c>
      <c r="D471" s="46" t="s">
        <v>102</v>
      </c>
      <c r="E471" s="32"/>
      <c r="F471" s="32">
        <v>500</v>
      </c>
      <c r="G471" s="110">
        <f t="shared" si="14"/>
        <v>0.89292092292306591</v>
      </c>
      <c r="H471" s="110">
        <v>559.96</v>
      </c>
      <c r="I471" s="42">
        <f t="shared" si="15"/>
        <v>-5808414.25</v>
      </c>
      <c r="J471" s="44" t="s">
        <v>143</v>
      </c>
      <c r="K471" s="46" t="s">
        <v>24</v>
      </c>
      <c r="L471" s="13" t="s">
        <v>800</v>
      </c>
      <c r="M471" s="44" t="s">
        <v>104</v>
      </c>
      <c r="N471" s="44" t="s">
        <v>25</v>
      </c>
    </row>
    <row r="472" spans="1:14" s="43" customFormat="1">
      <c r="A472" s="29">
        <v>43481</v>
      </c>
      <c r="B472" s="46" t="s">
        <v>521</v>
      </c>
      <c r="C472" s="44" t="s">
        <v>21</v>
      </c>
      <c r="D472" s="46" t="s">
        <v>102</v>
      </c>
      <c r="E472" s="32"/>
      <c r="F472" s="32">
        <v>500</v>
      </c>
      <c r="G472" s="110">
        <f t="shared" si="14"/>
        <v>0.89292092292306591</v>
      </c>
      <c r="H472" s="110">
        <v>559.96</v>
      </c>
      <c r="I472" s="42">
        <f t="shared" si="15"/>
        <v>-5808914.25</v>
      </c>
      <c r="J472" s="44" t="s">
        <v>143</v>
      </c>
      <c r="K472" s="46" t="s">
        <v>24</v>
      </c>
      <c r="L472" s="13" t="s">
        <v>800</v>
      </c>
      <c r="M472" s="44" t="s">
        <v>104</v>
      </c>
      <c r="N472" s="44" t="s">
        <v>25</v>
      </c>
    </row>
    <row r="473" spans="1:14" s="27" customFormat="1">
      <c r="A473" s="29">
        <v>43481</v>
      </c>
      <c r="B473" s="46" t="s">
        <v>522</v>
      </c>
      <c r="C473" s="46" t="s">
        <v>97</v>
      </c>
      <c r="D473" s="46" t="s">
        <v>102</v>
      </c>
      <c r="E473" s="32"/>
      <c r="F473" s="32">
        <v>51000</v>
      </c>
      <c r="G473" s="110">
        <f t="shared" si="14"/>
        <v>91.077934138152713</v>
      </c>
      <c r="H473" s="110">
        <v>559.96</v>
      </c>
      <c r="I473" s="42">
        <f t="shared" si="15"/>
        <v>-5859914.25</v>
      </c>
      <c r="J473" s="44" t="s">
        <v>143</v>
      </c>
      <c r="K473" s="46" t="s">
        <v>118</v>
      </c>
      <c r="L473" s="13" t="s">
        <v>800</v>
      </c>
      <c r="M473" s="44" t="s">
        <v>104</v>
      </c>
      <c r="N473" s="44" t="s">
        <v>29</v>
      </c>
    </row>
    <row r="474" spans="1:14" s="43" customFormat="1">
      <c r="A474" s="29">
        <v>43481</v>
      </c>
      <c r="B474" s="46" t="s">
        <v>502</v>
      </c>
      <c r="C474" s="44" t="s">
        <v>21</v>
      </c>
      <c r="D474" s="46" t="s">
        <v>102</v>
      </c>
      <c r="E474" s="32"/>
      <c r="F474" s="32">
        <v>500</v>
      </c>
      <c r="G474" s="110">
        <f t="shared" si="14"/>
        <v>0.89292092292306591</v>
      </c>
      <c r="H474" s="110">
        <v>559.96</v>
      </c>
      <c r="I474" s="42">
        <f t="shared" si="15"/>
        <v>-5860414.25</v>
      </c>
      <c r="J474" s="44" t="s">
        <v>143</v>
      </c>
      <c r="K474" s="46" t="s">
        <v>24</v>
      </c>
      <c r="L474" s="13" t="s">
        <v>800</v>
      </c>
      <c r="M474" s="44" t="s">
        <v>104</v>
      </c>
      <c r="N474" s="44" t="s">
        <v>25</v>
      </c>
    </row>
    <row r="475" spans="1:14" s="43" customFormat="1">
      <c r="A475" s="29">
        <v>43481</v>
      </c>
      <c r="B475" s="46" t="s">
        <v>503</v>
      </c>
      <c r="C475" s="44" t="s">
        <v>21</v>
      </c>
      <c r="D475" s="46" t="s">
        <v>102</v>
      </c>
      <c r="E475" s="32"/>
      <c r="F475" s="32">
        <v>500</v>
      </c>
      <c r="G475" s="110">
        <f t="shared" si="14"/>
        <v>0.89292092292306591</v>
      </c>
      <c r="H475" s="110">
        <v>559.96</v>
      </c>
      <c r="I475" s="42">
        <f t="shared" si="15"/>
        <v>-5860914.25</v>
      </c>
      <c r="J475" s="44" t="s">
        <v>143</v>
      </c>
      <c r="K475" s="46" t="s">
        <v>24</v>
      </c>
      <c r="L475" s="13" t="s">
        <v>800</v>
      </c>
      <c r="M475" s="44" t="s">
        <v>104</v>
      </c>
      <c r="N475" s="44" t="s">
        <v>25</v>
      </c>
    </row>
    <row r="476" spans="1:14">
      <c r="A476" s="29">
        <v>43481</v>
      </c>
      <c r="B476" s="44" t="s">
        <v>696</v>
      </c>
      <c r="C476" s="44" t="s">
        <v>21</v>
      </c>
      <c r="D476" s="44" t="s">
        <v>102</v>
      </c>
      <c r="E476" s="31"/>
      <c r="F476" s="31">
        <v>500</v>
      </c>
      <c r="G476" s="110">
        <f t="shared" si="14"/>
        <v>0.89292092292306591</v>
      </c>
      <c r="H476" s="110">
        <v>559.96</v>
      </c>
      <c r="I476" s="42">
        <f t="shared" si="15"/>
        <v>-5861414.25</v>
      </c>
      <c r="J476" s="44" t="s">
        <v>417</v>
      </c>
      <c r="K476" s="44" t="s">
        <v>634</v>
      </c>
      <c r="L476" s="13" t="s">
        <v>800</v>
      </c>
      <c r="M476" s="44" t="s">
        <v>104</v>
      </c>
      <c r="N476" s="44" t="s">
        <v>25</v>
      </c>
    </row>
    <row r="477" spans="1:14">
      <c r="A477" s="29">
        <v>43481</v>
      </c>
      <c r="B477" s="44" t="s">
        <v>697</v>
      </c>
      <c r="C477" s="44" t="s">
        <v>21</v>
      </c>
      <c r="D477" s="44" t="s">
        <v>102</v>
      </c>
      <c r="E477" s="31"/>
      <c r="F477" s="31">
        <v>1000</v>
      </c>
      <c r="G477" s="110">
        <f t="shared" si="14"/>
        <v>1.7858418458461318</v>
      </c>
      <c r="H477" s="110">
        <v>559.96</v>
      </c>
      <c r="I477" s="42">
        <f t="shared" si="15"/>
        <v>-5862414.25</v>
      </c>
      <c r="J477" s="44" t="s">
        <v>417</v>
      </c>
      <c r="K477" s="44" t="s">
        <v>634</v>
      </c>
      <c r="L477" s="13" t="s">
        <v>800</v>
      </c>
      <c r="M477" s="44" t="s">
        <v>104</v>
      </c>
      <c r="N477" s="44" t="s">
        <v>25</v>
      </c>
    </row>
    <row r="478" spans="1:14" s="27" customFormat="1">
      <c r="A478" s="29">
        <v>43481</v>
      </c>
      <c r="B478" s="44" t="s">
        <v>774</v>
      </c>
      <c r="C478" s="44" t="s">
        <v>97</v>
      </c>
      <c r="D478" s="44" t="s">
        <v>102</v>
      </c>
      <c r="E478" s="31"/>
      <c r="F478" s="31">
        <v>51000</v>
      </c>
      <c r="G478" s="110">
        <f t="shared" si="14"/>
        <v>91.077934138152713</v>
      </c>
      <c r="H478" s="110">
        <v>559.96</v>
      </c>
      <c r="I478" s="42">
        <f t="shared" si="15"/>
        <v>-5913414.25</v>
      </c>
      <c r="J478" s="44" t="s">
        <v>417</v>
      </c>
      <c r="K478" s="44" t="s">
        <v>107</v>
      </c>
      <c r="L478" s="13" t="s">
        <v>800</v>
      </c>
      <c r="M478" s="44" t="s">
        <v>104</v>
      </c>
      <c r="N478" s="44" t="s">
        <v>29</v>
      </c>
    </row>
    <row r="479" spans="1:14" s="27" customFormat="1">
      <c r="A479" s="29">
        <v>43482</v>
      </c>
      <c r="B479" s="44" t="s">
        <v>847</v>
      </c>
      <c r="C479" s="44" t="s">
        <v>146</v>
      </c>
      <c r="D479" s="44" t="s">
        <v>102</v>
      </c>
      <c r="E479" s="31"/>
      <c r="F479" s="31">
        <v>37000</v>
      </c>
      <c r="G479" s="110">
        <f t="shared" si="14"/>
        <v>66.076148296306869</v>
      </c>
      <c r="H479" s="110">
        <v>559.96</v>
      </c>
      <c r="I479" s="42">
        <f t="shared" si="15"/>
        <v>-5950414.25</v>
      </c>
      <c r="J479" s="44" t="s">
        <v>106</v>
      </c>
      <c r="K479" s="44" t="s">
        <v>107</v>
      </c>
      <c r="L479" s="13" t="s">
        <v>800</v>
      </c>
      <c r="M479" s="44"/>
      <c r="N479" s="44" t="s">
        <v>29</v>
      </c>
    </row>
    <row r="480" spans="1:14" s="43" customFormat="1">
      <c r="A480" s="29">
        <v>43482</v>
      </c>
      <c r="B480" s="44" t="s">
        <v>158</v>
      </c>
      <c r="C480" s="44" t="s">
        <v>137</v>
      </c>
      <c r="D480" s="44" t="s">
        <v>52</v>
      </c>
      <c r="E480" s="26"/>
      <c r="F480" s="26">
        <v>7500</v>
      </c>
      <c r="G480" s="110">
        <f t="shared" si="14"/>
        <v>13.393813843845988</v>
      </c>
      <c r="H480" s="110">
        <v>559.96</v>
      </c>
      <c r="I480" s="42">
        <f t="shared" si="15"/>
        <v>-5957914.25</v>
      </c>
      <c r="J480" s="44" t="s">
        <v>106</v>
      </c>
      <c r="K480" s="44" t="s">
        <v>172</v>
      </c>
      <c r="L480" s="13" t="s">
        <v>800</v>
      </c>
      <c r="M480" s="44" t="s">
        <v>104</v>
      </c>
      <c r="N480" s="44" t="s">
        <v>29</v>
      </c>
    </row>
    <row r="481" spans="1:14" s="43" customFormat="1">
      <c r="A481" s="29">
        <v>43482</v>
      </c>
      <c r="B481" s="44" t="s">
        <v>208</v>
      </c>
      <c r="C481" s="44" t="s">
        <v>21</v>
      </c>
      <c r="D481" s="44" t="s">
        <v>133</v>
      </c>
      <c r="E481" s="28"/>
      <c r="F481" s="28">
        <v>2000</v>
      </c>
      <c r="G481" s="110">
        <f t="shared" si="14"/>
        <v>3.5716836916922636</v>
      </c>
      <c r="H481" s="110">
        <v>559.96</v>
      </c>
      <c r="I481" s="42">
        <f t="shared" si="15"/>
        <v>-5959914.25</v>
      </c>
      <c r="J481" s="44" t="s">
        <v>207</v>
      </c>
      <c r="K481" s="44"/>
      <c r="L481" s="13" t="s">
        <v>800</v>
      </c>
      <c r="M481" s="44" t="s">
        <v>104</v>
      </c>
      <c r="N481" s="44" t="s">
        <v>25</v>
      </c>
    </row>
    <row r="482" spans="1:14" s="43" customFormat="1">
      <c r="A482" s="29">
        <v>43482</v>
      </c>
      <c r="B482" s="44" t="s">
        <v>230</v>
      </c>
      <c r="C482" s="44" t="s">
        <v>21</v>
      </c>
      <c r="D482" s="44" t="s">
        <v>136</v>
      </c>
      <c r="E482" s="26"/>
      <c r="F482" s="26">
        <v>1000</v>
      </c>
      <c r="G482" s="110">
        <f t="shared" si="14"/>
        <v>1.7858418458461318</v>
      </c>
      <c r="H482" s="110">
        <v>559.96</v>
      </c>
      <c r="I482" s="42">
        <f t="shared" si="15"/>
        <v>-5960914.25</v>
      </c>
      <c r="J482" s="44" t="s">
        <v>149</v>
      </c>
      <c r="K482" s="44" t="s">
        <v>24</v>
      </c>
      <c r="L482" s="13" t="s">
        <v>800</v>
      </c>
      <c r="M482" s="44" t="s">
        <v>104</v>
      </c>
      <c r="N482" s="44" t="s">
        <v>25</v>
      </c>
    </row>
    <row r="483" spans="1:14" s="43" customFormat="1">
      <c r="A483" s="29">
        <v>43482</v>
      </c>
      <c r="B483" s="44" t="s">
        <v>237</v>
      </c>
      <c r="C483" s="44" t="s">
        <v>21</v>
      </c>
      <c r="D483" s="44" t="s">
        <v>136</v>
      </c>
      <c r="E483" s="26"/>
      <c r="F483" s="26">
        <v>1000</v>
      </c>
      <c r="G483" s="110">
        <f t="shared" si="14"/>
        <v>1.7858418458461318</v>
      </c>
      <c r="H483" s="110">
        <v>559.96</v>
      </c>
      <c r="I483" s="42">
        <f t="shared" si="15"/>
        <v>-5961914.25</v>
      </c>
      <c r="J483" s="44" t="s">
        <v>149</v>
      </c>
      <c r="K483" s="44" t="s">
        <v>24</v>
      </c>
      <c r="L483" s="13" t="s">
        <v>800</v>
      </c>
      <c r="M483" s="44" t="s">
        <v>104</v>
      </c>
      <c r="N483" s="44" t="s">
        <v>25</v>
      </c>
    </row>
    <row r="484" spans="1:14" s="43" customFormat="1">
      <c r="A484" s="29">
        <v>43482</v>
      </c>
      <c r="B484" s="44" t="s">
        <v>238</v>
      </c>
      <c r="C484" s="44" t="s">
        <v>21</v>
      </c>
      <c r="D484" s="44" t="s">
        <v>136</v>
      </c>
      <c r="E484" s="26"/>
      <c r="F484" s="26">
        <v>1000</v>
      </c>
      <c r="G484" s="110">
        <f t="shared" si="14"/>
        <v>1.7858418458461318</v>
      </c>
      <c r="H484" s="110">
        <v>559.96</v>
      </c>
      <c r="I484" s="42">
        <f t="shared" si="15"/>
        <v>-5962914.25</v>
      </c>
      <c r="J484" s="44" t="s">
        <v>149</v>
      </c>
      <c r="K484" s="44" t="s">
        <v>24</v>
      </c>
      <c r="L484" s="13" t="s">
        <v>800</v>
      </c>
      <c r="M484" s="44" t="s">
        <v>104</v>
      </c>
      <c r="N484" s="44" t="s">
        <v>25</v>
      </c>
    </row>
    <row r="485" spans="1:14" s="43" customFormat="1">
      <c r="A485" s="29">
        <v>43482</v>
      </c>
      <c r="B485" s="44" t="s">
        <v>239</v>
      </c>
      <c r="C485" s="44" t="s">
        <v>21</v>
      </c>
      <c r="D485" s="44" t="s">
        <v>136</v>
      </c>
      <c r="E485" s="26"/>
      <c r="F485" s="26">
        <v>1000</v>
      </c>
      <c r="G485" s="110">
        <f t="shared" si="14"/>
        <v>1.7858418458461318</v>
      </c>
      <c r="H485" s="110">
        <v>559.96</v>
      </c>
      <c r="I485" s="42">
        <f t="shared" si="15"/>
        <v>-5963914.25</v>
      </c>
      <c r="J485" s="44" t="s">
        <v>149</v>
      </c>
      <c r="K485" s="44" t="s">
        <v>24</v>
      </c>
      <c r="L485" s="13" t="s">
        <v>800</v>
      </c>
      <c r="M485" s="44" t="s">
        <v>104</v>
      </c>
      <c r="N485" s="44" t="s">
        <v>25</v>
      </c>
    </row>
    <row r="486" spans="1:14" s="43" customFormat="1">
      <c r="A486" s="29">
        <v>43482</v>
      </c>
      <c r="B486" s="44" t="s">
        <v>240</v>
      </c>
      <c r="C486" s="44" t="s">
        <v>21</v>
      </c>
      <c r="D486" s="44" t="s">
        <v>136</v>
      </c>
      <c r="E486" s="26"/>
      <c r="F486" s="26">
        <v>1000</v>
      </c>
      <c r="G486" s="110">
        <f t="shared" si="14"/>
        <v>1.7858418458461318</v>
      </c>
      <c r="H486" s="110">
        <v>559.96</v>
      </c>
      <c r="I486" s="42">
        <f t="shared" si="15"/>
        <v>-5964914.25</v>
      </c>
      <c r="J486" s="44" t="s">
        <v>149</v>
      </c>
      <c r="K486" s="44" t="s">
        <v>24</v>
      </c>
      <c r="L486" s="13" t="s">
        <v>800</v>
      </c>
      <c r="M486" s="44" t="s">
        <v>104</v>
      </c>
      <c r="N486" s="44" t="s">
        <v>25</v>
      </c>
    </row>
    <row r="487" spans="1:14" s="43" customFormat="1">
      <c r="A487" s="29">
        <v>43482</v>
      </c>
      <c r="B487" s="44" t="s">
        <v>241</v>
      </c>
      <c r="C487" s="44" t="s">
        <v>21</v>
      </c>
      <c r="D487" s="44" t="s">
        <v>136</v>
      </c>
      <c r="E487" s="26"/>
      <c r="F487" s="26">
        <v>1000</v>
      </c>
      <c r="G487" s="110">
        <f t="shared" si="14"/>
        <v>1.7858418458461318</v>
      </c>
      <c r="H487" s="110">
        <v>559.96</v>
      </c>
      <c r="I487" s="42">
        <f t="shared" si="15"/>
        <v>-5965914.25</v>
      </c>
      <c r="J487" s="44" t="s">
        <v>149</v>
      </c>
      <c r="K487" s="44" t="s">
        <v>24</v>
      </c>
      <c r="L487" s="13" t="s">
        <v>800</v>
      </c>
      <c r="M487" s="44" t="s">
        <v>104</v>
      </c>
      <c r="N487" s="44" t="s">
        <v>25</v>
      </c>
    </row>
    <row r="488" spans="1:14" s="43" customFormat="1">
      <c r="A488" s="29">
        <v>43482</v>
      </c>
      <c r="B488" s="44" t="s">
        <v>242</v>
      </c>
      <c r="C488" s="44" t="s">
        <v>21</v>
      </c>
      <c r="D488" s="44" t="s">
        <v>136</v>
      </c>
      <c r="E488" s="26"/>
      <c r="F488" s="26">
        <v>1000</v>
      </c>
      <c r="G488" s="110">
        <f t="shared" si="14"/>
        <v>1.7858418458461318</v>
      </c>
      <c r="H488" s="110">
        <v>559.96</v>
      </c>
      <c r="I488" s="42">
        <f t="shared" si="15"/>
        <v>-5966914.25</v>
      </c>
      <c r="J488" s="44" t="s">
        <v>149</v>
      </c>
      <c r="K488" s="44" t="s">
        <v>24</v>
      </c>
      <c r="L488" s="13" t="s">
        <v>800</v>
      </c>
      <c r="M488" s="44" t="s">
        <v>104</v>
      </c>
      <c r="N488" s="44" t="s">
        <v>25</v>
      </c>
    </row>
    <row r="489" spans="1:14" s="43" customFormat="1">
      <c r="A489" s="29">
        <v>43482</v>
      </c>
      <c r="B489" s="44" t="s">
        <v>233</v>
      </c>
      <c r="C489" s="44" t="s">
        <v>21</v>
      </c>
      <c r="D489" s="44" t="s">
        <v>136</v>
      </c>
      <c r="E489" s="26"/>
      <c r="F489" s="26">
        <v>1000</v>
      </c>
      <c r="G489" s="110">
        <f t="shared" si="14"/>
        <v>1.7858418458461318</v>
      </c>
      <c r="H489" s="110">
        <v>559.96</v>
      </c>
      <c r="I489" s="42">
        <f t="shared" si="15"/>
        <v>-5967914.25</v>
      </c>
      <c r="J489" s="44" t="s">
        <v>149</v>
      </c>
      <c r="K489" s="44" t="s">
        <v>24</v>
      </c>
      <c r="L489" s="13" t="s">
        <v>800</v>
      </c>
      <c r="M489" s="44" t="s">
        <v>104</v>
      </c>
      <c r="N489" s="44" t="s">
        <v>25</v>
      </c>
    </row>
    <row r="490" spans="1:14" s="43" customFormat="1">
      <c r="A490" s="29">
        <v>43482</v>
      </c>
      <c r="B490" s="44" t="s">
        <v>243</v>
      </c>
      <c r="C490" s="44" t="s">
        <v>21</v>
      </c>
      <c r="D490" s="44" t="s">
        <v>136</v>
      </c>
      <c r="E490" s="26"/>
      <c r="F490" s="26">
        <v>1000</v>
      </c>
      <c r="G490" s="110">
        <f t="shared" si="14"/>
        <v>1.7858418458461318</v>
      </c>
      <c r="H490" s="110">
        <v>559.96</v>
      </c>
      <c r="I490" s="42">
        <f t="shared" si="15"/>
        <v>-5968914.25</v>
      </c>
      <c r="J490" s="44" t="s">
        <v>149</v>
      </c>
      <c r="K490" s="44" t="s">
        <v>24</v>
      </c>
      <c r="L490" s="13" t="s">
        <v>800</v>
      </c>
      <c r="M490" s="44" t="s">
        <v>104</v>
      </c>
      <c r="N490" s="44" t="s">
        <v>25</v>
      </c>
    </row>
    <row r="491" spans="1:14" s="43" customFormat="1">
      <c r="A491" s="29">
        <v>43482</v>
      </c>
      <c r="B491" s="44" t="s">
        <v>244</v>
      </c>
      <c r="C491" s="44" t="s">
        <v>21</v>
      </c>
      <c r="D491" s="44" t="s">
        <v>136</v>
      </c>
      <c r="E491" s="26"/>
      <c r="F491" s="26">
        <v>1000</v>
      </c>
      <c r="G491" s="110">
        <f t="shared" si="14"/>
        <v>1.7858418458461318</v>
      </c>
      <c r="H491" s="110">
        <v>559.96</v>
      </c>
      <c r="I491" s="42">
        <f t="shared" si="15"/>
        <v>-5969914.25</v>
      </c>
      <c r="J491" s="44" t="s">
        <v>149</v>
      </c>
      <c r="K491" s="44" t="s">
        <v>24</v>
      </c>
      <c r="L491" s="13" t="s">
        <v>800</v>
      </c>
      <c r="M491" s="44" t="s">
        <v>104</v>
      </c>
      <c r="N491" s="44" t="s">
        <v>25</v>
      </c>
    </row>
    <row r="492" spans="1:14" s="43" customFormat="1">
      <c r="A492" s="29">
        <v>43482</v>
      </c>
      <c r="B492" s="44" t="s">
        <v>245</v>
      </c>
      <c r="C492" s="44" t="s">
        <v>21</v>
      </c>
      <c r="D492" s="44" t="s">
        <v>136</v>
      </c>
      <c r="E492" s="26"/>
      <c r="F492" s="26">
        <v>1000</v>
      </c>
      <c r="G492" s="110">
        <f t="shared" si="14"/>
        <v>1.7858418458461318</v>
      </c>
      <c r="H492" s="110">
        <v>559.96</v>
      </c>
      <c r="I492" s="42">
        <f t="shared" si="15"/>
        <v>-5970914.25</v>
      </c>
      <c r="J492" s="44" t="s">
        <v>149</v>
      </c>
      <c r="K492" s="44" t="s">
        <v>24</v>
      </c>
      <c r="L492" s="13" t="s">
        <v>800</v>
      </c>
      <c r="M492" s="44" t="s">
        <v>104</v>
      </c>
      <c r="N492" s="44" t="s">
        <v>25</v>
      </c>
    </row>
    <row r="493" spans="1:14">
      <c r="A493" s="29">
        <v>43482</v>
      </c>
      <c r="B493" s="46" t="s">
        <v>349</v>
      </c>
      <c r="C493" s="44" t="s">
        <v>21</v>
      </c>
      <c r="D493" s="46" t="s">
        <v>102</v>
      </c>
      <c r="E493" s="26"/>
      <c r="F493" s="26">
        <v>1000</v>
      </c>
      <c r="G493" s="110">
        <f t="shared" si="14"/>
        <v>1.7858418458461318</v>
      </c>
      <c r="H493" s="110">
        <v>559.96</v>
      </c>
      <c r="I493" s="42">
        <f t="shared" si="15"/>
        <v>-5971914.25</v>
      </c>
      <c r="J493" s="44" t="s">
        <v>161</v>
      </c>
      <c r="K493" s="46" t="s">
        <v>24</v>
      </c>
      <c r="L493" s="13" t="s">
        <v>800</v>
      </c>
      <c r="M493" s="44" t="s">
        <v>104</v>
      </c>
      <c r="N493" s="44" t="s">
        <v>25</v>
      </c>
    </row>
    <row r="494" spans="1:14">
      <c r="A494" s="29">
        <v>43482</v>
      </c>
      <c r="B494" s="46" t="s">
        <v>350</v>
      </c>
      <c r="C494" s="44" t="s">
        <v>21</v>
      </c>
      <c r="D494" s="46" t="s">
        <v>102</v>
      </c>
      <c r="E494" s="26"/>
      <c r="F494" s="26">
        <v>1000</v>
      </c>
      <c r="G494" s="110">
        <f t="shared" si="14"/>
        <v>1.7858418458461318</v>
      </c>
      <c r="H494" s="110">
        <v>559.96</v>
      </c>
      <c r="I494" s="42">
        <f t="shared" si="15"/>
        <v>-5972914.25</v>
      </c>
      <c r="J494" s="44" t="s">
        <v>161</v>
      </c>
      <c r="K494" s="46" t="s">
        <v>24</v>
      </c>
      <c r="L494" s="13" t="s">
        <v>800</v>
      </c>
      <c r="M494" s="44" t="s">
        <v>104</v>
      </c>
      <c r="N494" s="44" t="s">
        <v>25</v>
      </c>
    </row>
    <row r="495" spans="1:14" s="43" customFormat="1">
      <c r="A495" s="29">
        <v>43482</v>
      </c>
      <c r="B495" s="46" t="s">
        <v>446</v>
      </c>
      <c r="C495" s="44" t="s">
        <v>21</v>
      </c>
      <c r="D495" s="44" t="s">
        <v>102</v>
      </c>
      <c r="E495" s="26"/>
      <c r="F495" s="26">
        <v>1000</v>
      </c>
      <c r="G495" s="110">
        <f t="shared" si="14"/>
        <v>1.7858418458461318</v>
      </c>
      <c r="H495" s="110">
        <v>559.96</v>
      </c>
      <c r="I495" s="42">
        <f t="shared" si="15"/>
        <v>-5973914.25</v>
      </c>
      <c r="J495" s="44" t="s">
        <v>173</v>
      </c>
      <c r="K495" s="46" t="s">
        <v>24</v>
      </c>
      <c r="L495" s="13" t="s">
        <v>800</v>
      </c>
      <c r="M495" s="44" t="s">
        <v>104</v>
      </c>
      <c r="N495" s="44" t="s">
        <v>25</v>
      </c>
    </row>
    <row r="496" spans="1:14" s="43" customFormat="1">
      <c r="A496" s="29">
        <v>43482</v>
      </c>
      <c r="B496" s="46" t="s">
        <v>447</v>
      </c>
      <c r="C496" s="44" t="s">
        <v>21</v>
      </c>
      <c r="D496" s="44" t="s">
        <v>102</v>
      </c>
      <c r="E496" s="26"/>
      <c r="F496" s="26">
        <v>1000</v>
      </c>
      <c r="G496" s="110">
        <f t="shared" si="14"/>
        <v>1.7858418458461318</v>
      </c>
      <c r="H496" s="110">
        <v>559.96</v>
      </c>
      <c r="I496" s="42">
        <f t="shared" si="15"/>
        <v>-5974914.25</v>
      </c>
      <c r="J496" s="44" t="s">
        <v>173</v>
      </c>
      <c r="K496" s="46" t="s">
        <v>24</v>
      </c>
      <c r="L496" s="13" t="s">
        <v>800</v>
      </c>
      <c r="M496" s="44" t="s">
        <v>104</v>
      </c>
      <c r="N496" s="44" t="s">
        <v>25</v>
      </c>
    </row>
    <row r="497" spans="1:14" s="43" customFormat="1">
      <c r="A497" s="29">
        <v>43482</v>
      </c>
      <c r="B497" s="46" t="s">
        <v>523</v>
      </c>
      <c r="C497" s="44" t="s">
        <v>21</v>
      </c>
      <c r="D497" s="46" t="s">
        <v>102</v>
      </c>
      <c r="E497" s="32"/>
      <c r="F497" s="32">
        <v>500</v>
      </c>
      <c r="G497" s="110">
        <f t="shared" si="14"/>
        <v>0.89292092292306591</v>
      </c>
      <c r="H497" s="110">
        <v>559.96</v>
      </c>
      <c r="I497" s="42">
        <f t="shared" si="15"/>
        <v>-5975414.25</v>
      </c>
      <c r="J497" s="44" t="s">
        <v>143</v>
      </c>
      <c r="K497" s="46" t="s">
        <v>24</v>
      </c>
      <c r="L497" s="13" t="s">
        <v>800</v>
      </c>
      <c r="M497" s="44" t="s">
        <v>104</v>
      </c>
      <c r="N497" s="44" t="s">
        <v>25</v>
      </c>
    </row>
    <row r="498" spans="1:14" s="43" customFormat="1">
      <c r="A498" s="29">
        <v>43482</v>
      </c>
      <c r="B498" s="46" t="s">
        <v>524</v>
      </c>
      <c r="C498" s="44" t="s">
        <v>21</v>
      </c>
      <c r="D498" s="46" t="s">
        <v>102</v>
      </c>
      <c r="E498" s="32"/>
      <c r="F498" s="32">
        <v>500</v>
      </c>
      <c r="G498" s="110">
        <f t="shared" si="14"/>
        <v>0.89292092292306591</v>
      </c>
      <c r="H498" s="110">
        <v>559.96</v>
      </c>
      <c r="I498" s="42">
        <f t="shared" si="15"/>
        <v>-5975914.25</v>
      </c>
      <c r="J498" s="44" t="s">
        <v>143</v>
      </c>
      <c r="K498" s="46" t="s">
        <v>24</v>
      </c>
      <c r="L498" s="13" t="s">
        <v>800</v>
      </c>
      <c r="M498" s="44" t="s">
        <v>104</v>
      </c>
      <c r="N498" s="44" t="s">
        <v>25</v>
      </c>
    </row>
    <row r="499" spans="1:14" s="43" customFormat="1">
      <c r="A499" s="29">
        <v>43482</v>
      </c>
      <c r="B499" s="46" t="s">
        <v>525</v>
      </c>
      <c r="C499" s="44" t="s">
        <v>21</v>
      </c>
      <c r="D499" s="46" t="s">
        <v>102</v>
      </c>
      <c r="E499" s="32"/>
      <c r="F499" s="32">
        <v>500</v>
      </c>
      <c r="G499" s="110">
        <f t="shared" si="14"/>
        <v>0.89292092292306591</v>
      </c>
      <c r="H499" s="110">
        <v>559.96</v>
      </c>
      <c r="I499" s="42">
        <f t="shared" si="15"/>
        <v>-5976414.25</v>
      </c>
      <c r="J499" s="44" t="s">
        <v>143</v>
      </c>
      <c r="K499" s="46" t="s">
        <v>24</v>
      </c>
      <c r="L499" s="13" t="s">
        <v>800</v>
      </c>
      <c r="M499" s="44" t="s">
        <v>104</v>
      </c>
      <c r="N499" s="44" t="s">
        <v>25</v>
      </c>
    </row>
    <row r="500" spans="1:14" s="43" customFormat="1">
      <c r="A500" s="29">
        <v>43482</v>
      </c>
      <c r="B500" s="46" t="s">
        <v>524</v>
      </c>
      <c r="C500" s="44" t="s">
        <v>21</v>
      </c>
      <c r="D500" s="46" t="s">
        <v>102</v>
      </c>
      <c r="E500" s="32"/>
      <c r="F500" s="32">
        <v>500</v>
      </c>
      <c r="G500" s="110">
        <f t="shared" si="14"/>
        <v>0.89292092292306591</v>
      </c>
      <c r="H500" s="110">
        <v>559.96</v>
      </c>
      <c r="I500" s="42">
        <f t="shared" si="15"/>
        <v>-5976914.25</v>
      </c>
      <c r="J500" s="44" t="s">
        <v>143</v>
      </c>
      <c r="K500" s="46" t="s">
        <v>24</v>
      </c>
      <c r="L500" s="13" t="s">
        <v>800</v>
      </c>
      <c r="M500" s="44" t="s">
        <v>104</v>
      </c>
      <c r="N500" s="44" t="s">
        <v>25</v>
      </c>
    </row>
    <row r="501" spans="1:14" s="43" customFormat="1">
      <c r="A501" s="29">
        <v>43482</v>
      </c>
      <c r="B501" s="46" t="s">
        <v>526</v>
      </c>
      <c r="C501" s="44" t="s">
        <v>21</v>
      </c>
      <c r="D501" s="46" t="s">
        <v>102</v>
      </c>
      <c r="E501" s="32"/>
      <c r="F501" s="32">
        <v>500</v>
      </c>
      <c r="G501" s="110">
        <f t="shared" si="14"/>
        <v>0.89292092292306591</v>
      </c>
      <c r="H501" s="110">
        <v>559.96</v>
      </c>
      <c r="I501" s="42">
        <f t="shared" si="15"/>
        <v>-5977414.25</v>
      </c>
      <c r="J501" s="44" t="s">
        <v>143</v>
      </c>
      <c r="K501" s="46" t="s">
        <v>24</v>
      </c>
      <c r="L501" s="13" t="s">
        <v>800</v>
      </c>
      <c r="M501" s="44" t="s">
        <v>104</v>
      </c>
      <c r="N501" s="44" t="s">
        <v>25</v>
      </c>
    </row>
    <row r="502" spans="1:14" s="43" customFormat="1">
      <c r="A502" s="29">
        <v>43482</v>
      </c>
      <c r="B502" s="46" t="s">
        <v>527</v>
      </c>
      <c r="C502" s="44" t="s">
        <v>21</v>
      </c>
      <c r="D502" s="46" t="s">
        <v>102</v>
      </c>
      <c r="E502" s="32"/>
      <c r="F502" s="32">
        <v>500</v>
      </c>
      <c r="G502" s="110">
        <f t="shared" si="14"/>
        <v>0.89292092292306591</v>
      </c>
      <c r="H502" s="110">
        <v>559.96</v>
      </c>
      <c r="I502" s="42">
        <f t="shared" si="15"/>
        <v>-5977914.25</v>
      </c>
      <c r="J502" s="44" t="s">
        <v>143</v>
      </c>
      <c r="K502" s="46" t="s">
        <v>24</v>
      </c>
      <c r="L502" s="13" t="s">
        <v>800</v>
      </c>
      <c r="M502" s="44" t="s">
        <v>104</v>
      </c>
      <c r="N502" s="44" t="s">
        <v>25</v>
      </c>
    </row>
    <row r="503" spans="1:14" s="43" customFormat="1">
      <c r="A503" s="29">
        <v>43482</v>
      </c>
      <c r="B503" s="46" t="s">
        <v>503</v>
      </c>
      <c r="C503" s="44" t="s">
        <v>21</v>
      </c>
      <c r="D503" s="46" t="s">
        <v>102</v>
      </c>
      <c r="E503" s="32"/>
      <c r="F503" s="32">
        <v>500</v>
      </c>
      <c r="G503" s="110">
        <f t="shared" si="14"/>
        <v>0.89292092292306591</v>
      </c>
      <c r="H503" s="110">
        <v>559.96</v>
      </c>
      <c r="I503" s="42">
        <f t="shared" si="15"/>
        <v>-5978414.25</v>
      </c>
      <c r="J503" s="44" t="s">
        <v>143</v>
      </c>
      <c r="K503" s="46" t="s">
        <v>24</v>
      </c>
      <c r="L503" s="13" t="s">
        <v>800</v>
      </c>
      <c r="M503" s="44" t="s">
        <v>104</v>
      </c>
      <c r="N503" s="44" t="s">
        <v>25</v>
      </c>
    </row>
    <row r="504" spans="1:14" s="43" customFormat="1">
      <c r="A504" s="29">
        <v>43482</v>
      </c>
      <c r="B504" s="46" t="s">
        <v>866</v>
      </c>
      <c r="C504" s="44" t="s">
        <v>27</v>
      </c>
      <c r="D504" s="46" t="s">
        <v>102</v>
      </c>
      <c r="E504" s="32"/>
      <c r="F504" s="32">
        <v>110000</v>
      </c>
      <c r="G504" s="110">
        <f t="shared" si="14"/>
        <v>196.44260304307448</v>
      </c>
      <c r="H504" s="110">
        <v>559.96</v>
      </c>
      <c r="I504" s="42">
        <f t="shared" si="15"/>
        <v>-6088414.25</v>
      </c>
      <c r="J504" s="44" t="s">
        <v>143</v>
      </c>
      <c r="K504" s="46" t="s">
        <v>24</v>
      </c>
      <c r="L504" s="13" t="s">
        <v>800</v>
      </c>
      <c r="M504" s="44" t="s">
        <v>104</v>
      </c>
      <c r="N504" s="44" t="s">
        <v>25</v>
      </c>
    </row>
    <row r="505" spans="1:14" s="43" customFormat="1">
      <c r="A505" s="29">
        <v>43482</v>
      </c>
      <c r="B505" s="46" t="s">
        <v>804</v>
      </c>
      <c r="C505" s="44" t="s">
        <v>27</v>
      </c>
      <c r="D505" s="46" t="s">
        <v>102</v>
      </c>
      <c r="E505" s="32"/>
      <c r="F505" s="32">
        <v>105000</v>
      </c>
      <c r="G505" s="110">
        <f t="shared" si="14"/>
        <v>187.51339381384383</v>
      </c>
      <c r="H505" s="110">
        <v>559.96</v>
      </c>
      <c r="I505" s="42">
        <f t="shared" si="15"/>
        <v>-6193414.25</v>
      </c>
      <c r="J505" s="44" t="s">
        <v>143</v>
      </c>
      <c r="K505" s="46">
        <v>18</v>
      </c>
      <c r="L505" s="13" t="s">
        <v>800</v>
      </c>
      <c r="M505" s="44" t="s">
        <v>104</v>
      </c>
      <c r="N505" s="44" t="s">
        <v>29</v>
      </c>
    </row>
    <row r="506" spans="1:14" s="43" customFormat="1">
      <c r="A506" s="29">
        <v>43482</v>
      </c>
      <c r="B506" s="44" t="s">
        <v>698</v>
      </c>
      <c r="C506" s="44" t="s">
        <v>27</v>
      </c>
      <c r="D506" s="44" t="s">
        <v>102</v>
      </c>
      <c r="E506" s="31"/>
      <c r="F506" s="31">
        <v>105000</v>
      </c>
      <c r="G506" s="110">
        <f t="shared" si="14"/>
        <v>187.51339381384383</v>
      </c>
      <c r="H506" s="110">
        <v>559.96</v>
      </c>
      <c r="I506" s="42">
        <f t="shared" si="15"/>
        <v>-6298414.25</v>
      </c>
      <c r="J506" s="44" t="s">
        <v>417</v>
      </c>
      <c r="K506" s="44">
        <v>17</v>
      </c>
      <c r="L506" s="13" t="s">
        <v>800</v>
      </c>
      <c r="M506" s="44" t="s">
        <v>104</v>
      </c>
      <c r="N506" s="44" t="s">
        <v>29</v>
      </c>
    </row>
    <row r="507" spans="1:14">
      <c r="A507" s="29">
        <v>43482</v>
      </c>
      <c r="B507" s="44" t="s">
        <v>699</v>
      </c>
      <c r="C507" s="44" t="s">
        <v>21</v>
      </c>
      <c r="D507" s="44" t="s">
        <v>102</v>
      </c>
      <c r="E507" s="32"/>
      <c r="F507" s="31">
        <v>500</v>
      </c>
      <c r="G507" s="110">
        <f t="shared" si="14"/>
        <v>0.89292092292306591</v>
      </c>
      <c r="H507" s="110">
        <v>559.96</v>
      </c>
      <c r="I507" s="42">
        <f t="shared" si="15"/>
        <v>-6298914.25</v>
      </c>
      <c r="J507" s="44" t="s">
        <v>417</v>
      </c>
      <c r="K507" s="44" t="s">
        <v>634</v>
      </c>
      <c r="L507" s="13" t="s">
        <v>800</v>
      </c>
      <c r="M507" s="44" t="s">
        <v>104</v>
      </c>
      <c r="N507" s="44" t="s">
        <v>25</v>
      </c>
    </row>
    <row r="508" spans="1:14">
      <c r="A508" s="29">
        <v>43482</v>
      </c>
      <c r="B508" s="44" t="s">
        <v>700</v>
      </c>
      <c r="C508" s="44" t="s">
        <v>21</v>
      </c>
      <c r="D508" s="44" t="s">
        <v>102</v>
      </c>
      <c r="E508" s="32"/>
      <c r="F508" s="31">
        <v>500</v>
      </c>
      <c r="G508" s="110">
        <f t="shared" si="14"/>
        <v>0.89292092292306591</v>
      </c>
      <c r="H508" s="110">
        <v>559.96</v>
      </c>
      <c r="I508" s="42">
        <f t="shared" si="15"/>
        <v>-6299414.25</v>
      </c>
      <c r="J508" s="44" t="s">
        <v>417</v>
      </c>
      <c r="K508" s="44" t="s">
        <v>634</v>
      </c>
      <c r="L508" s="13" t="s">
        <v>800</v>
      </c>
      <c r="M508" s="44" t="s">
        <v>104</v>
      </c>
      <c r="N508" s="44" t="s">
        <v>25</v>
      </c>
    </row>
    <row r="509" spans="1:14">
      <c r="A509" s="29">
        <v>43482</v>
      </c>
      <c r="B509" s="44" t="s">
        <v>701</v>
      </c>
      <c r="C509" s="44" t="s">
        <v>21</v>
      </c>
      <c r="D509" s="44" t="s">
        <v>102</v>
      </c>
      <c r="E509" s="32"/>
      <c r="F509" s="31">
        <v>1500</v>
      </c>
      <c r="G509" s="110">
        <f t="shared" si="14"/>
        <v>2.6787627687691975</v>
      </c>
      <c r="H509" s="110">
        <v>559.96</v>
      </c>
      <c r="I509" s="42">
        <f t="shared" si="15"/>
        <v>-6300914.25</v>
      </c>
      <c r="J509" s="44" t="s">
        <v>417</v>
      </c>
      <c r="K509" s="44" t="s">
        <v>634</v>
      </c>
      <c r="L509" s="13" t="s">
        <v>800</v>
      </c>
      <c r="M509" s="44" t="s">
        <v>104</v>
      </c>
      <c r="N509" s="44" t="s">
        <v>25</v>
      </c>
    </row>
    <row r="510" spans="1:14" s="43" customFormat="1">
      <c r="A510" s="29">
        <v>43482</v>
      </c>
      <c r="B510" s="44" t="s">
        <v>721</v>
      </c>
      <c r="C510" s="44" t="s">
        <v>135</v>
      </c>
      <c r="D510" s="44" t="s">
        <v>136</v>
      </c>
      <c r="E510" s="104"/>
      <c r="F510" s="26">
        <v>360000</v>
      </c>
      <c r="G510" s="110">
        <f t="shared" si="14"/>
        <v>642.90306450460741</v>
      </c>
      <c r="H510" s="110">
        <v>559.96</v>
      </c>
      <c r="I510" s="42">
        <f t="shared" si="15"/>
        <v>-6660914.25</v>
      </c>
      <c r="J510" s="30" t="s">
        <v>132</v>
      </c>
      <c r="K510" s="44">
        <v>3634995</v>
      </c>
      <c r="L510" s="13" t="s">
        <v>800</v>
      </c>
      <c r="M510" s="44" t="s">
        <v>104</v>
      </c>
      <c r="N510" s="44" t="s">
        <v>29</v>
      </c>
    </row>
    <row r="511" spans="1:14" s="43" customFormat="1">
      <c r="A511" s="29">
        <v>43482</v>
      </c>
      <c r="B511" s="44" t="s">
        <v>722</v>
      </c>
      <c r="C511" s="44" t="s">
        <v>747</v>
      </c>
      <c r="D511" s="44" t="s">
        <v>52</v>
      </c>
      <c r="E511" s="104"/>
      <c r="F511" s="26">
        <v>3484</v>
      </c>
      <c r="G511" s="110">
        <f t="shared" si="14"/>
        <v>6.2218729909279231</v>
      </c>
      <c r="H511" s="110">
        <v>559.96</v>
      </c>
      <c r="I511" s="42">
        <f t="shared" si="15"/>
        <v>-6664398.25</v>
      </c>
      <c r="J511" s="30" t="s">
        <v>132</v>
      </c>
      <c r="K511" s="44">
        <v>3634995</v>
      </c>
      <c r="L511" s="13" t="s">
        <v>800</v>
      </c>
      <c r="M511" s="44" t="s">
        <v>104</v>
      </c>
      <c r="N511" s="44" t="s">
        <v>29</v>
      </c>
    </row>
    <row r="512" spans="1:14">
      <c r="A512" s="29">
        <v>43483</v>
      </c>
      <c r="B512" s="44" t="s">
        <v>202</v>
      </c>
      <c r="C512" s="44" t="s">
        <v>41</v>
      </c>
      <c r="D512" s="44" t="s">
        <v>22</v>
      </c>
      <c r="E512" s="26"/>
      <c r="F512" s="26">
        <v>1000</v>
      </c>
      <c r="G512" s="110">
        <f t="shared" si="14"/>
        <v>1.7641662550278738</v>
      </c>
      <c r="H512" s="110">
        <v>566.84</v>
      </c>
      <c r="I512" s="42">
        <f t="shared" si="15"/>
        <v>-6665398.25</v>
      </c>
      <c r="J512" s="44" t="s">
        <v>23</v>
      </c>
      <c r="K512" s="44" t="s">
        <v>24</v>
      </c>
      <c r="L512" s="13" t="s">
        <v>799</v>
      </c>
      <c r="M512" s="44" t="s">
        <v>104</v>
      </c>
      <c r="N512" s="44" t="s">
        <v>25</v>
      </c>
    </row>
    <row r="513" spans="1:14">
      <c r="A513" s="29">
        <v>43483</v>
      </c>
      <c r="B513" s="44" t="s">
        <v>42</v>
      </c>
      <c r="C513" s="44" t="s">
        <v>21</v>
      </c>
      <c r="D513" s="44" t="s">
        <v>22</v>
      </c>
      <c r="E513" s="26"/>
      <c r="F513" s="26">
        <v>2000</v>
      </c>
      <c r="G513" s="110">
        <f t="shared" si="14"/>
        <v>3.5283325100557477</v>
      </c>
      <c r="H513" s="110">
        <v>566.84</v>
      </c>
      <c r="I513" s="42">
        <f t="shared" si="15"/>
        <v>-6667398.25</v>
      </c>
      <c r="J513" s="44" t="s">
        <v>23</v>
      </c>
      <c r="K513" s="44" t="s">
        <v>24</v>
      </c>
      <c r="L513" s="13" t="s">
        <v>799</v>
      </c>
      <c r="M513" s="44" t="s">
        <v>104</v>
      </c>
      <c r="N513" s="44" t="s">
        <v>25</v>
      </c>
    </row>
    <row r="514" spans="1:14">
      <c r="A514" s="29">
        <v>43483</v>
      </c>
      <c r="B514" s="47" t="s">
        <v>66</v>
      </c>
      <c r="C514" s="44" t="s">
        <v>21</v>
      </c>
      <c r="D514" s="44" t="s">
        <v>22</v>
      </c>
      <c r="E514" s="26"/>
      <c r="F514" s="26">
        <v>3000</v>
      </c>
      <c r="G514" s="110">
        <f t="shared" si="14"/>
        <v>5.2924987650836215</v>
      </c>
      <c r="H514" s="110">
        <v>566.84</v>
      </c>
      <c r="I514" s="42">
        <f t="shared" si="15"/>
        <v>-6670398.25</v>
      </c>
      <c r="J514" s="48" t="s">
        <v>23</v>
      </c>
      <c r="K514" s="44" t="s">
        <v>24</v>
      </c>
      <c r="L514" s="13" t="s">
        <v>799</v>
      </c>
      <c r="M514" s="44" t="s">
        <v>104</v>
      </c>
      <c r="N514" s="44" t="s">
        <v>25</v>
      </c>
    </row>
    <row r="515" spans="1:14" s="43" customFormat="1">
      <c r="A515" s="29">
        <v>43483</v>
      </c>
      <c r="B515" s="44" t="s">
        <v>174</v>
      </c>
      <c r="C515" s="44" t="s">
        <v>146</v>
      </c>
      <c r="D515" s="44" t="s">
        <v>102</v>
      </c>
      <c r="E515" s="26"/>
      <c r="F515" s="26">
        <v>51000</v>
      </c>
      <c r="G515" s="110">
        <f t="shared" si="14"/>
        <v>91.077934138152713</v>
      </c>
      <c r="H515" s="110">
        <v>559.96</v>
      </c>
      <c r="I515" s="42">
        <f t="shared" si="15"/>
        <v>-6721398.25</v>
      </c>
      <c r="J515" s="44" t="s">
        <v>106</v>
      </c>
      <c r="K515" s="44">
        <v>5</v>
      </c>
      <c r="L515" s="13" t="s">
        <v>800</v>
      </c>
      <c r="M515" s="44" t="s">
        <v>104</v>
      </c>
      <c r="N515" s="44" t="s">
        <v>29</v>
      </c>
    </row>
    <row r="516" spans="1:14">
      <c r="A516" s="29">
        <v>43483</v>
      </c>
      <c r="B516" s="44" t="s">
        <v>294</v>
      </c>
      <c r="C516" s="44" t="s">
        <v>21</v>
      </c>
      <c r="D516" s="44" t="s">
        <v>22</v>
      </c>
      <c r="E516" s="32"/>
      <c r="F516" s="32">
        <v>2000</v>
      </c>
      <c r="G516" s="110">
        <f t="shared" si="14"/>
        <v>3.5283325100557477</v>
      </c>
      <c r="H516" s="110">
        <v>566.84</v>
      </c>
      <c r="I516" s="42">
        <f t="shared" si="15"/>
        <v>-6723398.25</v>
      </c>
      <c r="J516" s="44" t="s">
        <v>144</v>
      </c>
      <c r="K516" s="46" t="s">
        <v>24</v>
      </c>
      <c r="L516" s="13" t="s">
        <v>799</v>
      </c>
      <c r="M516" s="44" t="s">
        <v>104</v>
      </c>
      <c r="N516" s="44" t="s">
        <v>25</v>
      </c>
    </row>
    <row r="517" spans="1:14">
      <c r="A517" s="29">
        <v>43483</v>
      </c>
      <c r="B517" s="44" t="s">
        <v>295</v>
      </c>
      <c r="C517" s="44" t="s">
        <v>21</v>
      </c>
      <c r="D517" s="44" t="s">
        <v>22</v>
      </c>
      <c r="E517" s="32"/>
      <c r="F517" s="32">
        <v>2500</v>
      </c>
      <c r="G517" s="110">
        <f t="shared" si="14"/>
        <v>4.4104156375696846</v>
      </c>
      <c r="H517" s="110">
        <v>566.84</v>
      </c>
      <c r="I517" s="42">
        <f t="shared" si="15"/>
        <v>-6725898.25</v>
      </c>
      <c r="J517" s="44" t="s">
        <v>144</v>
      </c>
      <c r="K517" s="46" t="s">
        <v>24</v>
      </c>
      <c r="L517" s="13" t="s">
        <v>799</v>
      </c>
      <c r="M517" s="44" t="s">
        <v>104</v>
      </c>
      <c r="N517" s="44" t="s">
        <v>25</v>
      </c>
    </row>
    <row r="518" spans="1:14">
      <c r="A518" s="29">
        <v>43483</v>
      </c>
      <c r="B518" s="46" t="s">
        <v>351</v>
      </c>
      <c r="C518" s="44" t="s">
        <v>21</v>
      </c>
      <c r="D518" s="46" t="s">
        <v>102</v>
      </c>
      <c r="E518" s="26"/>
      <c r="F518" s="26">
        <v>1000</v>
      </c>
      <c r="G518" s="110">
        <f t="shared" si="14"/>
        <v>1.7858418458461318</v>
      </c>
      <c r="H518" s="110">
        <v>559.96</v>
      </c>
      <c r="I518" s="42">
        <f t="shared" si="15"/>
        <v>-6726898.25</v>
      </c>
      <c r="J518" s="44" t="s">
        <v>161</v>
      </c>
      <c r="K518" s="46" t="s">
        <v>24</v>
      </c>
      <c r="L518" s="13" t="s">
        <v>800</v>
      </c>
      <c r="M518" s="44" t="s">
        <v>104</v>
      </c>
      <c r="N518" s="44" t="s">
        <v>25</v>
      </c>
    </row>
    <row r="519" spans="1:14">
      <c r="A519" s="29">
        <v>43483</v>
      </c>
      <c r="B519" s="46" t="s">
        <v>865</v>
      </c>
      <c r="C519" s="44" t="s">
        <v>27</v>
      </c>
      <c r="D519" s="46" t="s">
        <v>102</v>
      </c>
      <c r="E519" s="26"/>
      <c r="F519" s="26">
        <v>80000</v>
      </c>
      <c r="G519" s="110">
        <f t="shared" si="14"/>
        <v>142.86734766769055</v>
      </c>
      <c r="H519" s="110">
        <v>559.96</v>
      </c>
      <c r="I519" s="42">
        <f t="shared" si="15"/>
        <v>-6806898.25</v>
      </c>
      <c r="J519" s="44" t="s">
        <v>161</v>
      </c>
      <c r="K519" s="46" t="s">
        <v>24</v>
      </c>
      <c r="L519" s="13" t="s">
        <v>800</v>
      </c>
      <c r="M519" s="44" t="s">
        <v>104</v>
      </c>
      <c r="N519" s="44" t="s">
        <v>25</v>
      </c>
    </row>
    <row r="520" spans="1:14" s="43" customFormat="1">
      <c r="A520" s="29">
        <v>43483</v>
      </c>
      <c r="B520" s="46" t="s">
        <v>352</v>
      </c>
      <c r="C520" s="44" t="s">
        <v>21</v>
      </c>
      <c r="D520" s="46" t="s">
        <v>102</v>
      </c>
      <c r="E520" s="26"/>
      <c r="F520" s="26">
        <v>12000</v>
      </c>
      <c r="G520" s="110">
        <f t="shared" si="14"/>
        <v>21.43010215015358</v>
      </c>
      <c r="H520" s="110">
        <v>559.96</v>
      </c>
      <c r="I520" s="42">
        <f t="shared" si="15"/>
        <v>-6818898.25</v>
      </c>
      <c r="J520" s="44" t="s">
        <v>161</v>
      </c>
      <c r="K520" s="46" t="s">
        <v>353</v>
      </c>
      <c r="L520" s="13" t="s">
        <v>800</v>
      </c>
      <c r="M520" s="44" t="s">
        <v>104</v>
      </c>
      <c r="N520" s="44" t="s">
        <v>29</v>
      </c>
    </row>
    <row r="521" spans="1:14">
      <c r="A521" s="29">
        <v>43483</v>
      </c>
      <c r="B521" s="46" t="s">
        <v>354</v>
      </c>
      <c r="C521" s="44" t="s">
        <v>21</v>
      </c>
      <c r="D521" s="46" t="s">
        <v>102</v>
      </c>
      <c r="E521" s="26"/>
      <c r="F521" s="26">
        <v>1500</v>
      </c>
      <c r="G521" s="110">
        <f t="shared" si="14"/>
        <v>2.6787627687691975</v>
      </c>
      <c r="H521" s="110">
        <v>559.96</v>
      </c>
      <c r="I521" s="42">
        <f t="shared" si="15"/>
        <v>-6820398.25</v>
      </c>
      <c r="J521" s="44" t="s">
        <v>161</v>
      </c>
      <c r="K521" s="46" t="s">
        <v>24</v>
      </c>
      <c r="L521" s="13" t="s">
        <v>800</v>
      </c>
      <c r="M521" s="44" t="s">
        <v>104</v>
      </c>
      <c r="N521" s="44" t="s">
        <v>25</v>
      </c>
    </row>
    <row r="522" spans="1:14" s="43" customFormat="1">
      <c r="A522" s="29">
        <v>43483</v>
      </c>
      <c r="B522" s="44" t="s">
        <v>424</v>
      </c>
      <c r="C522" s="44" t="s">
        <v>21</v>
      </c>
      <c r="D522" s="44" t="s">
        <v>102</v>
      </c>
      <c r="E522" s="26"/>
      <c r="F522" s="26">
        <v>1000</v>
      </c>
      <c r="G522" s="110">
        <f t="shared" si="14"/>
        <v>1.7858418458461318</v>
      </c>
      <c r="H522" s="110">
        <v>559.96</v>
      </c>
      <c r="I522" s="42">
        <f t="shared" si="15"/>
        <v>-6821398.25</v>
      </c>
      <c r="J522" s="44" t="s">
        <v>374</v>
      </c>
      <c r="K522" s="44" t="s">
        <v>24</v>
      </c>
      <c r="L522" s="13" t="s">
        <v>800</v>
      </c>
      <c r="M522" s="44" t="s">
        <v>104</v>
      </c>
      <c r="N522" s="44" t="s">
        <v>25</v>
      </c>
    </row>
    <row r="523" spans="1:14" s="43" customFormat="1">
      <c r="A523" s="29">
        <v>43483</v>
      </c>
      <c r="B523" s="44" t="s">
        <v>781</v>
      </c>
      <c r="C523" s="44" t="s">
        <v>366</v>
      </c>
      <c r="D523" s="44" t="s">
        <v>102</v>
      </c>
      <c r="E523" s="26"/>
      <c r="F523" s="26">
        <v>10000</v>
      </c>
      <c r="G523" s="110">
        <f t="shared" si="14"/>
        <v>17.858418458461319</v>
      </c>
      <c r="H523" s="110">
        <v>559.96</v>
      </c>
      <c r="I523" s="42">
        <f t="shared" si="15"/>
        <v>-6831398.25</v>
      </c>
      <c r="J523" s="44" t="s">
        <v>374</v>
      </c>
      <c r="K523" s="44" t="s">
        <v>24</v>
      </c>
      <c r="L523" s="13" t="s">
        <v>800</v>
      </c>
      <c r="M523" s="44" t="s">
        <v>104</v>
      </c>
      <c r="N523" s="44" t="s">
        <v>25</v>
      </c>
    </row>
    <row r="524" spans="1:14" s="43" customFormat="1">
      <c r="A524" s="29">
        <v>43483</v>
      </c>
      <c r="B524" s="44" t="s">
        <v>425</v>
      </c>
      <c r="C524" s="44" t="s">
        <v>21</v>
      </c>
      <c r="D524" s="44" t="s">
        <v>102</v>
      </c>
      <c r="E524" s="26"/>
      <c r="F524" s="26">
        <v>1000</v>
      </c>
      <c r="G524" s="110">
        <f t="shared" si="14"/>
        <v>1.7858418458461318</v>
      </c>
      <c r="H524" s="110">
        <v>559.96</v>
      </c>
      <c r="I524" s="42">
        <f t="shared" si="15"/>
        <v>-6832398.25</v>
      </c>
      <c r="J524" s="44" t="s">
        <v>374</v>
      </c>
      <c r="K524" s="44" t="s">
        <v>24</v>
      </c>
      <c r="L524" s="13" t="s">
        <v>800</v>
      </c>
      <c r="M524" s="44" t="s">
        <v>104</v>
      </c>
      <c r="N524" s="44" t="s">
        <v>25</v>
      </c>
    </row>
    <row r="525" spans="1:14" s="43" customFormat="1">
      <c r="A525" s="29">
        <v>43483</v>
      </c>
      <c r="B525" s="44" t="s">
        <v>426</v>
      </c>
      <c r="C525" s="44" t="s">
        <v>21</v>
      </c>
      <c r="D525" s="44" t="s">
        <v>102</v>
      </c>
      <c r="E525" s="26"/>
      <c r="F525" s="26">
        <v>1000</v>
      </c>
      <c r="G525" s="110">
        <f t="shared" si="14"/>
        <v>1.7858418458461318</v>
      </c>
      <c r="H525" s="110">
        <v>559.96</v>
      </c>
      <c r="I525" s="42">
        <f t="shared" si="15"/>
        <v>-6833398.25</v>
      </c>
      <c r="J525" s="44" t="s">
        <v>374</v>
      </c>
      <c r="K525" s="44" t="s">
        <v>24</v>
      </c>
      <c r="L525" s="13" t="s">
        <v>800</v>
      </c>
      <c r="M525" s="44" t="s">
        <v>104</v>
      </c>
      <c r="N525" s="44" t="s">
        <v>25</v>
      </c>
    </row>
    <row r="526" spans="1:14" s="43" customFormat="1">
      <c r="A526" s="29">
        <v>43483</v>
      </c>
      <c r="B526" s="44" t="s">
        <v>784</v>
      </c>
      <c r="C526" s="44" t="s">
        <v>639</v>
      </c>
      <c r="D526" s="44" t="s">
        <v>52</v>
      </c>
      <c r="E526" s="26"/>
      <c r="F526" s="26">
        <v>3380</v>
      </c>
      <c r="G526" s="110">
        <f t="shared" ref="G526:G589" si="16">+F526/H526</f>
        <v>6.0361454389599256</v>
      </c>
      <c r="H526" s="110">
        <v>559.96</v>
      </c>
      <c r="I526" s="42">
        <f t="shared" si="15"/>
        <v>-6836778.25</v>
      </c>
      <c r="J526" s="44" t="s">
        <v>374</v>
      </c>
      <c r="K526" s="44" t="s">
        <v>24</v>
      </c>
      <c r="L526" s="13" t="s">
        <v>800</v>
      </c>
      <c r="M526" s="44" t="s">
        <v>104</v>
      </c>
      <c r="N526" s="44" t="s">
        <v>25</v>
      </c>
    </row>
    <row r="527" spans="1:14" s="43" customFormat="1">
      <c r="A527" s="29">
        <v>43483</v>
      </c>
      <c r="B527" s="44" t="s">
        <v>427</v>
      </c>
      <c r="C527" s="44" t="s">
        <v>21</v>
      </c>
      <c r="D527" s="44" t="s">
        <v>102</v>
      </c>
      <c r="E527" s="26"/>
      <c r="F527" s="26">
        <v>1000</v>
      </c>
      <c r="G527" s="110">
        <f t="shared" si="16"/>
        <v>1.7858418458461318</v>
      </c>
      <c r="H527" s="110">
        <v>559.96</v>
      </c>
      <c r="I527" s="42">
        <f t="shared" si="15"/>
        <v>-6837778.25</v>
      </c>
      <c r="J527" s="44" t="s">
        <v>374</v>
      </c>
      <c r="K527" s="44" t="s">
        <v>24</v>
      </c>
      <c r="L527" s="13" t="s">
        <v>800</v>
      </c>
      <c r="M527" s="44" t="s">
        <v>104</v>
      </c>
      <c r="N527" s="44" t="s">
        <v>25</v>
      </c>
    </row>
    <row r="528" spans="1:14" s="43" customFormat="1">
      <c r="A528" s="29">
        <v>43483</v>
      </c>
      <c r="B528" s="46" t="s">
        <v>448</v>
      </c>
      <c r="C528" s="44" t="s">
        <v>21</v>
      </c>
      <c r="D528" s="44" t="s">
        <v>102</v>
      </c>
      <c r="E528" s="26"/>
      <c r="F528" s="26">
        <v>1000</v>
      </c>
      <c r="G528" s="110">
        <f t="shared" si="16"/>
        <v>1.7858418458461318</v>
      </c>
      <c r="H528" s="110">
        <v>559.96</v>
      </c>
      <c r="I528" s="42">
        <f t="shared" si="15"/>
        <v>-6838778.25</v>
      </c>
      <c r="J528" s="44" t="s">
        <v>173</v>
      </c>
      <c r="K528" s="46" t="s">
        <v>24</v>
      </c>
      <c r="L528" s="13" t="s">
        <v>800</v>
      </c>
      <c r="M528" s="44" t="s">
        <v>104</v>
      </c>
      <c r="N528" s="44" t="s">
        <v>25</v>
      </c>
    </row>
    <row r="529" spans="1:14" s="43" customFormat="1">
      <c r="A529" s="29">
        <v>43483</v>
      </c>
      <c r="B529" s="46" t="s">
        <v>775</v>
      </c>
      <c r="C529" s="44" t="s">
        <v>97</v>
      </c>
      <c r="D529" s="44" t="s">
        <v>102</v>
      </c>
      <c r="E529" s="26"/>
      <c r="F529" s="26">
        <v>51000</v>
      </c>
      <c r="G529" s="110">
        <f t="shared" si="16"/>
        <v>91.077934138152713</v>
      </c>
      <c r="H529" s="110">
        <v>559.96</v>
      </c>
      <c r="I529" s="42">
        <f t="shared" si="15"/>
        <v>-6889778.25</v>
      </c>
      <c r="J529" s="44" t="s">
        <v>173</v>
      </c>
      <c r="K529" s="46" t="s">
        <v>118</v>
      </c>
      <c r="L529" s="13" t="s">
        <v>800</v>
      </c>
      <c r="M529" s="44" t="s">
        <v>104</v>
      </c>
      <c r="N529" s="44" t="s">
        <v>29</v>
      </c>
    </row>
    <row r="530" spans="1:14" s="43" customFormat="1">
      <c r="A530" s="29">
        <v>43483</v>
      </c>
      <c r="B530" s="46" t="s">
        <v>449</v>
      </c>
      <c r="C530" s="44" t="s">
        <v>21</v>
      </c>
      <c r="D530" s="44" t="s">
        <v>102</v>
      </c>
      <c r="E530" s="26"/>
      <c r="F530" s="26">
        <v>1000</v>
      </c>
      <c r="G530" s="110">
        <f t="shared" si="16"/>
        <v>1.7858418458461318</v>
      </c>
      <c r="H530" s="110">
        <v>559.96</v>
      </c>
      <c r="I530" s="42">
        <f t="shared" ref="I530:I594" si="17">I529+E530-F530</f>
        <v>-6890778.25</v>
      </c>
      <c r="J530" s="44" t="s">
        <v>173</v>
      </c>
      <c r="K530" s="46" t="s">
        <v>24</v>
      </c>
      <c r="L530" s="13" t="s">
        <v>800</v>
      </c>
      <c r="M530" s="44" t="s">
        <v>104</v>
      </c>
      <c r="N530" s="44" t="s">
        <v>25</v>
      </c>
    </row>
    <row r="531" spans="1:14" s="43" customFormat="1">
      <c r="A531" s="29">
        <v>43483</v>
      </c>
      <c r="B531" s="46" t="s">
        <v>528</v>
      </c>
      <c r="C531" s="44" t="s">
        <v>21</v>
      </c>
      <c r="D531" s="46" t="s">
        <v>102</v>
      </c>
      <c r="E531" s="32"/>
      <c r="F531" s="32">
        <v>500</v>
      </c>
      <c r="G531" s="110">
        <f t="shared" si="16"/>
        <v>0.89292092292306591</v>
      </c>
      <c r="H531" s="110">
        <v>559.96</v>
      </c>
      <c r="I531" s="42">
        <f t="shared" si="17"/>
        <v>-6891278.25</v>
      </c>
      <c r="J531" s="44" t="s">
        <v>143</v>
      </c>
      <c r="K531" s="46" t="s">
        <v>24</v>
      </c>
      <c r="L531" s="13" t="s">
        <v>800</v>
      </c>
      <c r="M531" s="44" t="s">
        <v>104</v>
      </c>
      <c r="N531" s="44" t="s">
        <v>25</v>
      </c>
    </row>
    <row r="532" spans="1:14" s="43" customFormat="1">
      <c r="A532" s="29">
        <v>43483</v>
      </c>
      <c r="B532" s="46" t="s">
        <v>529</v>
      </c>
      <c r="C532" s="44" t="s">
        <v>21</v>
      </c>
      <c r="D532" s="46" t="s">
        <v>102</v>
      </c>
      <c r="E532" s="32"/>
      <c r="F532" s="32">
        <v>1000</v>
      </c>
      <c r="G532" s="110">
        <f t="shared" si="16"/>
        <v>1.7858418458461318</v>
      </c>
      <c r="H532" s="110">
        <v>559.96</v>
      </c>
      <c r="I532" s="42">
        <f t="shared" si="17"/>
        <v>-6892278.25</v>
      </c>
      <c r="J532" s="44" t="s">
        <v>143</v>
      </c>
      <c r="K532" s="46" t="s">
        <v>24</v>
      </c>
      <c r="L532" s="13" t="s">
        <v>800</v>
      </c>
      <c r="M532" s="44" t="s">
        <v>104</v>
      </c>
      <c r="N532" s="44" t="s">
        <v>25</v>
      </c>
    </row>
    <row r="533" spans="1:14" s="43" customFormat="1">
      <c r="A533" s="29">
        <v>43483</v>
      </c>
      <c r="B533" s="46" t="s">
        <v>99</v>
      </c>
      <c r="C533" s="44" t="s">
        <v>21</v>
      </c>
      <c r="D533" s="46" t="s">
        <v>102</v>
      </c>
      <c r="E533" s="32"/>
      <c r="F533" s="32">
        <v>1000</v>
      </c>
      <c r="G533" s="110">
        <f t="shared" si="16"/>
        <v>1.7858418458461318</v>
      </c>
      <c r="H533" s="110">
        <v>559.96</v>
      </c>
      <c r="I533" s="42">
        <f t="shared" si="17"/>
        <v>-6893278.25</v>
      </c>
      <c r="J533" s="44" t="s">
        <v>143</v>
      </c>
      <c r="K533" s="46" t="s">
        <v>24</v>
      </c>
      <c r="L533" s="13" t="s">
        <v>800</v>
      </c>
      <c r="M533" s="44" t="s">
        <v>104</v>
      </c>
      <c r="N533" s="44" t="s">
        <v>25</v>
      </c>
    </row>
    <row r="534" spans="1:14">
      <c r="A534" s="29">
        <v>43483</v>
      </c>
      <c r="B534" s="44" t="s">
        <v>702</v>
      </c>
      <c r="C534" s="44" t="s">
        <v>27</v>
      </c>
      <c r="D534" s="44" t="s">
        <v>102</v>
      </c>
      <c r="E534" s="31"/>
      <c r="F534" s="31">
        <v>70000</v>
      </c>
      <c r="G534" s="110">
        <f t="shared" si="16"/>
        <v>125.00892920922922</v>
      </c>
      <c r="H534" s="110">
        <v>559.96</v>
      </c>
      <c r="I534" s="42">
        <f t="shared" si="17"/>
        <v>-6963278.25</v>
      </c>
      <c r="J534" s="44" t="s">
        <v>417</v>
      </c>
      <c r="K534" s="44" t="s">
        <v>634</v>
      </c>
      <c r="L534" s="13" t="s">
        <v>800</v>
      </c>
      <c r="M534" s="44" t="s">
        <v>104</v>
      </c>
      <c r="N534" s="44" t="s">
        <v>25</v>
      </c>
    </row>
    <row r="535" spans="1:14">
      <c r="A535" s="29">
        <v>43483</v>
      </c>
      <c r="B535" s="44" t="s">
        <v>703</v>
      </c>
      <c r="C535" s="44" t="s">
        <v>21</v>
      </c>
      <c r="D535" s="44" t="s">
        <v>102</v>
      </c>
      <c r="E535" s="31"/>
      <c r="F535" s="31">
        <v>500</v>
      </c>
      <c r="G535" s="110">
        <f t="shared" si="16"/>
        <v>0.89292092292306591</v>
      </c>
      <c r="H535" s="110">
        <v>559.96</v>
      </c>
      <c r="I535" s="42">
        <f t="shared" si="17"/>
        <v>-6963778.25</v>
      </c>
      <c r="J535" s="44" t="s">
        <v>417</v>
      </c>
      <c r="K535" s="44" t="s">
        <v>634</v>
      </c>
      <c r="L535" s="13" t="s">
        <v>800</v>
      </c>
      <c r="M535" s="44" t="s">
        <v>104</v>
      </c>
      <c r="N535" s="44" t="s">
        <v>25</v>
      </c>
    </row>
    <row r="536" spans="1:14">
      <c r="A536" s="29">
        <v>43483</v>
      </c>
      <c r="B536" s="44" t="s">
        <v>704</v>
      </c>
      <c r="C536" s="44" t="s">
        <v>21</v>
      </c>
      <c r="D536" s="44" t="s">
        <v>102</v>
      </c>
      <c r="E536" s="31"/>
      <c r="F536" s="31">
        <v>1000</v>
      </c>
      <c r="G536" s="110">
        <f t="shared" si="16"/>
        <v>1.7858418458461318</v>
      </c>
      <c r="H536" s="110">
        <v>559.96</v>
      </c>
      <c r="I536" s="42">
        <f t="shared" si="17"/>
        <v>-6964778.25</v>
      </c>
      <c r="J536" s="44" t="s">
        <v>417</v>
      </c>
      <c r="K536" s="44" t="s">
        <v>634</v>
      </c>
      <c r="L536" s="13" t="s">
        <v>800</v>
      </c>
      <c r="M536" s="44" t="s">
        <v>104</v>
      </c>
      <c r="N536" s="44" t="s">
        <v>25</v>
      </c>
    </row>
    <row r="537" spans="1:14">
      <c r="A537" s="29">
        <v>43483</v>
      </c>
      <c r="B537" s="44" t="s">
        <v>705</v>
      </c>
      <c r="C537" s="44" t="s">
        <v>21</v>
      </c>
      <c r="D537" s="44" t="s">
        <v>102</v>
      </c>
      <c r="E537" s="31"/>
      <c r="F537" s="31">
        <v>1500</v>
      </c>
      <c r="G537" s="110">
        <f t="shared" si="16"/>
        <v>2.6787627687691975</v>
      </c>
      <c r="H537" s="110">
        <v>559.96</v>
      </c>
      <c r="I537" s="42">
        <f t="shared" si="17"/>
        <v>-6966278.25</v>
      </c>
      <c r="J537" s="44" t="s">
        <v>417</v>
      </c>
      <c r="K537" s="44" t="s">
        <v>634</v>
      </c>
      <c r="L537" s="13" t="s">
        <v>800</v>
      </c>
      <c r="M537" s="44" t="s">
        <v>104</v>
      </c>
      <c r="N537" s="44" t="s">
        <v>25</v>
      </c>
    </row>
    <row r="538" spans="1:14" s="43" customFormat="1">
      <c r="A538" s="29">
        <v>43484</v>
      </c>
      <c r="B538" s="47" t="s">
        <v>67</v>
      </c>
      <c r="C538" s="44" t="s">
        <v>21</v>
      </c>
      <c r="D538" s="44" t="s">
        <v>22</v>
      </c>
      <c r="E538" s="26"/>
      <c r="F538" s="26">
        <v>12000</v>
      </c>
      <c r="G538" s="110">
        <f t="shared" si="16"/>
        <v>21.169995060334486</v>
      </c>
      <c r="H538" s="110">
        <v>566.84</v>
      </c>
      <c r="I538" s="42">
        <f t="shared" si="17"/>
        <v>-6978278.25</v>
      </c>
      <c r="J538" s="44" t="s">
        <v>23</v>
      </c>
      <c r="K538" s="44" t="s">
        <v>33</v>
      </c>
      <c r="L538" s="13" t="s">
        <v>799</v>
      </c>
      <c r="M538" s="44" t="s">
        <v>104</v>
      </c>
      <c r="N538" s="44" t="s">
        <v>29</v>
      </c>
    </row>
    <row r="539" spans="1:14">
      <c r="A539" s="29">
        <v>43484</v>
      </c>
      <c r="B539" s="44" t="s">
        <v>68</v>
      </c>
      <c r="C539" s="44" t="s">
        <v>21</v>
      </c>
      <c r="D539" s="44" t="s">
        <v>22</v>
      </c>
      <c r="E539" s="26"/>
      <c r="F539" s="26">
        <v>1000</v>
      </c>
      <c r="G539" s="110">
        <f t="shared" si="16"/>
        <v>1.7641662550278738</v>
      </c>
      <c r="H539" s="110">
        <v>566.84</v>
      </c>
      <c r="I539" s="42">
        <f t="shared" si="17"/>
        <v>-6979278.25</v>
      </c>
      <c r="J539" s="44" t="s">
        <v>23</v>
      </c>
      <c r="K539" s="44" t="s">
        <v>24</v>
      </c>
      <c r="L539" s="13" t="s">
        <v>799</v>
      </c>
      <c r="M539" s="44" t="s">
        <v>104</v>
      </c>
      <c r="N539" s="44" t="s">
        <v>25</v>
      </c>
    </row>
    <row r="540" spans="1:14">
      <c r="A540" s="29">
        <v>43484</v>
      </c>
      <c r="B540" s="44" t="s">
        <v>69</v>
      </c>
      <c r="C540" s="44" t="s">
        <v>21</v>
      </c>
      <c r="D540" s="44" t="s">
        <v>22</v>
      </c>
      <c r="E540" s="26"/>
      <c r="F540" s="26">
        <v>2000</v>
      </c>
      <c r="G540" s="110">
        <f t="shared" si="16"/>
        <v>3.5283325100557477</v>
      </c>
      <c r="H540" s="110">
        <v>566.84</v>
      </c>
      <c r="I540" s="42">
        <f t="shared" si="17"/>
        <v>-6981278.25</v>
      </c>
      <c r="J540" s="44" t="s">
        <v>23</v>
      </c>
      <c r="K540" s="44" t="s">
        <v>24</v>
      </c>
      <c r="L540" s="13" t="s">
        <v>799</v>
      </c>
      <c r="M540" s="44" t="s">
        <v>104</v>
      </c>
      <c r="N540" s="44" t="s">
        <v>25</v>
      </c>
    </row>
    <row r="541" spans="1:14" s="43" customFormat="1">
      <c r="A541" s="29">
        <v>43484</v>
      </c>
      <c r="B541" s="44" t="s">
        <v>175</v>
      </c>
      <c r="C541" s="44" t="s">
        <v>135</v>
      </c>
      <c r="D541" s="44" t="s">
        <v>675</v>
      </c>
      <c r="E541" s="26"/>
      <c r="F541" s="26">
        <v>30000</v>
      </c>
      <c r="G541" s="110">
        <f t="shared" si="16"/>
        <v>52.924987650836215</v>
      </c>
      <c r="H541" s="110">
        <v>566.84</v>
      </c>
      <c r="I541" s="42">
        <f t="shared" si="17"/>
        <v>-7011278.25</v>
      </c>
      <c r="J541" s="44" t="s">
        <v>106</v>
      </c>
      <c r="K541" s="44">
        <v>36</v>
      </c>
      <c r="L541" s="13" t="s">
        <v>799</v>
      </c>
      <c r="M541" s="44" t="s">
        <v>104</v>
      </c>
      <c r="N541" s="44" t="s">
        <v>29</v>
      </c>
    </row>
    <row r="542" spans="1:14" s="43" customFormat="1">
      <c r="A542" s="29">
        <v>43484</v>
      </c>
      <c r="B542" s="44" t="s">
        <v>296</v>
      </c>
      <c r="C542" s="44" t="s">
        <v>21</v>
      </c>
      <c r="D542" s="44" t="s">
        <v>22</v>
      </c>
      <c r="E542" s="32"/>
      <c r="F542" s="32">
        <v>12000</v>
      </c>
      <c r="G542" s="110">
        <f t="shared" si="16"/>
        <v>21.169995060334486</v>
      </c>
      <c r="H542" s="110">
        <v>566.84</v>
      </c>
      <c r="I542" s="42">
        <f t="shared" si="17"/>
        <v>-7023278.25</v>
      </c>
      <c r="J542" s="44" t="s">
        <v>144</v>
      </c>
      <c r="K542" s="46" t="s">
        <v>33</v>
      </c>
      <c r="L542" s="13" t="s">
        <v>799</v>
      </c>
      <c r="M542" s="44" t="s">
        <v>104</v>
      </c>
      <c r="N542" s="44" t="s">
        <v>29</v>
      </c>
    </row>
    <row r="543" spans="1:14">
      <c r="A543" s="29">
        <v>43484</v>
      </c>
      <c r="B543" s="44" t="s">
        <v>297</v>
      </c>
      <c r="C543" s="44" t="s">
        <v>21</v>
      </c>
      <c r="D543" s="44" t="s">
        <v>22</v>
      </c>
      <c r="E543" s="32"/>
      <c r="F543" s="32">
        <v>2500</v>
      </c>
      <c r="G543" s="110">
        <f t="shared" si="16"/>
        <v>4.4104156375696846</v>
      </c>
      <c r="H543" s="110">
        <v>566.84</v>
      </c>
      <c r="I543" s="42">
        <f t="shared" si="17"/>
        <v>-7025778.25</v>
      </c>
      <c r="J543" s="44" t="s">
        <v>144</v>
      </c>
      <c r="K543" s="46" t="s">
        <v>24</v>
      </c>
      <c r="L543" s="13" t="s">
        <v>799</v>
      </c>
      <c r="M543" s="44" t="s">
        <v>104</v>
      </c>
      <c r="N543" s="44" t="s">
        <v>25</v>
      </c>
    </row>
    <row r="544" spans="1:14">
      <c r="A544" s="29">
        <v>43484</v>
      </c>
      <c r="B544" s="44" t="s">
        <v>298</v>
      </c>
      <c r="C544" s="44" t="s">
        <v>21</v>
      </c>
      <c r="D544" s="44" t="s">
        <v>22</v>
      </c>
      <c r="E544" s="32"/>
      <c r="F544" s="32">
        <v>2000</v>
      </c>
      <c r="G544" s="110">
        <f t="shared" si="16"/>
        <v>3.5283325100557477</v>
      </c>
      <c r="H544" s="110">
        <v>566.84</v>
      </c>
      <c r="I544" s="42">
        <f t="shared" si="17"/>
        <v>-7027778.25</v>
      </c>
      <c r="J544" s="44" t="s">
        <v>144</v>
      </c>
      <c r="K544" s="46" t="s">
        <v>24</v>
      </c>
      <c r="L544" s="13" t="s">
        <v>799</v>
      </c>
      <c r="M544" s="44" t="s">
        <v>104</v>
      </c>
      <c r="N544" s="44" t="s">
        <v>25</v>
      </c>
    </row>
    <row r="545" spans="1:14">
      <c r="A545" s="29">
        <v>43484</v>
      </c>
      <c r="B545" s="44" t="s">
        <v>299</v>
      </c>
      <c r="C545" s="44" t="s">
        <v>21</v>
      </c>
      <c r="D545" s="44" t="s">
        <v>22</v>
      </c>
      <c r="E545" s="32"/>
      <c r="F545" s="32">
        <v>1500</v>
      </c>
      <c r="G545" s="110">
        <f t="shared" si="16"/>
        <v>2.6462493825418107</v>
      </c>
      <c r="H545" s="110">
        <v>566.84</v>
      </c>
      <c r="I545" s="42">
        <f t="shared" si="17"/>
        <v>-7029278.25</v>
      </c>
      <c r="J545" s="44" t="s">
        <v>144</v>
      </c>
      <c r="K545" s="46" t="s">
        <v>24</v>
      </c>
      <c r="L545" s="13" t="s">
        <v>799</v>
      </c>
      <c r="M545" s="44" t="s">
        <v>104</v>
      </c>
      <c r="N545" s="44" t="s">
        <v>25</v>
      </c>
    </row>
    <row r="546" spans="1:14" s="43" customFormat="1">
      <c r="A546" s="29">
        <v>43484</v>
      </c>
      <c r="B546" s="46" t="s">
        <v>586</v>
      </c>
      <c r="C546" s="44" t="s">
        <v>21</v>
      </c>
      <c r="D546" s="46" t="s">
        <v>22</v>
      </c>
      <c r="E546" s="32"/>
      <c r="F546" s="32">
        <v>10000</v>
      </c>
      <c r="G546" s="110">
        <f t="shared" si="16"/>
        <v>17.641662550278738</v>
      </c>
      <c r="H546" s="110">
        <v>566.84</v>
      </c>
      <c r="I546" s="42">
        <f t="shared" si="17"/>
        <v>-7039278.25</v>
      </c>
      <c r="J546" s="46" t="s">
        <v>140</v>
      </c>
      <c r="K546" s="46" t="s">
        <v>33</v>
      </c>
      <c r="L546" s="13" t="s">
        <v>799</v>
      </c>
      <c r="M546" s="44" t="s">
        <v>104</v>
      </c>
      <c r="N546" s="44" t="s">
        <v>29</v>
      </c>
    </row>
    <row r="547" spans="1:14">
      <c r="A547" s="29">
        <v>43484</v>
      </c>
      <c r="B547" s="46" t="s">
        <v>587</v>
      </c>
      <c r="C547" s="44" t="s">
        <v>21</v>
      </c>
      <c r="D547" s="46" t="s">
        <v>22</v>
      </c>
      <c r="E547" s="32"/>
      <c r="F547" s="32">
        <v>1000</v>
      </c>
      <c r="G547" s="110">
        <f t="shared" si="16"/>
        <v>1.7641662550278738</v>
      </c>
      <c r="H547" s="110">
        <v>566.84</v>
      </c>
      <c r="I547" s="42">
        <f t="shared" si="17"/>
        <v>-7040278.25</v>
      </c>
      <c r="J547" s="46" t="s">
        <v>140</v>
      </c>
      <c r="K547" s="46" t="s">
        <v>536</v>
      </c>
      <c r="L547" s="13" t="s">
        <v>799</v>
      </c>
      <c r="M547" s="44" t="s">
        <v>104</v>
      </c>
      <c r="N547" s="44" t="s">
        <v>25</v>
      </c>
    </row>
    <row r="548" spans="1:14">
      <c r="A548" s="29">
        <v>43484</v>
      </c>
      <c r="B548" s="46" t="s">
        <v>588</v>
      </c>
      <c r="C548" s="44" t="s">
        <v>21</v>
      </c>
      <c r="D548" s="46" t="s">
        <v>22</v>
      </c>
      <c r="E548" s="32"/>
      <c r="F548" s="32">
        <v>1000</v>
      </c>
      <c r="G548" s="110">
        <f t="shared" si="16"/>
        <v>1.7641662550278738</v>
      </c>
      <c r="H548" s="110">
        <v>566.84</v>
      </c>
      <c r="I548" s="42">
        <f t="shared" si="17"/>
        <v>-7041278.25</v>
      </c>
      <c r="J548" s="46" t="s">
        <v>140</v>
      </c>
      <c r="K548" s="46" t="s">
        <v>536</v>
      </c>
      <c r="L548" s="13" t="s">
        <v>799</v>
      </c>
      <c r="M548" s="44" t="s">
        <v>104</v>
      </c>
      <c r="N548" s="44" t="s">
        <v>25</v>
      </c>
    </row>
    <row r="549" spans="1:14">
      <c r="A549" s="29">
        <v>43485</v>
      </c>
      <c r="B549" s="44" t="s">
        <v>70</v>
      </c>
      <c r="C549" s="44" t="s">
        <v>639</v>
      </c>
      <c r="D549" s="44" t="s">
        <v>52</v>
      </c>
      <c r="E549" s="26"/>
      <c r="F549" s="26">
        <v>2000</v>
      </c>
      <c r="G549" s="110">
        <f t="shared" si="16"/>
        <v>3.5283325100557477</v>
      </c>
      <c r="H549" s="110">
        <v>566.84</v>
      </c>
      <c r="I549" s="42">
        <f t="shared" si="17"/>
        <v>-7043278.25</v>
      </c>
      <c r="J549" s="44" t="s">
        <v>23</v>
      </c>
      <c r="K549" s="44" t="s">
        <v>24</v>
      </c>
      <c r="L549" s="13" t="s">
        <v>799</v>
      </c>
      <c r="M549" s="44" t="s">
        <v>104</v>
      </c>
      <c r="N549" s="44" t="s">
        <v>25</v>
      </c>
    </row>
    <row r="550" spans="1:14">
      <c r="A550" s="29">
        <v>43485</v>
      </c>
      <c r="B550" s="44" t="s">
        <v>71</v>
      </c>
      <c r="C550" s="44" t="s">
        <v>72</v>
      </c>
      <c r="D550" s="44" t="s">
        <v>52</v>
      </c>
      <c r="E550" s="26"/>
      <c r="F550" s="26">
        <v>4000</v>
      </c>
      <c r="G550" s="110">
        <f t="shared" si="16"/>
        <v>7.0566650201114953</v>
      </c>
      <c r="H550" s="110">
        <v>566.84</v>
      </c>
      <c r="I550" s="42">
        <f t="shared" si="17"/>
        <v>-7047278.25</v>
      </c>
      <c r="J550" s="44" t="s">
        <v>23</v>
      </c>
      <c r="K550" s="44" t="s">
        <v>24</v>
      </c>
      <c r="L550" s="13" t="s">
        <v>799</v>
      </c>
      <c r="M550" s="44" t="s">
        <v>104</v>
      </c>
      <c r="N550" s="44" t="s">
        <v>25</v>
      </c>
    </row>
    <row r="551" spans="1:14">
      <c r="A551" s="29">
        <v>43485</v>
      </c>
      <c r="B551" s="44" t="s">
        <v>300</v>
      </c>
      <c r="C551" s="44" t="s">
        <v>21</v>
      </c>
      <c r="D551" s="44" t="s">
        <v>22</v>
      </c>
      <c r="E551" s="32"/>
      <c r="F551" s="32">
        <v>2000</v>
      </c>
      <c r="G551" s="110">
        <f t="shared" si="16"/>
        <v>3.5283325100557477</v>
      </c>
      <c r="H551" s="110">
        <v>566.84</v>
      </c>
      <c r="I551" s="42">
        <f t="shared" si="17"/>
        <v>-7049278.25</v>
      </c>
      <c r="J551" s="44" t="s">
        <v>144</v>
      </c>
      <c r="K551" s="46" t="s">
        <v>24</v>
      </c>
      <c r="L551" s="13" t="s">
        <v>799</v>
      </c>
      <c r="M551" s="44" t="s">
        <v>104</v>
      </c>
      <c r="N551" s="44" t="s">
        <v>25</v>
      </c>
    </row>
    <row r="552" spans="1:14">
      <c r="A552" s="29">
        <v>43485</v>
      </c>
      <c r="B552" s="44" t="s">
        <v>301</v>
      </c>
      <c r="C552" s="44" t="s">
        <v>793</v>
      </c>
      <c r="D552" s="44" t="s">
        <v>22</v>
      </c>
      <c r="E552" s="32"/>
      <c r="F552" s="32">
        <v>3000</v>
      </c>
      <c r="G552" s="110">
        <f t="shared" si="16"/>
        <v>5.2924987650836215</v>
      </c>
      <c r="H552" s="110">
        <v>566.84</v>
      </c>
      <c r="I552" s="42">
        <f t="shared" si="17"/>
        <v>-7052278.25</v>
      </c>
      <c r="J552" s="44" t="s">
        <v>144</v>
      </c>
      <c r="K552" s="46" t="s">
        <v>24</v>
      </c>
      <c r="L552" s="13" t="s">
        <v>799</v>
      </c>
      <c r="M552" s="44" t="s">
        <v>104</v>
      </c>
      <c r="N552" s="44" t="s">
        <v>25</v>
      </c>
    </row>
    <row r="553" spans="1:14">
      <c r="A553" s="29">
        <v>43485</v>
      </c>
      <c r="B553" s="44" t="s">
        <v>302</v>
      </c>
      <c r="C553" s="44" t="s">
        <v>21</v>
      </c>
      <c r="D553" s="44" t="s">
        <v>22</v>
      </c>
      <c r="E553" s="32"/>
      <c r="F553" s="32">
        <v>2500</v>
      </c>
      <c r="G553" s="110">
        <f t="shared" si="16"/>
        <v>4.4104156375696846</v>
      </c>
      <c r="H553" s="110">
        <v>566.84</v>
      </c>
      <c r="I553" s="42">
        <f t="shared" si="17"/>
        <v>-7054778.25</v>
      </c>
      <c r="J553" s="44" t="s">
        <v>144</v>
      </c>
      <c r="K553" s="46" t="s">
        <v>24</v>
      </c>
      <c r="L553" s="13" t="s">
        <v>799</v>
      </c>
      <c r="M553" s="44" t="s">
        <v>104</v>
      </c>
      <c r="N553" s="44" t="s">
        <v>25</v>
      </c>
    </row>
    <row r="554" spans="1:14">
      <c r="A554" s="29">
        <v>43485</v>
      </c>
      <c r="B554" s="44" t="s">
        <v>303</v>
      </c>
      <c r="C554" s="44" t="s">
        <v>21</v>
      </c>
      <c r="D554" s="44" t="s">
        <v>22</v>
      </c>
      <c r="E554" s="32"/>
      <c r="F554" s="32">
        <v>2000</v>
      </c>
      <c r="G554" s="110">
        <f t="shared" si="16"/>
        <v>3.5283325100557477</v>
      </c>
      <c r="H554" s="110">
        <v>566.84</v>
      </c>
      <c r="I554" s="42">
        <f t="shared" si="17"/>
        <v>-7056778.25</v>
      </c>
      <c r="J554" s="44" t="s">
        <v>144</v>
      </c>
      <c r="K554" s="46" t="s">
        <v>24</v>
      </c>
      <c r="L554" s="13" t="s">
        <v>799</v>
      </c>
      <c r="M554" s="44" t="s">
        <v>104</v>
      </c>
      <c r="N554" s="44" t="s">
        <v>25</v>
      </c>
    </row>
    <row r="555" spans="1:14">
      <c r="A555" s="29">
        <v>43485</v>
      </c>
      <c r="B555" s="44" t="s">
        <v>304</v>
      </c>
      <c r="C555" s="44" t="s">
        <v>21</v>
      </c>
      <c r="D555" s="44" t="s">
        <v>22</v>
      </c>
      <c r="E555" s="32"/>
      <c r="F555" s="32">
        <v>2000</v>
      </c>
      <c r="G555" s="110">
        <f t="shared" si="16"/>
        <v>3.5283325100557477</v>
      </c>
      <c r="H555" s="110">
        <v>566.84</v>
      </c>
      <c r="I555" s="42">
        <f t="shared" si="17"/>
        <v>-7058778.25</v>
      </c>
      <c r="J555" s="44" t="s">
        <v>144</v>
      </c>
      <c r="K555" s="46" t="s">
        <v>24</v>
      </c>
      <c r="L555" s="13" t="s">
        <v>799</v>
      </c>
      <c r="M555" s="44" t="s">
        <v>104</v>
      </c>
      <c r="N555" s="44" t="s">
        <v>25</v>
      </c>
    </row>
    <row r="556" spans="1:14">
      <c r="A556" s="29">
        <v>43485</v>
      </c>
      <c r="B556" s="46" t="s">
        <v>589</v>
      </c>
      <c r="C556" s="44" t="s">
        <v>21</v>
      </c>
      <c r="D556" s="46" t="s">
        <v>22</v>
      </c>
      <c r="E556" s="32"/>
      <c r="F556" s="32">
        <v>1000</v>
      </c>
      <c r="G556" s="110">
        <f t="shared" si="16"/>
        <v>1.7641662550278738</v>
      </c>
      <c r="H556" s="110">
        <v>566.84</v>
      </c>
      <c r="I556" s="42">
        <f t="shared" si="17"/>
        <v>-7059778.25</v>
      </c>
      <c r="J556" s="46" t="s">
        <v>140</v>
      </c>
      <c r="K556" s="46" t="s">
        <v>536</v>
      </c>
      <c r="L556" s="13" t="s">
        <v>799</v>
      </c>
      <c r="M556" s="44" t="s">
        <v>104</v>
      </c>
      <c r="N556" s="44" t="s">
        <v>25</v>
      </c>
    </row>
    <row r="557" spans="1:14">
      <c r="A557" s="29">
        <v>43485</v>
      </c>
      <c r="B557" s="46" t="s">
        <v>590</v>
      </c>
      <c r="C557" s="44" t="s">
        <v>21</v>
      </c>
      <c r="D557" s="46" t="s">
        <v>22</v>
      </c>
      <c r="E557" s="32"/>
      <c r="F557" s="32">
        <v>1000</v>
      </c>
      <c r="G557" s="110">
        <f t="shared" si="16"/>
        <v>1.7641662550278738</v>
      </c>
      <c r="H557" s="110">
        <v>566.84</v>
      </c>
      <c r="I557" s="42">
        <f t="shared" si="17"/>
        <v>-7060778.25</v>
      </c>
      <c r="J557" s="46" t="s">
        <v>140</v>
      </c>
      <c r="K557" s="46" t="s">
        <v>536</v>
      </c>
      <c r="L557" s="13" t="s">
        <v>799</v>
      </c>
      <c r="M557" s="44" t="s">
        <v>104</v>
      </c>
      <c r="N557" s="44" t="s">
        <v>25</v>
      </c>
    </row>
    <row r="558" spans="1:14">
      <c r="A558" s="29">
        <v>43485</v>
      </c>
      <c r="B558" s="46" t="s">
        <v>591</v>
      </c>
      <c r="C558" s="44" t="s">
        <v>21</v>
      </c>
      <c r="D558" s="46" t="s">
        <v>22</v>
      </c>
      <c r="E558" s="32"/>
      <c r="F558" s="32">
        <v>1000</v>
      </c>
      <c r="G558" s="110">
        <f t="shared" si="16"/>
        <v>1.7641662550278738</v>
      </c>
      <c r="H558" s="110">
        <v>566.84</v>
      </c>
      <c r="I558" s="42">
        <f t="shared" si="17"/>
        <v>-7061778.25</v>
      </c>
      <c r="J558" s="46" t="s">
        <v>140</v>
      </c>
      <c r="K558" s="46" t="s">
        <v>536</v>
      </c>
      <c r="L558" s="13" t="s">
        <v>799</v>
      </c>
      <c r="M558" s="44" t="s">
        <v>104</v>
      </c>
      <c r="N558" s="44" t="s">
        <v>25</v>
      </c>
    </row>
    <row r="559" spans="1:14">
      <c r="A559" s="29">
        <v>43485</v>
      </c>
      <c r="B559" s="46" t="s">
        <v>592</v>
      </c>
      <c r="C559" s="44" t="s">
        <v>21</v>
      </c>
      <c r="D559" s="46" t="s">
        <v>22</v>
      </c>
      <c r="E559" s="32"/>
      <c r="F559" s="32">
        <v>1000</v>
      </c>
      <c r="G559" s="110">
        <f t="shared" si="16"/>
        <v>1.7641662550278738</v>
      </c>
      <c r="H559" s="110">
        <v>566.84</v>
      </c>
      <c r="I559" s="42">
        <f t="shared" si="17"/>
        <v>-7062778.25</v>
      </c>
      <c r="J559" s="46" t="s">
        <v>140</v>
      </c>
      <c r="K559" s="46" t="s">
        <v>536</v>
      </c>
      <c r="L559" s="13" t="s">
        <v>799</v>
      </c>
      <c r="M559" s="44" t="s">
        <v>104</v>
      </c>
      <c r="N559" s="44" t="s">
        <v>25</v>
      </c>
    </row>
    <row r="560" spans="1:14">
      <c r="A560" s="29">
        <v>43486</v>
      </c>
      <c r="B560" s="44" t="s">
        <v>73</v>
      </c>
      <c r="C560" s="44" t="s">
        <v>21</v>
      </c>
      <c r="D560" s="44" t="s">
        <v>22</v>
      </c>
      <c r="E560" s="26"/>
      <c r="F560" s="26">
        <v>1000</v>
      </c>
      <c r="G560" s="110">
        <f t="shared" si="16"/>
        <v>1.7641662550278738</v>
      </c>
      <c r="H560" s="110">
        <v>566.84</v>
      </c>
      <c r="I560" s="42">
        <f t="shared" si="17"/>
        <v>-7063778.25</v>
      </c>
      <c r="J560" s="44" t="s">
        <v>23</v>
      </c>
      <c r="K560" s="44" t="s">
        <v>24</v>
      </c>
      <c r="L560" s="13" t="s">
        <v>799</v>
      </c>
      <c r="M560" s="44" t="s">
        <v>104</v>
      </c>
      <c r="N560" s="44" t="s">
        <v>25</v>
      </c>
    </row>
    <row r="561" spans="1:14">
      <c r="A561" s="29">
        <v>43486</v>
      </c>
      <c r="B561" s="44" t="s">
        <v>74</v>
      </c>
      <c r="C561" s="44" t="s">
        <v>21</v>
      </c>
      <c r="D561" s="44" t="s">
        <v>22</v>
      </c>
      <c r="E561" s="26"/>
      <c r="F561" s="26">
        <v>1000</v>
      </c>
      <c r="G561" s="110">
        <f t="shared" si="16"/>
        <v>1.7641662550278738</v>
      </c>
      <c r="H561" s="110">
        <v>566.84</v>
      </c>
      <c r="I561" s="42">
        <f t="shared" si="17"/>
        <v>-7064778.25</v>
      </c>
      <c r="J561" s="44" t="s">
        <v>23</v>
      </c>
      <c r="K561" s="44" t="s">
        <v>24</v>
      </c>
      <c r="L561" s="13" t="s">
        <v>799</v>
      </c>
      <c r="M561" s="44" t="s">
        <v>104</v>
      </c>
      <c r="N561" s="44" t="s">
        <v>25</v>
      </c>
    </row>
    <row r="562" spans="1:14">
      <c r="A562" s="29">
        <v>43486</v>
      </c>
      <c r="B562" s="44" t="s">
        <v>75</v>
      </c>
      <c r="C562" s="44" t="s">
        <v>21</v>
      </c>
      <c r="D562" s="44" t="s">
        <v>22</v>
      </c>
      <c r="E562" s="26"/>
      <c r="F562" s="26">
        <v>1000</v>
      </c>
      <c r="G562" s="110">
        <f t="shared" si="16"/>
        <v>1.7641662550278738</v>
      </c>
      <c r="H562" s="110">
        <v>566.84</v>
      </c>
      <c r="I562" s="42">
        <f t="shared" si="17"/>
        <v>-7065778.25</v>
      </c>
      <c r="J562" s="44" t="s">
        <v>23</v>
      </c>
      <c r="K562" s="44" t="s">
        <v>24</v>
      </c>
      <c r="L562" s="13" t="s">
        <v>799</v>
      </c>
      <c r="M562" s="44" t="s">
        <v>104</v>
      </c>
      <c r="N562" s="44" t="s">
        <v>25</v>
      </c>
    </row>
    <row r="563" spans="1:14">
      <c r="A563" s="29">
        <v>43486</v>
      </c>
      <c r="B563" s="44" t="s">
        <v>76</v>
      </c>
      <c r="C563" s="44" t="s">
        <v>21</v>
      </c>
      <c r="D563" s="44" t="s">
        <v>22</v>
      </c>
      <c r="E563" s="26"/>
      <c r="F563" s="26">
        <v>2000</v>
      </c>
      <c r="G563" s="110">
        <f t="shared" si="16"/>
        <v>3.5283325100557477</v>
      </c>
      <c r="H563" s="110">
        <v>566.84</v>
      </c>
      <c r="I563" s="42">
        <f t="shared" si="17"/>
        <v>-7067778.25</v>
      </c>
      <c r="J563" s="44" t="s">
        <v>23</v>
      </c>
      <c r="K563" s="44" t="s">
        <v>24</v>
      </c>
      <c r="L563" s="13" t="s">
        <v>799</v>
      </c>
      <c r="M563" s="44" t="s">
        <v>104</v>
      </c>
      <c r="N563" s="44" t="s">
        <v>25</v>
      </c>
    </row>
    <row r="564" spans="1:14">
      <c r="A564" s="29">
        <v>43486</v>
      </c>
      <c r="B564" s="44" t="s">
        <v>77</v>
      </c>
      <c r="C564" s="44" t="s">
        <v>793</v>
      </c>
      <c r="D564" s="44" t="s">
        <v>22</v>
      </c>
      <c r="E564" s="26"/>
      <c r="F564" s="26">
        <v>1500</v>
      </c>
      <c r="G564" s="110">
        <f t="shared" si="16"/>
        <v>2.6462493825418107</v>
      </c>
      <c r="H564" s="110">
        <v>566.84</v>
      </c>
      <c r="I564" s="42">
        <f t="shared" si="17"/>
        <v>-7069278.25</v>
      </c>
      <c r="J564" s="44" t="s">
        <v>23</v>
      </c>
      <c r="K564" s="44" t="s">
        <v>24</v>
      </c>
      <c r="L564" s="13" t="s">
        <v>799</v>
      </c>
      <c r="M564" s="44" t="s">
        <v>104</v>
      </c>
      <c r="N564" s="44" t="s">
        <v>25</v>
      </c>
    </row>
    <row r="565" spans="1:14" s="43" customFormat="1">
      <c r="A565" s="29">
        <v>43486</v>
      </c>
      <c r="B565" s="44" t="s">
        <v>176</v>
      </c>
      <c r="C565" s="44" t="s">
        <v>146</v>
      </c>
      <c r="D565" s="44" t="s">
        <v>102</v>
      </c>
      <c r="E565" s="26"/>
      <c r="F565" s="26">
        <v>146500</v>
      </c>
      <c r="G565" s="110">
        <f t="shared" si="16"/>
        <v>261.62583041645831</v>
      </c>
      <c r="H565" s="110">
        <v>559.96</v>
      </c>
      <c r="I565" s="42">
        <f t="shared" si="17"/>
        <v>-7215778.25</v>
      </c>
      <c r="J565" s="44" t="s">
        <v>106</v>
      </c>
      <c r="K565" s="44">
        <v>38</v>
      </c>
      <c r="L565" s="13" t="s">
        <v>800</v>
      </c>
      <c r="M565" s="44" t="s">
        <v>104</v>
      </c>
      <c r="N565" s="44" t="s">
        <v>29</v>
      </c>
    </row>
    <row r="566" spans="1:14" s="43" customFormat="1">
      <c r="A566" s="29">
        <v>43486</v>
      </c>
      <c r="B566" s="44" t="s">
        <v>762</v>
      </c>
      <c r="C566" s="44" t="s">
        <v>135</v>
      </c>
      <c r="D566" s="44" t="s">
        <v>102</v>
      </c>
      <c r="E566" s="26"/>
      <c r="F566" s="26">
        <v>15000</v>
      </c>
      <c r="G566" s="110">
        <f t="shared" si="16"/>
        <v>26.787627687691977</v>
      </c>
      <c r="H566" s="110">
        <v>559.96</v>
      </c>
      <c r="I566" s="42">
        <f t="shared" si="17"/>
        <v>-7230778.25</v>
      </c>
      <c r="J566" s="44" t="s">
        <v>106</v>
      </c>
      <c r="K566" s="44">
        <v>39</v>
      </c>
      <c r="L566" s="13" t="s">
        <v>800</v>
      </c>
      <c r="M566" s="44" t="s">
        <v>104</v>
      </c>
      <c r="N566" s="44" t="s">
        <v>29</v>
      </c>
    </row>
    <row r="567" spans="1:14" s="43" customFormat="1">
      <c r="A567" s="29">
        <v>43486</v>
      </c>
      <c r="B567" s="44" t="s">
        <v>763</v>
      </c>
      <c r="C567" s="44" t="s">
        <v>135</v>
      </c>
      <c r="D567" s="44" t="s">
        <v>136</v>
      </c>
      <c r="E567" s="26"/>
      <c r="F567" s="26">
        <v>10000</v>
      </c>
      <c r="G567" s="110">
        <f t="shared" si="16"/>
        <v>17.858418458461319</v>
      </c>
      <c r="H567" s="110">
        <v>559.96</v>
      </c>
      <c r="I567" s="42">
        <f t="shared" si="17"/>
        <v>-7240778.25</v>
      </c>
      <c r="J567" s="44" t="s">
        <v>106</v>
      </c>
      <c r="K567" s="44">
        <v>40</v>
      </c>
      <c r="L567" s="13" t="s">
        <v>800</v>
      </c>
      <c r="M567" s="44" t="s">
        <v>104</v>
      </c>
      <c r="N567" s="44" t="s">
        <v>29</v>
      </c>
    </row>
    <row r="568" spans="1:14" s="43" customFormat="1">
      <c r="A568" s="29">
        <v>43486</v>
      </c>
      <c r="B568" s="44" t="s">
        <v>764</v>
      </c>
      <c r="C568" s="44" t="s">
        <v>135</v>
      </c>
      <c r="D568" s="44" t="s">
        <v>102</v>
      </c>
      <c r="E568" s="26"/>
      <c r="F568" s="26">
        <v>15000</v>
      </c>
      <c r="G568" s="110">
        <f t="shared" si="16"/>
        <v>26.787627687691977</v>
      </c>
      <c r="H568" s="110">
        <v>559.96</v>
      </c>
      <c r="I568" s="42">
        <f t="shared" si="17"/>
        <v>-7255778.25</v>
      </c>
      <c r="J568" s="44" t="s">
        <v>106</v>
      </c>
      <c r="K568" s="44">
        <v>41</v>
      </c>
      <c r="L568" s="13" t="s">
        <v>800</v>
      </c>
      <c r="M568" s="44" t="s">
        <v>104</v>
      </c>
      <c r="N568" s="44" t="s">
        <v>29</v>
      </c>
    </row>
    <row r="569" spans="1:14" s="43" customFormat="1">
      <c r="A569" s="29">
        <v>43486</v>
      </c>
      <c r="B569" s="44" t="s">
        <v>849</v>
      </c>
      <c r="C569" s="44" t="s">
        <v>135</v>
      </c>
      <c r="D569" s="44" t="s">
        <v>133</v>
      </c>
      <c r="E569" s="26"/>
      <c r="F569" s="26">
        <v>10000</v>
      </c>
      <c r="G569" s="110">
        <f t="shared" si="16"/>
        <v>17.858418458461319</v>
      </c>
      <c r="H569" s="110">
        <v>559.96</v>
      </c>
      <c r="I569" s="42">
        <f t="shared" si="17"/>
        <v>-7265778.25</v>
      </c>
      <c r="J569" s="44" t="s">
        <v>106</v>
      </c>
      <c r="K569" s="44" t="s">
        <v>118</v>
      </c>
      <c r="L569" s="13" t="s">
        <v>800</v>
      </c>
      <c r="M569" s="44" t="s">
        <v>104</v>
      </c>
      <c r="N569" s="44" t="s">
        <v>29</v>
      </c>
    </row>
    <row r="570" spans="1:14" s="43" customFormat="1">
      <c r="A570" s="29">
        <v>43486</v>
      </c>
      <c r="B570" s="44" t="s">
        <v>178</v>
      </c>
      <c r="C570" s="44" t="s">
        <v>137</v>
      </c>
      <c r="D570" s="44" t="s">
        <v>52</v>
      </c>
      <c r="E570" s="26"/>
      <c r="F570" s="26">
        <v>2725</v>
      </c>
      <c r="G570" s="110">
        <f t="shared" si="16"/>
        <v>4.8664190299307091</v>
      </c>
      <c r="H570" s="110">
        <v>559.96</v>
      </c>
      <c r="I570" s="42">
        <f t="shared" si="17"/>
        <v>-7268503.25</v>
      </c>
      <c r="J570" s="44" t="s">
        <v>106</v>
      </c>
      <c r="K570" s="44" t="s">
        <v>177</v>
      </c>
      <c r="L570" s="13" t="s">
        <v>800</v>
      </c>
      <c r="M570" s="44" t="s">
        <v>104</v>
      </c>
      <c r="N570" s="44" t="s">
        <v>29</v>
      </c>
    </row>
    <row r="571" spans="1:14" s="43" customFormat="1">
      <c r="A571" s="29">
        <v>43486</v>
      </c>
      <c r="B571" s="44" t="s">
        <v>179</v>
      </c>
      <c r="C571" s="44" t="s">
        <v>137</v>
      </c>
      <c r="D571" s="44" t="s">
        <v>52</v>
      </c>
      <c r="E571" s="26"/>
      <c r="F571" s="26">
        <v>1240</v>
      </c>
      <c r="G571" s="110">
        <f t="shared" si="16"/>
        <v>2.2144438888492033</v>
      </c>
      <c r="H571" s="110">
        <v>559.96</v>
      </c>
      <c r="I571" s="42">
        <f t="shared" si="17"/>
        <v>-7269743.25</v>
      </c>
      <c r="J571" s="44" t="s">
        <v>106</v>
      </c>
      <c r="K571" s="44" t="s">
        <v>157</v>
      </c>
      <c r="L571" s="13" t="s">
        <v>800</v>
      </c>
      <c r="M571" s="44" t="s">
        <v>104</v>
      </c>
      <c r="N571" s="44" t="s">
        <v>29</v>
      </c>
    </row>
    <row r="572" spans="1:14" s="43" customFormat="1">
      <c r="A572" s="29">
        <v>43486</v>
      </c>
      <c r="B572" s="44" t="s">
        <v>180</v>
      </c>
      <c r="C572" s="44" t="s">
        <v>137</v>
      </c>
      <c r="D572" s="44" t="s">
        <v>52</v>
      </c>
      <c r="E572" s="26"/>
      <c r="F572" s="26">
        <v>2000</v>
      </c>
      <c r="G572" s="110">
        <f t="shared" si="16"/>
        <v>3.5716836916922636</v>
      </c>
      <c r="H572" s="110">
        <v>559.96</v>
      </c>
      <c r="I572" s="42">
        <f t="shared" si="17"/>
        <v>-7271743.25</v>
      </c>
      <c r="J572" s="44" t="s">
        <v>106</v>
      </c>
      <c r="K572" s="44" t="s">
        <v>162</v>
      </c>
      <c r="L572" s="13" t="s">
        <v>800</v>
      </c>
      <c r="M572" s="44" t="s">
        <v>104</v>
      </c>
      <c r="N572" s="44" t="s">
        <v>29</v>
      </c>
    </row>
    <row r="573" spans="1:14" s="43" customFormat="1">
      <c r="A573" s="29">
        <v>43486</v>
      </c>
      <c r="B573" s="44" t="s">
        <v>181</v>
      </c>
      <c r="C573" s="44" t="s">
        <v>21</v>
      </c>
      <c r="D573" s="44" t="s">
        <v>133</v>
      </c>
      <c r="E573" s="26"/>
      <c r="F573" s="26">
        <v>3000</v>
      </c>
      <c r="G573" s="110">
        <f t="shared" si="16"/>
        <v>5.357525537538395</v>
      </c>
      <c r="H573" s="110">
        <v>559.96</v>
      </c>
      <c r="I573" s="42">
        <f t="shared" si="17"/>
        <v>-7274743.25</v>
      </c>
      <c r="J573" s="44" t="s">
        <v>106</v>
      </c>
      <c r="K573" s="44" t="s">
        <v>24</v>
      </c>
      <c r="L573" s="13" t="s">
        <v>800</v>
      </c>
      <c r="M573" s="44" t="s">
        <v>104</v>
      </c>
      <c r="N573" s="44" t="s">
        <v>25</v>
      </c>
    </row>
    <row r="574" spans="1:14">
      <c r="A574" s="29">
        <v>43486</v>
      </c>
      <c r="B574" s="44" t="s">
        <v>305</v>
      </c>
      <c r="C574" s="44" t="s">
        <v>21</v>
      </c>
      <c r="D574" s="44" t="s">
        <v>22</v>
      </c>
      <c r="E574" s="32"/>
      <c r="F574" s="32">
        <v>2000</v>
      </c>
      <c r="G574" s="110">
        <f t="shared" si="16"/>
        <v>3.5283325100557477</v>
      </c>
      <c r="H574" s="110">
        <v>566.84</v>
      </c>
      <c r="I574" s="42">
        <f t="shared" si="17"/>
        <v>-7276743.25</v>
      </c>
      <c r="J574" s="44" t="s">
        <v>144</v>
      </c>
      <c r="K574" s="46" t="s">
        <v>24</v>
      </c>
      <c r="L574" s="13" t="s">
        <v>799</v>
      </c>
      <c r="M574" s="44" t="s">
        <v>104</v>
      </c>
      <c r="N574" s="44" t="s">
        <v>25</v>
      </c>
    </row>
    <row r="575" spans="1:14">
      <c r="A575" s="29">
        <v>43486</v>
      </c>
      <c r="B575" s="44" t="s">
        <v>306</v>
      </c>
      <c r="C575" s="44" t="s">
        <v>21</v>
      </c>
      <c r="D575" s="44" t="s">
        <v>22</v>
      </c>
      <c r="E575" s="32"/>
      <c r="F575" s="32">
        <v>2000</v>
      </c>
      <c r="G575" s="110">
        <f t="shared" si="16"/>
        <v>3.5283325100557477</v>
      </c>
      <c r="H575" s="110">
        <v>566.84</v>
      </c>
      <c r="I575" s="42">
        <f t="shared" si="17"/>
        <v>-7278743.25</v>
      </c>
      <c r="J575" s="44" t="s">
        <v>144</v>
      </c>
      <c r="K575" s="46" t="s">
        <v>24</v>
      </c>
      <c r="L575" s="13" t="s">
        <v>799</v>
      </c>
      <c r="M575" s="44" t="s">
        <v>104</v>
      </c>
      <c r="N575" s="44" t="s">
        <v>25</v>
      </c>
    </row>
    <row r="576" spans="1:14">
      <c r="A576" s="29">
        <v>43486</v>
      </c>
      <c r="B576" s="44" t="s">
        <v>307</v>
      </c>
      <c r="C576" s="44" t="s">
        <v>21</v>
      </c>
      <c r="D576" s="44" t="s">
        <v>22</v>
      </c>
      <c r="E576" s="32"/>
      <c r="F576" s="32">
        <v>2000</v>
      </c>
      <c r="G576" s="110">
        <f t="shared" si="16"/>
        <v>3.5283325100557477</v>
      </c>
      <c r="H576" s="110">
        <v>566.84</v>
      </c>
      <c r="I576" s="42">
        <f t="shared" si="17"/>
        <v>-7280743.25</v>
      </c>
      <c r="J576" s="44" t="s">
        <v>144</v>
      </c>
      <c r="K576" s="46" t="s">
        <v>24</v>
      </c>
      <c r="L576" s="13" t="s">
        <v>799</v>
      </c>
      <c r="M576" s="44" t="s">
        <v>104</v>
      </c>
      <c r="N576" s="44" t="s">
        <v>25</v>
      </c>
    </row>
    <row r="577" spans="1:14">
      <c r="A577" s="29">
        <v>43486</v>
      </c>
      <c r="B577" s="44" t="s">
        <v>308</v>
      </c>
      <c r="C577" s="44" t="s">
        <v>21</v>
      </c>
      <c r="D577" s="44" t="s">
        <v>22</v>
      </c>
      <c r="E577" s="32"/>
      <c r="F577" s="32">
        <v>2000</v>
      </c>
      <c r="G577" s="110">
        <f t="shared" si="16"/>
        <v>3.5283325100557477</v>
      </c>
      <c r="H577" s="110">
        <v>566.84</v>
      </c>
      <c r="I577" s="42">
        <f t="shared" si="17"/>
        <v>-7282743.25</v>
      </c>
      <c r="J577" s="44" t="s">
        <v>144</v>
      </c>
      <c r="K577" s="46" t="s">
        <v>24</v>
      </c>
      <c r="L577" s="13" t="s">
        <v>799</v>
      </c>
      <c r="M577" s="44" t="s">
        <v>104</v>
      </c>
      <c r="N577" s="44" t="s">
        <v>25</v>
      </c>
    </row>
    <row r="578" spans="1:14">
      <c r="A578" s="29">
        <v>43486</v>
      </c>
      <c r="B578" s="44" t="s">
        <v>309</v>
      </c>
      <c r="C578" s="44" t="s">
        <v>21</v>
      </c>
      <c r="D578" s="44" t="s">
        <v>22</v>
      </c>
      <c r="E578" s="32"/>
      <c r="F578" s="32">
        <v>2000</v>
      </c>
      <c r="G578" s="110">
        <f t="shared" si="16"/>
        <v>3.5283325100557477</v>
      </c>
      <c r="H578" s="110">
        <v>566.84</v>
      </c>
      <c r="I578" s="42">
        <f t="shared" si="17"/>
        <v>-7284743.25</v>
      </c>
      <c r="J578" s="44" t="s">
        <v>144</v>
      </c>
      <c r="K578" s="46" t="s">
        <v>24</v>
      </c>
      <c r="L578" s="13" t="s">
        <v>799</v>
      </c>
      <c r="M578" s="44" t="s">
        <v>104</v>
      </c>
      <c r="N578" s="44" t="s">
        <v>25</v>
      </c>
    </row>
    <row r="579" spans="1:14" s="43" customFormat="1">
      <c r="A579" s="29">
        <v>43486</v>
      </c>
      <c r="B579" s="46" t="s">
        <v>448</v>
      </c>
      <c r="C579" s="44" t="s">
        <v>21</v>
      </c>
      <c r="D579" s="44" t="s">
        <v>102</v>
      </c>
      <c r="E579" s="26"/>
      <c r="F579" s="26">
        <v>1000</v>
      </c>
      <c r="G579" s="110">
        <f t="shared" si="16"/>
        <v>1.7858418458461318</v>
      </c>
      <c r="H579" s="110">
        <v>559.96</v>
      </c>
      <c r="I579" s="42">
        <f t="shared" si="17"/>
        <v>-7285743.25</v>
      </c>
      <c r="J579" s="44" t="s">
        <v>173</v>
      </c>
      <c r="K579" s="46" t="s">
        <v>24</v>
      </c>
      <c r="L579" s="13" t="s">
        <v>800</v>
      </c>
      <c r="M579" s="44" t="s">
        <v>104</v>
      </c>
      <c r="N579" s="44" t="s">
        <v>25</v>
      </c>
    </row>
    <row r="580" spans="1:14" s="43" customFormat="1">
      <c r="A580" s="29">
        <v>43486</v>
      </c>
      <c r="B580" s="46" t="s">
        <v>449</v>
      </c>
      <c r="C580" s="44" t="s">
        <v>21</v>
      </c>
      <c r="D580" s="44" t="s">
        <v>102</v>
      </c>
      <c r="E580" s="26"/>
      <c r="F580" s="26">
        <v>1000</v>
      </c>
      <c r="G580" s="110">
        <f t="shared" si="16"/>
        <v>1.7858418458461318</v>
      </c>
      <c r="H580" s="110">
        <v>559.96</v>
      </c>
      <c r="I580" s="42">
        <f t="shared" si="17"/>
        <v>-7286743.25</v>
      </c>
      <c r="J580" s="44" t="s">
        <v>173</v>
      </c>
      <c r="K580" s="46" t="s">
        <v>24</v>
      </c>
      <c r="L580" s="13" t="s">
        <v>800</v>
      </c>
      <c r="M580" s="44" t="s">
        <v>104</v>
      </c>
      <c r="N580" s="44" t="s">
        <v>25</v>
      </c>
    </row>
    <row r="581" spans="1:14" s="43" customFormat="1">
      <c r="A581" s="29">
        <v>43486</v>
      </c>
      <c r="B581" s="46" t="s">
        <v>469</v>
      </c>
      <c r="C581" s="44" t="s">
        <v>21</v>
      </c>
      <c r="D581" s="46" t="s">
        <v>102</v>
      </c>
      <c r="E581" s="32"/>
      <c r="F581" s="32">
        <v>1000</v>
      </c>
      <c r="G581" s="110">
        <f t="shared" si="16"/>
        <v>1.7858418458461318</v>
      </c>
      <c r="H581" s="110">
        <v>559.96</v>
      </c>
      <c r="I581" s="42">
        <f t="shared" si="17"/>
        <v>-7287743.25</v>
      </c>
      <c r="J581" s="44" t="s">
        <v>143</v>
      </c>
      <c r="K581" s="46" t="s">
        <v>24</v>
      </c>
      <c r="L581" s="13" t="s">
        <v>800</v>
      </c>
      <c r="M581" s="44" t="s">
        <v>104</v>
      </c>
      <c r="N581" s="44" t="s">
        <v>25</v>
      </c>
    </row>
    <row r="582" spans="1:14" s="43" customFormat="1">
      <c r="A582" s="29">
        <v>43486</v>
      </c>
      <c r="B582" s="46" t="s">
        <v>202</v>
      </c>
      <c r="C582" s="46" t="s">
        <v>41</v>
      </c>
      <c r="D582" s="46" t="s">
        <v>102</v>
      </c>
      <c r="E582" s="32"/>
      <c r="F582" s="32">
        <v>1000</v>
      </c>
      <c r="G582" s="110">
        <f t="shared" si="16"/>
        <v>1.7858418458461318</v>
      </c>
      <c r="H582" s="110">
        <v>559.96</v>
      </c>
      <c r="I582" s="42">
        <f t="shared" si="17"/>
        <v>-7288743.25</v>
      </c>
      <c r="J582" s="44" t="s">
        <v>143</v>
      </c>
      <c r="K582" s="46" t="s">
        <v>24</v>
      </c>
      <c r="L582" s="13" t="s">
        <v>800</v>
      </c>
      <c r="M582" s="44" t="s">
        <v>104</v>
      </c>
      <c r="N582" s="44" t="s">
        <v>25</v>
      </c>
    </row>
    <row r="583" spans="1:14" s="43" customFormat="1">
      <c r="A583" s="29">
        <v>43486</v>
      </c>
      <c r="B583" s="46" t="s">
        <v>99</v>
      </c>
      <c r="C583" s="44" t="s">
        <v>21</v>
      </c>
      <c r="D583" s="46" t="s">
        <v>102</v>
      </c>
      <c r="E583" s="32"/>
      <c r="F583" s="32">
        <v>1000</v>
      </c>
      <c r="G583" s="110">
        <f t="shared" si="16"/>
        <v>1.7858418458461318</v>
      </c>
      <c r="H583" s="110">
        <v>559.96</v>
      </c>
      <c r="I583" s="42">
        <f t="shared" si="17"/>
        <v>-7289743.25</v>
      </c>
      <c r="J583" s="44" t="s">
        <v>143</v>
      </c>
      <c r="K583" s="46" t="s">
        <v>24</v>
      </c>
      <c r="L583" s="13" t="s">
        <v>800</v>
      </c>
      <c r="M583" s="44" t="s">
        <v>104</v>
      </c>
      <c r="N583" s="44" t="s">
        <v>25</v>
      </c>
    </row>
    <row r="584" spans="1:14">
      <c r="A584" s="29">
        <v>43486</v>
      </c>
      <c r="B584" s="46" t="s">
        <v>593</v>
      </c>
      <c r="C584" s="44" t="s">
        <v>21</v>
      </c>
      <c r="D584" s="46" t="s">
        <v>22</v>
      </c>
      <c r="E584" s="32"/>
      <c r="F584" s="32">
        <v>1000</v>
      </c>
      <c r="G584" s="110">
        <f t="shared" si="16"/>
        <v>1.7641662550278738</v>
      </c>
      <c r="H584" s="110">
        <v>566.84</v>
      </c>
      <c r="I584" s="42">
        <f t="shared" si="17"/>
        <v>-7290743.25</v>
      </c>
      <c r="J584" s="46" t="s">
        <v>140</v>
      </c>
      <c r="K584" s="46" t="s">
        <v>536</v>
      </c>
      <c r="L584" s="13" t="s">
        <v>799</v>
      </c>
      <c r="M584" s="44" t="s">
        <v>104</v>
      </c>
      <c r="N584" s="44" t="s">
        <v>25</v>
      </c>
    </row>
    <row r="585" spans="1:14">
      <c r="A585" s="29">
        <v>43486</v>
      </c>
      <c r="B585" s="46" t="s">
        <v>594</v>
      </c>
      <c r="C585" s="44" t="s">
        <v>21</v>
      </c>
      <c r="D585" s="46" t="s">
        <v>22</v>
      </c>
      <c r="E585" s="32"/>
      <c r="F585" s="32">
        <v>1000</v>
      </c>
      <c r="G585" s="110">
        <f t="shared" si="16"/>
        <v>1.7641662550278738</v>
      </c>
      <c r="H585" s="110">
        <v>566.84</v>
      </c>
      <c r="I585" s="42">
        <f t="shared" si="17"/>
        <v>-7291743.25</v>
      </c>
      <c r="J585" s="46" t="s">
        <v>140</v>
      </c>
      <c r="K585" s="46" t="s">
        <v>536</v>
      </c>
      <c r="L585" s="13" t="s">
        <v>799</v>
      </c>
      <c r="M585" s="44" t="s">
        <v>104</v>
      </c>
      <c r="N585" s="44" t="s">
        <v>25</v>
      </c>
    </row>
    <row r="586" spans="1:14">
      <c r="A586" s="29">
        <v>43486</v>
      </c>
      <c r="B586" s="46" t="s">
        <v>595</v>
      </c>
      <c r="C586" s="44" t="s">
        <v>21</v>
      </c>
      <c r="D586" s="46" t="s">
        <v>22</v>
      </c>
      <c r="E586" s="32"/>
      <c r="F586" s="32">
        <v>1000</v>
      </c>
      <c r="G586" s="110">
        <f t="shared" si="16"/>
        <v>1.7641662550278738</v>
      </c>
      <c r="H586" s="110">
        <v>566.84</v>
      </c>
      <c r="I586" s="42">
        <f t="shared" si="17"/>
        <v>-7292743.25</v>
      </c>
      <c r="J586" s="46" t="s">
        <v>140</v>
      </c>
      <c r="K586" s="46" t="s">
        <v>536</v>
      </c>
      <c r="L586" s="13" t="s">
        <v>799</v>
      </c>
      <c r="M586" s="44" t="s">
        <v>104</v>
      </c>
      <c r="N586" s="44" t="s">
        <v>25</v>
      </c>
    </row>
    <row r="587" spans="1:14">
      <c r="A587" s="29">
        <v>43486</v>
      </c>
      <c r="B587" s="46" t="s">
        <v>596</v>
      </c>
      <c r="C587" s="44" t="s">
        <v>21</v>
      </c>
      <c r="D587" s="46" t="s">
        <v>22</v>
      </c>
      <c r="E587" s="32"/>
      <c r="F587" s="32">
        <v>1000</v>
      </c>
      <c r="G587" s="110">
        <f t="shared" si="16"/>
        <v>1.7641662550278738</v>
      </c>
      <c r="H587" s="110">
        <v>566.84</v>
      </c>
      <c r="I587" s="42">
        <f t="shared" si="17"/>
        <v>-7293743.25</v>
      </c>
      <c r="J587" s="46" t="s">
        <v>140</v>
      </c>
      <c r="K587" s="46" t="s">
        <v>536</v>
      </c>
      <c r="L587" s="13" t="s">
        <v>799</v>
      </c>
      <c r="M587" s="44" t="s">
        <v>104</v>
      </c>
      <c r="N587" s="44" t="s">
        <v>25</v>
      </c>
    </row>
    <row r="588" spans="1:14">
      <c r="A588" s="29">
        <v>43486</v>
      </c>
      <c r="B588" s="46" t="s">
        <v>597</v>
      </c>
      <c r="C588" s="44" t="s">
        <v>21</v>
      </c>
      <c r="D588" s="46" t="s">
        <v>22</v>
      </c>
      <c r="E588" s="32"/>
      <c r="F588" s="32">
        <v>1000</v>
      </c>
      <c r="G588" s="110">
        <f t="shared" si="16"/>
        <v>1.7641662550278738</v>
      </c>
      <c r="H588" s="110">
        <v>566.84</v>
      </c>
      <c r="I588" s="42">
        <f t="shared" si="17"/>
        <v>-7294743.25</v>
      </c>
      <c r="J588" s="46" t="s">
        <v>140</v>
      </c>
      <c r="K588" s="46" t="s">
        <v>536</v>
      </c>
      <c r="L588" s="13" t="s">
        <v>799</v>
      </c>
      <c r="M588" s="44" t="s">
        <v>104</v>
      </c>
      <c r="N588" s="44" t="s">
        <v>25</v>
      </c>
    </row>
    <row r="589" spans="1:14">
      <c r="A589" s="29">
        <v>43486</v>
      </c>
      <c r="B589" s="46" t="s">
        <v>598</v>
      </c>
      <c r="C589" s="44" t="s">
        <v>793</v>
      </c>
      <c r="D589" s="46" t="s">
        <v>22</v>
      </c>
      <c r="E589" s="32"/>
      <c r="F589" s="32">
        <v>3000</v>
      </c>
      <c r="G589" s="110">
        <f t="shared" si="16"/>
        <v>5.2924987650836215</v>
      </c>
      <c r="H589" s="110">
        <v>566.84</v>
      </c>
      <c r="I589" s="42">
        <f t="shared" si="17"/>
        <v>-7297743.25</v>
      </c>
      <c r="J589" s="46" t="s">
        <v>140</v>
      </c>
      <c r="K589" s="46" t="s">
        <v>536</v>
      </c>
      <c r="L589" s="13" t="s">
        <v>799</v>
      </c>
      <c r="M589" s="44" t="s">
        <v>104</v>
      </c>
      <c r="N589" s="44" t="s">
        <v>25</v>
      </c>
    </row>
    <row r="590" spans="1:14">
      <c r="A590" s="29">
        <v>43486</v>
      </c>
      <c r="B590" s="46" t="s">
        <v>599</v>
      </c>
      <c r="C590" s="44" t="s">
        <v>21</v>
      </c>
      <c r="D590" s="46" t="s">
        <v>22</v>
      </c>
      <c r="E590" s="32"/>
      <c r="F590" s="32">
        <v>1000</v>
      </c>
      <c r="G590" s="110">
        <f t="shared" ref="G590:G653" si="18">+F590/H590</f>
        <v>1.7641662550278738</v>
      </c>
      <c r="H590" s="110">
        <v>566.84</v>
      </c>
      <c r="I590" s="42">
        <f t="shared" si="17"/>
        <v>-7298743.25</v>
      </c>
      <c r="J590" s="46" t="s">
        <v>140</v>
      </c>
      <c r="K590" s="46" t="s">
        <v>536</v>
      </c>
      <c r="L590" s="13" t="s">
        <v>799</v>
      </c>
      <c r="M590" s="44" t="s">
        <v>104</v>
      </c>
      <c r="N590" s="44" t="s">
        <v>25</v>
      </c>
    </row>
    <row r="591" spans="1:14">
      <c r="A591" s="29">
        <v>43486</v>
      </c>
      <c r="B591" s="46" t="s">
        <v>600</v>
      </c>
      <c r="C591" s="44" t="s">
        <v>21</v>
      </c>
      <c r="D591" s="46" t="s">
        <v>22</v>
      </c>
      <c r="E591" s="32"/>
      <c r="F591" s="32">
        <v>1000</v>
      </c>
      <c r="G591" s="110">
        <f t="shared" si="18"/>
        <v>1.7641662550278738</v>
      </c>
      <c r="H591" s="110">
        <v>566.84</v>
      </c>
      <c r="I591" s="42">
        <f t="shared" si="17"/>
        <v>-7299743.25</v>
      </c>
      <c r="J591" s="46" t="s">
        <v>140</v>
      </c>
      <c r="K591" s="46" t="s">
        <v>536</v>
      </c>
      <c r="L591" s="13" t="s">
        <v>799</v>
      </c>
      <c r="M591" s="44" t="s">
        <v>104</v>
      </c>
      <c r="N591" s="44" t="s">
        <v>25</v>
      </c>
    </row>
    <row r="592" spans="1:14">
      <c r="A592" s="29">
        <v>43486</v>
      </c>
      <c r="B592" s="46" t="s">
        <v>601</v>
      </c>
      <c r="C592" s="44" t="s">
        <v>21</v>
      </c>
      <c r="D592" s="46" t="s">
        <v>22</v>
      </c>
      <c r="E592" s="32"/>
      <c r="F592" s="32">
        <v>1000</v>
      </c>
      <c r="G592" s="110">
        <f t="shared" si="18"/>
        <v>1.7641662550278738</v>
      </c>
      <c r="H592" s="110">
        <v>566.84</v>
      </c>
      <c r="I592" s="42">
        <f t="shared" si="17"/>
        <v>-7300743.25</v>
      </c>
      <c r="J592" s="46" t="s">
        <v>140</v>
      </c>
      <c r="K592" s="46" t="s">
        <v>536</v>
      </c>
      <c r="L592" s="13" t="s">
        <v>799</v>
      </c>
      <c r="M592" s="44" t="s">
        <v>104</v>
      </c>
      <c r="N592" s="44" t="s">
        <v>25</v>
      </c>
    </row>
    <row r="593" spans="1:14" s="43" customFormat="1">
      <c r="A593" s="29">
        <v>43486</v>
      </c>
      <c r="B593" s="44" t="s">
        <v>723</v>
      </c>
      <c r="C593" s="44" t="s">
        <v>747</v>
      </c>
      <c r="D593" s="44" t="s">
        <v>52</v>
      </c>
      <c r="E593" s="104"/>
      <c r="F593" s="26">
        <v>6670</v>
      </c>
      <c r="G593" s="110">
        <f t="shared" si="18"/>
        <v>11.911565111793699</v>
      </c>
      <c r="H593" s="110">
        <v>559.96</v>
      </c>
      <c r="I593" s="42">
        <f t="shared" si="17"/>
        <v>-7307413.25</v>
      </c>
      <c r="J593" s="30" t="s">
        <v>132</v>
      </c>
      <c r="K593" s="44" t="s">
        <v>707</v>
      </c>
      <c r="L593" s="13" t="s">
        <v>800</v>
      </c>
      <c r="M593" s="44" t="s">
        <v>104</v>
      </c>
      <c r="N593" s="44" t="s">
        <v>29</v>
      </c>
    </row>
    <row r="594" spans="1:14">
      <c r="A594" s="29">
        <v>43487</v>
      </c>
      <c r="B594" s="44" t="s">
        <v>78</v>
      </c>
      <c r="C594" s="44" t="s">
        <v>21</v>
      </c>
      <c r="D594" s="44" t="s">
        <v>22</v>
      </c>
      <c r="E594" s="26"/>
      <c r="F594" s="26">
        <v>1150</v>
      </c>
      <c r="G594" s="110">
        <f t="shared" si="18"/>
        <v>2.0287911932820548</v>
      </c>
      <c r="H594" s="110">
        <v>566.84</v>
      </c>
      <c r="I594" s="42">
        <f t="shared" si="17"/>
        <v>-7308563.25</v>
      </c>
      <c r="J594" s="44" t="s">
        <v>23</v>
      </c>
      <c r="K594" s="44" t="s">
        <v>24</v>
      </c>
      <c r="L594" s="13" t="s">
        <v>799</v>
      </c>
      <c r="M594" s="44" t="s">
        <v>104</v>
      </c>
      <c r="N594" s="44" t="s">
        <v>25</v>
      </c>
    </row>
    <row r="595" spans="1:14">
      <c r="A595" s="29">
        <v>43487</v>
      </c>
      <c r="B595" s="44" t="s">
        <v>79</v>
      </c>
      <c r="C595" s="44" t="s">
        <v>21</v>
      </c>
      <c r="D595" s="44" t="s">
        <v>22</v>
      </c>
      <c r="E595" s="26"/>
      <c r="F595" s="26">
        <v>1500</v>
      </c>
      <c r="G595" s="110">
        <f t="shared" si="18"/>
        <v>2.6462493825418107</v>
      </c>
      <c r="H595" s="110">
        <v>566.84</v>
      </c>
      <c r="I595" s="42">
        <f t="shared" ref="I595:I658" si="19">I594+E595-F595</f>
        <v>-7310063.25</v>
      </c>
      <c r="J595" s="44" t="s">
        <v>23</v>
      </c>
      <c r="K595" s="44" t="s">
        <v>24</v>
      </c>
      <c r="L595" s="13" t="s">
        <v>799</v>
      </c>
      <c r="M595" s="44" t="s">
        <v>104</v>
      </c>
      <c r="N595" s="44" t="s">
        <v>25</v>
      </c>
    </row>
    <row r="596" spans="1:14">
      <c r="A596" s="29">
        <v>43487</v>
      </c>
      <c r="B596" s="44" t="s">
        <v>80</v>
      </c>
      <c r="C596" s="44" t="s">
        <v>21</v>
      </c>
      <c r="D596" s="44" t="s">
        <v>22</v>
      </c>
      <c r="E596" s="26"/>
      <c r="F596" s="26">
        <v>300</v>
      </c>
      <c r="G596" s="110">
        <f t="shared" si="18"/>
        <v>0.52924987650836208</v>
      </c>
      <c r="H596" s="110">
        <v>566.84</v>
      </c>
      <c r="I596" s="42">
        <f t="shared" si="19"/>
        <v>-7310363.25</v>
      </c>
      <c r="J596" s="44" t="s">
        <v>23</v>
      </c>
      <c r="K596" s="44" t="s">
        <v>24</v>
      </c>
      <c r="L596" s="13" t="s">
        <v>799</v>
      </c>
      <c r="M596" s="44" t="s">
        <v>104</v>
      </c>
      <c r="N596" s="44" t="s">
        <v>25</v>
      </c>
    </row>
    <row r="597" spans="1:14">
      <c r="A597" s="29">
        <v>43487</v>
      </c>
      <c r="B597" s="44" t="s">
        <v>81</v>
      </c>
      <c r="C597" s="44" t="s">
        <v>21</v>
      </c>
      <c r="D597" s="44" t="s">
        <v>22</v>
      </c>
      <c r="E597" s="26"/>
      <c r="F597" s="26">
        <v>1500</v>
      </c>
      <c r="G597" s="110">
        <f t="shared" si="18"/>
        <v>2.6462493825418107</v>
      </c>
      <c r="H597" s="110">
        <v>566.84</v>
      </c>
      <c r="I597" s="42">
        <f t="shared" si="19"/>
        <v>-7311863.25</v>
      </c>
      <c r="J597" s="44" t="s">
        <v>23</v>
      </c>
      <c r="K597" s="44" t="s">
        <v>24</v>
      </c>
      <c r="L597" s="13" t="s">
        <v>799</v>
      </c>
      <c r="M597" s="44" t="s">
        <v>104</v>
      </c>
      <c r="N597" s="44" t="s">
        <v>25</v>
      </c>
    </row>
    <row r="598" spans="1:14" s="43" customFormat="1">
      <c r="A598" s="29">
        <v>43487</v>
      </c>
      <c r="B598" s="44" t="s">
        <v>765</v>
      </c>
      <c r="C598" s="44" t="s">
        <v>135</v>
      </c>
      <c r="D598" s="44" t="s">
        <v>102</v>
      </c>
      <c r="E598" s="26"/>
      <c r="F598" s="26">
        <v>10000</v>
      </c>
      <c r="G598" s="110">
        <f t="shared" si="18"/>
        <v>17.858418458461319</v>
      </c>
      <c r="H598" s="110">
        <v>559.96</v>
      </c>
      <c r="I598" s="42">
        <f t="shared" si="19"/>
        <v>-7321863.25</v>
      </c>
      <c r="J598" s="44" t="s">
        <v>106</v>
      </c>
      <c r="K598" s="44">
        <v>42</v>
      </c>
      <c r="L598" s="13" t="s">
        <v>800</v>
      </c>
      <c r="M598" s="44" t="s">
        <v>104</v>
      </c>
      <c r="N598" s="44" t="s">
        <v>29</v>
      </c>
    </row>
    <row r="599" spans="1:14" s="43" customFormat="1">
      <c r="A599" s="29">
        <v>43487</v>
      </c>
      <c r="B599" s="44" t="s">
        <v>766</v>
      </c>
      <c r="C599" s="44" t="s">
        <v>135</v>
      </c>
      <c r="D599" s="44" t="s">
        <v>102</v>
      </c>
      <c r="E599" s="26"/>
      <c r="F599" s="26">
        <v>20000</v>
      </c>
      <c r="G599" s="110">
        <f t="shared" si="18"/>
        <v>35.716836916922638</v>
      </c>
      <c r="H599" s="110">
        <v>559.96</v>
      </c>
      <c r="I599" s="42">
        <f t="shared" si="19"/>
        <v>-7341863.25</v>
      </c>
      <c r="J599" s="44" t="s">
        <v>106</v>
      </c>
      <c r="K599" s="44">
        <v>43</v>
      </c>
      <c r="L599" s="13" t="s">
        <v>800</v>
      </c>
      <c r="M599" s="44" t="s">
        <v>104</v>
      </c>
      <c r="N599" s="44" t="s">
        <v>29</v>
      </c>
    </row>
    <row r="600" spans="1:14" s="43" customFormat="1">
      <c r="A600" s="29">
        <v>43487</v>
      </c>
      <c r="B600" s="44" t="s">
        <v>767</v>
      </c>
      <c r="C600" s="44" t="s">
        <v>135</v>
      </c>
      <c r="D600" s="44" t="s">
        <v>102</v>
      </c>
      <c r="E600" s="26"/>
      <c r="F600" s="26">
        <v>25000</v>
      </c>
      <c r="G600" s="110">
        <f t="shared" si="18"/>
        <v>44.646046146153296</v>
      </c>
      <c r="H600" s="110">
        <v>559.96</v>
      </c>
      <c r="I600" s="42">
        <f t="shared" si="19"/>
        <v>-7366863.25</v>
      </c>
      <c r="J600" s="44" t="s">
        <v>106</v>
      </c>
      <c r="K600" s="44">
        <v>44</v>
      </c>
      <c r="L600" s="13" t="s">
        <v>800</v>
      </c>
      <c r="M600" s="44" t="s">
        <v>104</v>
      </c>
      <c r="N600" s="44" t="s">
        <v>29</v>
      </c>
    </row>
    <row r="601" spans="1:14" s="43" customFormat="1">
      <c r="A601" s="29">
        <v>43487</v>
      </c>
      <c r="B601" s="44" t="s">
        <v>209</v>
      </c>
      <c r="C601" s="44" t="s">
        <v>21</v>
      </c>
      <c r="D601" s="44" t="s">
        <v>133</v>
      </c>
      <c r="E601" s="28"/>
      <c r="F601" s="28">
        <v>2000</v>
      </c>
      <c r="G601" s="110">
        <f t="shared" si="18"/>
        <v>3.5716836916922636</v>
      </c>
      <c r="H601" s="110">
        <v>559.96</v>
      </c>
      <c r="I601" s="42">
        <f t="shared" si="19"/>
        <v>-7368863.25</v>
      </c>
      <c r="J601" s="44" t="s">
        <v>207</v>
      </c>
      <c r="K601" s="44"/>
      <c r="L601" s="13" t="s">
        <v>800</v>
      </c>
      <c r="M601" s="44" t="s">
        <v>104</v>
      </c>
      <c r="N601" s="44" t="s">
        <v>25</v>
      </c>
    </row>
    <row r="602" spans="1:14" s="43" customFormat="1">
      <c r="A602" s="29">
        <v>43487</v>
      </c>
      <c r="B602" s="44" t="s">
        <v>219</v>
      </c>
      <c r="C602" s="44" t="s">
        <v>21</v>
      </c>
      <c r="D602" s="44" t="s">
        <v>136</v>
      </c>
      <c r="E602" s="26"/>
      <c r="F602" s="26">
        <v>700</v>
      </c>
      <c r="G602" s="110">
        <f t="shared" si="18"/>
        <v>1.2500892920922921</v>
      </c>
      <c r="H602" s="110">
        <v>559.96</v>
      </c>
      <c r="I602" s="42">
        <f t="shared" si="19"/>
        <v>-7369563.25</v>
      </c>
      <c r="J602" s="44" t="s">
        <v>149</v>
      </c>
      <c r="K602" s="44" t="s">
        <v>24</v>
      </c>
      <c r="L602" s="13" t="s">
        <v>800</v>
      </c>
      <c r="M602" s="44" t="s">
        <v>104</v>
      </c>
      <c r="N602" s="44" t="s">
        <v>25</v>
      </c>
    </row>
    <row r="603" spans="1:14" s="43" customFormat="1">
      <c r="A603" s="29">
        <v>43487</v>
      </c>
      <c r="B603" s="44" t="s">
        <v>220</v>
      </c>
      <c r="C603" s="44" t="s">
        <v>21</v>
      </c>
      <c r="D603" s="44" t="s">
        <v>136</v>
      </c>
      <c r="E603" s="26"/>
      <c r="F603" s="26">
        <v>700</v>
      </c>
      <c r="G603" s="110">
        <f t="shared" si="18"/>
        <v>1.2500892920922921</v>
      </c>
      <c r="H603" s="110">
        <v>559.96</v>
      </c>
      <c r="I603" s="42">
        <f t="shared" si="19"/>
        <v>-7370263.25</v>
      </c>
      <c r="J603" s="44" t="s">
        <v>149</v>
      </c>
      <c r="K603" s="44" t="s">
        <v>24</v>
      </c>
      <c r="L603" s="13" t="s">
        <v>800</v>
      </c>
      <c r="M603" s="44" t="s">
        <v>104</v>
      </c>
      <c r="N603" s="44" t="s">
        <v>25</v>
      </c>
    </row>
    <row r="604" spans="1:14">
      <c r="A604" s="29">
        <v>43487</v>
      </c>
      <c r="B604" s="44" t="s">
        <v>310</v>
      </c>
      <c r="C604" s="44" t="s">
        <v>21</v>
      </c>
      <c r="D604" s="44" t="s">
        <v>22</v>
      </c>
      <c r="E604" s="32"/>
      <c r="F604" s="32">
        <v>1000</v>
      </c>
      <c r="G604" s="110">
        <f t="shared" si="18"/>
        <v>1.7641662550278738</v>
      </c>
      <c r="H604" s="110">
        <v>566.84</v>
      </c>
      <c r="I604" s="42">
        <f t="shared" si="19"/>
        <v>-7371263.25</v>
      </c>
      <c r="J604" s="44" t="s">
        <v>144</v>
      </c>
      <c r="K604" s="46" t="s">
        <v>24</v>
      </c>
      <c r="L604" s="13" t="s">
        <v>799</v>
      </c>
      <c r="M604" s="44" t="s">
        <v>104</v>
      </c>
      <c r="N604" s="44" t="s">
        <v>25</v>
      </c>
    </row>
    <row r="605" spans="1:14">
      <c r="A605" s="29">
        <v>43487</v>
      </c>
      <c r="B605" s="44" t="s">
        <v>311</v>
      </c>
      <c r="C605" s="44" t="s">
        <v>21</v>
      </c>
      <c r="D605" s="44" t="s">
        <v>22</v>
      </c>
      <c r="E605" s="32"/>
      <c r="F605" s="32">
        <v>3000</v>
      </c>
      <c r="G605" s="110">
        <f t="shared" si="18"/>
        <v>5.2924987650836215</v>
      </c>
      <c r="H605" s="110">
        <v>566.84</v>
      </c>
      <c r="I605" s="42">
        <f t="shared" si="19"/>
        <v>-7374263.25</v>
      </c>
      <c r="J605" s="44" t="s">
        <v>144</v>
      </c>
      <c r="K605" s="46" t="s">
        <v>24</v>
      </c>
      <c r="L605" s="13" t="s">
        <v>799</v>
      </c>
      <c r="M605" s="44" t="s">
        <v>104</v>
      </c>
      <c r="N605" s="44" t="s">
        <v>25</v>
      </c>
    </row>
    <row r="606" spans="1:14">
      <c r="A606" s="29">
        <v>43487</v>
      </c>
      <c r="B606" s="44" t="s">
        <v>312</v>
      </c>
      <c r="C606" s="44" t="s">
        <v>21</v>
      </c>
      <c r="D606" s="44" t="s">
        <v>22</v>
      </c>
      <c r="E606" s="32"/>
      <c r="F606" s="32">
        <v>1500</v>
      </c>
      <c r="G606" s="110">
        <f t="shared" si="18"/>
        <v>2.6462493825418107</v>
      </c>
      <c r="H606" s="110">
        <v>566.84</v>
      </c>
      <c r="I606" s="42">
        <f t="shared" si="19"/>
        <v>-7375763.25</v>
      </c>
      <c r="J606" s="44" t="s">
        <v>144</v>
      </c>
      <c r="K606" s="46" t="s">
        <v>24</v>
      </c>
      <c r="L606" s="13" t="s">
        <v>799</v>
      </c>
      <c r="M606" s="44" t="s">
        <v>104</v>
      </c>
      <c r="N606" s="44" t="s">
        <v>25</v>
      </c>
    </row>
    <row r="607" spans="1:14">
      <c r="A607" s="29">
        <v>43487</v>
      </c>
      <c r="B607" s="44" t="s">
        <v>313</v>
      </c>
      <c r="C607" s="44" t="s">
        <v>21</v>
      </c>
      <c r="D607" s="44" t="s">
        <v>22</v>
      </c>
      <c r="E607" s="32"/>
      <c r="F607" s="32">
        <v>1000</v>
      </c>
      <c r="G607" s="110">
        <f t="shared" si="18"/>
        <v>1.7641662550278738</v>
      </c>
      <c r="H607" s="110">
        <v>566.84</v>
      </c>
      <c r="I607" s="42">
        <f t="shared" si="19"/>
        <v>-7376763.25</v>
      </c>
      <c r="J607" s="44" t="s">
        <v>144</v>
      </c>
      <c r="K607" s="46" t="s">
        <v>24</v>
      </c>
      <c r="L607" s="13" t="s">
        <v>799</v>
      </c>
      <c r="M607" s="44" t="s">
        <v>104</v>
      </c>
      <c r="N607" s="44" t="s">
        <v>25</v>
      </c>
    </row>
    <row r="608" spans="1:14">
      <c r="A608" s="29">
        <v>43487</v>
      </c>
      <c r="B608" s="44" t="s">
        <v>314</v>
      </c>
      <c r="C608" s="44" t="s">
        <v>21</v>
      </c>
      <c r="D608" s="44" t="s">
        <v>22</v>
      </c>
      <c r="E608" s="32"/>
      <c r="F608" s="32">
        <v>1000</v>
      </c>
      <c r="G608" s="110">
        <f t="shared" si="18"/>
        <v>1.7641662550278738</v>
      </c>
      <c r="H608" s="110">
        <v>566.84</v>
      </c>
      <c r="I608" s="42">
        <f t="shared" si="19"/>
        <v>-7377763.25</v>
      </c>
      <c r="J608" s="44" t="s">
        <v>144</v>
      </c>
      <c r="K608" s="46" t="s">
        <v>24</v>
      </c>
      <c r="L608" s="13" t="s">
        <v>799</v>
      </c>
      <c r="M608" s="44" t="s">
        <v>104</v>
      </c>
      <c r="N608" s="44" t="s">
        <v>25</v>
      </c>
    </row>
    <row r="609" spans="1:14">
      <c r="A609" s="29">
        <v>43487</v>
      </c>
      <c r="B609" s="44" t="s">
        <v>315</v>
      </c>
      <c r="C609" s="44" t="s">
        <v>21</v>
      </c>
      <c r="D609" s="44" t="s">
        <v>22</v>
      </c>
      <c r="E609" s="32"/>
      <c r="F609" s="32">
        <v>1000</v>
      </c>
      <c r="G609" s="110">
        <f t="shared" si="18"/>
        <v>1.7641662550278738</v>
      </c>
      <c r="H609" s="110">
        <v>566.84</v>
      </c>
      <c r="I609" s="42">
        <f t="shared" si="19"/>
        <v>-7378763.25</v>
      </c>
      <c r="J609" s="44" t="s">
        <v>144</v>
      </c>
      <c r="K609" s="46" t="s">
        <v>24</v>
      </c>
      <c r="L609" s="13" t="s">
        <v>799</v>
      </c>
      <c r="M609" s="44" t="s">
        <v>104</v>
      </c>
      <c r="N609" s="44" t="s">
        <v>25</v>
      </c>
    </row>
    <row r="610" spans="1:14" s="43" customFormat="1">
      <c r="A610" s="29">
        <v>43487</v>
      </c>
      <c r="B610" s="46" t="s">
        <v>469</v>
      </c>
      <c r="C610" s="44" t="s">
        <v>21</v>
      </c>
      <c r="D610" s="46" t="s">
        <v>102</v>
      </c>
      <c r="E610" s="32"/>
      <c r="F610" s="32">
        <v>1000</v>
      </c>
      <c r="G610" s="110">
        <f t="shared" si="18"/>
        <v>1.7858418458461318</v>
      </c>
      <c r="H610" s="110">
        <v>559.96</v>
      </c>
      <c r="I610" s="42">
        <f t="shared" si="19"/>
        <v>-7379763.25</v>
      </c>
      <c r="J610" s="44" t="s">
        <v>143</v>
      </c>
      <c r="K610" s="46" t="s">
        <v>24</v>
      </c>
      <c r="L610" s="13" t="s">
        <v>800</v>
      </c>
      <c r="M610" s="44" t="s">
        <v>104</v>
      </c>
      <c r="N610" s="44" t="s">
        <v>25</v>
      </c>
    </row>
    <row r="611" spans="1:14" s="43" customFormat="1">
      <c r="A611" s="29">
        <v>43487</v>
      </c>
      <c r="B611" s="46" t="s">
        <v>202</v>
      </c>
      <c r="C611" s="46" t="s">
        <v>41</v>
      </c>
      <c r="D611" s="46" t="s">
        <v>102</v>
      </c>
      <c r="E611" s="32"/>
      <c r="F611" s="32">
        <v>1000</v>
      </c>
      <c r="G611" s="110">
        <f t="shared" si="18"/>
        <v>1.7858418458461318</v>
      </c>
      <c r="H611" s="110">
        <v>559.96</v>
      </c>
      <c r="I611" s="42">
        <f t="shared" si="19"/>
        <v>-7380763.25</v>
      </c>
      <c r="J611" s="44" t="s">
        <v>143</v>
      </c>
      <c r="K611" s="46" t="s">
        <v>24</v>
      </c>
      <c r="L611" s="13" t="s">
        <v>800</v>
      </c>
      <c r="M611" s="44" t="s">
        <v>104</v>
      </c>
      <c r="N611" s="44" t="s">
        <v>25</v>
      </c>
    </row>
    <row r="612" spans="1:14" s="43" customFormat="1">
      <c r="A612" s="29">
        <v>43487</v>
      </c>
      <c r="B612" s="46" t="s">
        <v>99</v>
      </c>
      <c r="C612" s="44" t="s">
        <v>21</v>
      </c>
      <c r="D612" s="46" t="s">
        <v>102</v>
      </c>
      <c r="E612" s="32"/>
      <c r="F612" s="32">
        <v>1000</v>
      </c>
      <c r="G612" s="110">
        <f t="shared" si="18"/>
        <v>1.7858418458461318</v>
      </c>
      <c r="H612" s="110">
        <v>559.96</v>
      </c>
      <c r="I612" s="42">
        <f t="shared" si="19"/>
        <v>-7381763.25</v>
      </c>
      <c r="J612" s="44" t="s">
        <v>143</v>
      </c>
      <c r="K612" s="46" t="s">
        <v>24</v>
      </c>
      <c r="L612" s="13" t="s">
        <v>800</v>
      </c>
      <c r="M612" s="44" t="s">
        <v>104</v>
      </c>
      <c r="N612" s="44" t="s">
        <v>25</v>
      </c>
    </row>
    <row r="613" spans="1:14">
      <c r="A613" s="29">
        <v>43487</v>
      </c>
      <c r="B613" s="46" t="s">
        <v>602</v>
      </c>
      <c r="C613" s="44" t="s">
        <v>21</v>
      </c>
      <c r="D613" s="46" t="s">
        <v>22</v>
      </c>
      <c r="E613" s="32"/>
      <c r="F613" s="32">
        <v>1000</v>
      </c>
      <c r="G613" s="110">
        <f t="shared" si="18"/>
        <v>1.7641662550278738</v>
      </c>
      <c r="H613" s="110">
        <v>566.84</v>
      </c>
      <c r="I613" s="42">
        <f t="shared" si="19"/>
        <v>-7382763.25</v>
      </c>
      <c r="J613" s="46" t="s">
        <v>140</v>
      </c>
      <c r="K613" s="46" t="s">
        <v>536</v>
      </c>
      <c r="L613" s="13" t="s">
        <v>799</v>
      </c>
      <c r="M613" s="44" t="s">
        <v>104</v>
      </c>
      <c r="N613" s="44" t="s">
        <v>25</v>
      </c>
    </row>
    <row r="614" spans="1:14">
      <c r="A614" s="29">
        <v>43487</v>
      </c>
      <c r="B614" s="46" t="s">
        <v>603</v>
      </c>
      <c r="C614" s="44" t="s">
        <v>21</v>
      </c>
      <c r="D614" s="46" t="s">
        <v>22</v>
      </c>
      <c r="E614" s="32"/>
      <c r="F614" s="32">
        <v>700</v>
      </c>
      <c r="G614" s="110">
        <f t="shared" si="18"/>
        <v>1.2349163785195116</v>
      </c>
      <c r="H614" s="110">
        <v>566.84</v>
      </c>
      <c r="I614" s="42">
        <f t="shared" si="19"/>
        <v>-7383463.25</v>
      </c>
      <c r="J614" s="46" t="s">
        <v>140</v>
      </c>
      <c r="K614" s="46" t="s">
        <v>536</v>
      </c>
      <c r="L614" s="13" t="s">
        <v>799</v>
      </c>
      <c r="M614" s="44" t="s">
        <v>104</v>
      </c>
      <c r="N614" s="44" t="s">
        <v>25</v>
      </c>
    </row>
    <row r="615" spans="1:14">
      <c r="A615" s="29">
        <v>43487</v>
      </c>
      <c r="B615" s="46" t="s">
        <v>604</v>
      </c>
      <c r="C615" s="44" t="s">
        <v>21</v>
      </c>
      <c r="D615" s="46" t="s">
        <v>22</v>
      </c>
      <c r="E615" s="32"/>
      <c r="F615" s="32">
        <v>1000</v>
      </c>
      <c r="G615" s="110">
        <f t="shared" si="18"/>
        <v>1.7641662550278738</v>
      </c>
      <c r="H615" s="110">
        <v>566.84</v>
      </c>
      <c r="I615" s="42">
        <f t="shared" si="19"/>
        <v>-7384463.25</v>
      </c>
      <c r="J615" s="46" t="s">
        <v>140</v>
      </c>
      <c r="K615" s="46" t="s">
        <v>536</v>
      </c>
      <c r="L615" s="13" t="s">
        <v>799</v>
      </c>
      <c r="M615" s="44" t="s">
        <v>104</v>
      </c>
      <c r="N615" s="44" t="s">
        <v>25</v>
      </c>
    </row>
    <row r="616" spans="1:14">
      <c r="A616" s="29">
        <v>43487</v>
      </c>
      <c r="B616" s="46" t="s">
        <v>605</v>
      </c>
      <c r="C616" s="44" t="s">
        <v>21</v>
      </c>
      <c r="D616" s="46" t="s">
        <v>22</v>
      </c>
      <c r="E616" s="32"/>
      <c r="F616" s="32">
        <v>1000</v>
      </c>
      <c r="G616" s="110">
        <f t="shared" si="18"/>
        <v>1.7641662550278738</v>
      </c>
      <c r="H616" s="110">
        <v>566.84</v>
      </c>
      <c r="I616" s="42">
        <f t="shared" si="19"/>
        <v>-7385463.25</v>
      </c>
      <c r="J616" s="46" t="s">
        <v>140</v>
      </c>
      <c r="K616" s="46" t="s">
        <v>536</v>
      </c>
      <c r="L616" s="13" t="s">
        <v>799</v>
      </c>
      <c r="M616" s="44" t="s">
        <v>104</v>
      </c>
      <c r="N616" s="44" t="s">
        <v>25</v>
      </c>
    </row>
    <row r="617" spans="1:14">
      <c r="A617" s="29">
        <v>43487</v>
      </c>
      <c r="B617" s="46" t="s">
        <v>606</v>
      </c>
      <c r="C617" s="44" t="s">
        <v>793</v>
      </c>
      <c r="D617" s="46" t="s">
        <v>22</v>
      </c>
      <c r="E617" s="32"/>
      <c r="F617" s="32">
        <v>3500</v>
      </c>
      <c r="G617" s="110">
        <f t="shared" si="18"/>
        <v>6.1745818925975584</v>
      </c>
      <c r="H617" s="110">
        <v>566.84</v>
      </c>
      <c r="I617" s="42">
        <f t="shared" si="19"/>
        <v>-7388963.25</v>
      </c>
      <c r="J617" s="46" t="s">
        <v>140</v>
      </c>
      <c r="K617" s="46" t="s">
        <v>536</v>
      </c>
      <c r="L617" s="13" t="s">
        <v>799</v>
      </c>
      <c r="M617" s="44" t="s">
        <v>104</v>
      </c>
      <c r="N617" s="44" t="s">
        <v>25</v>
      </c>
    </row>
    <row r="618" spans="1:14">
      <c r="A618" s="29">
        <v>43487</v>
      </c>
      <c r="B618" s="46" t="s">
        <v>607</v>
      </c>
      <c r="C618" s="44" t="s">
        <v>21</v>
      </c>
      <c r="D618" s="46" t="s">
        <v>22</v>
      </c>
      <c r="E618" s="32"/>
      <c r="F618" s="32">
        <v>1000</v>
      </c>
      <c r="G618" s="110">
        <f t="shared" si="18"/>
        <v>1.7641662550278738</v>
      </c>
      <c r="H618" s="110">
        <v>566.84</v>
      </c>
      <c r="I618" s="42">
        <f t="shared" si="19"/>
        <v>-7389963.25</v>
      </c>
      <c r="J618" s="46" t="s">
        <v>140</v>
      </c>
      <c r="K618" s="46" t="s">
        <v>536</v>
      </c>
      <c r="L618" s="13" t="s">
        <v>799</v>
      </c>
      <c r="M618" s="44" t="s">
        <v>104</v>
      </c>
      <c r="N618" s="44" t="s">
        <v>25</v>
      </c>
    </row>
    <row r="619" spans="1:14">
      <c r="A619" s="29">
        <v>43487</v>
      </c>
      <c r="B619" s="46" t="s">
        <v>608</v>
      </c>
      <c r="C619" s="44" t="s">
        <v>793</v>
      </c>
      <c r="D619" s="46" t="s">
        <v>22</v>
      </c>
      <c r="E619" s="32"/>
      <c r="F619" s="32">
        <v>2000</v>
      </c>
      <c r="G619" s="110">
        <f t="shared" si="18"/>
        <v>3.5283325100557477</v>
      </c>
      <c r="H619" s="110">
        <v>566.84</v>
      </c>
      <c r="I619" s="42">
        <f t="shared" si="19"/>
        <v>-7391963.25</v>
      </c>
      <c r="J619" s="46" t="s">
        <v>140</v>
      </c>
      <c r="K619" s="46" t="s">
        <v>536</v>
      </c>
      <c r="L619" s="13" t="s">
        <v>799</v>
      </c>
      <c r="M619" s="44" t="s">
        <v>104</v>
      </c>
      <c r="N619" s="44" t="s">
        <v>25</v>
      </c>
    </row>
    <row r="620" spans="1:14">
      <c r="A620" s="29">
        <v>43487</v>
      </c>
      <c r="B620" s="46" t="s">
        <v>609</v>
      </c>
      <c r="C620" s="44" t="s">
        <v>21</v>
      </c>
      <c r="D620" s="46" t="s">
        <v>22</v>
      </c>
      <c r="E620" s="32"/>
      <c r="F620" s="32">
        <v>1000</v>
      </c>
      <c r="G620" s="110">
        <f t="shared" si="18"/>
        <v>1.7641662550278738</v>
      </c>
      <c r="H620" s="110">
        <v>566.84</v>
      </c>
      <c r="I620" s="42">
        <f t="shared" si="19"/>
        <v>-7392963.25</v>
      </c>
      <c r="J620" s="46" t="s">
        <v>140</v>
      </c>
      <c r="K620" s="46" t="s">
        <v>536</v>
      </c>
      <c r="L620" s="13" t="s">
        <v>799</v>
      </c>
      <c r="M620" s="44" t="s">
        <v>104</v>
      </c>
      <c r="N620" s="44" t="s">
        <v>25</v>
      </c>
    </row>
    <row r="621" spans="1:14">
      <c r="A621" s="29">
        <v>43487</v>
      </c>
      <c r="B621" s="46" t="s">
        <v>610</v>
      </c>
      <c r="C621" s="44" t="s">
        <v>21</v>
      </c>
      <c r="D621" s="46" t="s">
        <v>22</v>
      </c>
      <c r="E621" s="32"/>
      <c r="F621" s="32">
        <v>1000</v>
      </c>
      <c r="G621" s="110">
        <f t="shared" si="18"/>
        <v>1.7641662550278738</v>
      </c>
      <c r="H621" s="110">
        <v>566.84</v>
      </c>
      <c r="I621" s="42">
        <f t="shared" si="19"/>
        <v>-7393963.25</v>
      </c>
      <c r="J621" s="46" t="s">
        <v>140</v>
      </c>
      <c r="K621" s="46" t="s">
        <v>536</v>
      </c>
      <c r="L621" s="13" t="s">
        <v>799</v>
      </c>
      <c r="M621" s="44" t="s">
        <v>104</v>
      </c>
      <c r="N621" s="44" t="s">
        <v>25</v>
      </c>
    </row>
    <row r="622" spans="1:14">
      <c r="A622" s="29">
        <v>43487</v>
      </c>
      <c r="B622" s="44" t="s">
        <v>706</v>
      </c>
      <c r="C622" s="44" t="s">
        <v>21</v>
      </c>
      <c r="D622" s="44" t="s">
        <v>102</v>
      </c>
      <c r="E622" s="31"/>
      <c r="F622" s="31">
        <v>2000</v>
      </c>
      <c r="G622" s="110">
        <f t="shared" si="18"/>
        <v>3.5716836916922636</v>
      </c>
      <c r="H622" s="110">
        <v>559.96</v>
      </c>
      <c r="I622" s="42">
        <f t="shared" si="19"/>
        <v>-7395963.25</v>
      </c>
      <c r="J622" s="44" t="s">
        <v>417</v>
      </c>
      <c r="K622" s="44" t="s">
        <v>634</v>
      </c>
      <c r="L622" s="13" t="s">
        <v>800</v>
      </c>
      <c r="M622" s="44" t="s">
        <v>104</v>
      </c>
      <c r="N622" s="44" t="s">
        <v>25</v>
      </c>
    </row>
    <row r="623" spans="1:14">
      <c r="A623" s="29">
        <v>43488</v>
      </c>
      <c r="B623" s="44" t="s">
        <v>82</v>
      </c>
      <c r="C623" s="44" t="s">
        <v>21</v>
      </c>
      <c r="D623" s="44" t="s">
        <v>22</v>
      </c>
      <c r="E623" s="26"/>
      <c r="F623" s="26">
        <v>1000</v>
      </c>
      <c r="G623" s="110">
        <f t="shared" si="18"/>
        <v>1.7641662550278738</v>
      </c>
      <c r="H623" s="110">
        <v>566.84</v>
      </c>
      <c r="I623" s="42">
        <f t="shared" si="19"/>
        <v>-7396963.25</v>
      </c>
      <c r="J623" s="44" t="s">
        <v>23</v>
      </c>
      <c r="K623" s="44" t="s">
        <v>24</v>
      </c>
      <c r="L623" s="13" t="s">
        <v>799</v>
      </c>
      <c r="M623" s="44" t="s">
        <v>104</v>
      </c>
      <c r="N623" s="44" t="s">
        <v>25</v>
      </c>
    </row>
    <row r="624" spans="1:14">
      <c r="A624" s="29">
        <v>43488</v>
      </c>
      <c r="B624" s="44" t="s">
        <v>83</v>
      </c>
      <c r="C624" s="44" t="s">
        <v>21</v>
      </c>
      <c r="D624" s="44" t="s">
        <v>22</v>
      </c>
      <c r="E624" s="26"/>
      <c r="F624" s="26">
        <v>1000</v>
      </c>
      <c r="G624" s="110">
        <f t="shared" si="18"/>
        <v>1.7641662550278738</v>
      </c>
      <c r="H624" s="110">
        <v>566.84</v>
      </c>
      <c r="I624" s="42">
        <f t="shared" si="19"/>
        <v>-7397963.25</v>
      </c>
      <c r="J624" s="44" t="s">
        <v>23</v>
      </c>
      <c r="K624" s="44" t="s">
        <v>24</v>
      </c>
      <c r="L624" s="13" t="s">
        <v>799</v>
      </c>
      <c r="M624" s="44" t="s">
        <v>104</v>
      </c>
      <c r="N624" s="44" t="s">
        <v>25</v>
      </c>
    </row>
    <row r="625" spans="1:14">
      <c r="A625" s="29">
        <v>43488</v>
      </c>
      <c r="B625" s="44" t="s">
        <v>84</v>
      </c>
      <c r="C625" s="44" t="s">
        <v>21</v>
      </c>
      <c r="D625" s="44" t="s">
        <v>22</v>
      </c>
      <c r="E625" s="26"/>
      <c r="F625" s="26">
        <v>1000</v>
      </c>
      <c r="G625" s="110">
        <f t="shared" si="18"/>
        <v>1.7641662550278738</v>
      </c>
      <c r="H625" s="110">
        <v>566.84</v>
      </c>
      <c r="I625" s="42">
        <f t="shared" si="19"/>
        <v>-7398963.25</v>
      </c>
      <c r="J625" s="44" t="s">
        <v>23</v>
      </c>
      <c r="K625" s="44" t="s">
        <v>24</v>
      </c>
      <c r="L625" s="13" t="s">
        <v>799</v>
      </c>
      <c r="M625" s="44" t="s">
        <v>104</v>
      </c>
      <c r="N625" s="44" t="s">
        <v>25</v>
      </c>
    </row>
    <row r="626" spans="1:14">
      <c r="A626" s="29">
        <v>43488</v>
      </c>
      <c r="B626" s="44" t="s">
        <v>85</v>
      </c>
      <c r="C626" s="44" t="s">
        <v>21</v>
      </c>
      <c r="D626" s="44" t="s">
        <v>22</v>
      </c>
      <c r="E626" s="26"/>
      <c r="F626" s="26">
        <v>1000</v>
      </c>
      <c r="G626" s="110">
        <f t="shared" si="18"/>
        <v>1.7641662550278738</v>
      </c>
      <c r="H626" s="110">
        <v>566.84</v>
      </c>
      <c r="I626" s="42">
        <f t="shared" si="19"/>
        <v>-7399963.25</v>
      </c>
      <c r="J626" s="44" t="s">
        <v>23</v>
      </c>
      <c r="K626" s="44" t="s">
        <v>24</v>
      </c>
      <c r="L626" s="13" t="s">
        <v>799</v>
      </c>
      <c r="M626" s="44" t="s">
        <v>104</v>
      </c>
      <c r="N626" s="44" t="s">
        <v>25</v>
      </c>
    </row>
    <row r="627" spans="1:14">
      <c r="A627" s="29">
        <v>43488</v>
      </c>
      <c r="B627" s="44" t="s">
        <v>86</v>
      </c>
      <c r="C627" s="44" t="s">
        <v>21</v>
      </c>
      <c r="D627" s="44" t="s">
        <v>22</v>
      </c>
      <c r="E627" s="26"/>
      <c r="F627" s="26">
        <v>450</v>
      </c>
      <c r="G627" s="110">
        <f t="shared" si="18"/>
        <v>0.79387481476254318</v>
      </c>
      <c r="H627" s="110">
        <v>566.84</v>
      </c>
      <c r="I627" s="42">
        <f t="shared" si="19"/>
        <v>-7400413.25</v>
      </c>
      <c r="J627" s="44" t="s">
        <v>23</v>
      </c>
      <c r="K627" s="44" t="s">
        <v>24</v>
      </c>
      <c r="L627" s="13" t="s">
        <v>799</v>
      </c>
      <c r="M627" s="44" t="s">
        <v>104</v>
      </c>
      <c r="N627" s="44" t="s">
        <v>25</v>
      </c>
    </row>
    <row r="628" spans="1:14">
      <c r="A628" s="29">
        <v>43488</v>
      </c>
      <c r="B628" s="46" t="s">
        <v>130</v>
      </c>
      <c r="C628" s="44" t="s">
        <v>21</v>
      </c>
      <c r="D628" s="46" t="s">
        <v>102</v>
      </c>
      <c r="E628" s="32"/>
      <c r="F628" s="32">
        <v>1000</v>
      </c>
      <c r="G628" s="110">
        <f t="shared" si="18"/>
        <v>1.7858418458461318</v>
      </c>
      <c r="H628" s="110">
        <v>559.96</v>
      </c>
      <c r="I628" s="42">
        <f t="shared" si="19"/>
        <v>-7401413.25</v>
      </c>
      <c r="J628" s="46" t="s">
        <v>103</v>
      </c>
      <c r="K628" s="46" t="s">
        <v>24</v>
      </c>
      <c r="L628" s="13" t="s">
        <v>800</v>
      </c>
      <c r="M628" s="44" t="s">
        <v>104</v>
      </c>
      <c r="N628" s="44" t="s">
        <v>25</v>
      </c>
    </row>
    <row r="629" spans="1:14">
      <c r="A629" s="29">
        <v>43488</v>
      </c>
      <c r="B629" s="46" t="s">
        <v>131</v>
      </c>
      <c r="C629" s="44" t="s">
        <v>21</v>
      </c>
      <c r="D629" s="46" t="s">
        <v>102</v>
      </c>
      <c r="E629" s="32"/>
      <c r="F629" s="32">
        <v>1000</v>
      </c>
      <c r="G629" s="110">
        <f t="shared" si="18"/>
        <v>1.7858418458461318</v>
      </c>
      <c r="H629" s="110">
        <v>559.96</v>
      </c>
      <c r="I629" s="42">
        <f t="shared" si="19"/>
        <v>-7402413.25</v>
      </c>
      <c r="J629" s="46" t="s">
        <v>103</v>
      </c>
      <c r="K629" s="46" t="s">
        <v>24</v>
      </c>
      <c r="L629" s="13" t="s">
        <v>800</v>
      </c>
      <c r="M629" s="44" t="s">
        <v>104</v>
      </c>
      <c r="N629" s="44" t="s">
        <v>25</v>
      </c>
    </row>
    <row r="630" spans="1:14" s="43" customFormat="1">
      <c r="A630" s="29">
        <v>43488</v>
      </c>
      <c r="B630" s="44" t="s">
        <v>230</v>
      </c>
      <c r="C630" s="44" t="s">
        <v>21</v>
      </c>
      <c r="D630" s="44" t="s">
        <v>136</v>
      </c>
      <c r="E630" s="26"/>
      <c r="F630" s="26">
        <v>1000</v>
      </c>
      <c r="G630" s="110">
        <f t="shared" si="18"/>
        <v>1.7858418458461318</v>
      </c>
      <c r="H630" s="110">
        <v>559.96</v>
      </c>
      <c r="I630" s="42">
        <f t="shared" si="19"/>
        <v>-7403413.25</v>
      </c>
      <c r="J630" s="44" t="s">
        <v>149</v>
      </c>
      <c r="K630" s="44" t="s">
        <v>24</v>
      </c>
      <c r="L630" s="13" t="s">
        <v>800</v>
      </c>
      <c r="M630" s="44" t="s">
        <v>104</v>
      </c>
      <c r="N630" s="44" t="s">
        <v>25</v>
      </c>
    </row>
    <row r="631" spans="1:14" s="43" customFormat="1">
      <c r="A631" s="29">
        <v>43488</v>
      </c>
      <c r="B631" s="44" t="s">
        <v>246</v>
      </c>
      <c r="C631" s="44" t="s">
        <v>21</v>
      </c>
      <c r="D631" s="44" t="s">
        <v>136</v>
      </c>
      <c r="E631" s="26"/>
      <c r="F631" s="26">
        <v>1000</v>
      </c>
      <c r="G631" s="110">
        <f t="shared" si="18"/>
        <v>1.7858418458461318</v>
      </c>
      <c r="H631" s="110">
        <v>559.96</v>
      </c>
      <c r="I631" s="42">
        <f t="shared" si="19"/>
        <v>-7404413.25</v>
      </c>
      <c r="J631" s="44" t="s">
        <v>149</v>
      </c>
      <c r="K631" s="44" t="s">
        <v>24</v>
      </c>
      <c r="L631" s="13" t="s">
        <v>800</v>
      </c>
      <c r="M631" s="44" t="s">
        <v>104</v>
      </c>
      <c r="N631" s="44" t="s">
        <v>25</v>
      </c>
    </row>
    <row r="632" spans="1:14" s="43" customFormat="1">
      <c r="A632" s="29">
        <v>43488</v>
      </c>
      <c r="B632" s="44" t="s">
        <v>247</v>
      </c>
      <c r="C632" s="44" t="s">
        <v>21</v>
      </c>
      <c r="D632" s="44" t="s">
        <v>136</v>
      </c>
      <c r="E632" s="26"/>
      <c r="F632" s="26">
        <v>1000</v>
      </c>
      <c r="G632" s="110">
        <f t="shared" si="18"/>
        <v>1.7858418458461318</v>
      </c>
      <c r="H632" s="110">
        <v>559.96</v>
      </c>
      <c r="I632" s="42">
        <f t="shared" si="19"/>
        <v>-7405413.25</v>
      </c>
      <c r="J632" s="44" t="s">
        <v>149</v>
      </c>
      <c r="K632" s="44" t="s">
        <v>24</v>
      </c>
      <c r="L632" s="13" t="s">
        <v>800</v>
      </c>
      <c r="M632" s="44" t="s">
        <v>104</v>
      </c>
      <c r="N632" s="44" t="s">
        <v>25</v>
      </c>
    </row>
    <row r="633" spans="1:14" s="43" customFormat="1">
      <c r="A633" s="29">
        <v>43488</v>
      </c>
      <c r="B633" s="44" t="s">
        <v>223</v>
      </c>
      <c r="C633" s="44" t="s">
        <v>21</v>
      </c>
      <c r="D633" s="44" t="s">
        <v>136</v>
      </c>
      <c r="E633" s="26"/>
      <c r="F633" s="26">
        <v>1000</v>
      </c>
      <c r="G633" s="110">
        <f t="shared" si="18"/>
        <v>1.7858418458461318</v>
      </c>
      <c r="H633" s="110">
        <v>559.96</v>
      </c>
      <c r="I633" s="42">
        <f t="shared" si="19"/>
        <v>-7406413.25</v>
      </c>
      <c r="J633" s="44" t="s">
        <v>149</v>
      </c>
      <c r="K633" s="44" t="s">
        <v>24</v>
      </c>
      <c r="L633" s="13" t="s">
        <v>800</v>
      </c>
      <c r="M633" s="44" t="s">
        <v>104</v>
      </c>
      <c r="N633" s="44" t="s">
        <v>25</v>
      </c>
    </row>
    <row r="634" spans="1:14" s="43" customFormat="1">
      <c r="A634" s="29">
        <v>43488</v>
      </c>
      <c r="B634" s="44" t="s">
        <v>248</v>
      </c>
      <c r="C634" s="44" t="s">
        <v>21</v>
      </c>
      <c r="D634" s="44" t="s">
        <v>136</v>
      </c>
      <c r="E634" s="26"/>
      <c r="F634" s="26">
        <v>1000</v>
      </c>
      <c r="G634" s="110">
        <f t="shared" si="18"/>
        <v>1.7858418458461318</v>
      </c>
      <c r="H634" s="110">
        <v>559.96</v>
      </c>
      <c r="I634" s="42">
        <f t="shared" si="19"/>
        <v>-7407413.25</v>
      </c>
      <c r="J634" s="44" t="s">
        <v>149</v>
      </c>
      <c r="K634" s="44" t="s">
        <v>24</v>
      </c>
      <c r="L634" s="13" t="s">
        <v>800</v>
      </c>
      <c r="M634" s="44" t="s">
        <v>104</v>
      </c>
      <c r="N634" s="44" t="s">
        <v>25</v>
      </c>
    </row>
    <row r="635" spans="1:14" s="43" customFormat="1">
      <c r="A635" s="29">
        <v>43488</v>
      </c>
      <c r="B635" s="44" t="s">
        <v>235</v>
      </c>
      <c r="C635" s="44" t="s">
        <v>21</v>
      </c>
      <c r="D635" s="44" t="s">
        <v>136</v>
      </c>
      <c r="E635" s="26"/>
      <c r="F635" s="26">
        <v>1000</v>
      </c>
      <c r="G635" s="110">
        <f t="shared" si="18"/>
        <v>1.7858418458461318</v>
      </c>
      <c r="H635" s="110">
        <v>559.96</v>
      </c>
      <c r="I635" s="42">
        <f t="shared" si="19"/>
        <v>-7408413.25</v>
      </c>
      <c r="J635" s="44" t="s">
        <v>149</v>
      </c>
      <c r="K635" s="44" t="s">
        <v>24</v>
      </c>
      <c r="L635" s="13" t="s">
        <v>800</v>
      </c>
      <c r="M635" s="44" t="s">
        <v>104</v>
      </c>
      <c r="N635" s="44" t="s">
        <v>25</v>
      </c>
    </row>
    <row r="636" spans="1:14" s="43" customFormat="1">
      <c r="A636" s="29">
        <v>43488</v>
      </c>
      <c r="B636" s="44" t="s">
        <v>249</v>
      </c>
      <c r="C636" s="44" t="s">
        <v>21</v>
      </c>
      <c r="D636" s="44" t="s">
        <v>136</v>
      </c>
      <c r="E636" s="26"/>
      <c r="F636" s="26">
        <v>1000</v>
      </c>
      <c r="G636" s="110">
        <f t="shared" si="18"/>
        <v>1.7858418458461318</v>
      </c>
      <c r="H636" s="110">
        <v>559.96</v>
      </c>
      <c r="I636" s="42">
        <f t="shared" si="19"/>
        <v>-7409413.25</v>
      </c>
      <c r="J636" s="44" t="s">
        <v>149</v>
      </c>
      <c r="K636" s="44" t="s">
        <v>24</v>
      </c>
      <c r="L636" s="13" t="s">
        <v>800</v>
      </c>
      <c r="M636" s="44" t="s">
        <v>104</v>
      </c>
      <c r="N636" s="44" t="s">
        <v>25</v>
      </c>
    </row>
    <row r="637" spans="1:14" s="43" customFormat="1">
      <c r="A637" s="29">
        <v>43488</v>
      </c>
      <c r="B637" s="44" t="s">
        <v>225</v>
      </c>
      <c r="C637" s="44" t="s">
        <v>21</v>
      </c>
      <c r="D637" s="44" t="s">
        <v>136</v>
      </c>
      <c r="E637" s="26"/>
      <c r="F637" s="26">
        <v>1000</v>
      </c>
      <c r="G637" s="110">
        <f t="shared" si="18"/>
        <v>1.7858418458461318</v>
      </c>
      <c r="H637" s="110">
        <v>559.96</v>
      </c>
      <c r="I637" s="42">
        <f t="shared" si="19"/>
        <v>-7410413.25</v>
      </c>
      <c r="J637" s="44" t="s">
        <v>149</v>
      </c>
      <c r="K637" s="44" t="s">
        <v>24</v>
      </c>
      <c r="L637" s="13" t="s">
        <v>800</v>
      </c>
      <c r="M637" s="44" t="s">
        <v>104</v>
      </c>
      <c r="N637" s="44" t="s">
        <v>25</v>
      </c>
    </row>
    <row r="638" spans="1:14" s="43" customFormat="1">
      <c r="A638" s="29">
        <v>43488</v>
      </c>
      <c r="B638" s="44" t="s">
        <v>226</v>
      </c>
      <c r="C638" s="44" t="s">
        <v>21</v>
      </c>
      <c r="D638" s="44" t="s">
        <v>136</v>
      </c>
      <c r="E638" s="26"/>
      <c r="F638" s="26">
        <v>1000</v>
      </c>
      <c r="G638" s="110">
        <f t="shared" si="18"/>
        <v>1.7858418458461318</v>
      </c>
      <c r="H638" s="110">
        <v>559.96</v>
      </c>
      <c r="I638" s="42">
        <f t="shared" si="19"/>
        <v>-7411413.25</v>
      </c>
      <c r="J638" s="44" t="s">
        <v>149</v>
      </c>
      <c r="K638" s="44" t="s">
        <v>24</v>
      </c>
      <c r="L638" s="13" t="s">
        <v>800</v>
      </c>
      <c r="M638" s="44" t="s">
        <v>104</v>
      </c>
      <c r="N638" s="44" t="s">
        <v>25</v>
      </c>
    </row>
    <row r="639" spans="1:14">
      <c r="A639" s="29">
        <v>43488</v>
      </c>
      <c r="B639" s="44" t="s">
        <v>316</v>
      </c>
      <c r="C639" s="44" t="s">
        <v>21</v>
      </c>
      <c r="D639" s="44" t="s">
        <v>22</v>
      </c>
      <c r="E639" s="32"/>
      <c r="F639" s="32">
        <v>1000</v>
      </c>
      <c r="G639" s="110">
        <f t="shared" si="18"/>
        <v>1.7641662550278738</v>
      </c>
      <c r="H639" s="110">
        <v>566.84</v>
      </c>
      <c r="I639" s="42">
        <f t="shared" si="19"/>
        <v>-7412413.25</v>
      </c>
      <c r="J639" s="44" t="s">
        <v>144</v>
      </c>
      <c r="K639" s="46" t="s">
        <v>24</v>
      </c>
      <c r="L639" s="13" t="s">
        <v>799</v>
      </c>
      <c r="M639" s="44" t="s">
        <v>104</v>
      </c>
      <c r="N639" s="44" t="s">
        <v>25</v>
      </c>
    </row>
    <row r="640" spans="1:14">
      <c r="A640" s="29">
        <v>43488</v>
      </c>
      <c r="B640" s="44" t="s">
        <v>317</v>
      </c>
      <c r="C640" s="44" t="s">
        <v>793</v>
      </c>
      <c r="D640" s="44" t="s">
        <v>22</v>
      </c>
      <c r="E640" s="32"/>
      <c r="F640" s="32">
        <v>3500</v>
      </c>
      <c r="G640" s="110">
        <f t="shared" si="18"/>
        <v>6.1745818925975584</v>
      </c>
      <c r="H640" s="110">
        <v>566.84</v>
      </c>
      <c r="I640" s="42">
        <f t="shared" si="19"/>
        <v>-7415913.25</v>
      </c>
      <c r="J640" s="44" t="s">
        <v>144</v>
      </c>
      <c r="K640" s="46" t="s">
        <v>24</v>
      </c>
      <c r="L640" s="13" t="s">
        <v>799</v>
      </c>
      <c r="M640" s="44" t="s">
        <v>104</v>
      </c>
      <c r="N640" s="44" t="s">
        <v>25</v>
      </c>
    </row>
    <row r="641" spans="1:14">
      <c r="A641" s="29">
        <v>43488</v>
      </c>
      <c r="B641" s="44" t="s">
        <v>318</v>
      </c>
      <c r="C641" s="44" t="s">
        <v>21</v>
      </c>
      <c r="D641" s="44" t="s">
        <v>22</v>
      </c>
      <c r="E641" s="32"/>
      <c r="F641" s="32">
        <v>3000</v>
      </c>
      <c r="G641" s="110">
        <f t="shared" si="18"/>
        <v>5.2924987650836215</v>
      </c>
      <c r="H641" s="110">
        <v>566.84</v>
      </c>
      <c r="I641" s="42">
        <f t="shared" si="19"/>
        <v>-7418913.25</v>
      </c>
      <c r="J641" s="44" t="s">
        <v>144</v>
      </c>
      <c r="K641" s="46" t="s">
        <v>24</v>
      </c>
      <c r="L641" s="13" t="s">
        <v>799</v>
      </c>
      <c r="M641" s="44" t="s">
        <v>104</v>
      </c>
      <c r="N641" s="44" t="s">
        <v>25</v>
      </c>
    </row>
    <row r="642" spans="1:14">
      <c r="A642" s="29">
        <v>43488</v>
      </c>
      <c r="B642" s="44" t="s">
        <v>319</v>
      </c>
      <c r="C642" s="44" t="s">
        <v>21</v>
      </c>
      <c r="D642" s="44" t="s">
        <v>22</v>
      </c>
      <c r="E642" s="32"/>
      <c r="F642" s="32">
        <v>1000</v>
      </c>
      <c r="G642" s="110">
        <f t="shared" si="18"/>
        <v>1.7641662550278738</v>
      </c>
      <c r="H642" s="110">
        <v>566.84</v>
      </c>
      <c r="I642" s="42">
        <f t="shared" si="19"/>
        <v>-7419913.25</v>
      </c>
      <c r="J642" s="44" t="s">
        <v>144</v>
      </c>
      <c r="K642" s="46" t="s">
        <v>24</v>
      </c>
      <c r="L642" s="13" t="s">
        <v>799</v>
      </c>
      <c r="M642" s="44" t="s">
        <v>104</v>
      </c>
      <c r="N642" s="44" t="s">
        <v>25</v>
      </c>
    </row>
    <row r="643" spans="1:14">
      <c r="A643" s="29">
        <v>43488</v>
      </c>
      <c r="B643" s="44" t="s">
        <v>320</v>
      </c>
      <c r="C643" s="44" t="s">
        <v>21</v>
      </c>
      <c r="D643" s="44" t="s">
        <v>22</v>
      </c>
      <c r="E643" s="32"/>
      <c r="F643" s="32">
        <v>1000</v>
      </c>
      <c r="G643" s="110">
        <f t="shared" si="18"/>
        <v>1.7641662550278738</v>
      </c>
      <c r="H643" s="110">
        <v>566.84</v>
      </c>
      <c r="I643" s="42">
        <f t="shared" si="19"/>
        <v>-7420913.25</v>
      </c>
      <c r="J643" s="44" t="s">
        <v>144</v>
      </c>
      <c r="K643" s="46" t="s">
        <v>24</v>
      </c>
      <c r="L643" s="13" t="s">
        <v>799</v>
      </c>
      <c r="M643" s="44" t="s">
        <v>104</v>
      </c>
      <c r="N643" s="44" t="s">
        <v>25</v>
      </c>
    </row>
    <row r="644" spans="1:14" s="43" customFormat="1">
      <c r="A644" s="29">
        <v>43488</v>
      </c>
      <c r="B644" s="44" t="s">
        <v>428</v>
      </c>
      <c r="C644" s="44" t="s">
        <v>21</v>
      </c>
      <c r="D644" s="44" t="s">
        <v>102</v>
      </c>
      <c r="E644" s="26"/>
      <c r="F644" s="26">
        <v>1000</v>
      </c>
      <c r="G644" s="110">
        <f t="shared" si="18"/>
        <v>1.7858418458461318</v>
      </c>
      <c r="H644" s="110">
        <v>559.96</v>
      </c>
      <c r="I644" s="42">
        <f t="shared" si="19"/>
        <v>-7421913.25</v>
      </c>
      <c r="J644" s="44" t="s">
        <v>374</v>
      </c>
      <c r="K644" s="44" t="s">
        <v>24</v>
      </c>
      <c r="L644" s="13" t="s">
        <v>800</v>
      </c>
      <c r="M644" s="44" t="s">
        <v>104</v>
      </c>
      <c r="N644" s="44" t="s">
        <v>25</v>
      </c>
    </row>
    <row r="645" spans="1:14" s="43" customFormat="1">
      <c r="A645" s="29">
        <v>43488</v>
      </c>
      <c r="B645" s="44" t="s">
        <v>377</v>
      </c>
      <c r="C645" s="44" t="s">
        <v>21</v>
      </c>
      <c r="D645" s="44" t="s">
        <v>102</v>
      </c>
      <c r="E645" s="26"/>
      <c r="F645" s="26">
        <v>500</v>
      </c>
      <c r="G645" s="110">
        <f t="shared" si="18"/>
        <v>0.89292092292306591</v>
      </c>
      <c r="H645" s="110">
        <v>559.96</v>
      </c>
      <c r="I645" s="42">
        <f t="shared" si="19"/>
        <v>-7422413.25</v>
      </c>
      <c r="J645" s="44" t="s">
        <v>374</v>
      </c>
      <c r="K645" s="44" t="s">
        <v>24</v>
      </c>
      <c r="L645" s="13" t="s">
        <v>800</v>
      </c>
      <c r="M645" s="44" t="s">
        <v>104</v>
      </c>
      <c r="N645" s="44" t="s">
        <v>25</v>
      </c>
    </row>
    <row r="646" spans="1:14" s="43" customFormat="1">
      <c r="A646" s="29">
        <v>43488</v>
      </c>
      <c r="B646" s="44" t="s">
        <v>429</v>
      </c>
      <c r="C646" s="44" t="s">
        <v>21</v>
      </c>
      <c r="D646" s="44" t="s">
        <v>102</v>
      </c>
      <c r="E646" s="26"/>
      <c r="F646" s="26">
        <v>500</v>
      </c>
      <c r="G646" s="110">
        <f t="shared" si="18"/>
        <v>0.89292092292306591</v>
      </c>
      <c r="H646" s="110">
        <v>559.96</v>
      </c>
      <c r="I646" s="42">
        <f t="shared" si="19"/>
        <v>-7422913.25</v>
      </c>
      <c r="J646" s="44" t="s">
        <v>374</v>
      </c>
      <c r="K646" s="44" t="s">
        <v>24</v>
      </c>
      <c r="L646" s="13" t="s">
        <v>800</v>
      </c>
      <c r="M646" s="44" t="s">
        <v>104</v>
      </c>
      <c r="N646" s="44" t="s">
        <v>25</v>
      </c>
    </row>
    <row r="647" spans="1:14" s="43" customFormat="1">
      <c r="A647" s="29">
        <v>43488</v>
      </c>
      <c r="B647" s="44" t="s">
        <v>430</v>
      </c>
      <c r="C647" s="44" t="s">
        <v>21</v>
      </c>
      <c r="D647" s="44" t="s">
        <v>102</v>
      </c>
      <c r="E647" s="26"/>
      <c r="F647" s="26">
        <v>500</v>
      </c>
      <c r="G647" s="110">
        <f t="shared" si="18"/>
        <v>0.89292092292306591</v>
      </c>
      <c r="H647" s="110">
        <v>559.96</v>
      </c>
      <c r="I647" s="42">
        <f t="shared" si="19"/>
        <v>-7423413.25</v>
      </c>
      <c r="J647" s="44" t="s">
        <v>374</v>
      </c>
      <c r="K647" s="44" t="s">
        <v>24</v>
      </c>
      <c r="L647" s="13" t="s">
        <v>800</v>
      </c>
      <c r="M647" s="44" t="s">
        <v>104</v>
      </c>
      <c r="N647" s="44" t="s">
        <v>25</v>
      </c>
    </row>
    <row r="648" spans="1:14" s="43" customFormat="1">
      <c r="A648" s="29">
        <v>43488</v>
      </c>
      <c r="B648" s="44" t="s">
        <v>431</v>
      </c>
      <c r="C648" s="44" t="s">
        <v>21</v>
      </c>
      <c r="D648" s="44" t="s">
        <v>102</v>
      </c>
      <c r="E648" s="26"/>
      <c r="F648" s="26">
        <v>500</v>
      </c>
      <c r="G648" s="110">
        <f t="shared" si="18"/>
        <v>0.89292092292306591</v>
      </c>
      <c r="H648" s="110">
        <v>559.96</v>
      </c>
      <c r="I648" s="42">
        <f t="shared" si="19"/>
        <v>-7423913.25</v>
      </c>
      <c r="J648" s="44" t="s">
        <v>374</v>
      </c>
      <c r="K648" s="44" t="s">
        <v>24</v>
      </c>
      <c r="L648" s="13" t="s">
        <v>800</v>
      </c>
      <c r="M648" s="44" t="s">
        <v>104</v>
      </c>
      <c r="N648" s="44" t="s">
        <v>25</v>
      </c>
    </row>
    <row r="649" spans="1:14" s="43" customFormat="1">
      <c r="A649" s="29">
        <v>43488</v>
      </c>
      <c r="B649" s="44" t="s">
        <v>378</v>
      </c>
      <c r="C649" s="44" t="s">
        <v>21</v>
      </c>
      <c r="D649" s="44" t="s">
        <v>102</v>
      </c>
      <c r="E649" s="26"/>
      <c r="F649" s="26">
        <v>500</v>
      </c>
      <c r="G649" s="110">
        <f t="shared" si="18"/>
        <v>0.89292092292306591</v>
      </c>
      <c r="H649" s="110">
        <v>559.96</v>
      </c>
      <c r="I649" s="42">
        <f t="shared" si="19"/>
        <v>-7424413.25</v>
      </c>
      <c r="J649" s="44" t="s">
        <v>374</v>
      </c>
      <c r="K649" s="44" t="s">
        <v>24</v>
      </c>
      <c r="L649" s="13" t="s">
        <v>800</v>
      </c>
      <c r="M649" s="44" t="s">
        <v>104</v>
      </c>
      <c r="N649" s="44" t="s">
        <v>25</v>
      </c>
    </row>
    <row r="650" spans="1:14" s="43" customFormat="1">
      <c r="A650" s="29">
        <v>43488</v>
      </c>
      <c r="B650" s="44" t="s">
        <v>379</v>
      </c>
      <c r="C650" s="44" t="s">
        <v>21</v>
      </c>
      <c r="D650" s="44" t="s">
        <v>102</v>
      </c>
      <c r="E650" s="26"/>
      <c r="F650" s="26">
        <v>500</v>
      </c>
      <c r="G650" s="110">
        <f t="shared" si="18"/>
        <v>0.89292092292306591</v>
      </c>
      <c r="H650" s="110">
        <v>559.96</v>
      </c>
      <c r="I650" s="42">
        <f t="shared" si="19"/>
        <v>-7424913.25</v>
      </c>
      <c r="J650" s="44" t="s">
        <v>374</v>
      </c>
      <c r="K650" s="44" t="s">
        <v>24</v>
      </c>
      <c r="L650" s="13" t="s">
        <v>800</v>
      </c>
      <c r="M650" s="44" t="s">
        <v>104</v>
      </c>
      <c r="N650" s="44" t="s">
        <v>25</v>
      </c>
    </row>
    <row r="651" spans="1:14" s="43" customFormat="1">
      <c r="A651" s="29">
        <v>43488</v>
      </c>
      <c r="B651" s="46" t="s">
        <v>469</v>
      </c>
      <c r="C651" s="44" t="s">
        <v>21</v>
      </c>
      <c r="D651" s="46" t="s">
        <v>102</v>
      </c>
      <c r="E651" s="32"/>
      <c r="F651" s="32">
        <v>1000</v>
      </c>
      <c r="G651" s="110">
        <f t="shared" si="18"/>
        <v>1.7858418458461318</v>
      </c>
      <c r="H651" s="110">
        <v>559.96</v>
      </c>
      <c r="I651" s="42">
        <f t="shared" si="19"/>
        <v>-7425913.25</v>
      </c>
      <c r="J651" s="44" t="s">
        <v>143</v>
      </c>
      <c r="K651" s="46" t="s">
        <v>24</v>
      </c>
      <c r="L651" s="13" t="s">
        <v>800</v>
      </c>
      <c r="M651" s="44" t="s">
        <v>104</v>
      </c>
      <c r="N651" s="44" t="s">
        <v>25</v>
      </c>
    </row>
    <row r="652" spans="1:14" s="43" customFormat="1">
      <c r="A652" s="29">
        <v>43488</v>
      </c>
      <c r="B652" s="46" t="s">
        <v>530</v>
      </c>
      <c r="C652" s="44" t="s">
        <v>21</v>
      </c>
      <c r="D652" s="46" t="s">
        <v>102</v>
      </c>
      <c r="E652" s="32"/>
      <c r="F652" s="32">
        <v>1000</v>
      </c>
      <c r="G652" s="110">
        <f t="shared" si="18"/>
        <v>1.7858418458461318</v>
      </c>
      <c r="H652" s="110">
        <v>559.96</v>
      </c>
      <c r="I652" s="42">
        <f t="shared" si="19"/>
        <v>-7426913.25</v>
      </c>
      <c r="J652" s="44" t="s">
        <v>143</v>
      </c>
      <c r="K652" s="46" t="s">
        <v>24</v>
      </c>
      <c r="L652" s="13" t="s">
        <v>800</v>
      </c>
      <c r="M652" s="44" t="s">
        <v>104</v>
      </c>
      <c r="N652" s="44" t="s">
        <v>25</v>
      </c>
    </row>
    <row r="653" spans="1:14" s="43" customFormat="1">
      <c r="A653" s="29">
        <v>43488</v>
      </c>
      <c r="B653" s="46" t="s">
        <v>531</v>
      </c>
      <c r="C653" s="44" t="s">
        <v>21</v>
      </c>
      <c r="D653" s="46" t="s">
        <v>102</v>
      </c>
      <c r="E653" s="32"/>
      <c r="F653" s="32">
        <v>1000</v>
      </c>
      <c r="G653" s="110">
        <f t="shared" si="18"/>
        <v>1.7858418458461318</v>
      </c>
      <c r="H653" s="110">
        <v>559.96</v>
      </c>
      <c r="I653" s="42">
        <f t="shared" si="19"/>
        <v>-7427913.25</v>
      </c>
      <c r="J653" s="44" t="s">
        <v>143</v>
      </c>
      <c r="K653" s="46" t="s">
        <v>24</v>
      </c>
      <c r="L653" s="13" t="s">
        <v>800</v>
      </c>
      <c r="M653" s="44" t="s">
        <v>104</v>
      </c>
      <c r="N653" s="44" t="s">
        <v>25</v>
      </c>
    </row>
    <row r="654" spans="1:14" s="43" customFormat="1">
      <c r="A654" s="29">
        <v>43488</v>
      </c>
      <c r="B654" s="46" t="s">
        <v>532</v>
      </c>
      <c r="C654" s="44" t="s">
        <v>639</v>
      </c>
      <c r="D654" s="46" t="s">
        <v>52</v>
      </c>
      <c r="E654" s="32"/>
      <c r="F654" s="32">
        <v>500</v>
      </c>
      <c r="G654" s="110">
        <f t="shared" ref="G654:G717" si="20">+F654/H654</f>
        <v>0.89292092292306591</v>
      </c>
      <c r="H654" s="110">
        <v>559.96</v>
      </c>
      <c r="I654" s="42">
        <f t="shared" si="19"/>
        <v>-7428413.25</v>
      </c>
      <c r="J654" s="44" t="s">
        <v>143</v>
      </c>
      <c r="K654" s="46" t="s">
        <v>24</v>
      </c>
      <c r="L654" s="13" t="s">
        <v>800</v>
      </c>
      <c r="M654" s="44" t="s">
        <v>104</v>
      </c>
      <c r="N654" s="44" t="s">
        <v>25</v>
      </c>
    </row>
    <row r="655" spans="1:14" s="43" customFormat="1">
      <c r="A655" s="29">
        <v>43488</v>
      </c>
      <c r="B655" s="46" t="s">
        <v>202</v>
      </c>
      <c r="C655" s="46" t="s">
        <v>41</v>
      </c>
      <c r="D655" s="46" t="s">
        <v>102</v>
      </c>
      <c r="E655" s="32"/>
      <c r="F655" s="32">
        <v>1000</v>
      </c>
      <c r="G655" s="110">
        <f t="shared" si="20"/>
        <v>1.7858418458461318</v>
      </c>
      <c r="H655" s="110">
        <v>559.96</v>
      </c>
      <c r="I655" s="42">
        <f t="shared" si="19"/>
        <v>-7429413.25</v>
      </c>
      <c r="J655" s="44" t="s">
        <v>143</v>
      </c>
      <c r="K655" s="46" t="s">
        <v>24</v>
      </c>
      <c r="L655" s="13" t="s">
        <v>800</v>
      </c>
      <c r="M655" s="44" t="s">
        <v>104</v>
      </c>
      <c r="N655" s="44" t="s">
        <v>25</v>
      </c>
    </row>
    <row r="656" spans="1:14" s="43" customFormat="1">
      <c r="A656" s="29">
        <v>43488</v>
      </c>
      <c r="B656" s="46" t="s">
        <v>533</v>
      </c>
      <c r="C656" s="44" t="s">
        <v>21</v>
      </c>
      <c r="D656" s="46" t="s">
        <v>102</v>
      </c>
      <c r="E656" s="32"/>
      <c r="F656" s="32">
        <v>1000</v>
      </c>
      <c r="G656" s="110">
        <f t="shared" si="20"/>
        <v>1.7858418458461318</v>
      </c>
      <c r="H656" s="110">
        <v>559.96</v>
      </c>
      <c r="I656" s="42">
        <f t="shared" si="19"/>
        <v>-7430413.25</v>
      </c>
      <c r="J656" s="44" t="s">
        <v>143</v>
      </c>
      <c r="K656" s="46" t="s">
        <v>24</v>
      </c>
      <c r="L656" s="13" t="s">
        <v>800</v>
      </c>
      <c r="M656" s="44" t="s">
        <v>104</v>
      </c>
      <c r="N656" s="44" t="s">
        <v>25</v>
      </c>
    </row>
    <row r="657" spans="1:14" s="43" customFormat="1">
      <c r="A657" s="29">
        <v>43488</v>
      </c>
      <c r="B657" s="46" t="s">
        <v>534</v>
      </c>
      <c r="C657" s="44" t="s">
        <v>21</v>
      </c>
      <c r="D657" s="46" t="s">
        <v>102</v>
      </c>
      <c r="E657" s="32"/>
      <c r="F657" s="32">
        <v>1000</v>
      </c>
      <c r="G657" s="110">
        <f t="shared" si="20"/>
        <v>1.7858418458461318</v>
      </c>
      <c r="H657" s="110">
        <v>559.96</v>
      </c>
      <c r="I657" s="42">
        <f t="shared" si="19"/>
        <v>-7431413.25</v>
      </c>
      <c r="J657" s="44" t="s">
        <v>143</v>
      </c>
      <c r="K657" s="46" t="s">
        <v>24</v>
      </c>
      <c r="L657" s="13" t="s">
        <v>800</v>
      </c>
      <c r="M657" s="44" t="s">
        <v>104</v>
      </c>
      <c r="N657" s="44" t="s">
        <v>25</v>
      </c>
    </row>
    <row r="658" spans="1:14" s="43" customFormat="1">
      <c r="A658" s="29">
        <v>43488</v>
      </c>
      <c r="B658" s="46" t="s">
        <v>99</v>
      </c>
      <c r="C658" s="44" t="s">
        <v>21</v>
      </c>
      <c r="D658" s="46" t="s">
        <v>102</v>
      </c>
      <c r="E658" s="32"/>
      <c r="F658" s="32">
        <v>1000</v>
      </c>
      <c r="G658" s="110">
        <f t="shared" si="20"/>
        <v>1.7858418458461318</v>
      </c>
      <c r="H658" s="110">
        <v>559.96</v>
      </c>
      <c r="I658" s="42">
        <f t="shared" si="19"/>
        <v>-7432413.25</v>
      </c>
      <c r="J658" s="44" t="s">
        <v>143</v>
      </c>
      <c r="K658" s="46" t="s">
        <v>24</v>
      </c>
      <c r="L658" s="13" t="s">
        <v>800</v>
      </c>
      <c r="M658" s="44" t="s">
        <v>104</v>
      </c>
      <c r="N658" s="44" t="s">
        <v>25</v>
      </c>
    </row>
    <row r="659" spans="1:14">
      <c r="A659" s="29">
        <v>43488</v>
      </c>
      <c r="B659" s="46" t="s">
        <v>611</v>
      </c>
      <c r="C659" s="44" t="s">
        <v>21</v>
      </c>
      <c r="D659" s="46" t="s">
        <v>22</v>
      </c>
      <c r="E659" s="32"/>
      <c r="F659" s="32">
        <v>1000</v>
      </c>
      <c r="G659" s="110">
        <f t="shared" si="20"/>
        <v>1.7641662550278738</v>
      </c>
      <c r="H659" s="110">
        <v>566.84</v>
      </c>
      <c r="I659" s="42">
        <f t="shared" ref="I659:I723" si="21">I658+E659-F659</f>
        <v>-7433413.25</v>
      </c>
      <c r="J659" s="46" t="s">
        <v>140</v>
      </c>
      <c r="K659" s="46" t="s">
        <v>536</v>
      </c>
      <c r="L659" s="13" t="s">
        <v>799</v>
      </c>
      <c r="M659" s="44" t="s">
        <v>104</v>
      </c>
      <c r="N659" s="44" t="s">
        <v>25</v>
      </c>
    </row>
    <row r="660" spans="1:14">
      <c r="A660" s="29">
        <v>43488</v>
      </c>
      <c r="B660" s="46" t="s">
        <v>612</v>
      </c>
      <c r="C660" s="44" t="s">
        <v>21</v>
      </c>
      <c r="D660" s="46" t="s">
        <v>22</v>
      </c>
      <c r="E660" s="32"/>
      <c r="F660" s="32">
        <v>1000</v>
      </c>
      <c r="G660" s="110">
        <f t="shared" si="20"/>
        <v>1.7641662550278738</v>
      </c>
      <c r="H660" s="110">
        <v>566.84</v>
      </c>
      <c r="I660" s="42">
        <f t="shared" si="21"/>
        <v>-7434413.25</v>
      </c>
      <c r="J660" s="46" t="s">
        <v>140</v>
      </c>
      <c r="K660" s="46" t="s">
        <v>536</v>
      </c>
      <c r="L660" s="13" t="s">
        <v>799</v>
      </c>
      <c r="M660" s="44" t="s">
        <v>104</v>
      </c>
      <c r="N660" s="44" t="s">
        <v>25</v>
      </c>
    </row>
    <row r="661" spans="1:14">
      <c r="A661" s="29">
        <v>43488</v>
      </c>
      <c r="B661" s="46" t="s">
        <v>613</v>
      </c>
      <c r="C661" s="44" t="s">
        <v>21</v>
      </c>
      <c r="D661" s="46" t="s">
        <v>22</v>
      </c>
      <c r="E661" s="32"/>
      <c r="F661" s="32">
        <v>1000</v>
      </c>
      <c r="G661" s="110">
        <f t="shared" si="20"/>
        <v>1.7641662550278738</v>
      </c>
      <c r="H661" s="110">
        <v>566.84</v>
      </c>
      <c r="I661" s="42">
        <f t="shared" si="21"/>
        <v>-7435413.25</v>
      </c>
      <c r="J661" s="46" t="s">
        <v>140</v>
      </c>
      <c r="K661" s="46" t="s">
        <v>536</v>
      </c>
      <c r="L661" s="13" t="s">
        <v>799</v>
      </c>
      <c r="M661" s="44" t="s">
        <v>104</v>
      </c>
      <c r="N661" s="44" t="s">
        <v>25</v>
      </c>
    </row>
    <row r="662" spans="1:14">
      <c r="A662" s="29">
        <v>43488</v>
      </c>
      <c r="B662" s="46" t="s">
        <v>614</v>
      </c>
      <c r="C662" s="44" t="s">
        <v>793</v>
      </c>
      <c r="D662" s="46" t="s">
        <v>22</v>
      </c>
      <c r="E662" s="32"/>
      <c r="F662" s="32">
        <v>3000</v>
      </c>
      <c r="G662" s="110">
        <f t="shared" si="20"/>
        <v>5.2924987650836215</v>
      </c>
      <c r="H662" s="110">
        <v>566.84</v>
      </c>
      <c r="I662" s="42">
        <f t="shared" si="21"/>
        <v>-7438413.25</v>
      </c>
      <c r="J662" s="46" t="s">
        <v>140</v>
      </c>
      <c r="K662" s="46" t="s">
        <v>536</v>
      </c>
      <c r="L662" s="13" t="s">
        <v>799</v>
      </c>
      <c r="M662" s="44" t="s">
        <v>104</v>
      </c>
      <c r="N662" s="44" t="s">
        <v>25</v>
      </c>
    </row>
    <row r="663" spans="1:14">
      <c r="A663" s="29">
        <v>43488</v>
      </c>
      <c r="B663" s="46" t="s">
        <v>615</v>
      </c>
      <c r="C663" s="44" t="s">
        <v>21</v>
      </c>
      <c r="D663" s="46" t="s">
        <v>22</v>
      </c>
      <c r="E663" s="32"/>
      <c r="F663" s="32">
        <v>1000</v>
      </c>
      <c r="G663" s="110">
        <f t="shared" si="20"/>
        <v>1.7641662550278738</v>
      </c>
      <c r="H663" s="110">
        <v>566.84</v>
      </c>
      <c r="I663" s="42">
        <f t="shared" si="21"/>
        <v>-7439413.25</v>
      </c>
      <c r="J663" s="46" t="s">
        <v>140</v>
      </c>
      <c r="K663" s="46" t="s">
        <v>536</v>
      </c>
      <c r="L663" s="13" t="s">
        <v>799</v>
      </c>
      <c r="M663" s="44" t="s">
        <v>104</v>
      </c>
      <c r="N663" s="44" t="s">
        <v>25</v>
      </c>
    </row>
    <row r="664" spans="1:14">
      <c r="A664" s="29">
        <v>43488</v>
      </c>
      <c r="B664" s="46" t="s">
        <v>616</v>
      </c>
      <c r="C664" s="44" t="s">
        <v>21</v>
      </c>
      <c r="D664" s="46" t="s">
        <v>22</v>
      </c>
      <c r="E664" s="32"/>
      <c r="F664" s="32">
        <v>1000</v>
      </c>
      <c r="G664" s="110">
        <f t="shared" si="20"/>
        <v>1.7641662550278738</v>
      </c>
      <c r="H664" s="110">
        <v>566.84</v>
      </c>
      <c r="I664" s="42">
        <f t="shared" si="21"/>
        <v>-7440413.25</v>
      </c>
      <c r="J664" s="46" t="s">
        <v>140</v>
      </c>
      <c r="K664" s="46" t="s">
        <v>536</v>
      </c>
      <c r="L664" s="13" t="s">
        <v>799</v>
      </c>
      <c r="M664" s="44" t="s">
        <v>104</v>
      </c>
      <c r="N664" s="44" t="s">
        <v>25</v>
      </c>
    </row>
    <row r="665" spans="1:14">
      <c r="A665" s="29">
        <v>43488</v>
      </c>
      <c r="B665" s="46" t="s">
        <v>617</v>
      </c>
      <c r="C665" s="44" t="s">
        <v>21</v>
      </c>
      <c r="D665" s="46" t="s">
        <v>22</v>
      </c>
      <c r="E665" s="32"/>
      <c r="F665" s="32">
        <v>700</v>
      </c>
      <c r="G665" s="110">
        <f t="shared" si="20"/>
        <v>1.2349163785195116</v>
      </c>
      <c r="H665" s="110">
        <v>566.84</v>
      </c>
      <c r="I665" s="42">
        <f t="shared" si="21"/>
        <v>-7441113.25</v>
      </c>
      <c r="J665" s="46" t="s">
        <v>140</v>
      </c>
      <c r="K665" s="46" t="s">
        <v>536</v>
      </c>
      <c r="L665" s="13" t="s">
        <v>799</v>
      </c>
      <c r="M665" s="44" t="s">
        <v>104</v>
      </c>
      <c r="N665" s="44" t="s">
        <v>25</v>
      </c>
    </row>
    <row r="666" spans="1:14" s="43" customFormat="1">
      <c r="A666" s="29">
        <v>43488</v>
      </c>
      <c r="B666" s="44" t="s">
        <v>724</v>
      </c>
      <c r="C666" s="44" t="s">
        <v>135</v>
      </c>
      <c r="D666" s="44" t="s">
        <v>136</v>
      </c>
      <c r="E666" s="104"/>
      <c r="F666" s="26">
        <v>340000</v>
      </c>
      <c r="G666" s="110">
        <f t="shared" si="20"/>
        <v>607.18622758768481</v>
      </c>
      <c r="H666" s="110">
        <v>559.96</v>
      </c>
      <c r="I666" s="42">
        <f t="shared" si="21"/>
        <v>-7781113.25</v>
      </c>
      <c r="J666" s="30" t="s">
        <v>132</v>
      </c>
      <c r="K666" s="44">
        <v>3634996</v>
      </c>
      <c r="L666" s="13" t="s">
        <v>800</v>
      </c>
      <c r="M666" s="44" t="s">
        <v>104</v>
      </c>
      <c r="N666" s="44" t="s">
        <v>29</v>
      </c>
    </row>
    <row r="667" spans="1:14" s="43" customFormat="1">
      <c r="A667" s="29">
        <v>43488</v>
      </c>
      <c r="B667" s="44" t="s">
        <v>725</v>
      </c>
      <c r="C667" s="44" t="s">
        <v>747</v>
      </c>
      <c r="D667" s="44" t="s">
        <v>52</v>
      </c>
      <c r="E667" s="104"/>
      <c r="F667" s="26">
        <v>3484</v>
      </c>
      <c r="G667" s="110">
        <f t="shared" si="20"/>
        <v>6.2218729909279231</v>
      </c>
      <c r="H667" s="110">
        <v>559.96</v>
      </c>
      <c r="I667" s="42">
        <f t="shared" si="21"/>
        <v>-7784597.25</v>
      </c>
      <c r="J667" s="30" t="s">
        <v>132</v>
      </c>
      <c r="K667" s="44">
        <v>3634996</v>
      </c>
      <c r="L667" s="13" t="s">
        <v>800</v>
      </c>
      <c r="M667" s="44" t="s">
        <v>104</v>
      </c>
      <c r="N667" s="44" t="s">
        <v>29</v>
      </c>
    </row>
    <row r="668" spans="1:14" s="43" customFormat="1">
      <c r="A668" s="29">
        <v>43488</v>
      </c>
      <c r="B668" s="44" t="s">
        <v>726</v>
      </c>
      <c r="C668" s="44" t="s">
        <v>41</v>
      </c>
      <c r="D668" s="44" t="s">
        <v>102</v>
      </c>
      <c r="E668" s="104"/>
      <c r="F668" s="26">
        <v>1452240</v>
      </c>
      <c r="G668" s="110">
        <f t="shared" si="20"/>
        <v>2593.4709622115865</v>
      </c>
      <c r="H668" s="110">
        <v>559.96</v>
      </c>
      <c r="I668" s="42">
        <f t="shared" si="21"/>
        <v>-9236837.25</v>
      </c>
      <c r="J668" s="30" t="s">
        <v>132</v>
      </c>
      <c r="K668" s="44">
        <v>3634993</v>
      </c>
      <c r="L668" s="13" t="s">
        <v>800</v>
      </c>
      <c r="M668" s="44" t="s">
        <v>104</v>
      </c>
      <c r="N668" s="44" t="s">
        <v>29</v>
      </c>
    </row>
    <row r="669" spans="1:14" s="43" customFormat="1">
      <c r="A669" s="29">
        <v>43488</v>
      </c>
      <c r="B669" s="44" t="s">
        <v>727</v>
      </c>
      <c r="C669" s="44" t="s">
        <v>41</v>
      </c>
      <c r="D669" s="44" t="s">
        <v>136</v>
      </c>
      <c r="E669" s="104"/>
      <c r="F669" s="26">
        <v>89545</v>
      </c>
      <c r="G669" s="110">
        <f t="shared" si="20"/>
        <v>159.91320808629186</v>
      </c>
      <c r="H669" s="110">
        <v>559.96</v>
      </c>
      <c r="I669" s="42">
        <f t="shared" si="21"/>
        <v>-9326382.25</v>
      </c>
      <c r="J669" s="30" t="s">
        <v>132</v>
      </c>
      <c r="K669" s="44">
        <v>3634993</v>
      </c>
      <c r="L669" s="13" t="s">
        <v>800</v>
      </c>
      <c r="M669" s="44" t="s">
        <v>104</v>
      </c>
      <c r="N669" s="44" t="s">
        <v>29</v>
      </c>
    </row>
    <row r="670" spans="1:14" s="43" customFormat="1">
      <c r="A670" s="29">
        <v>43488</v>
      </c>
      <c r="B670" s="44" t="s">
        <v>728</v>
      </c>
      <c r="C670" s="44" t="s">
        <v>41</v>
      </c>
      <c r="D670" s="44" t="s">
        <v>133</v>
      </c>
      <c r="E670" s="104"/>
      <c r="F670" s="26">
        <v>285082</v>
      </c>
      <c r="G670" s="110">
        <f t="shared" si="20"/>
        <v>509.1113650975069</v>
      </c>
      <c r="H670" s="110">
        <v>559.96</v>
      </c>
      <c r="I670" s="42">
        <f t="shared" si="21"/>
        <v>-9611464.25</v>
      </c>
      <c r="J670" s="30" t="s">
        <v>132</v>
      </c>
      <c r="K670" s="44">
        <v>3634993</v>
      </c>
      <c r="L670" s="13" t="s">
        <v>800</v>
      </c>
      <c r="M670" s="44" t="s">
        <v>104</v>
      </c>
      <c r="N670" s="44" t="s">
        <v>29</v>
      </c>
    </row>
    <row r="671" spans="1:14" s="43" customFormat="1">
      <c r="A671" s="29">
        <v>43488</v>
      </c>
      <c r="B671" s="44" t="s">
        <v>729</v>
      </c>
      <c r="C671" s="44" t="s">
        <v>41</v>
      </c>
      <c r="D671" s="44" t="s">
        <v>22</v>
      </c>
      <c r="E671" s="104"/>
      <c r="F671" s="26">
        <v>16531</v>
      </c>
      <c r="G671" s="110">
        <f t="shared" si="20"/>
        <v>29.16343236186578</v>
      </c>
      <c r="H671" s="110">
        <v>566.84</v>
      </c>
      <c r="I671" s="42">
        <f t="shared" si="21"/>
        <v>-9627995.25</v>
      </c>
      <c r="J671" s="30" t="s">
        <v>132</v>
      </c>
      <c r="K671" s="44">
        <v>3634993</v>
      </c>
      <c r="L671" s="13" t="s">
        <v>799</v>
      </c>
      <c r="M671" s="44" t="s">
        <v>104</v>
      </c>
      <c r="N671" s="44" t="s">
        <v>29</v>
      </c>
    </row>
    <row r="672" spans="1:14" s="43" customFormat="1">
      <c r="A672" s="29">
        <v>43488</v>
      </c>
      <c r="B672" s="44" t="s">
        <v>734</v>
      </c>
      <c r="C672" s="44" t="s">
        <v>747</v>
      </c>
      <c r="D672" s="44" t="s">
        <v>52</v>
      </c>
      <c r="E672" s="104"/>
      <c r="F672" s="26">
        <v>3484</v>
      </c>
      <c r="G672" s="110">
        <f t="shared" si="20"/>
        <v>6.2218729909279231</v>
      </c>
      <c r="H672" s="110">
        <v>559.96</v>
      </c>
      <c r="I672" s="42">
        <f t="shared" si="21"/>
        <v>-9631479.25</v>
      </c>
      <c r="J672" s="30" t="s">
        <v>132</v>
      </c>
      <c r="K672" s="44">
        <v>3634997</v>
      </c>
      <c r="L672" s="13" t="s">
        <v>800</v>
      </c>
      <c r="M672" s="44" t="s">
        <v>104</v>
      </c>
      <c r="N672" s="44" t="s">
        <v>29</v>
      </c>
    </row>
    <row r="673" spans="1:14" s="43" customFormat="1">
      <c r="A673" s="29">
        <v>43488</v>
      </c>
      <c r="B673" s="44" t="s">
        <v>735</v>
      </c>
      <c r="C673" s="44" t="s">
        <v>146</v>
      </c>
      <c r="D673" s="44" t="s">
        <v>102</v>
      </c>
      <c r="E673" s="104"/>
      <c r="F673" s="26">
        <v>125000</v>
      </c>
      <c r="G673" s="110">
        <f t="shared" si="20"/>
        <v>223.23023073076646</v>
      </c>
      <c r="H673" s="110">
        <v>559.96</v>
      </c>
      <c r="I673" s="42">
        <f t="shared" si="21"/>
        <v>-9756479.25</v>
      </c>
      <c r="J673" s="30" t="s">
        <v>132</v>
      </c>
      <c r="K673" s="44">
        <v>3634997</v>
      </c>
      <c r="L673" s="13" t="s">
        <v>800</v>
      </c>
      <c r="M673" s="44" t="s">
        <v>104</v>
      </c>
      <c r="N673" s="44" t="s">
        <v>29</v>
      </c>
    </row>
    <row r="674" spans="1:14">
      <c r="A674" s="29">
        <v>43489</v>
      </c>
      <c r="B674" s="44" t="s">
        <v>87</v>
      </c>
      <c r="C674" s="44" t="s">
        <v>21</v>
      </c>
      <c r="D674" s="44" t="s">
        <v>22</v>
      </c>
      <c r="E674" s="26"/>
      <c r="F674" s="26">
        <v>4000</v>
      </c>
      <c r="G674" s="110">
        <f t="shared" si="20"/>
        <v>7.0566650201114953</v>
      </c>
      <c r="H674" s="110">
        <v>566.84</v>
      </c>
      <c r="I674" s="42">
        <f t="shared" si="21"/>
        <v>-9760479.25</v>
      </c>
      <c r="J674" s="44" t="s">
        <v>23</v>
      </c>
      <c r="K674" s="44" t="s">
        <v>24</v>
      </c>
      <c r="L674" s="13" t="s">
        <v>799</v>
      </c>
      <c r="M674" s="44" t="s">
        <v>104</v>
      </c>
      <c r="N674" s="44" t="s">
        <v>25</v>
      </c>
    </row>
    <row r="675" spans="1:14">
      <c r="A675" s="29">
        <v>43489</v>
      </c>
      <c r="B675" s="44" t="s">
        <v>88</v>
      </c>
      <c r="C675" s="44" t="s">
        <v>21</v>
      </c>
      <c r="D675" s="44" t="s">
        <v>22</v>
      </c>
      <c r="E675" s="26"/>
      <c r="F675" s="26">
        <v>1150</v>
      </c>
      <c r="G675" s="110">
        <f t="shared" si="20"/>
        <v>2.0287911932820548</v>
      </c>
      <c r="H675" s="110">
        <v>566.84</v>
      </c>
      <c r="I675" s="42">
        <f t="shared" si="21"/>
        <v>-9761629.25</v>
      </c>
      <c r="J675" s="44" t="s">
        <v>23</v>
      </c>
      <c r="K675" s="44" t="s">
        <v>24</v>
      </c>
      <c r="L675" s="13" t="s">
        <v>799</v>
      </c>
      <c r="M675" s="44" t="s">
        <v>104</v>
      </c>
      <c r="N675" s="44" t="s">
        <v>25</v>
      </c>
    </row>
    <row r="676" spans="1:14">
      <c r="A676" s="29">
        <v>43489</v>
      </c>
      <c r="B676" s="44" t="s">
        <v>89</v>
      </c>
      <c r="C676" s="44" t="s">
        <v>21</v>
      </c>
      <c r="D676" s="44" t="s">
        <v>22</v>
      </c>
      <c r="E676" s="26"/>
      <c r="F676" s="26">
        <v>1500</v>
      </c>
      <c r="G676" s="110">
        <f t="shared" si="20"/>
        <v>2.6462493825418107</v>
      </c>
      <c r="H676" s="110">
        <v>566.84</v>
      </c>
      <c r="I676" s="42">
        <f t="shared" si="21"/>
        <v>-9763129.25</v>
      </c>
      <c r="J676" s="44" t="s">
        <v>23</v>
      </c>
      <c r="K676" s="44" t="s">
        <v>24</v>
      </c>
      <c r="L676" s="13" t="s">
        <v>799</v>
      </c>
      <c r="M676" s="44" t="s">
        <v>104</v>
      </c>
      <c r="N676" s="44" t="s">
        <v>25</v>
      </c>
    </row>
    <row r="677" spans="1:14" s="43" customFormat="1">
      <c r="A677" s="29">
        <v>43489</v>
      </c>
      <c r="B677" s="44" t="s">
        <v>90</v>
      </c>
      <c r="C677" s="44" t="s">
        <v>21</v>
      </c>
      <c r="D677" s="44" t="s">
        <v>22</v>
      </c>
      <c r="E677" s="26"/>
      <c r="F677" s="26">
        <v>12000</v>
      </c>
      <c r="G677" s="110">
        <f t="shared" si="20"/>
        <v>21.169995060334486</v>
      </c>
      <c r="H677" s="110">
        <v>566.84</v>
      </c>
      <c r="I677" s="42">
        <f t="shared" si="21"/>
        <v>-9775129.25</v>
      </c>
      <c r="J677" s="44" t="s">
        <v>23</v>
      </c>
      <c r="K677" s="44">
        <v>12606302019</v>
      </c>
      <c r="L677" s="13" t="s">
        <v>799</v>
      </c>
      <c r="M677" s="44" t="s">
        <v>104</v>
      </c>
      <c r="N677" s="44" t="s">
        <v>29</v>
      </c>
    </row>
    <row r="678" spans="1:14" s="43" customFormat="1">
      <c r="A678" s="29">
        <v>43489</v>
      </c>
      <c r="B678" s="44" t="s">
        <v>785</v>
      </c>
      <c r="C678" s="44" t="s">
        <v>639</v>
      </c>
      <c r="D678" s="44" t="s">
        <v>52</v>
      </c>
      <c r="E678" s="26"/>
      <c r="F678" s="26">
        <v>20250</v>
      </c>
      <c r="G678" s="110">
        <f t="shared" si="20"/>
        <v>36.163297378384165</v>
      </c>
      <c r="H678" s="110">
        <v>559.96</v>
      </c>
      <c r="I678" s="42">
        <f t="shared" si="21"/>
        <v>-9795379.25</v>
      </c>
      <c r="J678" s="44" t="s">
        <v>106</v>
      </c>
      <c r="K678" s="44" t="s">
        <v>118</v>
      </c>
      <c r="L678" s="13" t="s">
        <v>800</v>
      </c>
      <c r="M678" s="44" t="s">
        <v>104</v>
      </c>
      <c r="N678" s="44" t="s">
        <v>29</v>
      </c>
    </row>
    <row r="679" spans="1:14" s="43" customFormat="1">
      <c r="A679" s="29">
        <v>43489</v>
      </c>
      <c r="B679" s="44" t="s">
        <v>182</v>
      </c>
      <c r="C679" s="44" t="s">
        <v>21</v>
      </c>
      <c r="D679" s="44" t="s">
        <v>133</v>
      </c>
      <c r="E679" s="26"/>
      <c r="F679" s="26">
        <v>2000</v>
      </c>
      <c r="G679" s="110">
        <f t="shared" si="20"/>
        <v>3.5716836916922636</v>
      </c>
      <c r="H679" s="110">
        <v>559.96</v>
      </c>
      <c r="I679" s="42">
        <f t="shared" si="21"/>
        <v>-9797379.25</v>
      </c>
      <c r="J679" s="44" t="s">
        <v>106</v>
      </c>
      <c r="K679" s="44" t="s">
        <v>24</v>
      </c>
      <c r="L679" s="13" t="s">
        <v>800</v>
      </c>
      <c r="M679" s="44" t="s">
        <v>104</v>
      </c>
      <c r="N679" s="44" t="s">
        <v>25</v>
      </c>
    </row>
    <row r="680" spans="1:14" s="43" customFormat="1">
      <c r="A680" s="29">
        <v>43489</v>
      </c>
      <c r="B680" s="44" t="s">
        <v>183</v>
      </c>
      <c r="C680" s="44" t="s">
        <v>21</v>
      </c>
      <c r="D680" s="44" t="s">
        <v>133</v>
      </c>
      <c r="E680" s="26"/>
      <c r="F680" s="26">
        <v>2000</v>
      </c>
      <c r="G680" s="110">
        <f t="shared" si="20"/>
        <v>3.5716836916922636</v>
      </c>
      <c r="H680" s="110">
        <v>559.96</v>
      </c>
      <c r="I680" s="42">
        <f t="shared" si="21"/>
        <v>-9799379.25</v>
      </c>
      <c r="J680" s="44" t="s">
        <v>106</v>
      </c>
      <c r="K680" s="44" t="s">
        <v>24</v>
      </c>
      <c r="L680" s="13" t="s">
        <v>800</v>
      </c>
      <c r="M680" s="44" t="s">
        <v>104</v>
      </c>
      <c r="N680" s="44" t="s">
        <v>25</v>
      </c>
    </row>
    <row r="681" spans="1:14" s="43" customFormat="1">
      <c r="A681" s="29">
        <v>43489</v>
      </c>
      <c r="B681" s="44" t="s">
        <v>184</v>
      </c>
      <c r="C681" s="44" t="s">
        <v>146</v>
      </c>
      <c r="D681" s="44" t="s">
        <v>102</v>
      </c>
      <c r="E681" s="26"/>
      <c r="F681" s="26">
        <v>5000</v>
      </c>
      <c r="G681" s="110">
        <f t="shared" si="20"/>
        <v>8.9292092292306595</v>
      </c>
      <c r="H681" s="110">
        <v>559.96</v>
      </c>
      <c r="I681" s="42">
        <f t="shared" si="21"/>
        <v>-9804379.25</v>
      </c>
      <c r="J681" s="44" t="s">
        <v>106</v>
      </c>
      <c r="K681" s="44" t="s">
        <v>185</v>
      </c>
      <c r="L681" s="13" t="s">
        <v>800</v>
      </c>
      <c r="M681" s="44" t="s">
        <v>104</v>
      </c>
      <c r="N681" s="44" t="s">
        <v>29</v>
      </c>
    </row>
    <row r="682" spans="1:14" s="27" customFormat="1">
      <c r="A682" s="29">
        <v>43489</v>
      </c>
      <c r="B682" s="44" t="s">
        <v>186</v>
      </c>
      <c r="C682" s="44" t="s">
        <v>21</v>
      </c>
      <c r="D682" s="44" t="s">
        <v>102</v>
      </c>
      <c r="E682" s="26"/>
      <c r="F682" s="26">
        <v>5000</v>
      </c>
      <c r="G682" s="110">
        <f t="shared" si="20"/>
        <v>8.9292092292306595</v>
      </c>
      <c r="H682" s="110">
        <v>559.96</v>
      </c>
      <c r="I682" s="42">
        <f t="shared" si="21"/>
        <v>-9809379.25</v>
      </c>
      <c r="J682" s="44" t="s">
        <v>106</v>
      </c>
      <c r="K682" s="44" t="s">
        <v>185</v>
      </c>
      <c r="L682" s="13" t="s">
        <v>800</v>
      </c>
      <c r="M682" s="44" t="s">
        <v>104</v>
      </c>
      <c r="N682" s="44" t="s">
        <v>29</v>
      </c>
    </row>
    <row r="683" spans="1:14">
      <c r="A683" s="29">
        <v>43489</v>
      </c>
      <c r="B683" s="44" t="s">
        <v>321</v>
      </c>
      <c r="C683" s="44" t="s">
        <v>21</v>
      </c>
      <c r="D683" s="44" t="s">
        <v>22</v>
      </c>
      <c r="E683" s="32"/>
      <c r="F683" s="32">
        <v>8000</v>
      </c>
      <c r="G683" s="110">
        <f t="shared" si="20"/>
        <v>14.113330040222991</v>
      </c>
      <c r="H683" s="110">
        <v>566.84</v>
      </c>
      <c r="I683" s="42">
        <f t="shared" si="21"/>
        <v>-9817379.25</v>
      </c>
      <c r="J683" s="44" t="s">
        <v>144</v>
      </c>
      <c r="K683" s="46" t="s">
        <v>24</v>
      </c>
      <c r="L683" s="13" t="s">
        <v>799</v>
      </c>
      <c r="M683" s="44" t="s">
        <v>104</v>
      </c>
      <c r="N683" s="44" t="s">
        <v>25</v>
      </c>
    </row>
    <row r="684" spans="1:14">
      <c r="A684" s="29">
        <v>43489</v>
      </c>
      <c r="B684" s="44" t="s">
        <v>322</v>
      </c>
      <c r="C684" s="44" t="s">
        <v>21</v>
      </c>
      <c r="D684" s="44" t="s">
        <v>22</v>
      </c>
      <c r="E684" s="32"/>
      <c r="F684" s="32">
        <v>1000</v>
      </c>
      <c r="G684" s="110">
        <f t="shared" si="20"/>
        <v>1.7641662550278738</v>
      </c>
      <c r="H684" s="110">
        <v>566.84</v>
      </c>
      <c r="I684" s="42">
        <f t="shared" si="21"/>
        <v>-9818379.25</v>
      </c>
      <c r="J684" s="44" t="s">
        <v>144</v>
      </c>
      <c r="K684" s="46" t="s">
        <v>24</v>
      </c>
      <c r="L684" s="13" t="s">
        <v>799</v>
      </c>
      <c r="M684" s="44" t="s">
        <v>104</v>
      </c>
      <c r="N684" s="44" t="s">
        <v>25</v>
      </c>
    </row>
    <row r="685" spans="1:14">
      <c r="A685" s="29">
        <v>43489</v>
      </c>
      <c r="B685" s="44" t="s">
        <v>323</v>
      </c>
      <c r="C685" s="44" t="s">
        <v>21</v>
      </c>
      <c r="D685" s="44" t="s">
        <v>22</v>
      </c>
      <c r="E685" s="32"/>
      <c r="F685" s="32">
        <v>1000</v>
      </c>
      <c r="G685" s="110">
        <f t="shared" si="20"/>
        <v>1.7641662550278738</v>
      </c>
      <c r="H685" s="110">
        <v>566.84</v>
      </c>
      <c r="I685" s="42">
        <f t="shared" si="21"/>
        <v>-9819379.25</v>
      </c>
      <c r="J685" s="44" t="s">
        <v>144</v>
      </c>
      <c r="K685" s="46" t="s">
        <v>24</v>
      </c>
      <c r="L685" s="13" t="s">
        <v>799</v>
      </c>
      <c r="M685" s="44" t="s">
        <v>104</v>
      </c>
      <c r="N685" s="44" t="s">
        <v>25</v>
      </c>
    </row>
    <row r="686" spans="1:14">
      <c r="A686" s="29">
        <v>43489</v>
      </c>
      <c r="B686" s="44" t="s">
        <v>324</v>
      </c>
      <c r="C686" s="44" t="s">
        <v>21</v>
      </c>
      <c r="D686" s="44" t="s">
        <v>22</v>
      </c>
      <c r="E686" s="32"/>
      <c r="F686" s="32">
        <v>1000</v>
      </c>
      <c r="G686" s="110">
        <f t="shared" si="20"/>
        <v>1.7641662550278738</v>
      </c>
      <c r="H686" s="110">
        <v>566.84</v>
      </c>
      <c r="I686" s="42">
        <f t="shared" si="21"/>
        <v>-9820379.25</v>
      </c>
      <c r="J686" s="44" t="s">
        <v>144</v>
      </c>
      <c r="K686" s="46" t="s">
        <v>24</v>
      </c>
      <c r="L686" s="13" t="s">
        <v>799</v>
      </c>
      <c r="M686" s="44" t="s">
        <v>104</v>
      </c>
      <c r="N686" s="44" t="s">
        <v>25</v>
      </c>
    </row>
    <row r="687" spans="1:14">
      <c r="A687" s="29">
        <v>43489</v>
      </c>
      <c r="B687" s="44" t="s">
        <v>325</v>
      </c>
      <c r="C687" s="44" t="s">
        <v>21</v>
      </c>
      <c r="D687" s="44" t="s">
        <v>22</v>
      </c>
      <c r="E687" s="32"/>
      <c r="F687" s="32">
        <v>1000</v>
      </c>
      <c r="G687" s="110">
        <f t="shared" si="20"/>
        <v>1.7641662550278738</v>
      </c>
      <c r="H687" s="110">
        <v>566.84</v>
      </c>
      <c r="I687" s="42">
        <f t="shared" si="21"/>
        <v>-9821379.25</v>
      </c>
      <c r="J687" s="44" t="s">
        <v>144</v>
      </c>
      <c r="K687" s="46" t="s">
        <v>24</v>
      </c>
      <c r="L687" s="13" t="s">
        <v>799</v>
      </c>
      <c r="M687" s="44" t="s">
        <v>104</v>
      </c>
      <c r="N687" s="44" t="s">
        <v>25</v>
      </c>
    </row>
    <row r="688" spans="1:14" s="43" customFormat="1">
      <c r="A688" s="29">
        <v>43489</v>
      </c>
      <c r="B688" s="44" t="s">
        <v>326</v>
      </c>
      <c r="C688" s="44" t="s">
        <v>21</v>
      </c>
      <c r="D688" s="44" t="s">
        <v>22</v>
      </c>
      <c r="E688" s="32"/>
      <c r="F688" s="32">
        <v>10000</v>
      </c>
      <c r="G688" s="110">
        <f t="shared" si="20"/>
        <v>17.641662550278738</v>
      </c>
      <c r="H688" s="110">
        <v>566.84</v>
      </c>
      <c r="I688" s="42">
        <f t="shared" si="21"/>
        <v>-9831379.25</v>
      </c>
      <c r="J688" s="44" t="s">
        <v>144</v>
      </c>
      <c r="K688" s="46">
        <v>13</v>
      </c>
      <c r="L688" s="13" t="s">
        <v>799</v>
      </c>
      <c r="M688" s="44" t="s">
        <v>104</v>
      </c>
      <c r="N688" s="44" t="s">
        <v>29</v>
      </c>
    </row>
    <row r="689" spans="1:14">
      <c r="A689" s="29">
        <v>43489</v>
      </c>
      <c r="B689" s="44" t="s">
        <v>327</v>
      </c>
      <c r="C689" s="44" t="s">
        <v>21</v>
      </c>
      <c r="D689" s="44" t="s">
        <v>22</v>
      </c>
      <c r="E689" s="32"/>
      <c r="F689" s="32">
        <v>2000</v>
      </c>
      <c r="G689" s="110">
        <f t="shared" si="20"/>
        <v>3.5283325100557477</v>
      </c>
      <c r="H689" s="110">
        <v>566.84</v>
      </c>
      <c r="I689" s="42">
        <f t="shared" si="21"/>
        <v>-9833379.25</v>
      </c>
      <c r="J689" s="44" t="s">
        <v>144</v>
      </c>
      <c r="K689" s="46" t="s">
        <v>24</v>
      </c>
      <c r="L689" s="13" t="s">
        <v>799</v>
      </c>
      <c r="M689" s="44" t="s">
        <v>104</v>
      </c>
      <c r="N689" s="44" t="s">
        <v>25</v>
      </c>
    </row>
    <row r="690" spans="1:14" s="43" customFormat="1">
      <c r="A690" s="29">
        <v>43489</v>
      </c>
      <c r="B690" s="44" t="s">
        <v>328</v>
      </c>
      <c r="C690" s="44" t="s">
        <v>21</v>
      </c>
      <c r="D690" s="44" t="s">
        <v>22</v>
      </c>
      <c r="E690" s="32"/>
      <c r="F690" s="32">
        <v>12000</v>
      </c>
      <c r="G690" s="110">
        <f t="shared" si="20"/>
        <v>21.169995060334486</v>
      </c>
      <c r="H690" s="110">
        <v>566.84</v>
      </c>
      <c r="I690" s="42">
        <f t="shared" si="21"/>
        <v>-9845379.25</v>
      </c>
      <c r="J690" s="44" t="s">
        <v>144</v>
      </c>
      <c r="K690" s="46" t="s">
        <v>536</v>
      </c>
      <c r="L690" s="13" t="s">
        <v>799</v>
      </c>
      <c r="M690" s="44" t="s">
        <v>104</v>
      </c>
      <c r="N690" s="44" t="s">
        <v>29</v>
      </c>
    </row>
    <row r="691" spans="1:14">
      <c r="A691" s="29">
        <v>43489</v>
      </c>
      <c r="B691" s="44" t="s">
        <v>330</v>
      </c>
      <c r="C691" s="44" t="s">
        <v>21</v>
      </c>
      <c r="D691" s="44" t="s">
        <v>22</v>
      </c>
      <c r="E691" s="32"/>
      <c r="F691" s="32">
        <v>2000</v>
      </c>
      <c r="G691" s="110">
        <f t="shared" si="20"/>
        <v>3.5283325100557477</v>
      </c>
      <c r="H691" s="110">
        <v>566.84</v>
      </c>
      <c r="I691" s="42">
        <f t="shared" si="21"/>
        <v>-9847379.25</v>
      </c>
      <c r="J691" s="44" t="s">
        <v>144</v>
      </c>
      <c r="K691" s="46" t="s">
        <v>24</v>
      </c>
      <c r="L691" s="13" t="s">
        <v>799</v>
      </c>
      <c r="M691" s="44" t="s">
        <v>104</v>
      </c>
      <c r="N691" s="44" t="s">
        <v>25</v>
      </c>
    </row>
    <row r="692" spans="1:14">
      <c r="A692" s="29">
        <v>43489</v>
      </c>
      <c r="B692" s="44" t="s">
        <v>331</v>
      </c>
      <c r="C692" s="44" t="s">
        <v>21</v>
      </c>
      <c r="D692" s="44" t="s">
        <v>22</v>
      </c>
      <c r="E692" s="32"/>
      <c r="F692" s="32">
        <v>2000</v>
      </c>
      <c r="G692" s="110">
        <f t="shared" si="20"/>
        <v>3.5283325100557477</v>
      </c>
      <c r="H692" s="110">
        <v>566.84</v>
      </c>
      <c r="I692" s="42">
        <f t="shared" si="21"/>
        <v>-9849379.25</v>
      </c>
      <c r="J692" s="44" t="s">
        <v>144</v>
      </c>
      <c r="K692" s="46" t="s">
        <v>24</v>
      </c>
      <c r="L692" s="13" t="s">
        <v>799</v>
      </c>
      <c r="M692" s="44" t="s">
        <v>104</v>
      </c>
      <c r="N692" s="44" t="s">
        <v>25</v>
      </c>
    </row>
    <row r="693" spans="1:14" s="43" customFormat="1">
      <c r="A693" s="29">
        <v>43489</v>
      </c>
      <c r="B693" s="44" t="s">
        <v>378</v>
      </c>
      <c r="C693" s="44" t="s">
        <v>21</v>
      </c>
      <c r="D693" s="44" t="s">
        <v>102</v>
      </c>
      <c r="E693" s="26"/>
      <c r="F693" s="26">
        <v>500</v>
      </c>
      <c r="G693" s="110">
        <f t="shared" si="20"/>
        <v>0.89292092292306591</v>
      </c>
      <c r="H693" s="110">
        <v>559.96</v>
      </c>
      <c r="I693" s="42">
        <f t="shared" si="21"/>
        <v>-9849879.25</v>
      </c>
      <c r="J693" s="44" t="s">
        <v>374</v>
      </c>
      <c r="K693" s="44" t="s">
        <v>24</v>
      </c>
      <c r="L693" s="13" t="s">
        <v>800</v>
      </c>
      <c r="M693" s="44" t="s">
        <v>104</v>
      </c>
      <c r="N693" s="44" t="s">
        <v>25</v>
      </c>
    </row>
    <row r="694" spans="1:14" s="43" customFormat="1">
      <c r="A694" s="29">
        <v>43489</v>
      </c>
      <c r="B694" s="44" t="s">
        <v>780</v>
      </c>
      <c r="C694" s="44" t="s">
        <v>366</v>
      </c>
      <c r="D694" s="44" t="s">
        <v>102</v>
      </c>
      <c r="E694" s="26"/>
      <c r="F694" s="26">
        <v>5000</v>
      </c>
      <c r="G694" s="110">
        <f t="shared" si="20"/>
        <v>8.9292092292306595</v>
      </c>
      <c r="H694" s="110">
        <v>559.96</v>
      </c>
      <c r="I694" s="42">
        <f t="shared" si="21"/>
        <v>-9854879.25</v>
      </c>
      <c r="J694" s="44" t="s">
        <v>374</v>
      </c>
      <c r="K694" s="44" t="s">
        <v>24</v>
      </c>
      <c r="L694" s="13" t="s">
        <v>800</v>
      </c>
      <c r="M694" s="44" t="s">
        <v>104</v>
      </c>
      <c r="N694" s="44" t="s">
        <v>25</v>
      </c>
    </row>
    <row r="695" spans="1:14" s="43" customFormat="1">
      <c r="A695" s="29">
        <v>43489</v>
      </c>
      <c r="B695" s="44" t="s">
        <v>432</v>
      </c>
      <c r="C695" s="44" t="s">
        <v>21</v>
      </c>
      <c r="D695" s="44" t="s">
        <v>102</v>
      </c>
      <c r="E695" s="26"/>
      <c r="F695" s="26">
        <v>500</v>
      </c>
      <c r="G695" s="110">
        <f t="shared" si="20"/>
        <v>0.89292092292306591</v>
      </c>
      <c r="H695" s="110">
        <v>559.96</v>
      </c>
      <c r="I695" s="42">
        <f t="shared" si="21"/>
        <v>-9855379.25</v>
      </c>
      <c r="J695" s="44" t="s">
        <v>374</v>
      </c>
      <c r="K695" s="44" t="s">
        <v>24</v>
      </c>
      <c r="L695" s="13" t="s">
        <v>800</v>
      </c>
      <c r="M695" s="44" t="s">
        <v>104</v>
      </c>
      <c r="N695" s="44" t="s">
        <v>25</v>
      </c>
    </row>
    <row r="696" spans="1:14" s="43" customFormat="1">
      <c r="A696" s="29">
        <v>43489</v>
      </c>
      <c r="B696" s="44" t="s">
        <v>433</v>
      </c>
      <c r="C696" s="44" t="s">
        <v>21</v>
      </c>
      <c r="D696" s="44" t="s">
        <v>102</v>
      </c>
      <c r="E696" s="26"/>
      <c r="F696" s="26">
        <v>500</v>
      </c>
      <c r="G696" s="110">
        <f t="shared" si="20"/>
        <v>0.89292092292306591</v>
      </c>
      <c r="H696" s="110">
        <v>559.96</v>
      </c>
      <c r="I696" s="42">
        <f t="shared" si="21"/>
        <v>-9855879.25</v>
      </c>
      <c r="J696" s="44" t="s">
        <v>374</v>
      </c>
      <c r="K696" s="44" t="s">
        <v>24</v>
      </c>
      <c r="L696" s="13" t="s">
        <v>800</v>
      </c>
      <c r="M696" s="44" t="s">
        <v>104</v>
      </c>
      <c r="N696" s="44" t="s">
        <v>25</v>
      </c>
    </row>
    <row r="697" spans="1:14" s="43" customFormat="1">
      <c r="A697" s="29">
        <v>43489</v>
      </c>
      <c r="B697" s="44" t="s">
        <v>434</v>
      </c>
      <c r="C697" s="44" t="s">
        <v>97</v>
      </c>
      <c r="D697" s="44" t="s">
        <v>102</v>
      </c>
      <c r="E697" s="26"/>
      <c r="F697" s="26">
        <v>51000</v>
      </c>
      <c r="G697" s="110">
        <f t="shared" si="20"/>
        <v>91.077934138152713</v>
      </c>
      <c r="H697" s="110">
        <v>559.96</v>
      </c>
      <c r="I697" s="42">
        <f t="shared" si="21"/>
        <v>-9906879.25</v>
      </c>
      <c r="J697" s="44" t="s">
        <v>374</v>
      </c>
      <c r="K697" s="44">
        <v>3</v>
      </c>
      <c r="L697" s="13" t="s">
        <v>800</v>
      </c>
      <c r="M697" s="44" t="s">
        <v>104</v>
      </c>
      <c r="N697" s="44" t="s">
        <v>29</v>
      </c>
    </row>
    <row r="698" spans="1:14" s="43" customFormat="1">
      <c r="A698" s="29">
        <v>43489</v>
      </c>
      <c r="B698" s="44" t="s">
        <v>435</v>
      </c>
      <c r="C698" s="44" t="s">
        <v>21</v>
      </c>
      <c r="D698" s="44" t="s">
        <v>102</v>
      </c>
      <c r="E698" s="26"/>
      <c r="F698" s="26">
        <v>500</v>
      </c>
      <c r="G698" s="110">
        <f t="shared" si="20"/>
        <v>0.89292092292306591</v>
      </c>
      <c r="H698" s="110">
        <v>559.96</v>
      </c>
      <c r="I698" s="42">
        <f t="shared" si="21"/>
        <v>-9907379.25</v>
      </c>
      <c r="J698" s="44" t="s">
        <v>374</v>
      </c>
      <c r="K698" s="44" t="s">
        <v>24</v>
      </c>
      <c r="L698" s="13" t="s">
        <v>800</v>
      </c>
      <c r="M698" s="44" t="s">
        <v>104</v>
      </c>
      <c r="N698" s="44" t="s">
        <v>25</v>
      </c>
    </row>
    <row r="699" spans="1:14" s="43" customFormat="1">
      <c r="A699" s="29">
        <v>43489</v>
      </c>
      <c r="B699" s="44" t="s">
        <v>121</v>
      </c>
      <c r="C699" s="44" t="s">
        <v>21</v>
      </c>
      <c r="D699" s="44" t="s">
        <v>102</v>
      </c>
      <c r="E699" s="26"/>
      <c r="F699" s="26">
        <v>500</v>
      </c>
      <c r="G699" s="110">
        <f t="shared" si="20"/>
        <v>0.89292092292306591</v>
      </c>
      <c r="H699" s="110">
        <v>559.96</v>
      </c>
      <c r="I699" s="42">
        <f t="shared" si="21"/>
        <v>-9907879.25</v>
      </c>
      <c r="J699" s="44" t="s">
        <v>374</v>
      </c>
      <c r="K699" s="44" t="s">
        <v>24</v>
      </c>
      <c r="L699" s="13" t="s">
        <v>800</v>
      </c>
      <c r="M699" s="44" t="s">
        <v>104</v>
      </c>
      <c r="N699" s="44" t="s">
        <v>25</v>
      </c>
    </row>
    <row r="700" spans="1:14">
      <c r="A700" s="29">
        <v>43489</v>
      </c>
      <c r="B700" s="46" t="s">
        <v>618</v>
      </c>
      <c r="C700" s="44" t="s">
        <v>21</v>
      </c>
      <c r="D700" s="46" t="s">
        <v>22</v>
      </c>
      <c r="E700" s="32"/>
      <c r="F700" s="32">
        <v>1000</v>
      </c>
      <c r="G700" s="110">
        <f t="shared" si="20"/>
        <v>1.7641662550278738</v>
      </c>
      <c r="H700" s="110">
        <v>566.84</v>
      </c>
      <c r="I700" s="42">
        <f t="shared" si="21"/>
        <v>-9908879.25</v>
      </c>
      <c r="J700" s="46" t="s">
        <v>140</v>
      </c>
      <c r="K700" s="46" t="s">
        <v>536</v>
      </c>
      <c r="L700" s="13" t="s">
        <v>799</v>
      </c>
      <c r="M700" s="44" t="s">
        <v>104</v>
      </c>
      <c r="N700" s="44" t="s">
        <v>25</v>
      </c>
    </row>
    <row r="701" spans="1:14">
      <c r="A701" s="29">
        <v>43489</v>
      </c>
      <c r="B701" s="46" t="s">
        <v>619</v>
      </c>
      <c r="C701" s="44" t="s">
        <v>21</v>
      </c>
      <c r="D701" s="46" t="s">
        <v>22</v>
      </c>
      <c r="E701" s="32"/>
      <c r="F701" s="32">
        <v>1000</v>
      </c>
      <c r="G701" s="110">
        <f t="shared" si="20"/>
        <v>1.7641662550278738</v>
      </c>
      <c r="H701" s="110">
        <v>566.84</v>
      </c>
      <c r="I701" s="42">
        <f t="shared" si="21"/>
        <v>-9909879.25</v>
      </c>
      <c r="J701" s="46" t="s">
        <v>140</v>
      </c>
      <c r="K701" s="46" t="s">
        <v>536</v>
      </c>
      <c r="L701" s="13" t="s">
        <v>799</v>
      </c>
      <c r="M701" s="44" t="s">
        <v>104</v>
      </c>
      <c r="N701" s="44" t="s">
        <v>25</v>
      </c>
    </row>
    <row r="702" spans="1:14">
      <c r="A702" s="29">
        <v>43489</v>
      </c>
      <c r="B702" s="46" t="s">
        <v>620</v>
      </c>
      <c r="C702" s="44" t="s">
        <v>21</v>
      </c>
      <c r="D702" s="46" t="s">
        <v>22</v>
      </c>
      <c r="E702" s="32"/>
      <c r="F702" s="32">
        <v>1000</v>
      </c>
      <c r="G702" s="110">
        <f t="shared" si="20"/>
        <v>1.7641662550278738</v>
      </c>
      <c r="H702" s="110">
        <v>566.84</v>
      </c>
      <c r="I702" s="42">
        <f t="shared" si="21"/>
        <v>-9910879.25</v>
      </c>
      <c r="J702" s="46" t="s">
        <v>140</v>
      </c>
      <c r="K702" s="46" t="s">
        <v>536</v>
      </c>
      <c r="L702" s="13" t="s">
        <v>799</v>
      </c>
      <c r="M702" s="44" t="s">
        <v>104</v>
      </c>
      <c r="N702" s="44" t="s">
        <v>25</v>
      </c>
    </row>
    <row r="703" spans="1:14">
      <c r="A703" s="29">
        <v>43489</v>
      </c>
      <c r="B703" s="46" t="s">
        <v>31</v>
      </c>
      <c r="C703" s="44" t="s">
        <v>793</v>
      </c>
      <c r="D703" s="46" t="s">
        <v>22</v>
      </c>
      <c r="E703" s="32"/>
      <c r="F703" s="32">
        <v>2000</v>
      </c>
      <c r="G703" s="110">
        <f t="shared" si="20"/>
        <v>3.5283325100557477</v>
      </c>
      <c r="H703" s="110">
        <v>566.84</v>
      </c>
      <c r="I703" s="42">
        <f t="shared" si="21"/>
        <v>-9912879.25</v>
      </c>
      <c r="J703" s="46" t="s">
        <v>140</v>
      </c>
      <c r="K703" s="46" t="s">
        <v>536</v>
      </c>
      <c r="L703" s="13" t="s">
        <v>799</v>
      </c>
      <c r="M703" s="44" t="s">
        <v>104</v>
      </c>
      <c r="N703" s="44" t="s">
        <v>25</v>
      </c>
    </row>
    <row r="704" spans="1:14">
      <c r="A704" s="29">
        <v>43489</v>
      </c>
      <c r="B704" s="46" t="s">
        <v>621</v>
      </c>
      <c r="C704" s="44" t="s">
        <v>21</v>
      </c>
      <c r="D704" s="46" t="s">
        <v>22</v>
      </c>
      <c r="E704" s="32"/>
      <c r="F704" s="32">
        <v>1000</v>
      </c>
      <c r="G704" s="110">
        <f t="shared" si="20"/>
        <v>1.7641662550278738</v>
      </c>
      <c r="H704" s="110">
        <v>566.84</v>
      </c>
      <c r="I704" s="42">
        <f t="shared" si="21"/>
        <v>-9913879.25</v>
      </c>
      <c r="J704" s="46" t="s">
        <v>140</v>
      </c>
      <c r="K704" s="46" t="s">
        <v>536</v>
      </c>
      <c r="L704" s="13" t="s">
        <v>799</v>
      </c>
      <c r="M704" s="44" t="s">
        <v>104</v>
      </c>
      <c r="N704" s="44" t="s">
        <v>25</v>
      </c>
    </row>
    <row r="705" spans="1:14">
      <c r="A705" s="29">
        <v>43489</v>
      </c>
      <c r="B705" s="46" t="s">
        <v>622</v>
      </c>
      <c r="C705" s="44" t="s">
        <v>21</v>
      </c>
      <c r="D705" s="46" t="s">
        <v>22</v>
      </c>
      <c r="E705" s="32"/>
      <c r="F705" s="32">
        <v>1000</v>
      </c>
      <c r="G705" s="110">
        <f t="shared" si="20"/>
        <v>1.7641662550278738</v>
      </c>
      <c r="H705" s="110">
        <v>566.84</v>
      </c>
      <c r="I705" s="42">
        <f t="shared" si="21"/>
        <v>-9914879.25</v>
      </c>
      <c r="J705" s="46" t="s">
        <v>140</v>
      </c>
      <c r="K705" s="46" t="s">
        <v>536</v>
      </c>
      <c r="L705" s="13" t="s">
        <v>799</v>
      </c>
      <c r="M705" s="44" t="s">
        <v>104</v>
      </c>
      <c r="N705" s="44" t="s">
        <v>25</v>
      </c>
    </row>
    <row r="706" spans="1:14">
      <c r="A706" s="29">
        <v>43489</v>
      </c>
      <c r="B706" s="46" t="s">
        <v>624</v>
      </c>
      <c r="C706" s="44" t="s">
        <v>21</v>
      </c>
      <c r="D706" s="46" t="s">
        <v>22</v>
      </c>
      <c r="E706" s="32"/>
      <c r="F706" s="32">
        <v>700</v>
      </c>
      <c r="G706" s="110">
        <f t="shared" si="20"/>
        <v>1.2349163785195116</v>
      </c>
      <c r="H706" s="110">
        <v>566.84</v>
      </c>
      <c r="I706" s="42">
        <f t="shared" si="21"/>
        <v>-9915579.25</v>
      </c>
      <c r="J706" s="46" t="s">
        <v>140</v>
      </c>
      <c r="K706" s="46" t="s">
        <v>536</v>
      </c>
      <c r="L706" s="13" t="s">
        <v>799</v>
      </c>
      <c r="M706" s="44" t="s">
        <v>104</v>
      </c>
      <c r="N706" s="44" t="s">
        <v>25</v>
      </c>
    </row>
    <row r="707" spans="1:14" s="43" customFormat="1">
      <c r="A707" s="29">
        <v>43489</v>
      </c>
      <c r="B707" s="46" t="s">
        <v>628</v>
      </c>
      <c r="C707" s="44" t="s">
        <v>27</v>
      </c>
      <c r="D707" s="46" t="s">
        <v>22</v>
      </c>
      <c r="E707" s="32"/>
      <c r="F707" s="32">
        <v>90000</v>
      </c>
      <c r="G707" s="110">
        <f t="shared" si="20"/>
        <v>158.77496295250864</v>
      </c>
      <c r="H707" s="110">
        <v>566.84</v>
      </c>
      <c r="I707" s="42">
        <f t="shared" si="21"/>
        <v>-10005579.25</v>
      </c>
      <c r="J707" s="46" t="s">
        <v>140</v>
      </c>
      <c r="K707" s="46">
        <v>1</v>
      </c>
      <c r="L707" s="13" t="s">
        <v>799</v>
      </c>
      <c r="M707" s="44" t="s">
        <v>104</v>
      </c>
      <c r="N707" s="44" t="s">
        <v>29</v>
      </c>
    </row>
    <row r="708" spans="1:14" s="43" customFormat="1">
      <c r="A708" s="29">
        <v>43489</v>
      </c>
      <c r="B708" s="44" t="s">
        <v>801</v>
      </c>
      <c r="C708" s="44"/>
      <c r="D708" s="44"/>
      <c r="E708" s="26">
        <v>11089502</v>
      </c>
      <c r="F708" s="26"/>
      <c r="G708" s="110">
        <f t="shared" si="20"/>
        <v>0</v>
      </c>
      <c r="H708" s="110">
        <v>551.91</v>
      </c>
      <c r="I708" s="42">
        <f t="shared" si="21"/>
        <v>1083922.75</v>
      </c>
      <c r="J708" s="30" t="s">
        <v>132</v>
      </c>
      <c r="K708" s="44" t="s">
        <v>707</v>
      </c>
      <c r="L708" s="13" t="s">
        <v>858</v>
      </c>
      <c r="M708" s="44" t="s">
        <v>104</v>
      </c>
      <c r="N708" s="44" t="s">
        <v>29</v>
      </c>
    </row>
    <row r="709" spans="1:14" s="43" customFormat="1">
      <c r="A709" s="29">
        <v>43489</v>
      </c>
      <c r="B709" s="44" t="s">
        <v>802</v>
      </c>
      <c r="C709" s="44"/>
      <c r="D709" s="44"/>
      <c r="E709" s="26">
        <v>11199120</v>
      </c>
      <c r="F709" s="26"/>
      <c r="G709" s="110">
        <f t="shared" si="20"/>
        <v>0</v>
      </c>
      <c r="H709" s="110">
        <v>559.96</v>
      </c>
      <c r="I709" s="42">
        <f t="shared" si="21"/>
        <v>12283042.75</v>
      </c>
      <c r="J709" s="30" t="s">
        <v>132</v>
      </c>
      <c r="K709" s="44" t="s">
        <v>707</v>
      </c>
      <c r="L709" s="13" t="s">
        <v>800</v>
      </c>
      <c r="M709" s="44" t="s">
        <v>104</v>
      </c>
      <c r="N709" s="44" t="s">
        <v>29</v>
      </c>
    </row>
    <row r="710" spans="1:14" s="43" customFormat="1">
      <c r="A710" s="29">
        <v>43489</v>
      </c>
      <c r="B710" s="44" t="s">
        <v>742</v>
      </c>
      <c r="C710" s="44" t="s">
        <v>639</v>
      </c>
      <c r="D710" s="44" t="s">
        <v>52</v>
      </c>
      <c r="E710" s="104"/>
      <c r="F710" s="26">
        <v>168000</v>
      </c>
      <c r="G710" s="110">
        <f t="shared" si="20"/>
        <v>304.397456106974</v>
      </c>
      <c r="H710" s="110">
        <v>551.91</v>
      </c>
      <c r="I710" s="42">
        <f t="shared" si="21"/>
        <v>12115042.75</v>
      </c>
      <c r="J710" s="30" t="s">
        <v>132</v>
      </c>
      <c r="K710" s="44">
        <v>3634999</v>
      </c>
      <c r="L710" s="13" t="s">
        <v>858</v>
      </c>
      <c r="M710" s="44" t="s">
        <v>104</v>
      </c>
      <c r="N710" s="44" t="s">
        <v>29</v>
      </c>
    </row>
    <row r="711" spans="1:14" s="43" customFormat="1">
      <c r="A711" s="29">
        <v>43490</v>
      </c>
      <c r="B711" s="44" t="s">
        <v>848</v>
      </c>
      <c r="C711" s="44" t="s">
        <v>146</v>
      </c>
      <c r="D711" s="44" t="s">
        <v>102</v>
      </c>
      <c r="E711" s="104"/>
      <c r="F711" s="26">
        <v>51000</v>
      </c>
      <c r="G711" s="110">
        <f t="shared" si="20"/>
        <v>92.406370603902815</v>
      </c>
      <c r="H711" s="110">
        <v>551.91</v>
      </c>
      <c r="I711" s="42">
        <f t="shared" si="21"/>
        <v>12064042.75</v>
      </c>
      <c r="J711" s="30" t="s">
        <v>106</v>
      </c>
      <c r="K711" s="44" t="s">
        <v>118</v>
      </c>
      <c r="L711" s="13" t="s">
        <v>858</v>
      </c>
      <c r="M711" s="44" t="s">
        <v>104</v>
      </c>
      <c r="N711" s="44" t="s">
        <v>29</v>
      </c>
    </row>
    <row r="712" spans="1:14">
      <c r="A712" s="29">
        <v>43490</v>
      </c>
      <c r="B712" s="44" t="s">
        <v>792</v>
      </c>
      <c r="C712" s="44" t="s">
        <v>27</v>
      </c>
      <c r="D712" s="44" t="s">
        <v>22</v>
      </c>
      <c r="E712" s="26"/>
      <c r="F712" s="26">
        <v>70000</v>
      </c>
      <c r="G712" s="110">
        <f t="shared" si="20"/>
        <v>123.49163785195115</v>
      </c>
      <c r="H712" s="110">
        <v>566.84</v>
      </c>
      <c r="I712" s="42">
        <f t="shared" si="21"/>
        <v>11994042.75</v>
      </c>
      <c r="J712" s="44" t="s">
        <v>23</v>
      </c>
      <c r="K712" s="44" t="s">
        <v>24</v>
      </c>
      <c r="L712" s="13" t="s">
        <v>799</v>
      </c>
      <c r="M712" s="44" t="s">
        <v>104</v>
      </c>
      <c r="N712" s="44" t="s">
        <v>25</v>
      </c>
    </row>
    <row r="713" spans="1:14">
      <c r="A713" s="29">
        <v>43490</v>
      </c>
      <c r="B713" s="44" t="s">
        <v>91</v>
      </c>
      <c r="C713" s="44" t="s">
        <v>21</v>
      </c>
      <c r="D713" s="44" t="s">
        <v>22</v>
      </c>
      <c r="E713" s="26"/>
      <c r="F713" s="26">
        <v>1500</v>
      </c>
      <c r="G713" s="110">
        <f t="shared" si="20"/>
        <v>2.6462493825418107</v>
      </c>
      <c r="H713" s="110">
        <v>566.84</v>
      </c>
      <c r="I713" s="42">
        <f t="shared" si="21"/>
        <v>11992542.75</v>
      </c>
      <c r="J713" s="44" t="s">
        <v>23</v>
      </c>
      <c r="K713" s="44" t="s">
        <v>24</v>
      </c>
      <c r="L713" s="13" t="s">
        <v>799</v>
      </c>
      <c r="M713" s="44" t="s">
        <v>104</v>
      </c>
      <c r="N713" s="44" t="s">
        <v>25</v>
      </c>
    </row>
    <row r="714" spans="1:14">
      <c r="A714" s="29">
        <v>43490</v>
      </c>
      <c r="B714" s="44" t="s">
        <v>92</v>
      </c>
      <c r="C714" s="44" t="s">
        <v>21</v>
      </c>
      <c r="D714" s="44" t="s">
        <v>22</v>
      </c>
      <c r="E714" s="26"/>
      <c r="F714" s="26">
        <v>1000</v>
      </c>
      <c r="G714" s="110">
        <f t="shared" si="20"/>
        <v>1.7641662550278738</v>
      </c>
      <c r="H714" s="110">
        <v>566.84</v>
      </c>
      <c r="I714" s="42">
        <f t="shared" si="21"/>
        <v>11991542.75</v>
      </c>
      <c r="J714" s="44" t="s">
        <v>23</v>
      </c>
      <c r="K714" s="44" t="s">
        <v>24</v>
      </c>
      <c r="L714" s="13" t="s">
        <v>799</v>
      </c>
      <c r="M714" s="44" t="s">
        <v>104</v>
      </c>
      <c r="N714" s="44" t="s">
        <v>25</v>
      </c>
    </row>
    <row r="715" spans="1:14" s="43" customFormat="1">
      <c r="A715" s="29">
        <v>43490</v>
      </c>
      <c r="B715" s="44" t="s">
        <v>771</v>
      </c>
      <c r="C715" s="44" t="s">
        <v>187</v>
      </c>
      <c r="D715" s="44" t="s">
        <v>102</v>
      </c>
      <c r="E715" s="26"/>
      <c r="F715" s="26">
        <v>4000</v>
      </c>
      <c r="G715" s="110">
        <f t="shared" si="20"/>
        <v>7.2475584787374761</v>
      </c>
      <c r="H715" s="110">
        <v>551.91</v>
      </c>
      <c r="I715" s="42">
        <f t="shared" si="21"/>
        <v>11987542.75</v>
      </c>
      <c r="J715" s="44" t="s">
        <v>106</v>
      </c>
      <c r="K715" s="44">
        <v>49</v>
      </c>
      <c r="L715" s="13" t="s">
        <v>858</v>
      </c>
      <c r="M715" s="44" t="s">
        <v>104</v>
      </c>
      <c r="N715" s="44" t="s">
        <v>29</v>
      </c>
    </row>
    <row r="716" spans="1:14" s="43" customFormat="1">
      <c r="A716" s="29">
        <v>43490</v>
      </c>
      <c r="B716" s="44" t="s">
        <v>768</v>
      </c>
      <c r="C716" s="44" t="s">
        <v>135</v>
      </c>
      <c r="D716" s="44" t="s">
        <v>102</v>
      </c>
      <c r="E716" s="26"/>
      <c r="F716" s="26">
        <v>23700</v>
      </c>
      <c r="G716" s="110">
        <f t="shared" si="20"/>
        <v>42.941783986519546</v>
      </c>
      <c r="H716" s="110">
        <v>551.91</v>
      </c>
      <c r="I716" s="42">
        <f t="shared" si="21"/>
        <v>11963842.75</v>
      </c>
      <c r="J716" s="44" t="s">
        <v>106</v>
      </c>
      <c r="K716" s="44">
        <v>50</v>
      </c>
      <c r="L716" s="13" t="s">
        <v>858</v>
      </c>
      <c r="M716" s="44" t="s">
        <v>104</v>
      </c>
      <c r="N716" s="44" t="s">
        <v>29</v>
      </c>
    </row>
    <row r="717" spans="1:14" s="43" customFormat="1">
      <c r="A717" s="29">
        <v>43490</v>
      </c>
      <c r="B717" s="44" t="s">
        <v>188</v>
      </c>
      <c r="C717" s="44" t="s">
        <v>137</v>
      </c>
      <c r="D717" s="44" t="s">
        <v>52</v>
      </c>
      <c r="E717" s="26"/>
      <c r="F717" s="26">
        <v>1440</v>
      </c>
      <c r="G717" s="110">
        <f t="shared" si="20"/>
        <v>2.6091210523454911</v>
      </c>
      <c r="H717" s="110">
        <v>551.91</v>
      </c>
      <c r="I717" s="42">
        <f t="shared" si="21"/>
        <v>11962402.75</v>
      </c>
      <c r="J717" s="44" t="s">
        <v>106</v>
      </c>
      <c r="K717" s="44" t="s">
        <v>155</v>
      </c>
      <c r="L717" s="13" t="s">
        <v>858</v>
      </c>
      <c r="M717" s="44" t="s">
        <v>104</v>
      </c>
      <c r="N717" s="44" t="s">
        <v>29</v>
      </c>
    </row>
    <row r="718" spans="1:14" s="43" customFormat="1">
      <c r="A718" s="29">
        <v>43490</v>
      </c>
      <c r="B718" s="44" t="s">
        <v>189</v>
      </c>
      <c r="C718" s="44" t="s">
        <v>21</v>
      </c>
      <c r="D718" s="44" t="s">
        <v>133</v>
      </c>
      <c r="E718" s="26"/>
      <c r="F718" s="26">
        <v>2000</v>
      </c>
      <c r="G718" s="110">
        <f t="shared" ref="G718:G781" si="22">+F718/H718</f>
        <v>3.623779239368738</v>
      </c>
      <c r="H718" s="110">
        <v>551.91</v>
      </c>
      <c r="I718" s="42">
        <f t="shared" si="21"/>
        <v>11960402.75</v>
      </c>
      <c r="J718" s="44" t="s">
        <v>106</v>
      </c>
      <c r="K718" s="44" t="s">
        <v>24</v>
      </c>
      <c r="L718" s="13" t="s">
        <v>858</v>
      </c>
      <c r="M718" s="44" t="s">
        <v>104</v>
      </c>
      <c r="N718" s="44" t="s">
        <v>25</v>
      </c>
    </row>
    <row r="719" spans="1:14">
      <c r="A719" s="29">
        <v>43490</v>
      </c>
      <c r="B719" s="44" t="s">
        <v>200</v>
      </c>
      <c r="C719" s="44" t="s">
        <v>21</v>
      </c>
      <c r="D719" s="46" t="s">
        <v>102</v>
      </c>
      <c r="E719" s="26"/>
      <c r="F719" s="26">
        <v>1000</v>
      </c>
      <c r="G719" s="110">
        <f t="shared" si="22"/>
        <v>1.811889619684369</v>
      </c>
      <c r="H719" s="110">
        <v>551.91</v>
      </c>
      <c r="I719" s="42">
        <f t="shared" si="21"/>
        <v>11959402.75</v>
      </c>
      <c r="J719" s="46" t="s">
        <v>192</v>
      </c>
      <c r="K719" s="44" t="s">
        <v>24</v>
      </c>
      <c r="L719" s="13" t="s">
        <v>858</v>
      </c>
      <c r="M719" s="44" t="s">
        <v>104</v>
      </c>
      <c r="N719" s="44" t="s">
        <v>25</v>
      </c>
    </row>
    <row r="720" spans="1:14">
      <c r="A720" s="29">
        <v>43490</v>
      </c>
      <c r="B720" s="44" t="s">
        <v>201</v>
      </c>
      <c r="C720" s="44" t="s">
        <v>21</v>
      </c>
      <c r="D720" s="46" t="s">
        <v>102</v>
      </c>
      <c r="E720" s="26"/>
      <c r="F720" s="26">
        <v>1000</v>
      </c>
      <c r="G720" s="110">
        <f t="shared" si="22"/>
        <v>1.811889619684369</v>
      </c>
      <c r="H720" s="110">
        <v>551.91</v>
      </c>
      <c r="I720" s="42">
        <f t="shared" si="21"/>
        <v>11958402.75</v>
      </c>
      <c r="J720" s="46" t="s">
        <v>192</v>
      </c>
      <c r="K720" s="44" t="s">
        <v>24</v>
      </c>
      <c r="L720" s="13" t="s">
        <v>858</v>
      </c>
      <c r="M720" s="44" t="s">
        <v>104</v>
      </c>
      <c r="N720" s="44" t="s">
        <v>25</v>
      </c>
    </row>
    <row r="721" spans="1:14">
      <c r="A721" s="29">
        <v>43490</v>
      </c>
      <c r="B721" s="44" t="s">
        <v>202</v>
      </c>
      <c r="C721" s="44" t="s">
        <v>41</v>
      </c>
      <c r="D721" s="46" t="s">
        <v>102</v>
      </c>
      <c r="E721" s="26"/>
      <c r="F721" s="26">
        <v>1000</v>
      </c>
      <c r="G721" s="110">
        <f t="shared" si="22"/>
        <v>1.811889619684369</v>
      </c>
      <c r="H721" s="110">
        <v>551.91</v>
      </c>
      <c r="I721" s="42">
        <f t="shared" si="21"/>
        <v>11957402.75</v>
      </c>
      <c r="J721" s="46" t="s">
        <v>192</v>
      </c>
      <c r="K721" s="44" t="s">
        <v>24</v>
      </c>
      <c r="L721" s="13" t="s">
        <v>858</v>
      </c>
      <c r="M721" s="44" t="s">
        <v>104</v>
      </c>
      <c r="N721" s="44" t="s">
        <v>25</v>
      </c>
    </row>
    <row r="722" spans="1:14" s="43" customFormat="1">
      <c r="A722" s="29">
        <v>43490</v>
      </c>
      <c r="B722" s="44" t="s">
        <v>210</v>
      </c>
      <c r="C722" s="44" t="s">
        <v>21</v>
      </c>
      <c r="D722" s="44" t="s">
        <v>133</v>
      </c>
      <c r="E722" s="28"/>
      <c r="F722" s="28">
        <v>2000</v>
      </c>
      <c r="G722" s="110">
        <f t="shared" si="22"/>
        <v>3.623779239368738</v>
      </c>
      <c r="H722" s="110">
        <v>551.91</v>
      </c>
      <c r="I722" s="42">
        <f t="shared" si="21"/>
        <v>11955402.75</v>
      </c>
      <c r="J722" s="44" t="s">
        <v>207</v>
      </c>
      <c r="K722" s="44"/>
      <c r="L722" s="13" t="s">
        <v>858</v>
      </c>
      <c r="M722" s="44" t="s">
        <v>104</v>
      </c>
      <c r="N722" s="44" t="s">
        <v>25</v>
      </c>
    </row>
    <row r="723" spans="1:14" s="43" customFormat="1">
      <c r="A723" s="29">
        <v>43490</v>
      </c>
      <c r="B723" s="44" t="s">
        <v>332</v>
      </c>
      <c r="C723" s="44" t="s">
        <v>27</v>
      </c>
      <c r="D723" s="44" t="s">
        <v>22</v>
      </c>
      <c r="E723" s="32"/>
      <c r="F723" s="32">
        <v>45000</v>
      </c>
      <c r="G723" s="110">
        <f t="shared" si="22"/>
        <v>79.387481476254322</v>
      </c>
      <c r="H723" s="110">
        <v>566.84</v>
      </c>
      <c r="I723" s="42">
        <f t="shared" si="21"/>
        <v>11910402.75</v>
      </c>
      <c r="J723" s="44" t="s">
        <v>144</v>
      </c>
      <c r="K723" s="46">
        <v>8</v>
      </c>
      <c r="L723" s="13" t="s">
        <v>799</v>
      </c>
      <c r="M723" s="44" t="s">
        <v>104</v>
      </c>
      <c r="N723" s="44" t="s">
        <v>29</v>
      </c>
    </row>
    <row r="724" spans="1:14" s="43" customFormat="1">
      <c r="A724" s="29">
        <v>43490</v>
      </c>
      <c r="B724" s="44" t="s">
        <v>333</v>
      </c>
      <c r="C724" s="44" t="s">
        <v>27</v>
      </c>
      <c r="D724" s="44" t="s">
        <v>22</v>
      </c>
      <c r="E724" s="32"/>
      <c r="F724" s="32">
        <v>70000</v>
      </c>
      <c r="G724" s="110">
        <f t="shared" si="22"/>
        <v>123.49163785195115</v>
      </c>
      <c r="H724" s="110">
        <v>566.84</v>
      </c>
      <c r="I724" s="42">
        <f t="shared" ref="I724:I791" si="23">I723+E724-F724</f>
        <v>11840402.75</v>
      </c>
      <c r="J724" s="44" t="s">
        <v>144</v>
      </c>
      <c r="K724" s="46" t="s">
        <v>24</v>
      </c>
      <c r="L724" s="13" t="s">
        <v>799</v>
      </c>
      <c r="M724" s="44" t="s">
        <v>104</v>
      </c>
      <c r="N724" s="44" t="s">
        <v>25</v>
      </c>
    </row>
    <row r="725" spans="1:14">
      <c r="A725" s="29">
        <v>43490</v>
      </c>
      <c r="B725" s="44" t="s">
        <v>334</v>
      </c>
      <c r="C725" s="44" t="s">
        <v>21</v>
      </c>
      <c r="D725" s="44" t="s">
        <v>22</v>
      </c>
      <c r="E725" s="32"/>
      <c r="F725" s="32">
        <v>2500</v>
      </c>
      <c r="G725" s="110">
        <f t="shared" si="22"/>
        <v>4.4104156375696846</v>
      </c>
      <c r="H725" s="110">
        <v>566.84</v>
      </c>
      <c r="I725" s="42">
        <f t="shared" si="23"/>
        <v>11837902.75</v>
      </c>
      <c r="J725" s="44" t="s">
        <v>144</v>
      </c>
      <c r="K725" s="46" t="s">
        <v>24</v>
      </c>
      <c r="L725" s="13" t="s">
        <v>799</v>
      </c>
      <c r="M725" s="44" t="s">
        <v>104</v>
      </c>
      <c r="N725" s="44" t="s">
        <v>25</v>
      </c>
    </row>
    <row r="726" spans="1:14" s="43" customFormat="1">
      <c r="A726" s="29">
        <v>43490</v>
      </c>
      <c r="B726" s="46" t="s">
        <v>355</v>
      </c>
      <c r="C726" s="44" t="s">
        <v>639</v>
      </c>
      <c r="D726" s="46" t="s">
        <v>52</v>
      </c>
      <c r="E726" s="26"/>
      <c r="F726" s="26">
        <v>9825</v>
      </c>
      <c r="G726" s="110">
        <f t="shared" si="22"/>
        <v>17.801815513398925</v>
      </c>
      <c r="H726" s="110">
        <v>551.91</v>
      </c>
      <c r="I726" s="42">
        <f t="shared" si="23"/>
        <v>11828077.75</v>
      </c>
      <c r="J726" s="44" t="s">
        <v>161</v>
      </c>
      <c r="K726" s="46">
        <v>41</v>
      </c>
      <c r="L726" s="13" t="s">
        <v>858</v>
      </c>
      <c r="M726" s="44" t="s">
        <v>104</v>
      </c>
      <c r="N726" s="44" t="s">
        <v>29</v>
      </c>
    </row>
    <row r="727" spans="1:14" s="43" customFormat="1">
      <c r="A727" s="29">
        <v>43490</v>
      </c>
      <c r="B727" s="44" t="s">
        <v>436</v>
      </c>
      <c r="C727" s="44" t="s">
        <v>21</v>
      </c>
      <c r="D727" s="44" t="s">
        <v>102</v>
      </c>
      <c r="E727" s="26"/>
      <c r="F727" s="26">
        <v>500</v>
      </c>
      <c r="G727" s="110">
        <f t="shared" si="22"/>
        <v>0.90594480984218451</v>
      </c>
      <c r="H727" s="110">
        <v>551.91</v>
      </c>
      <c r="I727" s="42">
        <f t="shared" si="23"/>
        <v>11827577.75</v>
      </c>
      <c r="J727" s="44" t="s">
        <v>374</v>
      </c>
      <c r="K727" s="44" t="s">
        <v>24</v>
      </c>
      <c r="L727" s="13" t="s">
        <v>858</v>
      </c>
      <c r="M727" s="44" t="s">
        <v>104</v>
      </c>
      <c r="N727" s="44" t="s">
        <v>25</v>
      </c>
    </row>
    <row r="728" spans="1:14" s="43" customFormat="1">
      <c r="A728" s="29">
        <v>43490</v>
      </c>
      <c r="B728" s="44" t="s">
        <v>782</v>
      </c>
      <c r="C728" s="44" t="s">
        <v>366</v>
      </c>
      <c r="D728" s="44" t="s">
        <v>102</v>
      </c>
      <c r="E728" s="26"/>
      <c r="F728" s="26">
        <v>5000</v>
      </c>
      <c r="G728" s="110">
        <f t="shared" si="22"/>
        <v>9.0594480984218446</v>
      </c>
      <c r="H728" s="110">
        <v>551.91</v>
      </c>
      <c r="I728" s="42">
        <f t="shared" si="23"/>
        <v>11822577.75</v>
      </c>
      <c r="J728" s="44" t="s">
        <v>374</v>
      </c>
      <c r="K728" s="44" t="s">
        <v>24</v>
      </c>
      <c r="L728" s="13" t="s">
        <v>858</v>
      </c>
      <c r="M728" s="44" t="s">
        <v>104</v>
      </c>
      <c r="N728" s="44" t="s">
        <v>25</v>
      </c>
    </row>
    <row r="729" spans="1:14" s="43" customFormat="1">
      <c r="A729" s="29">
        <v>43490</v>
      </c>
      <c r="B729" s="44" t="s">
        <v>437</v>
      </c>
      <c r="C729" s="44" t="s">
        <v>21</v>
      </c>
      <c r="D729" s="44" t="s">
        <v>102</v>
      </c>
      <c r="E729" s="26"/>
      <c r="F729" s="26">
        <v>500</v>
      </c>
      <c r="G729" s="110">
        <f t="shared" si="22"/>
        <v>0.90594480984218451</v>
      </c>
      <c r="H729" s="110">
        <v>551.91</v>
      </c>
      <c r="I729" s="42">
        <f t="shared" si="23"/>
        <v>11822077.75</v>
      </c>
      <c r="J729" s="44" t="s">
        <v>374</v>
      </c>
      <c r="K729" s="44" t="s">
        <v>24</v>
      </c>
      <c r="L729" s="13" t="s">
        <v>858</v>
      </c>
      <c r="M729" s="44" t="s">
        <v>104</v>
      </c>
      <c r="N729" s="44" t="s">
        <v>25</v>
      </c>
    </row>
    <row r="730" spans="1:14" s="43" customFormat="1">
      <c r="A730" s="29">
        <v>43490</v>
      </c>
      <c r="B730" s="44" t="s">
        <v>438</v>
      </c>
      <c r="C730" s="44" t="s">
        <v>21</v>
      </c>
      <c r="D730" s="44" t="s">
        <v>102</v>
      </c>
      <c r="E730" s="26"/>
      <c r="F730" s="26">
        <v>500</v>
      </c>
      <c r="G730" s="110">
        <f t="shared" si="22"/>
        <v>0.90594480984218451</v>
      </c>
      <c r="H730" s="110">
        <v>551.91</v>
      </c>
      <c r="I730" s="42">
        <f t="shared" si="23"/>
        <v>11821577.75</v>
      </c>
      <c r="J730" s="44" t="s">
        <v>374</v>
      </c>
      <c r="K730" s="44" t="s">
        <v>24</v>
      </c>
      <c r="L730" s="13" t="s">
        <v>858</v>
      </c>
      <c r="M730" s="44" t="s">
        <v>104</v>
      </c>
      <c r="N730" s="44" t="s">
        <v>25</v>
      </c>
    </row>
    <row r="731" spans="1:14" s="43" customFormat="1">
      <c r="A731" s="29">
        <v>43490</v>
      </c>
      <c r="B731" s="44" t="s">
        <v>121</v>
      </c>
      <c r="C731" s="44" t="s">
        <v>21</v>
      </c>
      <c r="D731" s="44" t="s">
        <v>102</v>
      </c>
      <c r="E731" s="26"/>
      <c r="F731" s="26">
        <v>500</v>
      </c>
      <c r="G731" s="110">
        <f t="shared" si="22"/>
        <v>0.90594480984218451</v>
      </c>
      <c r="H731" s="110">
        <v>551.91</v>
      </c>
      <c r="I731" s="42">
        <f t="shared" si="23"/>
        <v>11821077.75</v>
      </c>
      <c r="J731" s="44" t="s">
        <v>374</v>
      </c>
      <c r="K731" s="44" t="s">
        <v>24</v>
      </c>
      <c r="L731" s="13" t="s">
        <v>858</v>
      </c>
      <c r="M731" s="44" t="s">
        <v>104</v>
      </c>
      <c r="N731" s="44" t="s">
        <v>25</v>
      </c>
    </row>
    <row r="732" spans="1:14" s="43" customFormat="1">
      <c r="A732" s="29">
        <v>43490</v>
      </c>
      <c r="B732" s="46" t="s">
        <v>450</v>
      </c>
      <c r="C732" s="44" t="s">
        <v>21</v>
      </c>
      <c r="D732" s="44" t="s">
        <v>102</v>
      </c>
      <c r="E732" s="26"/>
      <c r="F732" s="26">
        <v>1000</v>
      </c>
      <c r="G732" s="110">
        <f t="shared" si="22"/>
        <v>1.811889619684369</v>
      </c>
      <c r="H732" s="110">
        <v>551.91</v>
      </c>
      <c r="I732" s="42">
        <f t="shared" si="23"/>
        <v>11820077.75</v>
      </c>
      <c r="J732" s="44" t="s">
        <v>173</v>
      </c>
      <c r="K732" s="46" t="s">
        <v>24</v>
      </c>
      <c r="L732" s="13" t="s">
        <v>858</v>
      </c>
      <c r="M732" s="44" t="s">
        <v>104</v>
      </c>
      <c r="N732" s="44" t="s">
        <v>25</v>
      </c>
    </row>
    <row r="733" spans="1:14" s="43" customFormat="1">
      <c r="A733" s="29">
        <v>43490</v>
      </c>
      <c r="B733" s="46" t="s">
        <v>451</v>
      </c>
      <c r="C733" s="44" t="s">
        <v>21</v>
      </c>
      <c r="D733" s="44" t="s">
        <v>102</v>
      </c>
      <c r="E733" s="26"/>
      <c r="F733" s="26">
        <v>1000</v>
      </c>
      <c r="G733" s="110">
        <f t="shared" si="22"/>
        <v>1.811889619684369</v>
      </c>
      <c r="H733" s="110">
        <v>551.91</v>
      </c>
      <c r="I733" s="42">
        <f t="shared" si="23"/>
        <v>11819077.75</v>
      </c>
      <c r="J733" s="44" t="s">
        <v>173</v>
      </c>
      <c r="K733" s="46" t="s">
        <v>24</v>
      </c>
      <c r="L733" s="13" t="s">
        <v>858</v>
      </c>
      <c r="M733" s="44" t="s">
        <v>104</v>
      </c>
      <c r="N733" s="44" t="s">
        <v>25</v>
      </c>
    </row>
    <row r="734" spans="1:14" s="43" customFormat="1">
      <c r="A734" s="29">
        <v>43490</v>
      </c>
      <c r="B734" s="46" t="s">
        <v>469</v>
      </c>
      <c r="C734" s="44" t="s">
        <v>21</v>
      </c>
      <c r="D734" s="46" t="s">
        <v>102</v>
      </c>
      <c r="E734" s="32"/>
      <c r="F734" s="32">
        <v>1000</v>
      </c>
      <c r="G734" s="110">
        <f t="shared" si="22"/>
        <v>1.811889619684369</v>
      </c>
      <c r="H734" s="110">
        <v>551.91</v>
      </c>
      <c r="I734" s="42">
        <f t="shared" si="23"/>
        <v>11818077.75</v>
      </c>
      <c r="J734" s="44" t="s">
        <v>143</v>
      </c>
      <c r="K734" s="46" t="s">
        <v>24</v>
      </c>
      <c r="L734" s="13" t="s">
        <v>858</v>
      </c>
      <c r="M734" s="44" t="s">
        <v>104</v>
      </c>
      <c r="N734" s="44" t="s">
        <v>25</v>
      </c>
    </row>
    <row r="735" spans="1:14" s="43" customFormat="1">
      <c r="A735" s="29">
        <v>43490</v>
      </c>
      <c r="B735" s="46" t="s">
        <v>202</v>
      </c>
      <c r="C735" s="46" t="s">
        <v>41</v>
      </c>
      <c r="D735" s="46" t="s">
        <v>102</v>
      </c>
      <c r="E735" s="32"/>
      <c r="F735" s="32">
        <v>1000</v>
      </c>
      <c r="G735" s="110">
        <f t="shared" si="22"/>
        <v>1.811889619684369</v>
      </c>
      <c r="H735" s="110">
        <v>551.91</v>
      </c>
      <c r="I735" s="42">
        <f t="shared" si="23"/>
        <v>11817077.75</v>
      </c>
      <c r="J735" s="44" t="s">
        <v>143</v>
      </c>
      <c r="K735" s="46" t="s">
        <v>24</v>
      </c>
      <c r="L735" s="13" t="s">
        <v>858</v>
      </c>
      <c r="M735" s="44" t="s">
        <v>104</v>
      </c>
      <c r="N735" s="44" t="s">
        <v>25</v>
      </c>
    </row>
    <row r="736" spans="1:14" s="43" customFormat="1">
      <c r="A736" s="29">
        <v>43490</v>
      </c>
      <c r="B736" s="46" t="s">
        <v>99</v>
      </c>
      <c r="C736" s="44" t="s">
        <v>21</v>
      </c>
      <c r="D736" s="46" t="s">
        <v>102</v>
      </c>
      <c r="E736" s="32"/>
      <c r="F736" s="32">
        <v>1000</v>
      </c>
      <c r="G736" s="110">
        <f t="shared" si="22"/>
        <v>1.811889619684369</v>
      </c>
      <c r="H736" s="110">
        <v>551.91</v>
      </c>
      <c r="I736" s="42">
        <f t="shared" si="23"/>
        <v>11816077.75</v>
      </c>
      <c r="J736" s="44" t="s">
        <v>143</v>
      </c>
      <c r="K736" s="46" t="s">
        <v>24</v>
      </c>
      <c r="L736" s="13" t="s">
        <v>858</v>
      </c>
      <c r="M736" s="44" t="s">
        <v>104</v>
      </c>
      <c r="N736" s="44" t="s">
        <v>25</v>
      </c>
    </row>
    <row r="737" spans="1:14" s="43" customFormat="1">
      <c r="A737" s="29">
        <v>43490</v>
      </c>
      <c r="B737" s="46" t="s">
        <v>623</v>
      </c>
      <c r="C737" s="44" t="s">
        <v>21</v>
      </c>
      <c r="D737" s="46" t="s">
        <v>22</v>
      </c>
      <c r="E737" s="32"/>
      <c r="F737" s="32">
        <v>10000</v>
      </c>
      <c r="G737" s="110">
        <f t="shared" si="22"/>
        <v>17.641662550278738</v>
      </c>
      <c r="H737" s="110">
        <v>566.84</v>
      </c>
      <c r="I737" s="42">
        <f t="shared" si="23"/>
        <v>11806077.75</v>
      </c>
      <c r="J737" s="46" t="s">
        <v>140</v>
      </c>
      <c r="K737" s="46" t="s">
        <v>33</v>
      </c>
      <c r="L737" s="13" t="s">
        <v>799</v>
      </c>
      <c r="M737" s="44" t="s">
        <v>104</v>
      </c>
      <c r="N737" s="44" t="s">
        <v>29</v>
      </c>
    </row>
    <row r="738" spans="1:14">
      <c r="A738" s="29">
        <v>43490</v>
      </c>
      <c r="B738" s="46" t="s">
        <v>625</v>
      </c>
      <c r="C738" s="44" t="s">
        <v>21</v>
      </c>
      <c r="D738" s="46" t="s">
        <v>22</v>
      </c>
      <c r="E738" s="32"/>
      <c r="F738" s="32">
        <v>700</v>
      </c>
      <c r="G738" s="110">
        <f t="shared" si="22"/>
        <v>1.2349163785195116</v>
      </c>
      <c r="H738" s="110">
        <v>566.84</v>
      </c>
      <c r="I738" s="42">
        <f t="shared" si="23"/>
        <v>11805377.75</v>
      </c>
      <c r="J738" s="46" t="s">
        <v>140</v>
      </c>
      <c r="K738" s="46" t="s">
        <v>536</v>
      </c>
      <c r="L738" s="13" t="s">
        <v>799</v>
      </c>
      <c r="M738" s="44" t="s">
        <v>104</v>
      </c>
      <c r="N738" s="44" t="s">
        <v>25</v>
      </c>
    </row>
    <row r="739" spans="1:14">
      <c r="A739" s="29">
        <v>43490</v>
      </c>
      <c r="B739" s="46" t="s">
        <v>626</v>
      </c>
      <c r="C739" s="44" t="s">
        <v>21</v>
      </c>
      <c r="D739" s="46" t="s">
        <v>22</v>
      </c>
      <c r="E739" s="32"/>
      <c r="F739" s="32">
        <v>1500</v>
      </c>
      <c r="G739" s="110">
        <f t="shared" si="22"/>
        <v>2.6462493825418107</v>
      </c>
      <c r="H739" s="110">
        <v>566.84</v>
      </c>
      <c r="I739" s="42">
        <f t="shared" si="23"/>
        <v>11803877.75</v>
      </c>
      <c r="J739" s="46" t="s">
        <v>140</v>
      </c>
      <c r="K739" s="46" t="s">
        <v>536</v>
      </c>
      <c r="L739" s="13" t="s">
        <v>799</v>
      </c>
      <c r="M739" s="44" t="s">
        <v>104</v>
      </c>
      <c r="N739" s="44" t="s">
        <v>25</v>
      </c>
    </row>
    <row r="740" spans="1:14">
      <c r="A740" s="29">
        <v>43490</v>
      </c>
      <c r="B740" s="46" t="s">
        <v>627</v>
      </c>
      <c r="C740" s="44" t="s">
        <v>27</v>
      </c>
      <c r="D740" s="46" t="s">
        <v>22</v>
      </c>
      <c r="E740" s="32"/>
      <c r="F740" s="32">
        <v>70000</v>
      </c>
      <c r="G740" s="110">
        <f t="shared" si="22"/>
        <v>123.49163785195115</v>
      </c>
      <c r="H740" s="110">
        <v>566.84</v>
      </c>
      <c r="I740" s="42">
        <f t="shared" si="23"/>
        <v>11733877.75</v>
      </c>
      <c r="J740" s="46" t="s">
        <v>140</v>
      </c>
      <c r="K740" s="46" t="s">
        <v>536</v>
      </c>
      <c r="L740" s="13" t="s">
        <v>799</v>
      </c>
      <c r="M740" s="44" t="s">
        <v>104</v>
      </c>
      <c r="N740" s="44" t="s">
        <v>25</v>
      </c>
    </row>
    <row r="741" spans="1:14" s="43" customFormat="1">
      <c r="A741" s="29">
        <v>43491</v>
      </c>
      <c r="B741" s="44" t="s">
        <v>439</v>
      </c>
      <c r="C741" s="44" t="s">
        <v>27</v>
      </c>
      <c r="D741" s="44" t="s">
        <v>102</v>
      </c>
      <c r="E741" s="26"/>
      <c r="F741" s="26">
        <v>40000</v>
      </c>
      <c r="G741" s="110">
        <f t="shared" si="22"/>
        <v>72.475584787374757</v>
      </c>
      <c r="H741" s="110">
        <v>551.91</v>
      </c>
      <c r="I741" s="42">
        <f t="shared" si="23"/>
        <v>11693877.75</v>
      </c>
      <c r="J741" s="44" t="s">
        <v>374</v>
      </c>
      <c r="K741" s="44" t="s">
        <v>24</v>
      </c>
      <c r="L741" s="13" t="s">
        <v>858</v>
      </c>
      <c r="M741" s="44" t="s">
        <v>104</v>
      </c>
      <c r="N741" s="44" t="s">
        <v>25</v>
      </c>
    </row>
    <row r="742" spans="1:14" s="43" customFormat="1">
      <c r="A742" s="29">
        <v>43491</v>
      </c>
      <c r="B742" s="44" t="s">
        <v>440</v>
      </c>
      <c r="C742" s="44" t="s">
        <v>27</v>
      </c>
      <c r="D742" s="44" t="s">
        <v>102</v>
      </c>
      <c r="E742" s="26"/>
      <c r="F742" s="26">
        <v>45000</v>
      </c>
      <c r="G742" s="110">
        <f t="shared" si="22"/>
        <v>81.535032885796596</v>
      </c>
      <c r="H742" s="110">
        <v>551.91</v>
      </c>
      <c r="I742" s="42">
        <f t="shared" si="23"/>
        <v>11648877.75</v>
      </c>
      <c r="J742" s="44" t="s">
        <v>374</v>
      </c>
      <c r="K742" s="44">
        <v>8792</v>
      </c>
      <c r="L742" s="13" t="s">
        <v>858</v>
      </c>
      <c r="M742" s="44" t="s">
        <v>104</v>
      </c>
      <c r="N742" s="44" t="s">
        <v>29</v>
      </c>
    </row>
    <row r="743" spans="1:14" s="43" customFormat="1">
      <c r="A743" s="29">
        <v>43491</v>
      </c>
      <c r="B743" s="44" t="s">
        <v>441</v>
      </c>
      <c r="C743" s="44" t="s">
        <v>21</v>
      </c>
      <c r="D743" s="44" t="s">
        <v>102</v>
      </c>
      <c r="E743" s="26"/>
      <c r="F743" s="26">
        <v>500</v>
      </c>
      <c r="G743" s="110">
        <f t="shared" si="22"/>
        <v>0.90594480984218451</v>
      </c>
      <c r="H743" s="110">
        <v>551.91</v>
      </c>
      <c r="I743" s="42">
        <f t="shared" si="23"/>
        <v>11648377.75</v>
      </c>
      <c r="J743" s="44" t="s">
        <v>374</v>
      </c>
      <c r="K743" s="44" t="s">
        <v>24</v>
      </c>
      <c r="L743" s="13" t="s">
        <v>858</v>
      </c>
      <c r="M743" s="44" t="s">
        <v>104</v>
      </c>
      <c r="N743" s="44" t="s">
        <v>25</v>
      </c>
    </row>
    <row r="744" spans="1:14" s="43" customFormat="1">
      <c r="A744" s="29">
        <v>43491</v>
      </c>
      <c r="B744" s="44" t="s">
        <v>442</v>
      </c>
      <c r="C744" s="44" t="s">
        <v>423</v>
      </c>
      <c r="D744" s="44" t="s">
        <v>102</v>
      </c>
      <c r="E744" s="26"/>
      <c r="F744" s="26">
        <v>500</v>
      </c>
      <c r="G744" s="110">
        <f t="shared" si="22"/>
        <v>0.90594480984218451</v>
      </c>
      <c r="H744" s="110">
        <v>551.91</v>
      </c>
      <c r="I744" s="42">
        <f t="shared" si="23"/>
        <v>11647877.75</v>
      </c>
      <c r="J744" s="44" t="s">
        <v>374</v>
      </c>
      <c r="K744" s="44" t="s">
        <v>24</v>
      </c>
      <c r="L744" s="13" t="s">
        <v>858</v>
      </c>
      <c r="M744" s="44" t="s">
        <v>104</v>
      </c>
      <c r="N744" s="44" t="s">
        <v>29</v>
      </c>
    </row>
    <row r="745" spans="1:14" s="43" customFormat="1">
      <c r="A745" s="29">
        <v>43491</v>
      </c>
      <c r="B745" s="44" t="s">
        <v>443</v>
      </c>
      <c r="C745" s="44" t="s">
        <v>21</v>
      </c>
      <c r="D745" s="44" t="s">
        <v>102</v>
      </c>
      <c r="E745" s="26"/>
      <c r="F745" s="26">
        <v>1000</v>
      </c>
      <c r="G745" s="110">
        <f t="shared" si="22"/>
        <v>1.811889619684369</v>
      </c>
      <c r="H745" s="110">
        <v>551.91</v>
      </c>
      <c r="I745" s="42">
        <f t="shared" si="23"/>
        <v>11646877.75</v>
      </c>
      <c r="J745" s="44" t="s">
        <v>374</v>
      </c>
      <c r="K745" s="44" t="s">
        <v>24</v>
      </c>
      <c r="L745" s="13" t="s">
        <v>858</v>
      </c>
      <c r="M745" s="44" t="s">
        <v>104</v>
      </c>
      <c r="N745" s="44" t="s">
        <v>25</v>
      </c>
    </row>
    <row r="746" spans="1:14">
      <c r="A746" s="29">
        <v>43493</v>
      </c>
      <c r="B746" s="44" t="s">
        <v>202</v>
      </c>
      <c r="C746" s="44" t="s">
        <v>41</v>
      </c>
      <c r="D746" s="44" t="s">
        <v>22</v>
      </c>
      <c r="E746" s="26"/>
      <c r="F746" s="26">
        <v>1000</v>
      </c>
      <c r="G746" s="110">
        <f t="shared" si="22"/>
        <v>1.7641662550278738</v>
      </c>
      <c r="H746" s="110">
        <v>566.84</v>
      </c>
      <c r="I746" s="42">
        <f t="shared" si="23"/>
        <v>11645877.75</v>
      </c>
      <c r="J746" s="44" t="s">
        <v>23</v>
      </c>
      <c r="K746" s="44" t="s">
        <v>24</v>
      </c>
      <c r="L746" s="13" t="s">
        <v>799</v>
      </c>
      <c r="M746" s="44" t="s">
        <v>104</v>
      </c>
      <c r="N746" s="44" t="s">
        <v>25</v>
      </c>
    </row>
    <row r="747" spans="1:14">
      <c r="A747" s="29">
        <v>43493</v>
      </c>
      <c r="B747" s="44" t="s">
        <v>42</v>
      </c>
      <c r="C747" s="44" t="s">
        <v>21</v>
      </c>
      <c r="D747" s="44" t="s">
        <v>22</v>
      </c>
      <c r="E747" s="26"/>
      <c r="F747" s="26">
        <v>2000</v>
      </c>
      <c r="G747" s="110">
        <f t="shared" si="22"/>
        <v>3.5283325100557477</v>
      </c>
      <c r="H747" s="110">
        <v>566.84</v>
      </c>
      <c r="I747" s="42">
        <f t="shared" si="23"/>
        <v>11643877.75</v>
      </c>
      <c r="J747" s="44" t="s">
        <v>23</v>
      </c>
      <c r="K747" s="44" t="s">
        <v>24</v>
      </c>
      <c r="L747" s="13" t="s">
        <v>799</v>
      </c>
      <c r="M747" s="44" t="s">
        <v>104</v>
      </c>
      <c r="N747" s="44" t="s">
        <v>25</v>
      </c>
    </row>
    <row r="748" spans="1:14" s="43" customFormat="1">
      <c r="A748" s="29">
        <v>43493</v>
      </c>
      <c r="B748" s="44" t="s">
        <v>190</v>
      </c>
      <c r="C748" s="44" t="s">
        <v>135</v>
      </c>
      <c r="D748" s="44" t="s">
        <v>22</v>
      </c>
      <c r="E748" s="26"/>
      <c r="F748" s="26">
        <v>10000</v>
      </c>
      <c r="G748" s="110">
        <f t="shared" si="22"/>
        <v>17.641662550278738</v>
      </c>
      <c r="H748" s="110">
        <v>566.84</v>
      </c>
      <c r="I748" s="42">
        <f t="shared" si="23"/>
        <v>11633877.75</v>
      </c>
      <c r="J748" s="44" t="s">
        <v>106</v>
      </c>
      <c r="K748" s="44">
        <v>5</v>
      </c>
      <c r="L748" s="13" t="s">
        <v>799</v>
      </c>
      <c r="M748" s="44" t="s">
        <v>104</v>
      </c>
      <c r="N748" s="44" t="s">
        <v>29</v>
      </c>
    </row>
    <row r="749" spans="1:14" s="43" customFormat="1">
      <c r="A749" s="29">
        <v>43493</v>
      </c>
      <c r="B749" s="44" t="s">
        <v>769</v>
      </c>
      <c r="C749" s="44" t="s">
        <v>135</v>
      </c>
      <c r="D749" s="44" t="s">
        <v>22</v>
      </c>
      <c r="E749" s="26"/>
      <c r="F749" s="26">
        <v>10000</v>
      </c>
      <c r="G749" s="110">
        <f t="shared" si="22"/>
        <v>17.641662550278738</v>
      </c>
      <c r="H749" s="110">
        <v>566.84</v>
      </c>
      <c r="I749" s="42">
        <f t="shared" si="23"/>
        <v>11623877.75</v>
      </c>
      <c r="J749" s="44" t="s">
        <v>106</v>
      </c>
      <c r="K749" s="44">
        <v>6</v>
      </c>
      <c r="L749" s="13" t="s">
        <v>799</v>
      </c>
      <c r="M749" s="44" t="s">
        <v>104</v>
      </c>
      <c r="N749" s="44" t="s">
        <v>29</v>
      </c>
    </row>
    <row r="750" spans="1:14" s="43" customFormat="1">
      <c r="A750" s="29">
        <v>43493</v>
      </c>
      <c r="B750" s="44" t="s">
        <v>191</v>
      </c>
      <c r="C750" s="44" t="s">
        <v>146</v>
      </c>
      <c r="D750" s="44" t="s">
        <v>102</v>
      </c>
      <c r="E750" s="26"/>
      <c r="F750" s="26">
        <v>78000</v>
      </c>
      <c r="G750" s="110">
        <f t="shared" si="22"/>
        <v>141.32739033538078</v>
      </c>
      <c r="H750" s="110">
        <v>551.91</v>
      </c>
      <c r="I750" s="42">
        <f t="shared" si="23"/>
        <v>11545877.75</v>
      </c>
      <c r="J750" s="44" t="s">
        <v>106</v>
      </c>
      <c r="K750" s="44">
        <v>10</v>
      </c>
      <c r="L750" s="13" t="s">
        <v>858</v>
      </c>
      <c r="M750" s="44" t="s">
        <v>104</v>
      </c>
      <c r="N750" s="44" t="s">
        <v>29</v>
      </c>
    </row>
    <row r="751" spans="1:14">
      <c r="A751" s="29">
        <v>43493</v>
      </c>
      <c r="B751" s="44" t="s">
        <v>200</v>
      </c>
      <c r="C751" s="44" t="s">
        <v>21</v>
      </c>
      <c r="D751" s="46" t="s">
        <v>102</v>
      </c>
      <c r="E751" s="26"/>
      <c r="F751" s="26">
        <v>1000</v>
      </c>
      <c r="G751" s="110">
        <f t="shared" si="22"/>
        <v>1.811889619684369</v>
      </c>
      <c r="H751" s="110">
        <v>551.91</v>
      </c>
      <c r="I751" s="42">
        <f t="shared" si="23"/>
        <v>11544877.75</v>
      </c>
      <c r="J751" s="46" t="s">
        <v>192</v>
      </c>
      <c r="K751" s="44" t="s">
        <v>24</v>
      </c>
      <c r="L751" s="13" t="s">
        <v>858</v>
      </c>
      <c r="M751" s="44" t="s">
        <v>104</v>
      </c>
      <c r="N751" s="44" t="s">
        <v>25</v>
      </c>
    </row>
    <row r="752" spans="1:14">
      <c r="A752" s="29">
        <v>43493</v>
      </c>
      <c r="B752" s="44" t="s">
        <v>201</v>
      </c>
      <c r="C752" s="44" t="s">
        <v>21</v>
      </c>
      <c r="D752" s="46" t="s">
        <v>102</v>
      </c>
      <c r="E752" s="26"/>
      <c r="F752" s="26">
        <v>1000</v>
      </c>
      <c r="G752" s="110">
        <f t="shared" si="22"/>
        <v>1.811889619684369</v>
      </c>
      <c r="H752" s="110">
        <v>551.91</v>
      </c>
      <c r="I752" s="42">
        <f t="shared" si="23"/>
        <v>11543877.75</v>
      </c>
      <c r="J752" s="46" t="s">
        <v>192</v>
      </c>
      <c r="K752" s="44" t="s">
        <v>24</v>
      </c>
      <c r="L752" s="13" t="s">
        <v>858</v>
      </c>
      <c r="M752" s="44" t="s">
        <v>104</v>
      </c>
      <c r="N752" s="44" t="s">
        <v>25</v>
      </c>
    </row>
    <row r="753" spans="1:14">
      <c r="A753" s="29">
        <v>43493</v>
      </c>
      <c r="B753" s="44" t="s">
        <v>202</v>
      </c>
      <c r="C753" s="44" t="s">
        <v>41</v>
      </c>
      <c r="D753" s="46" t="s">
        <v>102</v>
      </c>
      <c r="E753" s="26"/>
      <c r="F753" s="26">
        <v>1000</v>
      </c>
      <c r="G753" s="110">
        <f t="shared" si="22"/>
        <v>1.811889619684369</v>
      </c>
      <c r="H753" s="110">
        <v>551.91</v>
      </c>
      <c r="I753" s="42">
        <f t="shared" si="23"/>
        <v>11542877.75</v>
      </c>
      <c r="J753" s="46" t="s">
        <v>192</v>
      </c>
      <c r="K753" s="44" t="s">
        <v>24</v>
      </c>
      <c r="L753" s="13" t="s">
        <v>858</v>
      </c>
      <c r="M753" s="44" t="s">
        <v>104</v>
      </c>
      <c r="N753" s="44" t="s">
        <v>25</v>
      </c>
    </row>
    <row r="754" spans="1:14" s="43" customFormat="1">
      <c r="A754" s="29">
        <v>43493</v>
      </c>
      <c r="B754" s="44" t="s">
        <v>250</v>
      </c>
      <c r="C754" s="44" t="s">
        <v>639</v>
      </c>
      <c r="D754" s="44" t="s">
        <v>52</v>
      </c>
      <c r="E754" s="26"/>
      <c r="F754" s="26">
        <v>4600</v>
      </c>
      <c r="G754" s="110">
        <f t="shared" si="22"/>
        <v>8.3346922505480965</v>
      </c>
      <c r="H754" s="110">
        <v>551.91</v>
      </c>
      <c r="I754" s="42">
        <f t="shared" si="23"/>
        <v>11538277.75</v>
      </c>
      <c r="J754" s="44" t="s">
        <v>149</v>
      </c>
      <c r="K754" s="44" t="s">
        <v>107</v>
      </c>
      <c r="L754" s="13" t="s">
        <v>858</v>
      </c>
      <c r="M754" s="44" t="s">
        <v>104</v>
      </c>
      <c r="N754" s="44" t="s">
        <v>29</v>
      </c>
    </row>
    <row r="755" spans="1:14">
      <c r="A755" s="29">
        <v>43493</v>
      </c>
      <c r="B755" s="44" t="s">
        <v>335</v>
      </c>
      <c r="C755" s="44" t="s">
        <v>21</v>
      </c>
      <c r="D755" s="44" t="s">
        <v>22</v>
      </c>
      <c r="E755" s="32"/>
      <c r="F755" s="32">
        <v>2000</v>
      </c>
      <c r="G755" s="110">
        <f t="shared" si="22"/>
        <v>3.5283325100557477</v>
      </c>
      <c r="H755" s="110">
        <v>566.84</v>
      </c>
      <c r="I755" s="42">
        <f t="shared" si="23"/>
        <v>11536277.75</v>
      </c>
      <c r="J755" s="44" t="s">
        <v>144</v>
      </c>
      <c r="K755" s="46" t="s">
        <v>24</v>
      </c>
      <c r="L755" s="13" t="s">
        <v>799</v>
      </c>
      <c r="M755" s="44" t="s">
        <v>104</v>
      </c>
      <c r="N755" s="44" t="s">
        <v>25</v>
      </c>
    </row>
    <row r="756" spans="1:14" s="43" customFormat="1">
      <c r="A756" s="29">
        <v>43493</v>
      </c>
      <c r="B756" s="44" t="s">
        <v>732</v>
      </c>
      <c r="C756" s="44" t="s">
        <v>747</v>
      </c>
      <c r="D756" s="44" t="s">
        <v>52</v>
      </c>
      <c r="E756" s="104"/>
      <c r="F756" s="26">
        <v>295</v>
      </c>
      <c r="G756" s="110">
        <f t="shared" si="22"/>
        <v>0.53450743780688881</v>
      </c>
      <c r="H756" s="110">
        <v>551.91</v>
      </c>
      <c r="I756" s="42">
        <f t="shared" si="23"/>
        <v>11535982.75</v>
      </c>
      <c r="J756" s="30" t="s">
        <v>132</v>
      </c>
      <c r="K756" s="44" t="s">
        <v>707</v>
      </c>
      <c r="L756" s="13" t="s">
        <v>858</v>
      </c>
      <c r="M756" s="44" t="s">
        <v>104</v>
      </c>
      <c r="N756" s="44" t="s">
        <v>29</v>
      </c>
    </row>
    <row r="757" spans="1:14" s="43" customFormat="1">
      <c r="A757" s="29">
        <v>43493</v>
      </c>
      <c r="B757" s="44" t="s">
        <v>788</v>
      </c>
      <c r="C757" s="44" t="s">
        <v>756</v>
      </c>
      <c r="D757" s="44" t="s">
        <v>52</v>
      </c>
      <c r="E757" s="104"/>
      <c r="F757" s="26">
        <v>165000</v>
      </c>
      <c r="G757" s="110">
        <f t="shared" si="22"/>
        <v>298.96178724792088</v>
      </c>
      <c r="H757" s="110">
        <v>551.91</v>
      </c>
      <c r="I757" s="42">
        <f t="shared" si="23"/>
        <v>11370982.75</v>
      </c>
      <c r="J757" s="30" t="s">
        <v>132</v>
      </c>
      <c r="K757" s="44" t="s">
        <v>733</v>
      </c>
      <c r="L757" s="13" t="s">
        <v>858</v>
      </c>
      <c r="M757" s="44" t="s">
        <v>104</v>
      </c>
      <c r="N757" s="44" t="s">
        <v>29</v>
      </c>
    </row>
    <row r="758" spans="1:14" s="43" customFormat="1">
      <c r="A758" s="29">
        <v>43493</v>
      </c>
      <c r="B758" s="44" t="s">
        <v>736</v>
      </c>
      <c r="C758" s="44" t="s">
        <v>747</v>
      </c>
      <c r="D758" s="44" t="s">
        <v>52</v>
      </c>
      <c r="E758" s="104"/>
      <c r="F758" s="26">
        <v>3484</v>
      </c>
      <c r="G758" s="110">
        <f t="shared" si="22"/>
        <v>6.312623434980341</v>
      </c>
      <c r="H758" s="110">
        <v>551.91</v>
      </c>
      <c r="I758" s="42">
        <f t="shared" si="23"/>
        <v>11367498.75</v>
      </c>
      <c r="J758" s="30" t="s">
        <v>132</v>
      </c>
      <c r="K758" s="44">
        <v>3634998</v>
      </c>
      <c r="L758" s="13" t="s">
        <v>858</v>
      </c>
      <c r="M758" s="44" t="s">
        <v>104</v>
      </c>
      <c r="N758" s="44" t="s">
        <v>29</v>
      </c>
    </row>
    <row r="759" spans="1:14" s="43" customFormat="1">
      <c r="A759" s="29">
        <v>43493</v>
      </c>
      <c r="B759" s="44" t="s">
        <v>737</v>
      </c>
      <c r="C759" s="44" t="s">
        <v>146</v>
      </c>
      <c r="D759" s="44" t="s">
        <v>102</v>
      </c>
      <c r="E759" s="104"/>
      <c r="F759" s="26">
        <v>125000</v>
      </c>
      <c r="G759" s="110">
        <f t="shared" si="22"/>
        <v>226.48620246054611</v>
      </c>
      <c r="H759" s="110">
        <v>551.91</v>
      </c>
      <c r="I759" s="42">
        <f t="shared" si="23"/>
        <v>11242498.75</v>
      </c>
      <c r="J759" s="30" t="s">
        <v>132</v>
      </c>
      <c r="K759" s="44">
        <v>3634998</v>
      </c>
      <c r="L759" s="13" t="s">
        <v>858</v>
      </c>
      <c r="M759" s="44" t="s">
        <v>104</v>
      </c>
      <c r="N759" s="44" t="s">
        <v>29</v>
      </c>
    </row>
    <row r="760" spans="1:14" s="43" customFormat="1">
      <c r="A760" s="29">
        <v>43493</v>
      </c>
      <c r="B760" s="44" t="s">
        <v>749</v>
      </c>
      <c r="C760" s="44" t="s">
        <v>41</v>
      </c>
      <c r="D760" s="44" t="s">
        <v>102</v>
      </c>
      <c r="E760" s="104"/>
      <c r="F760" s="26">
        <v>470000</v>
      </c>
      <c r="G760" s="110">
        <f t="shared" si="22"/>
        <v>851.58812125165343</v>
      </c>
      <c r="H760" s="110">
        <v>551.91</v>
      </c>
      <c r="I760" s="42">
        <f t="shared" si="23"/>
        <v>10772498.75</v>
      </c>
      <c r="J760" s="30" t="s">
        <v>132</v>
      </c>
      <c r="K760" s="44" t="s">
        <v>733</v>
      </c>
      <c r="L760" s="13" t="s">
        <v>858</v>
      </c>
      <c r="M760" s="44" t="s">
        <v>104</v>
      </c>
      <c r="N760" s="44" t="s">
        <v>29</v>
      </c>
    </row>
    <row r="761" spans="1:14" s="43" customFormat="1">
      <c r="A761" s="29">
        <v>43493</v>
      </c>
      <c r="B761" s="44" t="s">
        <v>748</v>
      </c>
      <c r="C761" s="44" t="s">
        <v>41</v>
      </c>
      <c r="D761" s="44" t="s">
        <v>136</v>
      </c>
      <c r="E761" s="104"/>
      <c r="F761" s="26">
        <v>140000</v>
      </c>
      <c r="G761" s="110">
        <f t="shared" si="22"/>
        <v>253.66454675581164</v>
      </c>
      <c r="H761" s="110">
        <v>551.91</v>
      </c>
      <c r="I761" s="42">
        <f t="shared" si="23"/>
        <v>10632498.75</v>
      </c>
      <c r="J761" s="30" t="s">
        <v>132</v>
      </c>
      <c r="K761" s="44" t="s">
        <v>733</v>
      </c>
      <c r="L761" s="13" t="s">
        <v>858</v>
      </c>
      <c r="M761" s="44" t="s">
        <v>104</v>
      </c>
      <c r="N761" s="44" t="s">
        <v>29</v>
      </c>
    </row>
    <row r="762" spans="1:14" s="43" customFormat="1">
      <c r="A762" s="29">
        <v>43493</v>
      </c>
      <c r="B762" s="44" t="s">
        <v>750</v>
      </c>
      <c r="C762" s="44" t="s">
        <v>41</v>
      </c>
      <c r="D762" s="44" t="s">
        <v>102</v>
      </c>
      <c r="E762" s="104"/>
      <c r="F762" s="26">
        <v>166755</v>
      </c>
      <c r="G762" s="110">
        <f t="shared" si="22"/>
        <v>302.14165353046695</v>
      </c>
      <c r="H762" s="110">
        <v>551.91</v>
      </c>
      <c r="I762" s="42">
        <f t="shared" si="23"/>
        <v>10465743.75</v>
      </c>
      <c r="J762" s="30" t="s">
        <v>132</v>
      </c>
      <c r="K762" s="44" t="s">
        <v>733</v>
      </c>
      <c r="L762" s="13" t="s">
        <v>858</v>
      </c>
      <c r="M762" s="44" t="s">
        <v>104</v>
      </c>
      <c r="N762" s="44" t="s">
        <v>29</v>
      </c>
    </row>
    <row r="763" spans="1:14" s="43" customFormat="1">
      <c r="A763" s="29">
        <v>43493</v>
      </c>
      <c r="B763" s="44" t="s">
        <v>751</v>
      </c>
      <c r="C763" s="44" t="s">
        <v>41</v>
      </c>
      <c r="D763" s="44" t="s">
        <v>102</v>
      </c>
      <c r="E763" s="104"/>
      <c r="F763" s="26">
        <v>250000</v>
      </c>
      <c r="G763" s="110">
        <f t="shared" si="22"/>
        <v>452.97240492109222</v>
      </c>
      <c r="H763" s="110">
        <v>551.91</v>
      </c>
      <c r="I763" s="42">
        <f t="shared" si="23"/>
        <v>10215743.75</v>
      </c>
      <c r="J763" s="30" t="s">
        <v>132</v>
      </c>
      <c r="K763" s="44" t="s">
        <v>733</v>
      </c>
      <c r="L763" s="13" t="s">
        <v>858</v>
      </c>
      <c r="M763" s="44" t="s">
        <v>104</v>
      </c>
      <c r="N763" s="44" t="s">
        <v>29</v>
      </c>
    </row>
    <row r="764" spans="1:14" s="43" customFormat="1">
      <c r="A764" s="29">
        <v>43493</v>
      </c>
      <c r="B764" s="44" t="s">
        <v>752</v>
      </c>
      <c r="C764" s="44" t="s">
        <v>41</v>
      </c>
      <c r="D764" s="44" t="s">
        <v>133</v>
      </c>
      <c r="E764" s="104"/>
      <c r="F764" s="26">
        <v>385939</v>
      </c>
      <c r="G764" s="110">
        <f t="shared" si="22"/>
        <v>699.27886793136565</v>
      </c>
      <c r="H764" s="110">
        <v>551.91</v>
      </c>
      <c r="I764" s="42">
        <f t="shared" si="23"/>
        <v>9829804.75</v>
      </c>
      <c r="J764" s="30" t="s">
        <v>132</v>
      </c>
      <c r="K764" s="44" t="s">
        <v>733</v>
      </c>
      <c r="L764" s="13" t="s">
        <v>858</v>
      </c>
      <c r="M764" s="44" t="s">
        <v>104</v>
      </c>
      <c r="N764" s="44" t="s">
        <v>29</v>
      </c>
    </row>
    <row r="765" spans="1:14" s="43" customFormat="1">
      <c r="A765" s="29">
        <v>43493</v>
      </c>
      <c r="B765" s="44" t="s">
        <v>753</v>
      </c>
      <c r="C765" s="44" t="s">
        <v>41</v>
      </c>
      <c r="D765" s="44" t="s">
        <v>102</v>
      </c>
      <c r="E765" s="104"/>
      <c r="F765" s="26">
        <v>193600</v>
      </c>
      <c r="G765" s="110">
        <f t="shared" si="22"/>
        <v>350.78183037089383</v>
      </c>
      <c r="H765" s="110">
        <v>551.91</v>
      </c>
      <c r="I765" s="42">
        <f t="shared" si="23"/>
        <v>9636204.75</v>
      </c>
      <c r="J765" s="30" t="s">
        <v>132</v>
      </c>
      <c r="K765" s="44" t="s">
        <v>733</v>
      </c>
      <c r="L765" s="13" t="s">
        <v>858</v>
      </c>
      <c r="M765" s="44" t="s">
        <v>104</v>
      </c>
      <c r="N765" s="44" t="s">
        <v>29</v>
      </c>
    </row>
    <row r="766" spans="1:14" s="43" customFormat="1">
      <c r="A766" s="29">
        <v>43493</v>
      </c>
      <c r="B766" s="44" t="s">
        <v>754</v>
      </c>
      <c r="C766" s="44" t="s">
        <v>41</v>
      </c>
      <c r="D766" s="44" t="s">
        <v>102</v>
      </c>
      <c r="E766" s="104"/>
      <c r="F766" s="26">
        <v>166755</v>
      </c>
      <c r="G766" s="110">
        <f t="shared" si="22"/>
        <v>302.14165353046695</v>
      </c>
      <c r="H766" s="110">
        <v>551.91</v>
      </c>
      <c r="I766" s="42">
        <f t="shared" si="23"/>
        <v>9469449.75</v>
      </c>
      <c r="J766" s="30" t="s">
        <v>132</v>
      </c>
      <c r="K766" s="44" t="s">
        <v>733</v>
      </c>
      <c r="L766" s="13" t="s">
        <v>858</v>
      </c>
      <c r="M766" s="44" t="s">
        <v>104</v>
      </c>
      <c r="N766" s="44" t="s">
        <v>29</v>
      </c>
    </row>
    <row r="767" spans="1:14" s="43" customFormat="1">
      <c r="A767" s="29">
        <v>43493</v>
      </c>
      <c r="B767" s="44" t="s">
        <v>755</v>
      </c>
      <c r="C767" s="44" t="s">
        <v>41</v>
      </c>
      <c r="D767" s="44" t="s">
        <v>102</v>
      </c>
      <c r="E767" s="104"/>
      <c r="F767" s="26">
        <v>230000</v>
      </c>
      <c r="G767" s="110">
        <f t="shared" si="22"/>
        <v>416.73461252740486</v>
      </c>
      <c r="H767" s="110">
        <v>551.91</v>
      </c>
      <c r="I767" s="42">
        <f t="shared" si="23"/>
        <v>9239449.75</v>
      </c>
      <c r="J767" s="30" t="s">
        <v>132</v>
      </c>
      <c r="K767" s="44" t="s">
        <v>733</v>
      </c>
      <c r="L767" s="13" t="s">
        <v>858</v>
      </c>
      <c r="M767" s="44" t="s">
        <v>104</v>
      </c>
      <c r="N767" s="44" t="s">
        <v>29</v>
      </c>
    </row>
    <row r="768" spans="1:14" s="43" customFormat="1">
      <c r="A768" s="29">
        <v>43493</v>
      </c>
      <c r="B768" s="44" t="s">
        <v>738</v>
      </c>
      <c r="C768" s="44" t="s">
        <v>747</v>
      </c>
      <c r="D768" s="44" t="s">
        <v>52</v>
      </c>
      <c r="E768" s="104"/>
      <c r="F768" s="26">
        <v>9964</v>
      </c>
      <c r="G768" s="110">
        <f t="shared" si="22"/>
        <v>18.053668170535051</v>
      </c>
      <c r="H768" s="110">
        <v>551.91</v>
      </c>
      <c r="I768" s="42">
        <f t="shared" si="23"/>
        <v>9229485.75</v>
      </c>
      <c r="J768" s="30" t="s">
        <v>132</v>
      </c>
      <c r="K768" s="44" t="s">
        <v>707</v>
      </c>
      <c r="L768" s="13" t="s">
        <v>858</v>
      </c>
      <c r="M768" s="44" t="s">
        <v>104</v>
      </c>
      <c r="N768" s="44" t="s">
        <v>29</v>
      </c>
    </row>
    <row r="769" spans="1:14" s="43" customFormat="1">
      <c r="A769" s="29">
        <v>43494</v>
      </c>
      <c r="B769" s="44" t="s">
        <v>853</v>
      </c>
      <c r="C769" s="44" t="s">
        <v>27</v>
      </c>
      <c r="D769" s="44" t="s">
        <v>22</v>
      </c>
      <c r="E769" s="104"/>
      <c r="F769" s="26">
        <v>70000</v>
      </c>
      <c r="G769" s="110">
        <f t="shared" si="22"/>
        <v>123.49163785195115</v>
      </c>
      <c r="H769" s="110">
        <v>566.84</v>
      </c>
      <c r="I769" s="42">
        <f t="shared" si="23"/>
        <v>9159485.75</v>
      </c>
      <c r="J769" s="30" t="s">
        <v>140</v>
      </c>
      <c r="K769" s="44" t="s">
        <v>24</v>
      </c>
      <c r="L769" s="13" t="s">
        <v>799</v>
      </c>
      <c r="M769" s="44" t="s">
        <v>104</v>
      </c>
      <c r="N769" s="44" t="s">
        <v>25</v>
      </c>
    </row>
    <row r="770" spans="1:14" s="43" customFormat="1">
      <c r="A770" s="29">
        <v>43494</v>
      </c>
      <c r="B770" s="44" t="s">
        <v>854</v>
      </c>
      <c r="C770" s="44" t="s">
        <v>27</v>
      </c>
      <c r="D770" s="44" t="s">
        <v>22</v>
      </c>
      <c r="E770" s="104"/>
      <c r="F770" s="26">
        <v>90000</v>
      </c>
      <c r="G770" s="110">
        <f t="shared" si="22"/>
        <v>158.77496295250864</v>
      </c>
      <c r="H770" s="110">
        <v>566.84</v>
      </c>
      <c r="I770" s="42">
        <f t="shared" si="23"/>
        <v>9069485.75</v>
      </c>
      <c r="J770" s="30" t="s">
        <v>140</v>
      </c>
      <c r="K770" s="44" t="s">
        <v>118</v>
      </c>
      <c r="L770" s="13" t="s">
        <v>799</v>
      </c>
      <c r="M770" s="44" t="s">
        <v>104</v>
      </c>
      <c r="N770" s="44" t="s">
        <v>29</v>
      </c>
    </row>
    <row r="771" spans="1:14" s="43" customFormat="1">
      <c r="A771" s="29">
        <v>43494</v>
      </c>
      <c r="B771" s="44" t="s">
        <v>853</v>
      </c>
      <c r="C771" s="44" t="s">
        <v>27</v>
      </c>
      <c r="D771" s="44" t="s">
        <v>22</v>
      </c>
      <c r="E771" s="104"/>
      <c r="F771" s="26">
        <v>70000</v>
      </c>
      <c r="G771" s="110">
        <f t="shared" si="22"/>
        <v>123.49163785195115</v>
      </c>
      <c r="H771" s="110">
        <v>566.84</v>
      </c>
      <c r="I771" s="42">
        <f t="shared" si="23"/>
        <v>8999485.75</v>
      </c>
      <c r="J771" s="30" t="s">
        <v>144</v>
      </c>
      <c r="K771" s="44" t="s">
        <v>24</v>
      </c>
      <c r="L771" s="13" t="s">
        <v>799</v>
      </c>
      <c r="M771" s="44" t="s">
        <v>104</v>
      </c>
      <c r="N771" s="44" t="s">
        <v>25</v>
      </c>
    </row>
    <row r="772" spans="1:14" s="43" customFormat="1">
      <c r="A772" s="29">
        <v>43494</v>
      </c>
      <c r="B772" s="44" t="s">
        <v>854</v>
      </c>
      <c r="C772" s="44" t="s">
        <v>27</v>
      </c>
      <c r="D772" s="44" t="s">
        <v>22</v>
      </c>
      <c r="E772" s="104"/>
      <c r="F772" s="26">
        <v>90000</v>
      </c>
      <c r="G772" s="110">
        <f t="shared" si="22"/>
        <v>158.77496295250864</v>
      </c>
      <c r="H772" s="110">
        <v>566.84</v>
      </c>
      <c r="I772" s="42">
        <f t="shared" si="23"/>
        <v>8909485.75</v>
      </c>
      <c r="J772" s="30" t="s">
        <v>144</v>
      </c>
      <c r="K772" s="44" t="s">
        <v>118</v>
      </c>
      <c r="L772" s="13" t="s">
        <v>799</v>
      </c>
      <c r="M772" s="44" t="s">
        <v>104</v>
      </c>
      <c r="N772" s="44" t="s">
        <v>29</v>
      </c>
    </row>
    <row r="773" spans="1:14">
      <c r="A773" s="29">
        <v>43494</v>
      </c>
      <c r="B773" s="44" t="s">
        <v>202</v>
      </c>
      <c r="C773" s="44" t="s">
        <v>41</v>
      </c>
      <c r="D773" s="44" t="s">
        <v>22</v>
      </c>
      <c r="E773" s="26"/>
      <c r="F773" s="26">
        <v>1000</v>
      </c>
      <c r="G773" s="110">
        <f t="shared" si="22"/>
        <v>1.7641662550278738</v>
      </c>
      <c r="H773" s="110">
        <v>566.84</v>
      </c>
      <c r="I773" s="42">
        <f t="shared" si="23"/>
        <v>8908485.75</v>
      </c>
      <c r="J773" s="44" t="s">
        <v>23</v>
      </c>
      <c r="K773" s="44" t="s">
        <v>24</v>
      </c>
      <c r="L773" s="13" t="s">
        <v>799</v>
      </c>
      <c r="M773" s="44" t="s">
        <v>104</v>
      </c>
      <c r="N773" s="44" t="s">
        <v>25</v>
      </c>
    </row>
    <row r="774" spans="1:14">
      <c r="A774" s="29">
        <v>43494</v>
      </c>
      <c r="B774" s="44" t="s">
        <v>42</v>
      </c>
      <c r="C774" s="44" t="s">
        <v>21</v>
      </c>
      <c r="D774" s="44" t="s">
        <v>22</v>
      </c>
      <c r="E774" s="26"/>
      <c r="F774" s="26">
        <v>2000</v>
      </c>
      <c r="G774" s="110">
        <f t="shared" si="22"/>
        <v>3.5283325100557477</v>
      </c>
      <c r="H774" s="110">
        <v>566.84</v>
      </c>
      <c r="I774" s="42">
        <f t="shared" si="23"/>
        <v>8906485.75</v>
      </c>
      <c r="J774" s="44" t="s">
        <v>23</v>
      </c>
      <c r="K774" s="44" t="s">
        <v>24</v>
      </c>
      <c r="L774" s="13" t="s">
        <v>799</v>
      </c>
      <c r="M774" s="44" t="s">
        <v>104</v>
      </c>
      <c r="N774" s="44" t="s">
        <v>25</v>
      </c>
    </row>
    <row r="775" spans="1:14">
      <c r="A775" s="29">
        <v>43494</v>
      </c>
      <c r="B775" s="44" t="s">
        <v>93</v>
      </c>
      <c r="C775" s="44" t="s">
        <v>21</v>
      </c>
      <c r="D775" s="44" t="s">
        <v>22</v>
      </c>
      <c r="E775" s="26"/>
      <c r="F775" s="26">
        <v>2000</v>
      </c>
      <c r="G775" s="110">
        <f t="shared" si="22"/>
        <v>3.5283325100557477</v>
      </c>
      <c r="H775" s="110">
        <v>566.84</v>
      </c>
      <c r="I775" s="42">
        <f t="shared" si="23"/>
        <v>8904485.75</v>
      </c>
      <c r="J775" s="44" t="s">
        <v>23</v>
      </c>
      <c r="K775" s="44" t="s">
        <v>24</v>
      </c>
      <c r="L775" s="13" t="s">
        <v>799</v>
      </c>
      <c r="M775" s="44" t="s">
        <v>104</v>
      </c>
      <c r="N775" s="44" t="s">
        <v>25</v>
      </c>
    </row>
    <row r="776" spans="1:14">
      <c r="A776" s="29">
        <v>43494</v>
      </c>
      <c r="B776" s="44" t="s">
        <v>94</v>
      </c>
      <c r="C776" s="44" t="s">
        <v>21</v>
      </c>
      <c r="D776" s="44" t="s">
        <v>22</v>
      </c>
      <c r="E776" s="26"/>
      <c r="F776" s="26">
        <v>2000</v>
      </c>
      <c r="G776" s="110">
        <f t="shared" si="22"/>
        <v>3.5283325100557477</v>
      </c>
      <c r="H776" s="110">
        <v>566.84</v>
      </c>
      <c r="I776" s="42">
        <f t="shared" si="23"/>
        <v>8902485.75</v>
      </c>
      <c r="J776" s="44" t="s">
        <v>23</v>
      </c>
      <c r="K776" s="44" t="s">
        <v>24</v>
      </c>
      <c r="L776" s="13" t="s">
        <v>799</v>
      </c>
      <c r="M776" s="44" t="s">
        <v>104</v>
      </c>
      <c r="N776" s="44" t="s">
        <v>25</v>
      </c>
    </row>
    <row r="777" spans="1:14" s="27" customFormat="1">
      <c r="A777" s="29">
        <v>43494</v>
      </c>
      <c r="B777" s="44" t="s">
        <v>95</v>
      </c>
      <c r="C777" s="44" t="s">
        <v>97</v>
      </c>
      <c r="D777" s="44" t="s">
        <v>22</v>
      </c>
      <c r="E777" s="26"/>
      <c r="F777" s="26">
        <v>56000</v>
      </c>
      <c r="G777" s="110">
        <f t="shared" si="22"/>
        <v>98.793310281560935</v>
      </c>
      <c r="H777" s="110">
        <v>566.84</v>
      </c>
      <c r="I777" s="42">
        <f t="shared" si="23"/>
        <v>8846485.75</v>
      </c>
      <c r="J777" s="44" t="s">
        <v>23</v>
      </c>
      <c r="K777" s="44">
        <v>25</v>
      </c>
      <c r="L777" s="13" t="s">
        <v>799</v>
      </c>
      <c r="M777" s="44" t="s">
        <v>104</v>
      </c>
      <c r="N777" s="44" t="s">
        <v>29</v>
      </c>
    </row>
    <row r="778" spans="1:14" s="43" customFormat="1">
      <c r="A778" s="29">
        <v>43494</v>
      </c>
      <c r="B778" s="44" t="s">
        <v>193</v>
      </c>
      <c r="C778" s="44" t="s">
        <v>21</v>
      </c>
      <c r="D778" s="44" t="s">
        <v>133</v>
      </c>
      <c r="E778" s="26"/>
      <c r="F778" s="26">
        <v>5000</v>
      </c>
      <c r="G778" s="110">
        <f t="shared" si="22"/>
        <v>9.0594480984218446</v>
      </c>
      <c r="H778" s="110">
        <v>551.91</v>
      </c>
      <c r="I778" s="42">
        <f t="shared" si="23"/>
        <v>8841485.75</v>
      </c>
      <c r="J778" s="44" t="s">
        <v>106</v>
      </c>
      <c r="K778" s="44" t="s">
        <v>24</v>
      </c>
      <c r="L778" s="13" t="s">
        <v>858</v>
      </c>
      <c r="M778" s="44" t="s">
        <v>104</v>
      </c>
      <c r="N778" s="44" t="s">
        <v>25</v>
      </c>
    </row>
    <row r="779" spans="1:14">
      <c r="A779" s="29">
        <v>43494</v>
      </c>
      <c r="B779" s="44" t="s">
        <v>200</v>
      </c>
      <c r="C779" s="44" t="s">
        <v>21</v>
      </c>
      <c r="D779" s="46" t="s">
        <v>102</v>
      </c>
      <c r="E779" s="26"/>
      <c r="F779" s="26">
        <v>1000</v>
      </c>
      <c r="G779" s="110">
        <f t="shared" si="22"/>
        <v>1.811889619684369</v>
      </c>
      <c r="H779" s="110">
        <v>551.91</v>
      </c>
      <c r="I779" s="42">
        <f t="shared" si="23"/>
        <v>8840485.75</v>
      </c>
      <c r="J779" s="46" t="s">
        <v>192</v>
      </c>
      <c r="K779" s="44" t="s">
        <v>24</v>
      </c>
      <c r="L779" s="13" t="s">
        <v>858</v>
      </c>
      <c r="M779" s="44" t="s">
        <v>104</v>
      </c>
      <c r="N779" s="44" t="s">
        <v>25</v>
      </c>
    </row>
    <row r="780" spans="1:14">
      <c r="A780" s="29">
        <v>43494</v>
      </c>
      <c r="B780" s="44" t="s">
        <v>201</v>
      </c>
      <c r="C780" s="44" t="s">
        <v>21</v>
      </c>
      <c r="D780" s="46" t="s">
        <v>102</v>
      </c>
      <c r="E780" s="26"/>
      <c r="F780" s="26">
        <v>1000</v>
      </c>
      <c r="G780" s="110">
        <f t="shared" si="22"/>
        <v>1.811889619684369</v>
      </c>
      <c r="H780" s="110">
        <v>551.91</v>
      </c>
      <c r="I780" s="42">
        <f t="shared" si="23"/>
        <v>8839485.75</v>
      </c>
      <c r="J780" s="46" t="s">
        <v>192</v>
      </c>
      <c r="K780" s="44" t="s">
        <v>24</v>
      </c>
      <c r="L780" s="13" t="s">
        <v>858</v>
      </c>
      <c r="M780" s="44" t="s">
        <v>104</v>
      </c>
      <c r="N780" s="44" t="s">
        <v>25</v>
      </c>
    </row>
    <row r="781" spans="1:14">
      <c r="A781" s="29">
        <v>43494</v>
      </c>
      <c r="B781" s="44" t="s">
        <v>202</v>
      </c>
      <c r="C781" s="44" t="s">
        <v>41</v>
      </c>
      <c r="D781" s="46" t="s">
        <v>102</v>
      </c>
      <c r="E781" s="26"/>
      <c r="F781" s="26">
        <v>1000</v>
      </c>
      <c r="G781" s="110">
        <f t="shared" si="22"/>
        <v>1.811889619684369</v>
      </c>
      <c r="H781" s="110">
        <v>551.91</v>
      </c>
      <c r="I781" s="42">
        <f t="shared" si="23"/>
        <v>8838485.75</v>
      </c>
      <c r="J781" s="46" t="s">
        <v>192</v>
      </c>
      <c r="K781" s="44" t="s">
        <v>24</v>
      </c>
      <c r="L781" s="13" t="s">
        <v>858</v>
      </c>
      <c r="M781" s="44" t="s">
        <v>104</v>
      </c>
      <c r="N781" s="44" t="s">
        <v>25</v>
      </c>
    </row>
    <row r="782" spans="1:14">
      <c r="A782" s="29">
        <v>43494</v>
      </c>
      <c r="B782" s="46" t="s">
        <v>203</v>
      </c>
      <c r="C782" s="44" t="s">
        <v>21</v>
      </c>
      <c r="D782" s="46" t="s">
        <v>102</v>
      </c>
      <c r="E782" s="32"/>
      <c r="F782" s="26">
        <v>2000</v>
      </c>
      <c r="G782" s="110">
        <f t="shared" ref="G782:G845" si="24">+F782/H782</f>
        <v>3.623779239368738</v>
      </c>
      <c r="H782" s="110">
        <v>551.91</v>
      </c>
      <c r="I782" s="42">
        <f t="shared" si="23"/>
        <v>8836485.75</v>
      </c>
      <c r="J782" s="46" t="s">
        <v>192</v>
      </c>
      <c r="K782" s="44" t="s">
        <v>24</v>
      </c>
      <c r="L782" s="13" t="s">
        <v>858</v>
      </c>
      <c r="M782" s="44" t="s">
        <v>104</v>
      </c>
      <c r="N782" s="44" t="s">
        <v>25</v>
      </c>
    </row>
    <row r="783" spans="1:14" s="43" customFormat="1">
      <c r="A783" s="29">
        <v>43494</v>
      </c>
      <c r="B783" s="44" t="s">
        <v>211</v>
      </c>
      <c r="C783" s="44" t="s">
        <v>21</v>
      </c>
      <c r="D783" s="44" t="s">
        <v>133</v>
      </c>
      <c r="E783" s="28"/>
      <c r="F783" s="28">
        <v>4500</v>
      </c>
      <c r="G783" s="110">
        <f t="shared" si="24"/>
        <v>8.1535032885796603</v>
      </c>
      <c r="H783" s="110">
        <v>551.91</v>
      </c>
      <c r="I783" s="42">
        <f t="shared" si="23"/>
        <v>8831985.75</v>
      </c>
      <c r="J783" s="44" t="s">
        <v>207</v>
      </c>
      <c r="K783" s="44"/>
      <c r="L783" s="13" t="s">
        <v>858</v>
      </c>
      <c r="M783" s="44" t="s">
        <v>104</v>
      </c>
      <c r="N783" s="44" t="s">
        <v>25</v>
      </c>
    </row>
    <row r="784" spans="1:14" s="27" customFormat="1">
      <c r="A784" s="29">
        <v>43494</v>
      </c>
      <c r="B784" s="44" t="s">
        <v>336</v>
      </c>
      <c r="C784" s="44" t="s">
        <v>72</v>
      </c>
      <c r="D784" s="44" t="s">
        <v>52</v>
      </c>
      <c r="E784" s="32"/>
      <c r="F784" s="32">
        <v>5000</v>
      </c>
      <c r="G784" s="110">
        <f t="shared" si="24"/>
        <v>8.8208312751393692</v>
      </c>
      <c r="H784" s="110">
        <v>566.84</v>
      </c>
      <c r="I784" s="42">
        <f t="shared" si="23"/>
        <v>8826985.75</v>
      </c>
      <c r="J784" s="44" t="s">
        <v>144</v>
      </c>
      <c r="K784" s="46" t="s">
        <v>24</v>
      </c>
      <c r="L784" s="13" t="s">
        <v>799</v>
      </c>
      <c r="M784" s="44" t="s">
        <v>104</v>
      </c>
      <c r="N784" s="44" t="s">
        <v>25</v>
      </c>
    </row>
    <row r="785" spans="1:14">
      <c r="A785" s="29">
        <v>43494</v>
      </c>
      <c r="B785" s="46" t="s">
        <v>356</v>
      </c>
      <c r="C785" s="44" t="s">
        <v>21</v>
      </c>
      <c r="D785" s="46" t="s">
        <v>102</v>
      </c>
      <c r="E785" s="26"/>
      <c r="F785" s="26">
        <v>1500</v>
      </c>
      <c r="G785" s="110">
        <f t="shared" si="24"/>
        <v>2.7178344295265533</v>
      </c>
      <c r="H785" s="110">
        <v>551.91</v>
      </c>
      <c r="I785" s="42">
        <f t="shared" si="23"/>
        <v>8825485.75</v>
      </c>
      <c r="J785" s="44" t="s">
        <v>161</v>
      </c>
      <c r="K785" s="46" t="s">
        <v>24</v>
      </c>
      <c r="L785" s="13" t="s">
        <v>858</v>
      </c>
      <c r="M785" s="44" t="s">
        <v>104</v>
      </c>
      <c r="N785" s="44" t="s">
        <v>25</v>
      </c>
    </row>
    <row r="786" spans="1:14">
      <c r="A786" s="29">
        <v>43494</v>
      </c>
      <c r="B786" s="46" t="s">
        <v>357</v>
      </c>
      <c r="C786" s="44" t="s">
        <v>21</v>
      </c>
      <c r="D786" s="46" t="s">
        <v>102</v>
      </c>
      <c r="E786" s="26"/>
      <c r="F786" s="26">
        <v>3000</v>
      </c>
      <c r="G786" s="110">
        <f t="shared" si="24"/>
        <v>5.4356688590531066</v>
      </c>
      <c r="H786" s="110">
        <v>551.91</v>
      </c>
      <c r="I786" s="42">
        <f t="shared" si="23"/>
        <v>8822485.75</v>
      </c>
      <c r="J786" s="44" t="s">
        <v>161</v>
      </c>
      <c r="K786" s="46" t="s">
        <v>24</v>
      </c>
      <c r="L786" s="13" t="s">
        <v>858</v>
      </c>
      <c r="M786" s="44" t="s">
        <v>104</v>
      </c>
      <c r="N786" s="44" t="s">
        <v>25</v>
      </c>
    </row>
    <row r="787" spans="1:14">
      <c r="A787" s="29">
        <v>43494</v>
      </c>
      <c r="B787" s="46" t="s">
        <v>358</v>
      </c>
      <c r="C787" s="44" t="s">
        <v>21</v>
      </c>
      <c r="D787" s="46" t="s">
        <v>102</v>
      </c>
      <c r="E787" s="26"/>
      <c r="F787" s="26">
        <v>300</v>
      </c>
      <c r="G787" s="110">
        <f t="shared" si="24"/>
        <v>0.54356688590531066</v>
      </c>
      <c r="H787" s="110">
        <v>551.91</v>
      </c>
      <c r="I787" s="42">
        <f t="shared" si="23"/>
        <v>8822185.75</v>
      </c>
      <c r="J787" s="44" t="s">
        <v>161</v>
      </c>
      <c r="K787" s="46" t="s">
        <v>24</v>
      </c>
      <c r="L787" s="13" t="s">
        <v>858</v>
      </c>
      <c r="M787" s="44" t="s">
        <v>104</v>
      </c>
      <c r="N787" s="44" t="s">
        <v>25</v>
      </c>
    </row>
    <row r="788" spans="1:14">
      <c r="A788" s="29">
        <v>43494</v>
      </c>
      <c r="B788" s="46" t="s">
        <v>359</v>
      </c>
      <c r="C788" s="44" t="s">
        <v>21</v>
      </c>
      <c r="D788" s="46" t="s">
        <v>102</v>
      </c>
      <c r="E788" s="26"/>
      <c r="F788" s="26">
        <v>300</v>
      </c>
      <c r="G788" s="110">
        <f t="shared" si="24"/>
        <v>0.54356688590531066</v>
      </c>
      <c r="H788" s="110">
        <v>551.91</v>
      </c>
      <c r="I788" s="42">
        <f t="shared" si="23"/>
        <v>8821885.75</v>
      </c>
      <c r="J788" s="44" t="s">
        <v>161</v>
      </c>
      <c r="K788" s="46" t="s">
        <v>24</v>
      </c>
      <c r="L788" s="13" t="s">
        <v>858</v>
      </c>
      <c r="M788" s="44" t="s">
        <v>104</v>
      </c>
      <c r="N788" s="44" t="s">
        <v>25</v>
      </c>
    </row>
    <row r="789" spans="1:14" s="43" customFormat="1">
      <c r="A789" s="29">
        <v>43494</v>
      </c>
      <c r="B789" s="46" t="s">
        <v>100</v>
      </c>
      <c r="C789" s="44" t="s">
        <v>21</v>
      </c>
      <c r="D789" s="44" t="s">
        <v>102</v>
      </c>
      <c r="E789" s="26"/>
      <c r="F789" s="26">
        <v>1000</v>
      </c>
      <c r="G789" s="110">
        <f t="shared" si="24"/>
        <v>1.811889619684369</v>
      </c>
      <c r="H789" s="110">
        <v>551.91</v>
      </c>
      <c r="I789" s="42">
        <f t="shared" si="23"/>
        <v>8820885.75</v>
      </c>
      <c r="J789" s="44" t="s">
        <v>173</v>
      </c>
      <c r="K789" s="46" t="s">
        <v>24</v>
      </c>
      <c r="L789" s="13" t="s">
        <v>858</v>
      </c>
      <c r="M789" s="44" t="s">
        <v>104</v>
      </c>
      <c r="N789" s="44" t="s">
        <v>25</v>
      </c>
    </row>
    <row r="790" spans="1:14" s="43" customFormat="1">
      <c r="A790" s="29">
        <v>43494</v>
      </c>
      <c r="B790" s="46" t="s">
        <v>452</v>
      </c>
      <c r="C790" s="44" t="s">
        <v>21</v>
      </c>
      <c r="D790" s="44" t="s">
        <v>102</v>
      </c>
      <c r="E790" s="26"/>
      <c r="F790" s="26">
        <v>500</v>
      </c>
      <c r="G790" s="110">
        <f t="shared" si="24"/>
        <v>0.90594480984218451</v>
      </c>
      <c r="H790" s="110">
        <v>551.91</v>
      </c>
      <c r="I790" s="42">
        <f t="shared" si="23"/>
        <v>8820385.75</v>
      </c>
      <c r="J790" s="44" t="s">
        <v>173</v>
      </c>
      <c r="K790" s="46" t="s">
        <v>24</v>
      </c>
      <c r="L790" s="13" t="s">
        <v>858</v>
      </c>
      <c r="M790" s="44" t="s">
        <v>104</v>
      </c>
      <c r="N790" s="44" t="s">
        <v>25</v>
      </c>
    </row>
    <row r="791" spans="1:14" s="43" customFormat="1">
      <c r="A791" s="29">
        <v>43494</v>
      </c>
      <c r="B791" s="46" t="s">
        <v>453</v>
      </c>
      <c r="C791" s="44" t="s">
        <v>97</v>
      </c>
      <c r="D791" s="44" t="s">
        <v>102</v>
      </c>
      <c r="E791" s="26"/>
      <c r="F791" s="26">
        <v>51000</v>
      </c>
      <c r="G791" s="110">
        <f t="shared" si="24"/>
        <v>92.406370603902815</v>
      </c>
      <c r="H791" s="110">
        <v>551.91</v>
      </c>
      <c r="I791" s="42">
        <f t="shared" si="23"/>
        <v>8769385.75</v>
      </c>
      <c r="J791" s="44" t="s">
        <v>173</v>
      </c>
      <c r="K791" s="46">
        <v>22</v>
      </c>
      <c r="L791" s="13" t="s">
        <v>858</v>
      </c>
      <c r="M791" s="44" t="s">
        <v>104</v>
      </c>
      <c r="N791" s="44" t="s">
        <v>29</v>
      </c>
    </row>
    <row r="792" spans="1:14" s="43" customFormat="1">
      <c r="A792" s="29">
        <v>43494</v>
      </c>
      <c r="B792" s="46" t="s">
        <v>454</v>
      </c>
      <c r="C792" s="44" t="s">
        <v>21</v>
      </c>
      <c r="D792" s="44" t="s">
        <v>102</v>
      </c>
      <c r="E792" s="26"/>
      <c r="F792" s="26">
        <v>500</v>
      </c>
      <c r="G792" s="110">
        <f t="shared" si="24"/>
        <v>0.90594480984218451</v>
      </c>
      <c r="H792" s="110">
        <v>551.91</v>
      </c>
      <c r="I792" s="42">
        <f t="shared" ref="I792:I857" si="25">I791+E792-F792</f>
        <v>8768885.75</v>
      </c>
      <c r="J792" s="44" t="s">
        <v>173</v>
      </c>
      <c r="K792" s="46" t="s">
        <v>24</v>
      </c>
      <c r="L792" s="13" t="s">
        <v>858</v>
      </c>
      <c r="M792" s="44" t="s">
        <v>104</v>
      </c>
      <c r="N792" s="44" t="s">
        <v>25</v>
      </c>
    </row>
    <row r="793" spans="1:14" s="43" customFormat="1">
      <c r="A793" s="29">
        <v>43494</v>
      </c>
      <c r="B793" s="46" t="s">
        <v>455</v>
      </c>
      <c r="C793" s="44" t="s">
        <v>21</v>
      </c>
      <c r="D793" s="44" t="s">
        <v>102</v>
      </c>
      <c r="E793" s="26"/>
      <c r="F793" s="26">
        <v>500</v>
      </c>
      <c r="G793" s="110">
        <f t="shared" si="24"/>
        <v>0.90594480984218451</v>
      </c>
      <c r="H793" s="110">
        <v>551.91</v>
      </c>
      <c r="I793" s="42">
        <f t="shared" si="25"/>
        <v>8768385.75</v>
      </c>
      <c r="J793" s="44" t="s">
        <v>173</v>
      </c>
      <c r="K793" s="46" t="s">
        <v>24</v>
      </c>
      <c r="L793" s="13" t="s">
        <v>858</v>
      </c>
      <c r="M793" s="44" t="s">
        <v>104</v>
      </c>
      <c r="N793" s="44" t="s">
        <v>25</v>
      </c>
    </row>
    <row r="794" spans="1:14" s="43" customFormat="1">
      <c r="A794" s="29">
        <v>43494</v>
      </c>
      <c r="B794" s="46" t="s">
        <v>456</v>
      </c>
      <c r="C794" s="44" t="s">
        <v>21</v>
      </c>
      <c r="D794" s="44" t="s">
        <v>102</v>
      </c>
      <c r="E794" s="26"/>
      <c r="F794" s="26">
        <v>500</v>
      </c>
      <c r="G794" s="110">
        <f t="shared" si="24"/>
        <v>0.90594480984218451</v>
      </c>
      <c r="H794" s="110">
        <v>551.91</v>
      </c>
      <c r="I794" s="42">
        <f t="shared" si="25"/>
        <v>8767885.75</v>
      </c>
      <c r="J794" s="44" t="s">
        <v>173</v>
      </c>
      <c r="K794" s="46" t="s">
        <v>24</v>
      </c>
      <c r="L794" s="13" t="s">
        <v>858</v>
      </c>
      <c r="M794" s="44" t="s">
        <v>104</v>
      </c>
      <c r="N794" s="44" t="s">
        <v>25</v>
      </c>
    </row>
    <row r="795" spans="1:14">
      <c r="A795" s="29">
        <v>43494</v>
      </c>
      <c r="B795" s="46" t="s">
        <v>629</v>
      </c>
      <c r="C795" s="44" t="s">
        <v>21</v>
      </c>
      <c r="D795" s="46" t="s">
        <v>22</v>
      </c>
      <c r="E795" s="32"/>
      <c r="F795" s="32">
        <v>1000</v>
      </c>
      <c r="G795" s="110">
        <f t="shared" si="24"/>
        <v>1.7641662550278738</v>
      </c>
      <c r="H795" s="110">
        <v>566.84</v>
      </c>
      <c r="I795" s="42">
        <f t="shared" si="25"/>
        <v>8766885.75</v>
      </c>
      <c r="J795" s="46" t="s">
        <v>140</v>
      </c>
      <c r="K795" s="46" t="s">
        <v>536</v>
      </c>
      <c r="L795" s="13" t="s">
        <v>799</v>
      </c>
      <c r="M795" s="44" t="s">
        <v>104</v>
      </c>
      <c r="N795" s="44" t="s">
        <v>25</v>
      </c>
    </row>
    <row r="796" spans="1:14">
      <c r="A796" s="29">
        <v>43494</v>
      </c>
      <c r="B796" s="46" t="s">
        <v>630</v>
      </c>
      <c r="C796" s="44" t="s">
        <v>21</v>
      </c>
      <c r="D796" s="46" t="s">
        <v>22</v>
      </c>
      <c r="E796" s="32"/>
      <c r="F796" s="32">
        <v>1000</v>
      </c>
      <c r="G796" s="110">
        <f t="shared" si="24"/>
        <v>1.7641662550278738</v>
      </c>
      <c r="H796" s="110">
        <v>566.84</v>
      </c>
      <c r="I796" s="42">
        <f t="shared" si="25"/>
        <v>8765885.75</v>
      </c>
      <c r="J796" s="46" t="s">
        <v>140</v>
      </c>
      <c r="K796" s="46" t="s">
        <v>536</v>
      </c>
      <c r="L796" s="13" t="s">
        <v>799</v>
      </c>
      <c r="M796" s="44" t="s">
        <v>104</v>
      </c>
      <c r="N796" s="44" t="s">
        <v>25</v>
      </c>
    </row>
    <row r="797" spans="1:14">
      <c r="A797" s="29">
        <v>43494</v>
      </c>
      <c r="B797" s="46" t="s">
        <v>631</v>
      </c>
      <c r="C797" s="44" t="s">
        <v>21</v>
      </c>
      <c r="D797" s="46" t="s">
        <v>22</v>
      </c>
      <c r="E797" s="32"/>
      <c r="F797" s="32">
        <v>2500</v>
      </c>
      <c r="G797" s="110">
        <f t="shared" si="24"/>
        <v>4.4104156375696846</v>
      </c>
      <c r="H797" s="110">
        <v>566.84</v>
      </c>
      <c r="I797" s="42">
        <f t="shared" si="25"/>
        <v>8763385.75</v>
      </c>
      <c r="J797" s="46" t="s">
        <v>140</v>
      </c>
      <c r="K797" s="46" t="s">
        <v>536</v>
      </c>
      <c r="L797" s="13" t="s">
        <v>799</v>
      </c>
      <c r="M797" s="44" t="s">
        <v>104</v>
      </c>
      <c r="N797" s="44" t="s">
        <v>25</v>
      </c>
    </row>
    <row r="798" spans="1:14" s="27" customFormat="1">
      <c r="A798" s="29">
        <v>43494</v>
      </c>
      <c r="B798" s="46" t="s">
        <v>632</v>
      </c>
      <c r="C798" s="44" t="s">
        <v>21</v>
      </c>
      <c r="D798" s="46" t="s">
        <v>22</v>
      </c>
      <c r="E798" s="32"/>
      <c r="F798" s="32">
        <v>12000</v>
      </c>
      <c r="G798" s="110">
        <f t="shared" si="24"/>
        <v>21.169995060334486</v>
      </c>
      <c r="H798" s="110">
        <v>566.84</v>
      </c>
      <c r="I798" s="42">
        <f t="shared" si="25"/>
        <v>8751385.75</v>
      </c>
      <c r="J798" s="46" t="s">
        <v>140</v>
      </c>
      <c r="K798" s="46" t="s">
        <v>33</v>
      </c>
      <c r="L798" s="13" t="s">
        <v>799</v>
      </c>
      <c r="M798" s="44" t="s">
        <v>104</v>
      </c>
      <c r="N798" s="44" t="s">
        <v>329</v>
      </c>
    </row>
    <row r="799" spans="1:14" s="43" customFormat="1">
      <c r="A799" s="29">
        <v>43494</v>
      </c>
      <c r="B799" s="44" t="s">
        <v>739</v>
      </c>
      <c r="C799" s="44" t="s">
        <v>747</v>
      </c>
      <c r="D799" s="44" t="s">
        <v>52</v>
      </c>
      <c r="E799" s="104"/>
      <c r="F799" s="26">
        <v>3484</v>
      </c>
      <c r="G799" s="110">
        <f t="shared" si="24"/>
        <v>6.312623434980341</v>
      </c>
      <c r="H799" s="110">
        <v>551.91</v>
      </c>
      <c r="I799" s="42">
        <f t="shared" si="25"/>
        <v>8747901.75</v>
      </c>
      <c r="J799" s="30" t="s">
        <v>132</v>
      </c>
      <c r="K799" s="44">
        <v>3635003</v>
      </c>
      <c r="L799" s="13" t="s">
        <v>858</v>
      </c>
      <c r="M799" s="44" t="s">
        <v>104</v>
      </c>
      <c r="N799" s="44" t="s">
        <v>29</v>
      </c>
    </row>
    <row r="800" spans="1:14">
      <c r="A800" s="29">
        <v>43495</v>
      </c>
      <c r="B800" s="44" t="s">
        <v>202</v>
      </c>
      <c r="C800" s="44" t="s">
        <v>41</v>
      </c>
      <c r="D800" s="44" t="s">
        <v>22</v>
      </c>
      <c r="E800" s="26"/>
      <c r="F800" s="26">
        <v>1000</v>
      </c>
      <c r="G800" s="110">
        <f t="shared" si="24"/>
        <v>1.7641662550278738</v>
      </c>
      <c r="H800" s="110">
        <v>566.84</v>
      </c>
      <c r="I800" s="42">
        <f t="shared" si="25"/>
        <v>8746901.75</v>
      </c>
      <c r="J800" s="44" t="s">
        <v>23</v>
      </c>
      <c r="K800" s="44" t="s">
        <v>24</v>
      </c>
      <c r="L800" s="13" t="s">
        <v>799</v>
      </c>
      <c r="M800" s="44" t="s">
        <v>104</v>
      </c>
      <c r="N800" s="44" t="s">
        <v>25</v>
      </c>
    </row>
    <row r="801" spans="1:14">
      <c r="A801" s="29">
        <v>43495</v>
      </c>
      <c r="B801" s="44" t="s">
        <v>42</v>
      </c>
      <c r="C801" s="44" t="s">
        <v>21</v>
      </c>
      <c r="D801" s="44" t="s">
        <v>22</v>
      </c>
      <c r="E801" s="26"/>
      <c r="F801" s="26">
        <v>2000</v>
      </c>
      <c r="G801" s="110">
        <f t="shared" si="24"/>
        <v>3.5283325100557477</v>
      </c>
      <c r="H801" s="110">
        <v>566.84</v>
      </c>
      <c r="I801" s="42">
        <f t="shared" si="25"/>
        <v>8744901.75</v>
      </c>
      <c r="J801" s="44" t="s">
        <v>23</v>
      </c>
      <c r="K801" s="44" t="s">
        <v>24</v>
      </c>
      <c r="L801" s="13" t="s">
        <v>799</v>
      </c>
      <c r="M801" s="44" t="s">
        <v>104</v>
      </c>
      <c r="N801" s="44" t="s">
        <v>25</v>
      </c>
    </row>
    <row r="802" spans="1:14">
      <c r="A802" s="29">
        <v>43495</v>
      </c>
      <c r="B802" s="44" t="s">
        <v>94</v>
      </c>
      <c r="C802" s="44" t="s">
        <v>21</v>
      </c>
      <c r="D802" s="44" t="s">
        <v>22</v>
      </c>
      <c r="E802" s="26"/>
      <c r="F802" s="26">
        <v>2000</v>
      </c>
      <c r="G802" s="110">
        <f t="shared" si="24"/>
        <v>3.5283325100557477</v>
      </c>
      <c r="H802" s="110">
        <v>566.84</v>
      </c>
      <c r="I802" s="42">
        <f t="shared" si="25"/>
        <v>8742901.75</v>
      </c>
      <c r="J802" s="44" t="s">
        <v>23</v>
      </c>
      <c r="K802" s="44" t="s">
        <v>24</v>
      </c>
      <c r="L802" s="13" t="s">
        <v>799</v>
      </c>
      <c r="M802" s="44" t="s">
        <v>104</v>
      </c>
      <c r="N802" s="44" t="s">
        <v>25</v>
      </c>
    </row>
    <row r="803" spans="1:14" s="27" customFormat="1">
      <c r="A803" s="29">
        <v>43495</v>
      </c>
      <c r="B803" s="44" t="s">
        <v>96</v>
      </c>
      <c r="C803" s="44" t="s">
        <v>97</v>
      </c>
      <c r="D803" s="44" t="s">
        <v>98</v>
      </c>
      <c r="E803" s="26"/>
      <c r="F803" s="26">
        <v>56000</v>
      </c>
      <c r="G803" s="110">
        <f t="shared" si="24"/>
        <v>101.46581870232465</v>
      </c>
      <c r="H803" s="110">
        <v>551.91</v>
      </c>
      <c r="I803" s="42">
        <f t="shared" si="25"/>
        <v>8686901.75</v>
      </c>
      <c r="J803" s="44" t="s">
        <v>23</v>
      </c>
      <c r="K803" s="44">
        <v>24</v>
      </c>
      <c r="L803" s="13" t="s">
        <v>858</v>
      </c>
      <c r="M803" s="44" t="s">
        <v>104</v>
      </c>
      <c r="N803" s="44" t="s">
        <v>29</v>
      </c>
    </row>
    <row r="804" spans="1:14" s="43" customFormat="1">
      <c r="A804" s="29">
        <v>43495</v>
      </c>
      <c r="B804" s="44" t="s">
        <v>194</v>
      </c>
      <c r="C804" s="44" t="s">
        <v>135</v>
      </c>
      <c r="D804" s="44" t="s">
        <v>102</v>
      </c>
      <c r="E804" s="26"/>
      <c r="F804" s="26">
        <v>10000</v>
      </c>
      <c r="G804" s="110">
        <f t="shared" si="24"/>
        <v>18.118896196843689</v>
      </c>
      <c r="H804" s="110">
        <v>551.91</v>
      </c>
      <c r="I804" s="42">
        <f t="shared" si="25"/>
        <v>8676901.75</v>
      </c>
      <c r="J804" s="44" t="s">
        <v>106</v>
      </c>
      <c r="K804" s="44">
        <v>19</v>
      </c>
      <c r="L804" s="13" t="s">
        <v>858</v>
      </c>
      <c r="M804" s="44" t="s">
        <v>104</v>
      </c>
      <c r="N804" s="44" t="s">
        <v>29</v>
      </c>
    </row>
    <row r="805" spans="1:14" s="43" customFormat="1">
      <c r="A805" s="29">
        <v>43495</v>
      </c>
      <c r="B805" s="44" t="s">
        <v>770</v>
      </c>
      <c r="C805" s="44" t="s">
        <v>135</v>
      </c>
      <c r="D805" s="44" t="s">
        <v>102</v>
      </c>
      <c r="E805" s="26"/>
      <c r="F805" s="26">
        <v>15000</v>
      </c>
      <c r="G805" s="110">
        <f t="shared" si="24"/>
        <v>27.178344295265536</v>
      </c>
      <c r="H805" s="110">
        <v>551.91</v>
      </c>
      <c r="I805" s="42">
        <f t="shared" si="25"/>
        <v>8661901.75</v>
      </c>
      <c r="J805" s="44" t="s">
        <v>106</v>
      </c>
      <c r="K805" s="44">
        <v>20</v>
      </c>
      <c r="L805" s="13" t="s">
        <v>858</v>
      </c>
      <c r="M805" s="44" t="s">
        <v>104</v>
      </c>
      <c r="N805" s="44" t="s">
        <v>29</v>
      </c>
    </row>
    <row r="806" spans="1:14" s="43" customFormat="1">
      <c r="A806" s="29">
        <v>43495</v>
      </c>
      <c r="B806" s="44" t="s">
        <v>196</v>
      </c>
      <c r="C806" s="44" t="s">
        <v>137</v>
      </c>
      <c r="D806" s="44" t="s">
        <v>52</v>
      </c>
      <c r="E806" s="26"/>
      <c r="F806" s="26">
        <v>3170</v>
      </c>
      <c r="G806" s="110">
        <f t="shared" si="24"/>
        <v>5.7436900943994491</v>
      </c>
      <c r="H806" s="110">
        <v>551.91</v>
      </c>
      <c r="I806" s="42">
        <f t="shared" si="25"/>
        <v>8658731.75</v>
      </c>
      <c r="J806" s="44" t="s">
        <v>106</v>
      </c>
      <c r="K806" s="44" t="s">
        <v>195</v>
      </c>
      <c r="L806" s="13" t="s">
        <v>858</v>
      </c>
      <c r="M806" s="44" t="s">
        <v>104</v>
      </c>
      <c r="N806" s="44" t="s">
        <v>29</v>
      </c>
    </row>
    <row r="807" spans="1:14" s="43" customFormat="1">
      <c r="A807" s="29">
        <v>43495</v>
      </c>
      <c r="B807" s="44" t="s">
        <v>198</v>
      </c>
      <c r="C807" s="44" t="s">
        <v>137</v>
      </c>
      <c r="D807" s="44" t="s">
        <v>52</v>
      </c>
      <c r="E807" s="26"/>
      <c r="F807" s="26">
        <v>3375</v>
      </c>
      <c r="G807" s="110">
        <f t="shared" si="24"/>
        <v>6.1151274664347453</v>
      </c>
      <c r="H807" s="110">
        <v>551.91</v>
      </c>
      <c r="I807" s="42">
        <f t="shared" si="25"/>
        <v>8655356.75</v>
      </c>
      <c r="J807" s="44" t="s">
        <v>106</v>
      </c>
      <c r="K807" s="44" t="s">
        <v>197</v>
      </c>
      <c r="L807" s="13" t="s">
        <v>858</v>
      </c>
      <c r="M807" s="44" t="s">
        <v>104</v>
      </c>
      <c r="N807" s="44" t="s">
        <v>29</v>
      </c>
    </row>
    <row r="808" spans="1:14">
      <c r="A808" s="29">
        <v>43495</v>
      </c>
      <c r="B808" s="44" t="s">
        <v>200</v>
      </c>
      <c r="C808" s="44" t="s">
        <v>21</v>
      </c>
      <c r="D808" s="46" t="s">
        <v>102</v>
      </c>
      <c r="E808" s="32"/>
      <c r="F808" s="26">
        <v>1000</v>
      </c>
      <c r="G808" s="110">
        <f t="shared" si="24"/>
        <v>1.811889619684369</v>
      </c>
      <c r="H808" s="110">
        <v>551.91</v>
      </c>
      <c r="I808" s="42">
        <f t="shared" si="25"/>
        <v>8654356.75</v>
      </c>
      <c r="J808" s="46" t="s">
        <v>192</v>
      </c>
      <c r="K808" s="44" t="s">
        <v>24</v>
      </c>
      <c r="L808" s="13" t="s">
        <v>858</v>
      </c>
      <c r="M808" s="44" t="s">
        <v>104</v>
      </c>
      <c r="N808" s="44" t="s">
        <v>25</v>
      </c>
    </row>
    <row r="809" spans="1:14">
      <c r="A809" s="29">
        <v>43495</v>
      </c>
      <c r="B809" s="44" t="s">
        <v>202</v>
      </c>
      <c r="C809" s="44" t="s">
        <v>41</v>
      </c>
      <c r="D809" s="46" t="s">
        <v>102</v>
      </c>
      <c r="E809" s="32"/>
      <c r="F809" s="26">
        <v>1000</v>
      </c>
      <c r="G809" s="110">
        <f t="shared" si="24"/>
        <v>1.811889619684369</v>
      </c>
      <c r="H809" s="110">
        <v>551.91</v>
      </c>
      <c r="I809" s="42">
        <f t="shared" si="25"/>
        <v>8653356.75</v>
      </c>
      <c r="J809" s="46" t="s">
        <v>192</v>
      </c>
      <c r="K809" s="44" t="s">
        <v>24</v>
      </c>
      <c r="L809" s="13" t="s">
        <v>858</v>
      </c>
      <c r="M809" s="44" t="s">
        <v>104</v>
      </c>
      <c r="N809" s="44" t="s">
        <v>25</v>
      </c>
    </row>
    <row r="810" spans="1:14">
      <c r="A810" s="29">
        <v>43495</v>
      </c>
      <c r="B810" s="44" t="s">
        <v>201</v>
      </c>
      <c r="C810" s="44" t="s">
        <v>21</v>
      </c>
      <c r="D810" s="46" t="s">
        <v>102</v>
      </c>
      <c r="E810" s="32"/>
      <c r="F810" s="26">
        <v>1000</v>
      </c>
      <c r="G810" s="110">
        <f t="shared" si="24"/>
        <v>1.811889619684369</v>
      </c>
      <c r="H810" s="110">
        <v>551.91</v>
      </c>
      <c r="I810" s="42">
        <f t="shared" si="25"/>
        <v>8652356.75</v>
      </c>
      <c r="J810" s="46" t="s">
        <v>192</v>
      </c>
      <c r="K810" s="44" t="s">
        <v>24</v>
      </c>
      <c r="L810" s="13" t="s">
        <v>858</v>
      </c>
      <c r="M810" s="44" t="s">
        <v>104</v>
      </c>
      <c r="N810" s="44" t="s">
        <v>25</v>
      </c>
    </row>
    <row r="811" spans="1:14" s="43" customFormat="1">
      <c r="A811" s="29">
        <v>43495</v>
      </c>
      <c r="B811" s="44" t="s">
        <v>251</v>
      </c>
      <c r="C811" s="44" t="s">
        <v>21</v>
      </c>
      <c r="D811" s="44" t="s">
        <v>136</v>
      </c>
      <c r="E811" s="26"/>
      <c r="F811" s="26">
        <v>1000</v>
      </c>
      <c r="G811" s="110">
        <f t="shared" si="24"/>
        <v>1.811889619684369</v>
      </c>
      <c r="H811" s="110">
        <v>551.91</v>
      </c>
      <c r="I811" s="42">
        <f t="shared" si="25"/>
        <v>8651356.75</v>
      </c>
      <c r="J811" s="44" t="s">
        <v>149</v>
      </c>
      <c r="K811" s="44" t="s">
        <v>24</v>
      </c>
      <c r="L811" s="13" t="s">
        <v>858</v>
      </c>
      <c r="M811" s="44" t="s">
        <v>104</v>
      </c>
      <c r="N811" s="44" t="s">
        <v>25</v>
      </c>
    </row>
    <row r="812" spans="1:14" s="43" customFormat="1">
      <c r="A812" s="29">
        <v>43495</v>
      </c>
      <c r="B812" s="44" t="s">
        <v>252</v>
      </c>
      <c r="C812" s="44" t="s">
        <v>21</v>
      </c>
      <c r="D812" s="44" t="s">
        <v>136</v>
      </c>
      <c r="E812" s="26"/>
      <c r="F812" s="26">
        <v>1000</v>
      </c>
      <c r="G812" s="110">
        <f t="shared" si="24"/>
        <v>1.811889619684369</v>
      </c>
      <c r="H812" s="110">
        <v>551.91</v>
      </c>
      <c r="I812" s="42">
        <f t="shared" si="25"/>
        <v>8650356.75</v>
      </c>
      <c r="J812" s="44" t="s">
        <v>149</v>
      </c>
      <c r="K812" s="44" t="s">
        <v>24</v>
      </c>
      <c r="L812" s="13" t="s">
        <v>858</v>
      </c>
      <c r="M812" s="44" t="s">
        <v>104</v>
      </c>
      <c r="N812" s="44" t="s">
        <v>25</v>
      </c>
    </row>
    <row r="813" spans="1:14" s="43" customFormat="1">
      <c r="A813" s="29">
        <v>43495</v>
      </c>
      <c r="B813" s="44" t="s">
        <v>253</v>
      </c>
      <c r="C813" s="44" t="s">
        <v>21</v>
      </c>
      <c r="D813" s="44" t="s">
        <v>136</v>
      </c>
      <c r="E813" s="26"/>
      <c r="F813" s="26">
        <v>1000</v>
      </c>
      <c r="G813" s="110">
        <f t="shared" si="24"/>
        <v>1.811889619684369</v>
      </c>
      <c r="H813" s="110">
        <v>551.91</v>
      </c>
      <c r="I813" s="42">
        <f t="shared" si="25"/>
        <v>8649356.75</v>
      </c>
      <c r="J813" s="44" t="s">
        <v>149</v>
      </c>
      <c r="K813" s="44" t="s">
        <v>24</v>
      </c>
      <c r="L813" s="13" t="s">
        <v>858</v>
      </c>
      <c r="M813" s="44" t="s">
        <v>104</v>
      </c>
      <c r="N813" s="44" t="s">
        <v>25</v>
      </c>
    </row>
    <row r="814" spans="1:14" s="43" customFormat="1">
      <c r="A814" s="29">
        <v>43495</v>
      </c>
      <c r="B814" s="44" t="s">
        <v>254</v>
      </c>
      <c r="C814" s="44" t="s">
        <v>21</v>
      </c>
      <c r="D814" s="44" t="s">
        <v>136</v>
      </c>
      <c r="E814" s="26"/>
      <c r="F814" s="26">
        <v>1000</v>
      </c>
      <c r="G814" s="110">
        <f t="shared" si="24"/>
        <v>1.811889619684369</v>
      </c>
      <c r="H814" s="110">
        <v>551.91</v>
      </c>
      <c r="I814" s="42">
        <f t="shared" si="25"/>
        <v>8648356.75</v>
      </c>
      <c r="J814" s="44" t="s">
        <v>149</v>
      </c>
      <c r="K814" s="44" t="s">
        <v>24</v>
      </c>
      <c r="L814" s="13" t="s">
        <v>858</v>
      </c>
      <c r="M814" s="44" t="s">
        <v>104</v>
      </c>
      <c r="N814" s="44" t="s">
        <v>25</v>
      </c>
    </row>
    <row r="815" spans="1:14">
      <c r="A815" s="29">
        <v>43495</v>
      </c>
      <c r="B815" s="44" t="s">
        <v>337</v>
      </c>
      <c r="C815" s="44" t="s">
        <v>21</v>
      </c>
      <c r="D815" s="44" t="s">
        <v>22</v>
      </c>
      <c r="E815" s="32"/>
      <c r="F815" s="32">
        <v>2000</v>
      </c>
      <c r="G815" s="110">
        <f t="shared" si="24"/>
        <v>3.5283325100557477</v>
      </c>
      <c r="H815" s="110">
        <v>566.84</v>
      </c>
      <c r="I815" s="42">
        <f t="shared" si="25"/>
        <v>8646356.75</v>
      </c>
      <c r="J815" s="44" t="s">
        <v>144</v>
      </c>
      <c r="K815" s="46" t="s">
        <v>24</v>
      </c>
      <c r="L815" s="13" t="s">
        <v>799</v>
      </c>
      <c r="M815" s="44" t="s">
        <v>104</v>
      </c>
      <c r="N815" s="44" t="s">
        <v>25</v>
      </c>
    </row>
    <row r="816" spans="1:14" s="43" customFormat="1">
      <c r="A816" s="29">
        <v>43495</v>
      </c>
      <c r="B816" s="44" t="s">
        <v>338</v>
      </c>
      <c r="C816" s="44" t="s">
        <v>21</v>
      </c>
      <c r="D816" s="44" t="s">
        <v>22</v>
      </c>
      <c r="E816" s="32"/>
      <c r="F816" s="32">
        <v>12000</v>
      </c>
      <c r="G816" s="110">
        <f t="shared" si="24"/>
        <v>21.169995060334486</v>
      </c>
      <c r="H816" s="110">
        <v>566.84</v>
      </c>
      <c r="I816" s="42">
        <f t="shared" si="25"/>
        <v>8634356.75</v>
      </c>
      <c r="J816" s="44" t="s">
        <v>144</v>
      </c>
      <c r="K816" s="46" t="s">
        <v>339</v>
      </c>
      <c r="L816" s="13" t="s">
        <v>799</v>
      </c>
      <c r="M816" s="44" t="s">
        <v>104</v>
      </c>
      <c r="N816" s="44" t="s">
        <v>29</v>
      </c>
    </row>
    <row r="817" spans="1:14">
      <c r="A817" s="29">
        <v>43495</v>
      </c>
      <c r="B817" s="46" t="s">
        <v>358</v>
      </c>
      <c r="C817" s="44" t="s">
        <v>21</v>
      </c>
      <c r="D817" s="46" t="s">
        <v>102</v>
      </c>
      <c r="E817" s="26"/>
      <c r="F817" s="26">
        <v>300</v>
      </c>
      <c r="G817" s="110">
        <f t="shared" si="24"/>
        <v>0.54356688590531066</v>
      </c>
      <c r="H817" s="110">
        <v>551.91</v>
      </c>
      <c r="I817" s="42">
        <f t="shared" si="25"/>
        <v>8634056.75</v>
      </c>
      <c r="J817" s="44" t="s">
        <v>161</v>
      </c>
      <c r="K817" s="46" t="s">
        <v>24</v>
      </c>
      <c r="L817" s="13" t="s">
        <v>858</v>
      </c>
      <c r="M817" s="44" t="s">
        <v>104</v>
      </c>
      <c r="N817" s="44" t="s">
        <v>25</v>
      </c>
    </row>
    <row r="818" spans="1:14">
      <c r="A818" s="29">
        <v>43495</v>
      </c>
      <c r="B818" s="46" t="s">
        <v>360</v>
      </c>
      <c r="C818" s="44" t="s">
        <v>21</v>
      </c>
      <c r="D818" s="46" t="s">
        <v>102</v>
      </c>
      <c r="E818" s="26"/>
      <c r="F818" s="26">
        <v>300</v>
      </c>
      <c r="G818" s="110">
        <f t="shared" si="24"/>
        <v>0.54356688590531066</v>
      </c>
      <c r="H818" s="110">
        <v>551.91</v>
      </c>
      <c r="I818" s="42">
        <f t="shared" si="25"/>
        <v>8633756.75</v>
      </c>
      <c r="J818" s="44" t="s">
        <v>161</v>
      </c>
      <c r="K818" s="46" t="s">
        <v>24</v>
      </c>
      <c r="L818" s="13" t="s">
        <v>858</v>
      </c>
      <c r="M818" s="44" t="s">
        <v>104</v>
      </c>
      <c r="N818" s="44" t="s">
        <v>25</v>
      </c>
    </row>
    <row r="819" spans="1:14">
      <c r="A819" s="29">
        <v>43495</v>
      </c>
      <c r="B819" s="46" t="s">
        <v>361</v>
      </c>
      <c r="C819" s="44" t="s">
        <v>21</v>
      </c>
      <c r="D819" s="46" t="s">
        <v>102</v>
      </c>
      <c r="E819" s="26"/>
      <c r="F819" s="26">
        <v>300</v>
      </c>
      <c r="G819" s="110">
        <f t="shared" si="24"/>
        <v>0.54356688590531066</v>
      </c>
      <c r="H819" s="110">
        <v>551.91</v>
      </c>
      <c r="I819" s="42">
        <f t="shared" si="25"/>
        <v>8633456.75</v>
      </c>
      <c r="J819" s="44" t="s">
        <v>161</v>
      </c>
      <c r="K819" s="46" t="s">
        <v>24</v>
      </c>
      <c r="L819" s="13" t="s">
        <v>858</v>
      </c>
      <c r="M819" s="44" t="s">
        <v>104</v>
      </c>
      <c r="N819" s="44" t="s">
        <v>25</v>
      </c>
    </row>
    <row r="820" spans="1:14">
      <c r="A820" s="29">
        <v>43495</v>
      </c>
      <c r="B820" s="46" t="s">
        <v>362</v>
      </c>
      <c r="C820" s="44" t="s">
        <v>21</v>
      </c>
      <c r="D820" s="46" t="s">
        <v>102</v>
      </c>
      <c r="E820" s="26"/>
      <c r="F820" s="26">
        <v>300</v>
      </c>
      <c r="G820" s="110">
        <f t="shared" si="24"/>
        <v>0.54356688590531066</v>
      </c>
      <c r="H820" s="110">
        <v>551.91</v>
      </c>
      <c r="I820" s="42">
        <f t="shared" si="25"/>
        <v>8633156.75</v>
      </c>
      <c r="J820" s="44" t="s">
        <v>161</v>
      </c>
      <c r="K820" s="46" t="s">
        <v>24</v>
      </c>
      <c r="L820" s="13" t="s">
        <v>858</v>
      </c>
      <c r="M820" s="44" t="s">
        <v>104</v>
      </c>
      <c r="N820" s="44" t="s">
        <v>25</v>
      </c>
    </row>
    <row r="821" spans="1:14">
      <c r="A821" s="29">
        <v>43495</v>
      </c>
      <c r="B821" s="46" t="s">
        <v>363</v>
      </c>
      <c r="C821" s="44" t="s">
        <v>21</v>
      </c>
      <c r="D821" s="46" t="s">
        <v>102</v>
      </c>
      <c r="E821" s="26"/>
      <c r="F821" s="26">
        <v>300</v>
      </c>
      <c r="G821" s="110">
        <f t="shared" si="24"/>
        <v>0.54356688590531066</v>
      </c>
      <c r="H821" s="110">
        <v>551.91</v>
      </c>
      <c r="I821" s="42">
        <f t="shared" si="25"/>
        <v>8632856.75</v>
      </c>
      <c r="J821" s="44" t="s">
        <v>161</v>
      </c>
      <c r="K821" s="46" t="s">
        <v>24</v>
      </c>
      <c r="L821" s="13" t="s">
        <v>858</v>
      </c>
      <c r="M821" s="44" t="s">
        <v>104</v>
      </c>
      <c r="N821" s="44" t="s">
        <v>25</v>
      </c>
    </row>
    <row r="822" spans="1:14">
      <c r="A822" s="29">
        <v>43495</v>
      </c>
      <c r="B822" s="46" t="s">
        <v>364</v>
      </c>
      <c r="C822" s="44" t="s">
        <v>21</v>
      </c>
      <c r="D822" s="46" t="s">
        <v>102</v>
      </c>
      <c r="E822" s="26"/>
      <c r="F822" s="26">
        <v>300</v>
      </c>
      <c r="G822" s="110">
        <f t="shared" si="24"/>
        <v>0.54356688590531066</v>
      </c>
      <c r="H822" s="110">
        <v>551.91</v>
      </c>
      <c r="I822" s="42">
        <f t="shared" si="25"/>
        <v>8632556.75</v>
      </c>
      <c r="J822" s="44" t="s">
        <v>161</v>
      </c>
      <c r="K822" s="46" t="s">
        <v>24</v>
      </c>
      <c r="L822" s="13" t="s">
        <v>858</v>
      </c>
      <c r="M822" s="44" t="s">
        <v>104</v>
      </c>
      <c r="N822" s="44" t="s">
        <v>25</v>
      </c>
    </row>
    <row r="823" spans="1:14">
      <c r="A823" s="29">
        <v>43495</v>
      </c>
      <c r="B823" s="46" t="s">
        <v>365</v>
      </c>
      <c r="C823" s="44" t="s">
        <v>21</v>
      </c>
      <c r="D823" s="46" t="s">
        <v>102</v>
      </c>
      <c r="E823" s="26"/>
      <c r="F823" s="26">
        <v>300</v>
      </c>
      <c r="G823" s="110">
        <f t="shared" si="24"/>
        <v>0.54356688590531066</v>
      </c>
      <c r="H823" s="110">
        <v>551.91</v>
      </c>
      <c r="I823" s="42">
        <f t="shared" si="25"/>
        <v>8632256.75</v>
      </c>
      <c r="J823" s="44" t="s">
        <v>161</v>
      </c>
      <c r="K823" s="46" t="s">
        <v>24</v>
      </c>
      <c r="L823" s="13" t="s">
        <v>858</v>
      </c>
      <c r="M823" s="44" t="s">
        <v>104</v>
      </c>
      <c r="N823" s="44" t="s">
        <v>25</v>
      </c>
    </row>
    <row r="824" spans="1:14">
      <c r="A824" s="29">
        <v>43495</v>
      </c>
      <c r="B824" s="46" t="s">
        <v>783</v>
      </c>
      <c r="C824" s="46" t="s">
        <v>366</v>
      </c>
      <c r="D824" s="46" t="s">
        <v>102</v>
      </c>
      <c r="E824" s="26"/>
      <c r="F824" s="26">
        <v>1000</v>
      </c>
      <c r="G824" s="110">
        <f t="shared" si="24"/>
        <v>1.811889619684369</v>
      </c>
      <c r="H824" s="110">
        <v>551.91</v>
      </c>
      <c r="I824" s="42">
        <f t="shared" si="25"/>
        <v>8631256.75</v>
      </c>
      <c r="J824" s="44" t="s">
        <v>161</v>
      </c>
      <c r="K824" s="46" t="s">
        <v>24</v>
      </c>
      <c r="L824" s="13" t="s">
        <v>858</v>
      </c>
      <c r="M824" s="44" t="s">
        <v>104</v>
      </c>
      <c r="N824" s="44" t="s">
        <v>25</v>
      </c>
    </row>
    <row r="825" spans="1:14" s="27" customFormat="1">
      <c r="A825" s="29">
        <v>43495</v>
      </c>
      <c r="B825" s="46" t="s">
        <v>367</v>
      </c>
      <c r="C825" s="46" t="s">
        <v>146</v>
      </c>
      <c r="D825" s="46" t="s">
        <v>102</v>
      </c>
      <c r="E825" s="26"/>
      <c r="F825" s="26">
        <v>35000</v>
      </c>
      <c r="G825" s="110">
        <f t="shared" si="24"/>
        <v>63.416136688952911</v>
      </c>
      <c r="H825" s="110">
        <v>551.91</v>
      </c>
      <c r="I825" s="42">
        <f t="shared" si="25"/>
        <v>8596256.75</v>
      </c>
      <c r="J825" s="44" t="s">
        <v>161</v>
      </c>
      <c r="K825" s="46" t="s">
        <v>118</v>
      </c>
      <c r="L825" s="13" t="s">
        <v>858</v>
      </c>
      <c r="M825" s="44" t="s">
        <v>104</v>
      </c>
      <c r="N825" s="44" t="s">
        <v>29</v>
      </c>
    </row>
    <row r="826" spans="1:14">
      <c r="A826" s="29">
        <v>43495</v>
      </c>
      <c r="B826" s="46" t="s">
        <v>368</v>
      </c>
      <c r="C826" s="44" t="s">
        <v>27</v>
      </c>
      <c r="D826" s="46" t="s">
        <v>102</v>
      </c>
      <c r="E826" s="26"/>
      <c r="F826" s="26">
        <v>20000</v>
      </c>
      <c r="G826" s="110">
        <f t="shared" si="24"/>
        <v>36.237792393687378</v>
      </c>
      <c r="H826" s="110">
        <v>551.91</v>
      </c>
      <c r="I826" s="42">
        <f t="shared" si="25"/>
        <v>8576256.75</v>
      </c>
      <c r="J826" s="44" t="s">
        <v>161</v>
      </c>
      <c r="K826" s="46" t="s">
        <v>24</v>
      </c>
      <c r="L826" s="13" t="s">
        <v>858</v>
      </c>
      <c r="M826" s="44" t="s">
        <v>104</v>
      </c>
      <c r="N826" s="44" t="s">
        <v>25</v>
      </c>
    </row>
    <row r="827" spans="1:14" s="27" customFormat="1">
      <c r="A827" s="29">
        <v>43495</v>
      </c>
      <c r="B827" s="46" t="s">
        <v>369</v>
      </c>
      <c r="C827" s="44" t="s">
        <v>27</v>
      </c>
      <c r="D827" s="46" t="s">
        <v>102</v>
      </c>
      <c r="E827" s="26"/>
      <c r="F827" s="26">
        <v>30000</v>
      </c>
      <c r="G827" s="110">
        <f t="shared" si="24"/>
        <v>54.356688590531071</v>
      </c>
      <c r="H827" s="110">
        <v>551.91</v>
      </c>
      <c r="I827" s="42">
        <f t="shared" si="25"/>
        <v>8546256.75</v>
      </c>
      <c r="J827" s="44" t="s">
        <v>161</v>
      </c>
      <c r="K827" s="46" t="s">
        <v>24</v>
      </c>
      <c r="L827" s="13" t="s">
        <v>858</v>
      </c>
      <c r="M827" s="44" t="s">
        <v>104</v>
      </c>
      <c r="N827" s="44" t="s">
        <v>329</v>
      </c>
    </row>
    <row r="828" spans="1:14" s="43" customFormat="1">
      <c r="A828" s="29">
        <v>43495</v>
      </c>
      <c r="B828" s="46" t="s">
        <v>457</v>
      </c>
      <c r="C828" s="44" t="s">
        <v>21</v>
      </c>
      <c r="D828" s="44" t="s">
        <v>102</v>
      </c>
      <c r="E828" s="26"/>
      <c r="F828" s="26">
        <v>500</v>
      </c>
      <c r="G828" s="110">
        <f t="shared" si="24"/>
        <v>0.90594480984218451</v>
      </c>
      <c r="H828" s="110">
        <v>551.91</v>
      </c>
      <c r="I828" s="42">
        <f t="shared" si="25"/>
        <v>8545756.75</v>
      </c>
      <c r="J828" s="44" t="s">
        <v>173</v>
      </c>
      <c r="K828" s="46" t="s">
        <v>24</v>
      </c>
      <c r="L828" s="13" t="s">
        <v>858</v>
      </c>
      <c r="M828" s="44" t="s">
        <v>104</v>
      </c>
      <c r="N828" s="44" t="s">
        <v>25</v>
      </c>
    </row>
    <row r="829" spans="1:14" s="43" customFormat="1">
      <c r="A829" s="29">
        <v>43495</v>
      </c>
      <c r="B829" s="46" t="s">
        <v>459</v>
      </c>
      <c r="C829" s="44" t="s">
        <v>21</v>
      </c>
      <c r="D829" s="44" t="s">
        <v>102</v>
      </c>
      <c r="E829" s="26"/>
      <c r="F829" s="26">
        <v>500</v>
      </c>
      <c r="G829" s="110">
        <f t="shared" si="24"/>
        <v>0.90594480984218451</v>
      </c>
      <c r="H829" s="110">
        <v>551.91</v>
      </c>
      <c r="I829" s="42">
        <f t="shared" si="25"/>
        <v>8545256.75</v>
      </c>
      <c r="J829" s="44" t="s">
        <v>173</v>
      </c>
      <c r="K829" s="46" t="s">
        <v>24</v>
      </c>
      <c r="L829" s="13" t="s">
        <v>858</v>
      </c>
      <c r="M829" s="44" t="s">
        <v>104</v>
      </c>
      <c r="N829" s="44" t="s">
        <v>25</v>
      </c>
    </row>
    <row r="830" spans="1:14" s="43" customFormat="1">
      <c r="A830" s="29">
        <v>43495</v>
      </c>
      <c r="B830" s="46" t="s">
        <v>460</v>
      </c>
      <c r="C830" s="44" t="s">
        <v>21</v>
      </c>
      <c r="D830" s="44" t="s">
        <v>102</v>
      </c>
      <c r="E830" s="26"/>
      <c r="F830" s="26">
        <v>500</v>
      </c>
      <c r="G830" s="110">
        <f t="shared" si="24"/>
        <v>0.90594480984218451</v>
      </c>
      <c r="H830" s="110">
        <v>551.91</v>
      </c>
      <c r="I830" s="42">
        <f t="shared" si="25"/>
        <v>8544756.75</v>
      </c>
      <c r="J830" s="44" t="s">
        <v>173</v>
      </c>
      <c r="K830" s="46" t="s">
        <v>24</v>
      </c>
      <c r="L830" s="13" t="s">
        <v>858</v>
      </c>
      <c r="M830" s="44" t="s">
        <v>104</v>
      </c>
      <c r="N830" s="44" t="s">
        <v>25</v>
      </c>
    </row>
    <row r="831" spans="1:14" s="43" customFormat="1">
      <c r="A831" s="29">
        <v>43495</v>
      </c>
      <c r="B831" s="46" t="s">
        <v>461</v>
      </c>
      <c r="C831" s="44" t="s">
        <v>21</v>
      </c>
      <c r="D831" s="44" t="s">
        <v>102</v>
      </c>
      <c r="E831" s="26"/>
      <c r="F831" s="26">
        <v>500</v>
      </c>
      <c r="G831" s="110">
        <f t="shared" si="24"/>
        <v>0.90594480984218451</v>
      </c>
      <c r="H831" s="110">
        <v>551.91</v>
      </c>
      <c r="I831" s="42">
        <f t="shared" si="25"/>
        <v>8544256.75</v>
      </c>
      <c r="J831" s="44" t="s">
        <v>173</v>
      </c>
      <c r="K831" s="46" t="s">
        <v>24</v>
      </c>
      <c r="L831" s="13" t="s">
        <v>858</v>
      </c>
      <c r="M831" s="44" t="s">
        <v>104</v>
      </c>
      <c r="N831" s="44" t="s">
        <v>25</v>
      </c>
    </row>
    <row r="832" spans="1:14" s="43" customFormat="1">
      <c r="A832" s="29">
        <v>43495</v>
      </c>
      <c r="B832" s="46" t="s">
        <v>462</v>
      </c>
      <c r="C832" s="44" t="s">
        <v>21</v>
      </c>
      <c r="D832" s="44" t="s">
        <v>102</v>
      </c>
      <c r="E832" s="26"/>
      <c r="F832" s="26">
        <v>500</v>
      </c>
      <c r="G832" s="110">
        <f t="shared" si="24"/>
        <v>0.90594480984218451</v>
      </c>
      <c r="H832" s="110">
        <v>551.91</v>
      </c>
      <c r="I832" s="42">
        <f t="shared" si="25"/>
        <v>8543756.75</v>
      </c>
      <c r="J832" s="44" t="s">
        <v>173</v>
      </c>
      <c r="K832" s="46" t="s">
        <v>24</v>
      </c>
      <c r="L832" s="13" t="s">
        <v>858</v>
      </c>
      <c r="M832" s="44" t="s">
        <v>104</v>
      </c>
      <c r="N832" s="44" t="s">
        <v>25</v>
      </c>
    </row>
    <row r="833" spans="1:14" s="43" customFormat="1">
      <c r="A833" s="29">
        <v>43495</v>
      </c>
      <c r="B833" s="46" t="s">
        <v>463</v>
      </c>
      <c r="C833" s="44" t="s">
        <v>21</v>
      </c>
      <c r="D833" s="44" t="s">
        <v>102</v>
      </c>
      <c r="E833" s="26"/>
      <c r="F833" s="26">
        <v>500</v>
      </c>
      <c r="G833" s="110">
        <f t="shared" si="24"/>
        <v>0.90594480984218451</v>
      </c>
      <c r="H833" s="110">
        <v>551.91</v>
      </c>
      <c r="I833" s="42">
        <f t="shared" si="25"/>
        <v>8543256.75</v>
      </c>
      <c r="J833" s="44" t="s">
        <v>173</v>
      </c>
      <c r="K833" s="46" t="s">
        <v>24</v>
      </c>
      <c r="L833" s="13" t="s">
        <v>858</v>
      </c>
      <c r="M833" s="44" t="s">
        <v>104</v>
      </c>
      <c r="N833" s="44" t="s">
        <v>25</v>
      </c>
    </row>
    <row r="834" spans="1:14" s="43" customFormat="1">
      <c r="A834" s="29">
        <v>43495</v>
      </c>
      <c r="B834" s="46" t="s">
        <v>464</v>
      </c>
      <c r="C834" s="44" t="s">
        <v>639</v>
      </c>
      <c r="D834" s="44" t="s">
        <v>52</v>
      </c>
      <c r="E834" s="26"/>
      <c r="F834" s="26">
        <v>5500</v>
      </c>
      <c r="G834" s="110">
        <f t="shared" si="24"/>
        <v>9.9653929082640289</v>
      </c>
      <c r="H834" s="110">
        <v>551.91</v>
      </c>
      <c r="I834" s="42">
        <f t="shared" si="25"/>
        <v>8537756.75</v>
      </c>
      <c r="J834" s="44" t="s">
        <v>173</v>
      </c>
      <c r="K834" s="46">
        <v>5156</v>
      </c>
      <c r="L834" s="13" t="s">
        <v>858</v>
      </c>
      <c r="M834" s="44" t="s">
        <v>104</v>
      </c>
      <c r="N834" s="44" t="s">
        <v>29</v>
      </c>
    </row>
    <row r="835" spans="1:14" s="43" customFormat="1">
      <c r="A835" s="29">
        <v>43495</v>
      </c>
      <c r="B835" s="46" t="s">
        <v>789</v>
      </c>
      <c r="C835" s="44" t="s">
        <v>134</v>
      </c>
      <c r="D835" s="44" t="s">
        <v>52</v>
      </c>
      <c r="E835" s="26"/>
      <c r="F835" s="26">
        <v>8000</v>
      </c>
      <c r="G835" s="110">
        <f t="shared" si="24"/>
        <v>14.495116957474952</v>
      </c>
      <c r="H835" s="110">
        <v>551.91</v>
      </c>
      <c r="I835" s="42">
        <f t="shared" si="25"/>
        <v>8529756.75</v>
      </c>
      <c r="J835" s="44" t="s">
        <v>173</v>
      </c>
      <c r="K835" s="46" t="s">
        <v>24</v>
      </c>
      <c r="L835" s="13" t="s">
        <v>858</v>
      </c>
      <c r="M835" s="44" t="s">
        <v>104</v>
      </c>
      <c r="N835" s="44" t="s">
        <v>29</v>
      </c>
    </row>
    <row r="836" spans="1:14" s="43" customFormat="1">
      <c r="A836" s="29">
        <v>43495</v>
      </c>
      <c r="B836" s="46" t="s">
        <v>465</v>
      </c>
      <c r="C836" s="44" t="s">
        <v>21</v>
      </c>
      <c r="D836" s="44" t="s">
        <v>102</v>
      </c>
      <c r="E836" s="26"/>
      <c r="F836" s="26">
        <v>500</v>
      </c>
      <c r="G836" s="110">
        <f t="shared" si="24"/>
        <v>0.90594480984218451</v>
      </c>
      <c r="H836" s="110">
        <v>551.91</v>
      </c>
      <c r="I836" s="42">
        <f t="shared" si="25"/>
        <v>8529256.75</v>
      </c>
      <c r="J836" s="44" t="s">
        <v>173</v>
      </c>
      <c r="K836" s="46" t="s">
        <v>24</v>
      </c>
      <c r="L836" s="13" t="s">
        <v>858</v>
      </c>
      <c r="M836" s="44" t="s">
        <v>104</v>
      </c>
      <c r="N836" s="44" t="s">
        <v>25</v>
      </c>
    </row>
    <row r="837" spans="1:14" s="43" customFormat="1">
      <c r="A837" s="29">
        <v>43495</v>
      </c>
      <c r="B837" s="46" t="s">
        <v>456</v>
      </c>
      <c r="C837" s="44" t="s">
        <v>21</v>
      </c>
      <c r="D837" s="44" t="s">
        <v>102</v>
      </c>
      <c r="E837" s="26"/>
      <c r="F837" s="26">
        <v>500</v>
      </c>
      <c r="G837" s="110">
        <f t="shared" si="24"/>
        <v>0.90594480984218451</v>
      </c>
      <c r="H837" s="110">
        <v>551.91</v>
      </c>
      <c r="I837" s="42">
        <f t="shared" si="25"/>
        <v>8528756.75</v>
      </c>
      <c r="J837" s="44" t="s">
        <v>173</v>
      </c>
      <c r="K837" s="46" t="s">
        <v>24</v>
      </c>
      <c r="L837" s="13" t="s">
        <v>858</v>
      </c>
      <c r="M837" s="44" t="s">
        <v>104</v>
      </c>
      <c r="N837" s="44" t="s">
        <v>25</v>
      </c>
    </row>
    <row r="838" spans="1:14" s="43" customFormat="1">
      <c r="A838" s="29">
        <v>43495</v>
      </c>
      <c r="B838" s="44" t="s">
        <v>859</v>
      </c>
      <c r="C838" s="44" t="s">
        <v>72</v>
      </c>
      <c r="D838" s="44" t="s">
        <v>52</v>
      </c>
      <c r="E838" s="104"/>
      <c r="F838" s="26">
        <v>189000</v>
      </c>
      <c r="G838" s="110">
        <f t="shared" si="24"/>
        <v>342.44713812034576</v>
      </c>
      <c r="H838" s="110">
        <v>551.91</v>
      </c>
      <c r="I838" s="42">
        <f t="shared" si="25"/>
        <v>8339756.75</v>
      </c>
      <c r="J838" s="30" t="s">
        <v>132</v>
      </c>
      <c r="K838" s="44">
        <v>3635004</v>
      </c>
      <c r="L838" s="13" t="s">
        <v>858</v>
      </c>
      <c r="M838" s="44" t="s">
        <v>104</v>
      </c>
      <c r="N838" s="44" t="s">
        <v>29</v>
      </c>
    </row>
    <row r="839" spans="1:14" s="43" customFormat="1">
      <c r="A839" s="29">
        <v>43495</v>
      </c>
      <c r="B839" s="44" t="s">
        <v>740</v>
      </c>
      <c r="C839" s="44" t="s">
        <v>747</v>
      </c>
      <c r="D839" s="44" t="s">
        <v>52</v>
      </c>
      <c r="E839" s="104"/>
      <c r="F839" s="26">
        <v>3484</v>
      </c>
      <c r="G839" s="110">
        <f t="shared" si="24"/>
        <v>6.312623434980341</v>
      </c>
      <c r="H839" s="110">
        <v>551.91</v>
      </c>
      <c r="I839" s="42">
        <f t="shared" si="25"/>
        <v>8336272.75</v>
      </c>
      <c r="J839" s="30" t="s">
        <v>132</v>
      </c>
      <c r="K839" s="44">
        <v>3635004</v>
      </c>
      <c r="L839" s="13" t="s">
        <v>858</v>
      </c>
      <c r="M839" s="44" t="s">
        <v>104</v>
      </c>
      <c r="N839" s="44" t="s">
        <v>29</v>
      </c>
    </row>
    <row r="840" spans="1:14" s="43" customFormat="1">
      <c r="A840" s="29">
        <v>43495</v>
      </c>
      <c r="B840" s="44" t="s">
        <v>741</v>
      </c>
      <c r="C840" s="44" t="s">
        <v>72</v>
      </c>
      <c r="D840" s="44" t="s">
        <v>52</v>
      </c>
      <c r="E840" s="104"/>
      <c r="F840" s="26">
        <v>167000</v>
      </c>
      <c r="G840" s="110">
        <f t="shared" si="24"/>
        <v>302.58556648728961</v>
      </c>
      <c r="H840" s="110">
        <v>551.91</v>
      </c>
      <c r="I840" s="42">
        <f t="shared" si="25"/>
        <v>8169272.75</v>
      </c>
      <c r="J840" s="30" t="s">
        <v>132</v>
      </c>
      <c r="K840" s="44">
        <v>3635005</v>
      </c>
      <c r="L840" s="13" t="s">
        <v>858</v>
      </c>
      <c r="M840" s="44" t="s">
        <v>104</v>
      </c>
      <c r="N840" s="44" t="s">
        <v>29</v>
      </c>
    </row>
    <row r="841" spans="1:14" s="43" customFormat="1">
      <c r="A841" s="29">
        <v>43496</v>
      </c>
      <c r="B841" s="105" t="s">
        <v>850</v>
      </c>
      <c r="C841" s="44" t="s">
        <v>27</v>
      </c>
      <c r="D841" s="105" t="s">
        <v>102</v>
      </c>
      <c r="E841" s="106"/>
      <c r="F841" s="111">
        <v>40000</v>
      </c>
      <c r="G841" s="110">
        <f t="shared" si="24"/>
        <v>72.475584787374757</v>
      </c>
      <c r="H841" s="110">
        <v>551.91</v>
      </c>
      <c r="I841" s="42">
        <f t="shared" si="25"/>
        <v>8129272.75</v>
      </c>
      <c r="J841" s="30" t="s">
        <v>161</v>
      </c>
      <c r="K841" s="44" t="s">
        <v>24</v>
      </c>
      <c r="L841" s="13" t="s">
        <v>858</v>
      </c>
      <c r="M841" s="44" t="s">
        <v>104</v>
      </c>
      <c r="N841" s="44" t="s">
        <v>25</v>
      </c>
    </row>
    <row r="842" spans="1:14" s="43" customFormat="1">
      <c r="A842" s="29">
        <v>43496</v>
      </c>
      <c r="B842" s="105" t="s">
        <v>864</v>
      </c>
      <c r="C842" s="44" t="s">
        <v>27</v>
      </c>
      <c r="D842" s="105" t="s">
        <v>102</v>
      </c>
      <c r="E842" s="106"/>
      <c r="F842" s="111">
        <v>30000</v>
      </c>
      <c r="G842" s="110">
        <f t="shared" si="24"/>
        <v>54.356688590531071</v>
      </c>
      <c r="H842" s="110">
        <v>551.91</v>
      </c>
      <c r="I842" s="42">
        <f t="shared" si="25"/>
        <v>8099272.75</v>
      </c>
      <c r="J842" s="30" t="s">
        <v>161</v>
      </c>
      <c r="K842" s="44" t="s">
        <v>118</v>
      </c>
      <c r="L842" s="13" t="s">
        <v>858</v>
      </c>
      <c r="M842" s="44" t="s">
        <v>104</v>
      </c>
      <c r="N842" s="44" t="s">
        <v>29</v>
      </c>
    </row>
    <row r="843" spans="1:14" s="43" customFormat="1">
      <c r="A843" s="29">
        <v>43496</v>
      </c>
      <c r="B843" s="44" t="s">
        <v>199</v>
      </c>
      <c r="C843" s="44" t="s">
        <v>21</v>
      </c>
      <c r="D843" s="44" t="s">
        <v>133</v>
      </c>
      <c r="E843" s="26"/>
      <c r="F843" s="26">
        <v>4000</v>
      </c>
      <c r="G843" s="110">
        <f t="shared" si="24"/>
        <v>7.2475584787374761</v>
      </c>
      <c r="H843" s="110">
        <v>551.91</v>
      </c>
      <c r="I843" s="42">
        <f t="shared" si="25"/>
        <v>8095272.75</v>
      </c>
      <c r="J843" s="44" t="s">
        <v>106</v>
      </c>
      <c r="K843" s="44" t="s">
        <v>24</v>
      </c>
      <c r="L843" s="13" t="s">
        <v>858</v>
      </c>
      <c r="M843" s="44" t="s">
        <v>104</v>
      </c>
      <c r="N843" s="44" t="s">
        <v>25</v>
      </c>
    </row>
    <row r="844" spans="1:14" s="27" customFormat="1">
      <c r="A844" s="29">
        <v>43496</v>
      </c>
      <c r="B844" s="44" t="s">
        <v>198</v>
      </c>
      <c r="C844" s="44" t="s">
        <v>137</v>
      </c>
      <c r="D844" s="44" t="s">
        <v>52</v>
      </c>
      <c r="E844" s="26"/>
      <c r="F844" s="26">
        <v>1925</v>
      </c>
      <c r="G844" s="110">
        <f t="shared" si="24"/>
        <v>3.48788751789241</v>
      </c>
      <c r="H844" s="110">
        <v>551.91</v>
      </c>
      <c r="I844" s="42">
        <f t="shared" si="25"/>
        <v>8093347.75</v>
      </c>
      <c r="J844" s="44" t="s">
        <v>106</v>
      </c>
      <c r="K844" s="44" t="s">
        <v>118</v>
      </c>
      <c r="L844" s="13" t="s">
        <v>858</v>
      </c>
      <c r="M844" s="44" t="s">
        <v>104</v>
      </c>
      <c r="N844" s="44" t="s">
        <v>29</v>
      </c>
    </row>
    <row r="845" spans="1:14">
      <c r="A845" s="29">
        <v>43496</v>
      </c>
      <c r="B845" s="44" t="s">
        <v>200</v>
      </c>
      <c r="C845" s="44" t="s">
        <v>21</v>
      </c>
      <c r="D845" s="46" t="s">
        <v>102</v>
      </c>
      <c r="E845" s="32"/>
      <c r="F845" s="26">
        <v>1000</v>
      </c>
      <c r="G845" s="110">
        <f t="shared" si="24"/>
        <v>1.811889619684369</v>
      </c>
      <c r="H845" s="110">
        <v>551.91</v>
      </c>
      <c r="I845" s="42">
        <f t="shared" si="25"/>
        <v>8092347.75</v>
      </c>
      <c r="J845" s="46" t="s">
        <v>192</v>
      </c>
      <c r="K845" s="44" t="s">
        <v>24</v>
      </c>
      <c r="L845" s="13" t="s">
        <v>858</v>
      </c>
      <c r="M845" s="44" t="s">
        <v>104</v>
      </c>
      <c r="N845" s="44" t="s">
        <v>25</v>
      </c>
    </row>
    <row r="846" spans="1:14">
      <c r="A846" s="29">
        <v>43496</v>
      </c>
      <c r="B846" s="44" t="s">
        <v>202</v>
      </c>
      <c r="C846" s="44" t="s">
        <v>41</v>
      </c>
      <c r="D846" s="46" t="s">
        <v>102</v>
      </c>
      <c r="E846" s="32"/>
      <c r="F846" s="26">
        <v>1000</v>
      </c>
      <c r="G846" s="110">
        <f t="shared" ref="G846:G870" si="26">+F846/H846</f>
        <v>1.811889619684369</v>
      </c>
      <c r="H846" s="110">
        <v>551.91</v>
      </c>
      <c r="I846" s="42">
        <f t="shared" si="25"/>
        <v>8091347.75</v>
      </c>
      <c r="J846" s="46" t="s">
        <v>192</v>
      </c>
      <c r="K846" s="44" t="s">
        <v>24</v>
      </c>
      <c r="L846" s="13" t="s">
        <v>858</v>
      </c>
      <c r="M846" s="44" t="s">
        <v>104</v>
      </c>
      <c r="N846" s="44" t="s">
        <v>25</v>
      </c>
    </row>
    <row r="847" spans="1:14">
      <c r="A847" s="29">
        <v>43496</v>
      </c>
      <c r="B847" s="44" t="s">
        <v>201</v>
      </c>
      <c r="C847" s="44" t="s">
        <v>21</v>
      </c>
      <c r="D847" s="46" t="s">
        <v>102</v>
      </c>
      <c r="E847" s="32"/>
      <c r="F847" s="26">
        <v>1000</v>
      </c>
      <c r="G847" s="110">
        <f t="shared" si="26"/>
        <v>1.811889619684369</v>
      </c>
      <c r="H847" s="110">
        <v>551.91</v>
      </c>
      <c r="I847" s="42">
        <f t="shared" si="25"/>
        <v>8090347.75</v>
      </c>
      <c r="J847" s="46" t="s">
        <v>192</v>
      </c>
      <c r="K847" s="44" t="s">
        <v>24</v>
      </c>
      <c r="L847" s="13" t="s">
        <v>858</v>
      </c>
      <c r="M847" s="44" t="s">
        <v>104</v>
      </c>
      <c r="N847" s="44" t="s">
        <v>25</v>
      </c>
    </row>
    <row r="848" spans="1:14" s="43" customFormat="1">
      <c r="A848" s="29">
        <v>43496</v>
      </c>
      <c r="B848" s="44" t="s">
        <v>204</v>
      </c>
      <c r="C848" s="44" t="s">
        <v>21</v>
      </c>
      <c r="D848" s="44" t="s">
        <v>102</v>
      </c>
      <c r="E848" s="26"/>
      <c r="F848" s="26">
        <v>1000</v>
      </c>
      <c r="G848" s="110">
        <f t="shared" si="26"/>
        <v>1.811889619684369</v>
      </c>
      <c r="H848" s="110">
        <v>551.91</v>
      </c>
      <c r="I848" s="42">
        <f t="shared" si="25"/>
        <v>8089347.75</v>
      </c>
      <c r="J848" s="44" t="s">
        <v>205</v>
      </c>
      <c r="K848" s="44" t="s">
        <v>24</v>
      </c>
      <c r="L848" s="13" t="s">
        <v>858</v>
      </c>
      <c r="M848" s="44" t="s">
        <v>104</v>
      </c>
      <c r="N848" s="44" t="s">
        <v>25</v>
      </c>
    </row>
    <row r="849" spans="1:14" s="43" customFormat="1">
      <c r="A849" s="29">
        <v>43496</v>
      </c>
      <c r="B849" s="44" t="s">
        <v>206</v>
      </c>
      <c r="C849" s="44" t="s">
        <v>21</v>
      </c>
      <c r="D849" s="44" t="s">
        <v>102</v>
      </c>
      <c r="E849" s="26"/>
      <c r="F849" s="26">
        <v>1000</v>
      </c>
      <c r="G849" s="110">
        <f t="shared" si="26"/>
        <v>1.811889619684369</v>
      </c>
      <c r="H849" s="110">
        <v>551.91</v>
      </c>
      <c r="I849" s="42">
        <f t="shared" si="25"/>
        <v>8088347.75</v>
      </c>
      <c r="J849" s="44" t="s">
        <v>205</v>
      </c>
      <c r="K849" s="44" t="s">
        <v>24</v>
      </c>
      <c r="L849" s="13" t="s">
        <v>858</v>
      </c>
      <c r="M849" s="44" t="s">
        <v>104</v>
      </c>
      <c r="N849" s="44" t="s">
        <v>25</v>
      </c>
    </row>
    <row r="850" spans="1:14" s="43" customFormat="1">
      <c r="A850" s="29">
        <v>43496</v>
      </c>
      <c r="B850" s="44" t="s">
        <v>212</v>
      </c>
      <c r="C850" s="44" t="s">
        <v>21</v>
      </c>
      <c r="D850" s="44" t="s">
        <v>133</v>
      </c>
      <c r="E850" s="28"/>
      <c r="F850" s="28">
        <v>2000</v>
      </c>
      <c r="G850" s="110">
        <f t="shared" si="26"/>
        <v>3.623779239368738</v>
      </c>
      <c r="H850" s="110">
        <v>551.91</v>
      </c>
      <c r="I850" s="42">
        <f t="shared" si="25"/>
        <v>8086347.75</v>
      </c>
      <c r="J850" s="44" t="s">
        <v>207</v>
      </c>
      <c r="K850" s="44" t="s">
        <v>536</v>
      </c>
      <c r="L850" s="13" t="s">
        <v>858</v>
      </c>
      <c r="M850" s="44" t="s">
        <v>104</v>
      </c>
      <c r="N850" s="44" t="s">
        <v>25</v>
      </c>
    </row>
    <row r="851" spans="1:14" s="43" customFormat="1">
      <c r="A851" s="29">
        <v>43496</v>
      </c>
      <c r="B851" s="44" t="s">
        <v>213</v>
      </c>
      <c r="C851" s="44" t="s">
        <v>21</v>
      </c>
      <c r="D851" s="44" t="s">
        <v>133</v>
      </c>
      <c r="E851" s="28"/>
      <c r="F851" s="28">
        <v>4000</v>
      </c>
      <c r="G851" s="110">
        <f t="shared" si="26"/>
        <v>7.2475584787374761</v>
      </c>
      <c r="H851" s="110">
        <v>551.91</v>
      </c>
      <c r="I851" s="42">
        <f t="shared" si="25"/>
        <v>8082347.75</v>
      </c>
      <c r="J851" s="44" t="s">
        <v>207</v>
      </c>
      <c r="K851" s="44" t="s">
        <v>536</v>
      </c>
      <c r="L851" s="13" t="s">
        <v>858</v>
      </c>
      <c r="M851" s="44" t="s">
        <v>104</v>
      </c>
      <c r="N851" s="44" t="s">
        <v>25</v>
      </c>
    </row>
    <row r="852" spans="1:14">
      <c r="A852" s="29">
        <v>43496</v>
      </c>
      <c r="B852" s="46" t="s">
        <v>370</v>
      </c>
      <c r="C852" s="44" t="s">
        <v>21</v>
      </c>
      <c r="D852" s="46" t="s">
        <v>102</v>
      </c>
      <c r="E852" s="26"/>
      <c r="F852" s="26">
        <v>3000</v>
      </c>
      <c r="G852" s="110">
        <f t="shared" si="26"/>
        <v>5.4356688590531066</v>
      </c>
      <c r="H852" s="110">
        <v>551.91</v>
      </c>
      <c r="I852" s="42">
        <f t="shared" si="25"/>
        <v>8079347.75</v>
      </c>
      <c r="J852" s="44" t="s">
        <v>161</v>
      </c>
      <c r="K852" s="46" t="s">
        <v>24</v>
      </c>
      <c r="L852" s="13" t="s">
        <v>858</v>
      </c>
      <c r="M852" s="44" t="s">
        <v>104</v>
      </c>
      <c r="N852" s="44" t="s">
        <v>25</v>
      </c>
    </row>
    <row r="853" spans="1:14">
      <c r="A853" s="29">
        <v>43496</v>
      </c>
      <c r="B853" s="46" t="s">
        <v>371</v>
      </c>
      <c r="C853" s="44" t="s">
        <v>21</v>
      </c>
      <c r="D853" s="46" t="s">
        <v>102</v>
      </c>
      <c r="E853" s="26"/>
      <c r="F853" s="26">
        <v>6000</v>
      </c>
      <c r="G853" s="110">
        <f t="shared" si="26"/>
        <v>10.871337718106213</v>
      </c>
      <c r="H853" s="110">
        <v>551.91</v>
      </c>
      <c r="I853" s="42">
        <f t="shared" si="25"/>
        <v>8073347.75</v>
      </c>
      <c r="J853" s="44" t="s">
        <v>161</v>
      </c>
      <c r="K853" s="46" t="s">
        <v>24</v>
      </c>
      <c r="L853" s="13" t="s">
        <v>858</v>
      </c>
      <c r="M853" s="44" t="s">
        <v>104</v>
      </c>
      <c r="N853" s="44" t="s">
        <v>25</v>
      </c>
    </row>
    <row r="854" spans="1:14">
      <c r="A854" s="29">
        <v>43496</v>
      </c>
      <c r="B854" s="46" t="s">
        <v>372</v>
      </c>
      <c r="C854" s="44" t="s">
        <v>21</v>
      </c>
      <c r="D854" s="46" t="s">
        <v>102</v>
      </c>
      <c r="E854" s="26"/>
      <c r="F854" s="26">
        <v>300</v>
      </c>
      <c r="G854" s="110">
        <f t="shared" si="26"/>
        <v>0.54356688590531066</v>
      </c>
      <c r="H854" s="110">
        <v>551.91</v>
      </c>
      <c r="I854" s="42">
        <f t="shared" si="25"/>
        <v>8073047.75</v>
      </c>
      <c r="J854" s="44" t="s">
        <v>161</v>
      </c>
      <c r="K854" s="46" t="s">
        <v>24</v>
      </c>
      <c r="L854" s="13" t="s">
        <v>858</v>
      </c>
      <c r="M854" s="44" t="s">
        <v>104</v>
      </c>
      <c r="N854" s="44" t="s">
        <v>25</v>
      </c>
    </row>
    <row r="855" spans="1:14" s="43" customFormat="1">
      <c r="A855" s="29">
        <v>43496</v>
      </c>
      <c r="B855" s="46" t="s">
        <v>458</v>
      </c>
      <c r="C855" s="44" t="s">
        <v>21</v>
      </c>
      <c r="D855" s="44" t="s">
        <v>102</v>
      </c>
      <c r="E855" s="26"/>
      <c r="F855" s="26">
        <v>500</v>
      </c>
      <c r="G855" s="110">
        <f t="shared" si="26"/>
        <v>0.90594480984218451</v>
      </c>
      <c r="H855" s="110">
        <v>551.91</v>
      </c>
      <c r="I855" s="42">
        <f t="shared" si="25"/>
        <v>8072547.75</v>
      </c>
      <c r="J855" s="44" t="s">
        <v>173</v>
      </c>
      <c r="K855" s="46" t="s">
        <v>24</v>
      </c>
      <c r="L855" s="13" t="s">
        <v>858</v>
      </c>
      <c r="M855" s="44" t="s">
        <v>104</v>
      </c>
      <c r="N855" s="44" t="s">
        <v>25</v>
      </c>
    </row>
    <row r="856" spans="1:14" s="43" customFormat="1">
      <c r="A856" s="29">
        <v>43496</v>
      </c>
      <c r="B856" s="46" t="s">
        <v>466</v>
      </c>
      <c r="C856" s="44" t="s">
        <v>21</v>
      </c>
      <c r="D856" s="44" t="s">
        <v>102</v>
      </c>
      <c r="E856" s="26"/>
      <c r="F856" s="26">
        <v>500</v>
      </c>
      <c r="G856" s="110">
        <f t="shared" si="26"/>
        <v>0.90594480984218451</v>
      </c>
      <c r="H856" s="110">
        <v>551.91</v>
      </c>
      <c r="I856" s="42">
        <f t="shared" si="25"/>
        <v>8072047.75</v>
      </c>
      <c r="J856" s="44" t="s">
        <v>173</v>
      </c>
      <c r="K856" s="46" t="s">
        <v>24</v>
      </c>
      <c r="L856" s="13" t="s">
        <v>858</v>
      </c>
      <c r="M856" s="44" t="s">
        <v>104</v>
      </c>
      <c r="N856" s="44" t="s">
        <v>25</v>
      </c>
    </row>
    <row r="857" spans="1:14" s="43" customFormat="1">
      <c r="A857" s="29">
        <v>43496</v>
      </c>
      <c r="B857" s="46" t="s">
        <v>467</v>
      </c>
      <c r="C857" s="44" t="s">
        <v>21</v>
      </c>
      <c r="D857" s="44" t="s">
        <v>102</v>
      </c>
      <c r="E857" s="26"/>
      <c r="F857" s="26">
        <v>500</v>
      </c>
      <c r="G857" s="110">
        <f t="shared" si="26"/>
        <v>0.90594480984218451</v>
      </c>
      <c r="H857" s="110">
        <v>551.91</v>
      </c>
      <c r="I857" s="42">
        <f t="shared" si="25"/>
        <v>8071547.75</v>
      </c>
      <c r="J857" s="44" t="s">
        <v>173</v>
      </c>
      <c r="K857" s="46" t="s">
        <v>24</v>
      </c>
      <c r="L857" s="13" t="s">
        <v>858</v>
      </c>
      <c r="M857" s="44" t="s">
        <v>104</v>
      </c>
      <c r="N857" s="44" t="s">
        <v>25</v>
      </c>
    </row>
    <row r="858" spans="1:14" s="43" customFormat="1">
      <c r="A858" s="29">
        <v>43496</v>
      </c>
      <c r="B858" s="46" t="s">
        <v>468</v>
      </c>
      <c r="C858" s="44" t="s">
        <v>21</v>
      </c>
      <c r="D858" s="44" t="s">
        <v>102</v>
      </c>
      <c r="E858" s="26"/>
      <c r="F858" s="26">
        <v>500</v>
      </c>
      <c r="G858" s="110">
        <f t="shared" si="26"/>
        <v>0.90594480984218451</v>
      </c>
      <c r="H858" s="110">
        <v>551.91</v>
      </c>
      <c r="I858" s="42">
        <f t="shared" ref="I858:I870" si="27">I857+E858-F858</f>
        <v>8071047.75</v>
      </c>
      <c r="J858" s="44" t="s">
        <v>173</v>
      </c>
      <c r="K858" s="46" t="s">
        <v>24</v>
      </c>
      <c r="L858" s="13" t="s">
        <v>858</v>
      </c>
      <c r="M858" s="44" t="s">
        <v>104</v>
      </c>
      <c r="N858" s="44" t="s">
        <v>25</v>
      </c>
    </row>
    <row r="859" spans="1:14" s="43" customFormat="1">
      <c r="A859" s="29">
        <v>43496</v>
      </c>
      <c r="B859" s="46" t="s">
        <v>465</v>
      </c>
      <c r="C859" s="44" t="s">
        <v>21</v>
      </c>
      <c r="D859" s="44" t="s">
        <v>102</v>
      </c>
      <c r="E859" s="26"/>
      <c r="F859" s="26">
        <v>500</v>
      </c>
      <c r="G859" s="110">
        <f t="shared" si="26"/>
        <v>0.90594480984218451</v>
      </c>
      <c r="H859" s="110">
        <v>551.91</v>
      </c>
      <c r="I859" s="42">
        <f t="shared" si="27"/>
        <v>8070547.75</v>
      </c>
      <c r="J859" s="44" t="s">
        <v>173</v>
      </c>
      <c r="K859" s="46" t="s">
        <v>24</v>
      </c>
      <c r="L859" s="13" t="s">
        <v>858</v>
      </c>
      <c r="M859" s="44" t="s">
        <v>104</v>
      </c>
      <c r="N859" s="44" t="s">
        <v>25</v>
      </c>
    </row>
    <row r="860" spans="1:14" s="43" customFormat="1">
      <c r="A860" s="29">
        <v>43496</v>
      </c>
      <c r="B860" s="46" t="s">
        <v>456</v>
      </c>
      <c r="C860" s="44" t="s">
        <v>21</v>
      </c>
      <c r="D860" s="44" t="s">
        <v>102</v>
      </c>
      <c r="E860" s="26"/>
      <c r="F860" s="26">
        <v>500</v>
      </c>
      <c r="G860" s="110">
        <f t="shared" si="26"/>
        <v>0.90594480984218451</v>
      </c>
      <c r="H860" s="110">
        <v>551.91</v>
      </c>
      <c r="I860" s="42">
        <f t="shared" si="27"/>
        <v>8070047.75</v>
      </c>
      <c r="J860" s="44" t="s">
        <v>173</v>
      </c>
      <c r="K860" s="46" t="s">
        <v>24</v>
      </c>
      <c r="L860" s="13" t="s">
        <v>858</v>
      </c>
      <c r="M860" s="44" t="s">
        <v>104</v>
      </c>
      <c r="N860" s="44" t="s">
        <v>25</v>
      </c>
    </row>
    <row r="861" spans="1:14" s="43" customFormat="1">
      <c r="A861" s="29">
        <v>43496</v>
      </c>
      <c r="B861" s="46" t="s">
        <v>798</v>
      </c>
      <c r="C861" s="44" t="s">
        <v>27</v>
      </c>
      <c r="D861" s="44" t="s">
        <v>102</v>
      </c>
      <c r="E861" s="26"/>
      <c r="F861" s="26">
        <v>40000</v>
      </c>
      <c r="G861" s="110">
        <f t="shared" si="26"/>
        <v>72.475584787374757</v>
      </c>
      <c r="H861" s="110">
        <v>551.91</v>
      </c>
      <c r="I861" s="42">
        <f t="shared" si="27"/>
        <v>8030047.75</v>
      </c>
      <c r="J861" s="44" t="s">
        <v>173</v>
      </c>
      <c r="K861" s="46" t="s">
        <v>24</v>
      </c>
      <c r="L861" s="13" t="s">
        <v>858</v>
      </c>
      <c r="M861" s="44" t="s">
        <v>104</v>
      </c>
      <c r="N861" s="44" t="s">
        <v>25</v>
      </c>
    </row>
    <row r="862" spans="1:14" s="43" customFormat="1">
      <c r="A862" s="29">
        <v>43496</v>
      </c>
      <c r="B862" s="46" t="s">
        <v>846</v>
      </c>
      <c r="C862" s="44" t="s">
        <v>27</v>
      </c>
      <c r="D862" s="44" t="s">
        <v>102</v>
      </c>
      <c r="E862" s="26"/>
      <c r="F862" s="26">
        <v>30000</v>
      </c>
      <c r="G862" s="110">
        <f t="shared" si="26"/>
        <v>54.356688590531071</v>
      </c>
      <c r="H862" s="110">
        <v>551.91</v>
      </c>
      <c r="I862" s="42">
        <f t="shared" si="27"/>
        <v>8000047.75</v>
      </c>
      <c r="J862" s="44" t="s">
        <v>173</v>
      </c>
      <c r="K862" s="46" t="s">
        <v>118</v>
      </c>
      <c r="L862" s="13" t="s">
        <v>858</v>
      </c>
      <c r="M862" s="44" t="s">
        <v>104</v>
      </c>
      <c r="N862" s="44" t="s">
        <v>29</v>
      </c>
    </row>
    <row r="863" spans="1:14" s="43" customFormat="1">
      <c r="A863" s="29">
        <v>43496</v>
      </c>
      <c r="B863" s="46" t="s">
        <v>845</v>
      </c>
      <c r="C863" s="44" t="s">
        <v>134</v>
      </c>
      <c r="D863" s="44" t="s">
        <v>52</v>
      </c>
      <c r="E863" s="26"/>
      <c r="F863" s="26">
        <v>72000</v>
      </c>
      <c r="G863" s="110">
        <f t="shared" si="26"/>
        <v>130.45605261727457</v>
      </c>
      <c r="H863" s="110">
        <v>551.91</v>
      </c>
      <c r="I863" s="42">
        <f t="shared" si="27"/>
        <v>7928047.75</v>
      </c>
      <c r="J863" s="44" t="s">
        <v>106</v>
      </c>
      <c r="K863" s="46" t="s">
        <v>118</v>
      </c>
      <c r="L863" s="13" t="s">
        <v>858</v>
      </c>
      <c r="M863" s="44" t="s">
        <v>104</v>
      </c>
      <c r="N863" s="44" t="s">
        <v>29</v>
      </c>
    </row>
    <row r="864" spans="1:14" s="43" customFormat="1">
      <c r="A864" s="29">
        <v>43496</v>
      </c>
      <c r="B864" s="46" t="s">
        <v>851</v>
      </c>
      <c r="C864" s="44" t="s">
        <v>21</v>
      </c>
      <c r="D864" s="44" t="s">
        <v>133</v>
      </c>
      <c r="E864" s="26"/>
      <c r="F864" s="26">
        <v>4000</v>
      </c>
      <c r="G864" s="110">
        <f t="shared" si="26"/>
        <v>7.2475584787374761</v>
      </c>
      <c r="H864" s="110">
        <v>551.91</v>
      </c>
      <c r="I864" s="42">
        <f t="shared" si="27"/>
        <v>7924047.75</v>
      </c>
      <c r="J864" s="44" t="s">
        <v>106</v>
      </c>
      <c r="K864" s="46" t="s">
        <v>24</v>
      </c>
      <c r="L864" s="13" t="s">
        <v>858</v>
      </c>
      <c r="M864" s="44" t="s">
        <v>104</v>
      </c>
      <c r="N864" s="44" t="s">
        <v>25</v>
      </c>
    </row>
    <row r="865" spans="1:14" s="43" customFormat="1">
      <c r="A865" s="29">
        <v>43496</v>
      </c>
      <c r="B865" s="44" t="s">
        <v>743</v>
      </c>
      <c r="C865" s="44" t="s">
        <v>747</v>
      </c>
      <c r="D865" s="44" t="s">
        <v>52</v>
      </c>
      <c r="E865" s="104"/>
      <c r="F865" s="26">
        <v>3484</v>
      </c>
      <c r="G865" s="110">
        <f t="shared" si="26"/>
        <v>6.146355232517112</v>
      </c>
      <c r="H865" s="110">
        <v>566.84</v>
      </c>
      <c r="I865" s="42">
        <f t="shared" si="27"/>
        <v>7920563.75</v>
      </c>
      <c r="J865" s="30" t="s">
        <v>132</v>
      </c>
      <c r="K865" s="44">
        <v>3635000</v>
      </c>
      <c r="L865" s="13" t="s">
        <v>799</v>
      </c>
      <c r="M865" s="44" t="s">
        <v>104</v>
      </c>
      <c r="N865" s="44" t="s">
        <v>29</v>
      </c>
    </row>
    <row r="866" spans="1:14" s="43" customFormat="1">
      <c r="A866" s="29">
        <v>43496</v>
      </c>
      <c r="B866" s="44" t="s">
        <v>744</v>
      </c>
      <c r="C866" s="44" t="s">
        <v>41</v>
      </c>
      <c r="D866" s="44" t="s">
        <v>22</v>
      </c>
      <c r="E866" s="104"/>
      <c r="F866" s="26">
        <v>270000</v>
      </c>
      <c r="G866" s="110">
        <f t="shared" si="26"/>
        <v>476.32488885752593</v>
      </c>
      <c r="H866" s="110">
        <v>566.84</v>
      </c>
      <c r="I866" s="42">
        <f t="shared" si="27"/>
        <v>7650563.75</v>
      </c>
      <c r="J866" s="30" t="s">
        <v>132</v>
      </c>
      <c r="K866" s="44">
        <v>36350000</v>
      </c>
      <c r="L866" s="13" t="s">
        <v>799</v>
      </c>
      <c r="M866" s="44" t="s">
        <v>104</v>
      </c>
      <c r="N866" s="44" t="s">
        <v>29</v>
      </c>
    </row>
    <row r="867" spans="1:14" s="43" customFormat="1">
      <c r="A867" s="29">
        <v>43496</v>
      </c>
      <c r="B867" s="44" t="s">
        <v>745</v>
      </c>
      <c r="C867" s="44" t="s">
        <v>747</v>
      </c>
      <c r="D867" s="44" t="s">
        <v>52</v>
      </c>
      <c r="E867" s="104"/>
      <c r="F867" s="26">
        <v>3484</v>
      </c>
      <c r="G867" s="110">
        <f t="shared" si="26"/>
        <v>6.146355232517112</v>
      </c>
      <c r="H867" s="110">
        <v>566.84</v>
      </c>
      <c r="I867" s="42">
        <f t="shared" si="27"/>
        <v>7647079.75</v>
      </c>
      <c r="J867" s="30" t="s">
        <v>132</v>
      </c>
      <c r="K867" s="44">
        <v>3635001</v>
      </c>
      <c r="L867" s="13" t="s">
        <v>799</v>
      </c>
      <c r="M867" s="44" t="s">
        <v>104</v>
      </c>
      <c r="N867" s="44" t="s">
        <v>29</v>
      </c>
    </row>
    <row r="868" spans="1:14" s="43" customFormat="1">
      <c r="A868" s="29">
        <v>43496</v>
      </c>
      <c r="B868" s="44" t="s">
        <v>746</v>
      </c>
      <c r="C868" s="44" t="s">
        <v>41</v>
      </c>
      <c r="D868" s="44" t="s">
        <v>22</v>
      </c>
      <c r="E868" s="104"/>
      <c r="F868" s="26">
        <v>220000</v>
      </c>
      <c r="G868" s="110">
        <f t="shared" si="26"/>
        <v>388.11657610613224</v>
      </c>
      <c r="H868" s="110">
        <v>566.84</v>
      </c>
      <c r="I868" s="42">
        <f t="shared" si="27"/>
        <v>7427079.75</v>
      </c>
      <c r="J868" s="30" t="s">
        <v>132</v>
      </c>
      <c r="K868" s="44">
        <v>3635001</v>
      </c>
      <c r="L868" s="13" t="s">
        <v>799</v>
      </c>
      <c r="M868" s="44" t="s">
        <v>104</v>
      </c>
      <c r="N868" s="44" t="s">
        <v>29</v>
      </c>
    </row>
    <row r="869" spans="1:14" s="43" customFormat="1">
      <c r="A869" s="29">
        <v>43496</v>
      </c>
      <c r="B869" s="44" t="s">
        <v>796</v>
      </c>
      <c r="C869" s="107" t="s">
        <v>41</v>
      </c>
      <c r="D869" s="30" t="s">
        <v>102</v>
      </c>
      <c r="E869" s="104"/>
      <c r="F869" s="26">
        <v>166755</v>
      </c>
      <c r="G869" s="110">
        <f t="shared" si="26"/>
        <v>302.14165353046695</v>
      </c>
      <c r="H869" s="110">
        <v>551.91</v>
      </c>
      <c r="I869" s="42">
        <f t="shared" si="27"/>
        <v>7260324.75</v>
      </c>
      <c r="J869" s="30" t="s">
        <v>132</v>
      </c>
      <c r="K869" s="44">
        <v>3635002</v>
      </c>
      <c r="L869" s="13" t="s">
        <v>858</v>
      </c>
      <c r="M869" s="44" t="s">
        <v>104</v>
      </c>
      <c r="N869" s="44" t="s">
        <v>29</v>
      </c>
    </row>
    <row r="870" spans="1:14" s="43" customFormat="1">
      <c r="A870" s="29">
        <v>43496</v>
      </c>
      <c r="B870" s="44" t="s">
        <v>797</v>
      </c>
      <c r="C870" s="107" t="s">
        <v>747</v>
      </c>
      <c r="D870" s="30" t="s">
        <v>52</v>
      </c>
      <c r="E870" s="104"/>
      <c r="F870" s="26">
        <v>3484</v>
      </c>
      <c r="G870" s="110">
        <f t="shared" si="26"/>
        <v>6.312623434980341</v>
      </c>
      <c r="H870" s="110">
        <v>551.91</v>
      </c>
      <c r="I870" s="42">
        <f t="shared" si="27"/>
        <v>7256840.75</v>
      </c>
      <c r="J870" s="30" t="s">
        <v>132</v>
      </c>
      <c r="K870" s="44">
        <v>3635002</v>
      </c>
      <c r="L870" s="13" t="s">
        <v>858</v>
      </c>
      <c r="M870" s="44" t="s">
        <v>104</v>
      </c>
      <c r="N870" s="44" t="s">
        <v>29</v>
      </c>
    </row>
    <row r="871" spans="1:14">
      <c r="A871" s="34"/>
      <c r="B871" s="35"/>
      <c r="C871" s="35"/>
      <c r="D871" s="36"/>
      <c r="E871" s="37"/>
      <c r="F871" s="38"/>
      <c r="G871" s="38"/>
      <c r="H871" s="38"/>
      <c r="I871" s="39"/>
      <c r="J871" s="40"/>
      <c r="K871" s="35"/>
      <c r="L871" s="41"/>
      <c r="M871" s="41"/>
      <c r="N871" s="41"/>
    </row>
  </sheetData>
  <autoFilter ref="A10:N870">
    <filterColumn colId="6"/>
    <filterColumn colId="7"/>
    <filterColumn colId="13"/>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U26"/>
  <sheetViews>
    <sheetView workbookViewId="0">
      <selection activeCell="A30" sqref="A30"/>
    </sheetView>
  </sheetViews>
  <sheetFormatPr baseColWidth="10" defaultRowHeight="15"/>
  <cols>
    <col min="1" max="1" width="36.28515625" style="33" bestFit="1" customWidth="1"/>
    <col min="2" max="2" width="25.28515625" style="33" bestFit="1" customWidth="1"/>
    <col min="3" max="3" width="11.7109375" style="33" bestFit="1" customWidth="1"/>
    <col min="4" max="4" width="11.5703125" style="33" bestFit="1" customWidth="1"/>
    <col min="5" max="5" width="10.28515625" style="33" bestFit="1" customWidth="1"/>
    <col min="6" max="6" width="9.7109375" style="33" bestFit="1" customWidth="1"/>
    <col min="7" max="7" width="9.42578125" style="33" bestFit="1" customWidth="1"/>
    <col min="8" max="8" width="13" style="33" bestFit="1" customWidth="1"/>
    <col min="9" max="9" width="17.140625" style="33" bestFit="1" customWidth="1"/>
    <col min="10" max="10" width="11.7109375" style="33" bestFit="1" customWidth="1"/>
    <col min="11" max="11" width="15.85546875" style="33" bestFit="1" customWidth="1"/>
    <col min="12" max="12" width="9.7109375" style="33" bestFit="1" customWidth="1"/>
    <col min="13" max="13" width="12" style="33" bestFit="1" customWidth="1"/>
    <col min="14" max="14" width="14" style="33" bestFit="1" customWidth="1"/>
    <col min="15" max="15" width="11.7109375" style="33" bestFit="1" customWidth="1"/>
    <col min="16" max="16" width="16.85546875" style="33" bestFit="1" customWidth="1"/>
    <col min="17" max="17" width="18.85546875" style="33" bestFit="1" customWidth="1"/>
    <col min="18" max="18" width="15" style="33" customWidth="1"/>
    <col min="19" max="19" width="7.7109375" style="33" hidden="1" customWidth="1"/>
    <col min="20" max="21" width="14" style="33" bestFit="1" customWidth="1"/>
    <col min="22" max="16384" width="11.42578125" style="33"/>
  </cols>
  <sheetData>
    <row r="1" spans="1:21">
      <c r="A1" s="115" t="s">
        <v>862</v>
      </c>
      <c r="B1" s="116"/>
    </row>
    <row r="3" spans="1:21" ht="23.25">
      <c r="A3" s="117" t="s">
        <v>863</v>
      </c>
      <c r="B3" s="117"/>
      <c r="C3" s="117"/>
      <c r="D3" s="117"/>
      <c r="E3" s="117"/>
      <c r="F3" s="117"/>
      <c r="G3" s="117"/>
      <c r="H3" s="117"/>
      <c r="I3" s="117"/>
      <c r="J3" s="117"/>
      <c r="K3" s="117"/>
      <c r="L3" s="117"/>
      <c r="M3" s="117"/>
      <c r="N3" s="117"/>
    </row>
    <row r="6" spans="1:21">
      <c r="A6" s="112" t="s">
        <v>844</v>
      </c>
      <c r="B6" s="112" t="s">
        <v>861</v>
      </c>
      <c r="C6" s="91"/>
      <c r="D6" s="91"/>
      <c r="E6" s="91"/>
      <c r="F6" s="91"/>
      <c r="G6" s="91"/>
      <c r="H6" s="91"/>
      <c r="I6" s="91"/>
      <c r="J6" s="91"/>
      <c r="K6" s="91"/>
      <c r="L6" s="91"/>
      <c r="M6" s="91"/>
      <c r="N6" s="91"/>
      <c r="O6" s="91"/>
      <c r="P6" s="91"/>
      <c r="Q6" s="91"/>
      <c r="R6" s="91"/>
      <c r="S6" s="91"/>
      <c r="T6" s="91"/>
      <c r="U6"/>
    </row>
    <row r="7" spans="1:21">
      <c r="A7" s="112" t="s">
        <v>841</v>
      </c>
      <c r="B7" s="91" t="s">
        <v>747</v>
      </c>
      <c r="C7" s="91" t="s">
        <v>135</v>
      </c>
      <c r="D7" s="91" t="s">
        <v>187</v>
      </c>
      <c r="E7" s="91" t="s">
        <v>97</v>
      </c>
      <c r="F7" s="91" t="s">
        <v>757</v>
      </c>
      <c r="G7" s="91" t="s">
        <v>366</v>
      </c>
      <c r="H7" s="91" t="s">
        <v>146</v>
      </c>
      <c r="I7" s="91" t="s">
        <v>639</v>
      </c>
      <c r="J7" s="91" t="s">
        <v>41</v>
      </c>
      <c r="K7" s="91" t="s">
        <v>756</v>
      </c>
      <c r="L7" s="91" t="s">
        <v>134</v>
      </c>
      <c r="M7" s="91" t="s">
        <v>72</v>
      </c>
      <c r="N7" s="91" t="s">
        <v>137</v>
      </c>
      <c r="O7" s="91" t="s">
        <v>21</v>
      </c>
      <c r="P7" s="91" t="s">
        <v>423</v>
      </c>
      <c r="Q7" s="91" t="s">
        <v>27</v>
      </c>
      <c r="R7" s="91" t="s">
        <v>793</v>
      </c>
      <c r="S7" s="91" t="s">
        <v>843</v>
      </c>
      <c r="T7" s="91" t="s">
        <v>842</v>
      </c>
      <c r="U7"/>
    </row>
    <row r="8" spans="1:21">
      <c r="A8" s="113" t="s">
        <v>858</v>
      </c>
      <c r="B8" s="91">
        <v>24195</v>
      </c>
      <c r="C8" s="91">
        <v>48700</v>
      </c>
      <c r="D8" s="91">
        <v>4000</v>
      </c>
      <c r="E8" s="91">
        <v>107000</v>
      </c>
      <c r="F8" s="91"/>
      <c r="G8" s="91">
        <v>6000</v>
      </c>
      <c r="H8" s="91">
        <v>289000</v>
      </c>
      <c r="I8" s="91">
        <v>187925</v>
      </c>
      <c r="J8" s="91">
        <v>2175804</v>
      </c>
      <c r="K8" s="91">
        <v>165000</v>
      </c>
      <c r="L8" s="91">
        <v>80000</v>
      </c>
      <c r="M8" s="91">
        <v>356000</v>
      </c>
      <c r="N8" s="91">
        <v>9910</v>
      </c>
      <c r="O8" s="91">
        <v>79500</v>
      </c>
      <c r="P8" s="91">
        <v>500</v>
      </c>
      <c r="Q8" s="91">
        <v>275000</v>
      </c>
      <c r="R8" s="91"/>
      <c r="S8" s="91"/>
      <c r="T8" s="91">
        <v>3808534</v>
      </c>
      <c r="U8"/>
    </row>
    <row r="9" spans="1:21">
      <c r="A9" s="114" t="s">
        <v>102</v>
      </c>
      <c r="B9" s="91"/>
      <c r="C9" s="91">
        <v>48700</v>
      </c>
      <c r="D9" s="91">
        <v>4000</v>
      </c>
      <c r="E9" s="91">
        <v>107000</v>
      </c>
      <c r="F9" s="91"/>
      <c r="G9" s="91">
        <v>6000</v>
      </c>
      <c r="H9" s="91">
        <v>289000</v>
      </c>
      <c r="I9" s="91"/>
      <c r="J9" s="91">
        <v>1649865</v>
      </c>
      <c r="K9" s="91"/>
      <c r="L9" s="91"/>
      <c r="M9" s="91"/>
      <c r="N9" s="91"/>
      <c r="O9" s="91">
        <v>48000</v>
      </c>
      <c r="P9" s="91">
        <v>500</v>
      </c>
      <c r="Q9" s="91">
        <v>275000</v>
      </c>
      <c r="R9" s="91"/>
      <c r="S9" s="91"/>
      <c r="T9" s="91">
        <v>2428065</v>
      </c>
      <c r="U9"/>
    </row>
    <row r="10" spans="1:21">
      <c r="A10" s="114" t="s">
        <v>133</v>
      </c>
      <c r="B10" s="91"/>
      <c r="C10" s="91"/>
      <c r="D10" s="91"/>
      <c r="E10" s="91"/>
      <c r="F10" s="91"/>
      <c r="G10" s="91"/>
      <c r="H10" s="91"/>
      <c r="I10" s="91"/>
      <c r="J10" s="91">
        <v>385939</v>
      </c>
      <c r="K10" s="91"/>
      <c r="L10" s="91"/>
      <c r="M10" s="91"/>
      <c r="N10" s="91"/>
      <c r="O10" s="91">
        <v>27500</v>
      </c>
      <c r="P10" s="91"/>
      <c r="Q10" s="91"/>
      <c r="R10" s="91"/>
      <c r="S10" s="91"/>
      <c r="T10" s="91">
        <v>413439</v>
      </c>
      <c r="U10"/>
    </row>
    <row r="11" spans="1:21">
      <c r="A11" s="114" t="s">
        <v>136</v>
      </c>
      <c r="B11" s="91"/>
      <c r="C11" s="91"/>
      <c r="D11" s="91"/>
      <c r="E11" s="91"/>
      <c r="F11" s="91"/>
      <c r="G11" s="91"/>
      <c r="H11" s="91"/>
      <c r="I11" s="91"/>
      <c r="J11" s="91">
        <v>140000</v>
      </c>
      <c r="K11" s="91"/>
      <c r="L11" s="91"/>
      <c r="M11" s="91"/>
      <c r="N11" s="91"/>
      <c r="O11" s="91">
        <v>4000</v>
      </c>
      <c r="P11" s="91"/>
      <c r="Q11" s="91"/>
      <c r="R11" s="91"/>
      <c r="S11" s="91"/>
      <c r="T11" s="91">
        <v>144000</v>
      </c>
      <c r="U11"/>
    </row>
    <row r="12" spans="1:21">
      <c r="A12" s="114" t="s">
        <v>52</v>
      </c>
      <c r="B12" s="91">
        <v>24195</v>
      </c>
      <c r="C12" s="91"/>
      <c r="D12" s="91"/>
      <c r="E12" s="91"/>
      <c r="F12" s="91"/>
      <c r="G12" s="91"/>
      <c r="H12" s="91"/>
      <c r="I12" s="91">
        <v>187925</v>
      </c>
      <c r="J12" s="91"/>
      <c r="K12" s="91">
        <v>165000</v>
      </c>
      <c r="L12" s="91">
        <v>80000</v>
      </c>
      <c r="M12" s="91">
        <v>356000</v>
      </c>
      <c r="N12" s="91">
        <v>9910</v>
      </c>
      <c r="O12" s="91"/>
      <c r="P12" s="91"/>
      <c r="Q12" s="91"/>
      <c r="R12" s="91"/>
      <c r="S12" s="91"/>
      <c r="T12" s="91">
        <v>823030</v>
      </c>
      <c r="U12"/>
    </row>
    <row r="13" spans="1:21" hidden="1">
      <c r="A13" s="114" t="s">
        <v>843</v>
      </c>
      <c r="B13" s="91"/>
      <c r="C13" s="91"/>
      <c r="D13" s="91"/>
      <c r="E13" s="91"/>
      <c r="F13" s="91"/>
      <c r="G13" s="91"/>
      <c r="H13" s="91"/>
      <c r="I13" s="91"/>
      <c r="J13" s="91"/>
      <c r="K13" s="91"/>
      <c r="L13" s="91"/>
      <c r="M13" s="91"/>
      <c r="N13" s="91"/>
      <c r="O13" s="91"/>
      <c r="P13" s="91"/>
      <c r="Q13" s="91"/>
      <c r="R13" s="91"/>
      <c r="S13" s="91"/>
      <c r="T13" s="91"/>
      <c r="U13"/>
    </row>
    <row r="14" spans="1:21">
      <c r="A14" s="113" t="s">
        <v>800</v>
      </c>
      <c r="B14" s="91">
        <v>45435</v>
      </c>
      <c r="C14" s="91">
        <v>1040000</v>
      </c>
      <c r="D14" s="91"/>
      <c r="E14" s="91">
        <v>418000</v>
      </c>
      <c r="F14" s="91">
        <v>89175</v>
      </c>
      <c r="G14" s="91">
        <v>42100</v>
      </c>
      <c r="H14" s="91">
        <v>632500</v>
      </c>
      <c r="I14" s="91">
        <v>37230</v>
      </c>
      <c r="J14" s="91">
        <v>2319624.25</v>
      </c>
      <c r="K14" s="91">
        <v>1747619</v>
      </c>
      <c r="L14" s="91"/>
      <c r="M14" s="91">
        <v>434000</v>
      </c>
      <c r="N14" s="91">
        <v>45015</v>
      </c>
      <c r="O14" s="91">
        <v>397300</v>
      </c>
      <c r="P14" s="91">
        <v>1000</v>
      </c>
      <c r="Q14" s="91">
        <v>1002000</v>
      </c>
      <c r="R14" s="91"/>
      <c r="S14" s="91"/>
      <c r="T14" s="91">
        <v>8250998.25</v>
      </c>
      <c r="U14"/>
    </row>
    <row r="15" spans="1:21">
      <c r="A15" s="114" t="s">
        <v>102</v>
      </c>
      <c r="B15" s="91"/>
      <c r="C15" s="91">
        <v>110000</v>
      </c>
      <c r="D15" s="91"/>
      <c r="E15" s="91">
        <v>418000</v>
      </c>
      <c r="F15" s="91"/>
      <c r="G15" s="91">
        <v>42100</v>
      </c>
      <c r="H15" s="91">
        <v>632500</v>
      </c>
      <c r="I15" s="91"/>
      <c r="J15" s="91">
        <v>1644997.25</v>
      </c>
      <c r="K15" s="91"/>
      <c r="L15" s="91"/>
      <c r="M15" s="91"/>
      <c r="N15" s="91"/>
      <c r="O15" s="91">
        <v>317500</v>
      </c>
      <c r="P15" s="91">
        <v>1000</v>
      </c>
      <c r="Q15" s="91">
        <v>1002000</v>
      </c>
      <c r="R15" s="91"/>
      <c r="S15" s="91"/>
      <c r="T15" s="91">
        <v>4168097.25</v>
      </c>
      <c r="U15"/>
    </row>
    <row r="16" spans="1:21">
      <c r="A16" s="114" t="s">
        <v>133</v>
      </c>
      <c r="B16" s="91"/>
      <c r="C16" s="91">
        <v>10000</v>
      </c>
      <c r="D16" s="91"/>
      <c r="E16" s="91"/>
      <c r="F16" s="91"/>
      <c r="G16" s="91"/>
      <c r="H16" s="91"/>
      <c r="I16" s="91"/>
      <c r="J16" s="91">
        <v>585082</v>
      </c>
      <c r="K16" s="91"/>
      <c r="L16" s="91"/>
      <c r="M16" s="91"/>
      <c r="N16" s="91"/>
      <c r="O16" s="91">
        <v>31000</v>
      </c>
      <c r="P16" s="91"/>
      <c r="Q16" s="91"/>
      <c r="R16" s="91"/>
      <c r="S16" s="91"/>
      <c r="T16" s="91">
        <v>626082</v>
      </c>
      <c r="U16"/>
    </row>
    <row r="17" spans="1:21">
      <c r="A17" s="114" t="s">
        <v>136</v>
      </c>
      <c r="B17" s="91"/>
      <c r="C17" s="91">
        <v>920000</v>
      </c>
      <c r="D17" s="91"/>
      <c r="E17" s="91"/>
      <c r="F17" s="91"/>
      <c r="G17" s="91"/>
      <c r="H17" s="91"/>
      <c r="I17" s="91"/>
      <c r="J17" s="91">
        <v>89545</v>
      </c>
      <c r="K17" s="91"/>
      <c r="L17" s="91"/>
      <c r="M17" s="91"/>
      <c r="N17" s="91"/>
      <c r="O17" s="91">
        <v>48800</v>
      </c>
      <c r="P17" s="91"/>
      <c r="Q17" s="91"/>
      <c r="R17" s="91"/>
      <c r="S17" s="91"/>
      <c r="T17" s="91">
        <v>1058345</v>
      </c>
      <c r="U17"/>
    </row>
    <row r="18" spans="1:21">
      <c r="A18" s="114" t="s">
        <v>52</v>
      </c>
      <c r="B18" s="91">
        <v>45435</v>
      </c>
      <c r="C18" s="91"/>
      <c r="D18" s="91"/>
      <c r="E18" s="91"/>
      <c r="F18" s="91">
        <v>89175</v>
      </c>
      <c r="G18" s="91"/>
      <c r="H18" s="91"/>
      <c r="I18" s="91">
        <v>37230</v>
      </c>
      <c r="J18" s="91"/>
      <c r="K18" s="91">
        <v>1747619</v>
      </c>
      <c r="L18" s="91"/>
      <c r="M18" s="91">
        <v>434000</v>
      </c>
      <c r="N18" s="91">
        <v>45015</v>
      </c>
      <c r="O18" s="91"/>
      <c r="P18" s="91"/>
      <c r="Q18" s="91"/>
      <c r="R18" s="91"/>
      <c r="S18" s="91"/>
      <c r="T18" s="91">
        <v>2398474</v>
      </c>
      <c r="U18"/>
    </row>
    <row r="19" spans="1:21" hidden="1">
      <c r="A19" s="114" t="s">
        <v>843</v>
      </c>
      <c r="B19" s="91"/>
      <c r="C19" s="91"/>
      <c r="D19" s="91"/>
      <c r="E19" s="91"/>
      <c r="F19" s="91"/>
      <c r="G19" s="91"/>
      <c r="H19" s="91"/>
      <c r="I19" s="91"/>
      <c r="J19" s="91"/>
      <c r="K19" s="91"/>
      <c r="L19" s="91"/>
      <c r="M19" s="91"/>
      <c r="N19" s="91"/>
      <c r="O19" s="91"/>
      <c r="P19" s="91"/>
      <c r="Q19" s="91"/>
      <c r="R19" s="91"/>
      <c r="S19" s="91"/>
      <c r="T19" s="91"/>
      <c r="U19"/>
    </row>
    <row r="20" spans="1:21">
      <c r="A20" s="113" t="s">
        <v>799</v>
      </c>
      <c r="B20" s="91">
        <v>6968</v>
      </c>
      <c r="C20" s="91">
        <v>385000</v>
      </c>
      <c r="D20" s="91"/>
      <c r="E20" s="91">
        <v>56000</v>
      </c>
      <c r="F20" s="91"/>
      <c r="G20" s="91"/>
      <c r="H20" s="91"/>
      <c r="I20" s="91">
        <v>5500</v>
      </c>
      <c r="J20" s="91">
        <v>515531</v>
      </c>
      <c r="K20" s="91"/>
      <c r="L20" s="91"/>
      <c r="M20" s="91">
        <v>9000</v>
      </c>
      <c r="N20" s="91"/>
      <c r="O20" s="91">
        <v>565850</v>
      </c>
      <c r="P20" s="91"/>
      <c r="Q20" s="91">
        <v>1340000</v>
      </c>
      <c r="R20" s="91">
        <v>88400</v>
      </c>
      <c r="S20" s="91"/>
      <c r="T20" s="91">
        <v>2972249</v>
      </c>
      <c r="U20"/>
    </row>
    <row r="21" spans="1:21" hidden="1">
      <c r="A21" s="114" t="s">
        <v>22</v>
      </c>
      <c r="B21" s="91"/>
      <c r="C21" s="91">
        <v>20000</v>
      </c>
      <c r="D21" s="91"/>
      <c r="E21" s="91">
        <v>56000</v>
      </c>
      <c r="F21" s="91"/>
      <c r="G21" s="91"/>
      <c r="H21" s="91"/>
      <c r="I21" s="91"/>
      <c r="J21" s="91">
        <v>512531</v>
      </c>
      <c r="K21" s="91"/>
      <c r="L21" s="91"/>
      <c r="M21" s="91"/>
      <c r="N21" s="91"/>
      <c r="O21" s="91">
        <v>505850</v>
      </c>
      <c r="P21" s="91"/>
      <c r="Q21" s="91">
        <v>1340000</v>
      </c>
      <c r="R21" s="91">
        <v>88400</v>
      </c>
      <c r="S21" s="91"/>
      <c r="T21" s="91">
        <v>2522781</v>
      </c>
      <c r="U21"/>
    </row>
    <row r="22" spans="1:21">
      <c r="A22" s="114" t="s">
        <v>52</v>
      </c>
      <c r="B22" s="91">
        <v>6968</v>
      </c>
      <c r="C22" s="91"/>
      <c r="D22" s="91"/>
      <c r="E22" s="91"/>
      <c r="F22" s="91"/>
      <c r="G22" s="91"/>
      <c r="H22" s="91"/>
      <c r="I22" s="91">
        <v>5500</v>
      </c>
      <c r="J22" s="91"/>
      <c r="K22" s="91"/>
      <c r="L22" s="91"/>
      <c r="M22" s="91">
        <v>9000</v>
      </c>
      <c r="N22" s="91"/>
      <c r="O22" s="91"/>
      <c r="P22" s="91"/>
      <c r="Q22" s="91"/>
      <c r="R22" s="91"/>
      <c r="S22" s="91"/>
      <c r="T22" s="91">
        <v>21468</v>
      </c>
      <c r="U22"/>
    </row>
    <row r="23" spans="1:21">
      <c r="A23" s="114" t="s">
        <v>675</v>
      </c>
      <c r="B23" s="91"/>
      <c r="C23" s="91">
        <v>365000</v>
      </c>
      <c r="D23" s="91"/>
      <c r="E23" s="91"/>
      <c r="F23" s="91"/>
      <c r="G23" s="91"/>
      <c r="H23" s="91"/>
      <c r="I23" s="91"/>
      <c r="J23" s="91">
        <v>3000</v>
      </c>
      <c r="K23" s="91"/>
      <c r="L23" s="91"/>
      <c r="M23" s="91"/>
      <c r="N23" s="91"/>
      <c r="O23" s="91">
        <v>60000</v>
      </c>
      <c r="P23" s="91"/>
      <c r="Q23" s="91"/>
      <c r="R23" s="91"/>
      <c r="S23" s="91"/>
      <c r="T23" s="91">
        <v>428000</v>
      </c>
      <c r="U23"/>
    </row>
    <row r="24" spans="1:21">
      <c r="A24" s="113" t="s">
        <v>842</v>
      </c>
      <c r="B24" s="91">
        <v>76598</v>
      </c>
      <c r="C24" s="91">
        <v>1473700</v>
      </c>
      <c r="D24" s="91">
        <v>4000</v>
      </c>
      <c r="E24" s="91">
        <v>581000</v>
      </c>
      <c r="F24" s="91">
        <v>89175</v>
      </c>
      <c r="G24" s="91">
        <v>48100</v>
      </c>
      <c r="H24" s="91">
        <v>921500</v>
      </c>
      <c r="I24" s="91">
        <v>230655</v>
      </c>
      <c r="J24" s="91">
        <v>5010959.25</v>
      </c>
      <c r="K24" s="91">
        <v>1912619</v>
      </c>
      <c r="L24" s="91">
        <v>80000</v>
      </c>
      <c r="M24" s="91">
        <v>799000</v>
      </c>
      <c r="N24" s="91">
        <v>54925</v>
      </c>
      <c r="O24" s="91">
        <v>1042650</v>
      </c>
      <c r="P24" s="91">
        <v>1500</v>
      </c>
      <c r="Q24" s="91">
        <v>2617000</v>
      </c>
      <c r="R24" s="91">
        <v>88400</v>
      </c>
      <c r="S24" s="91"/>
      <c r="T24" s="91">
        <v>15031781.25</v>
      </c>
      <c r="U24"/>
    </row>
    <row r="25" spans="1:21">
      <c r="A25"/>
      <c r="B25"/>
      <c r="C25"/>
      <c r="D25"/>
      <c r="E25"/>
      <c r="F25"/>
      <c r="G25"/>
      <c r="H25"/>
      <c r="I25"/>
      <c r="J25"/>
      <c r="K25"/>
      <c r="L25"/>
      <c r="M25"/>
      <c r="N25"/>
      <c r="O25"/>
      <c r="P25"/>
      <c r="Q25"/>
      <c r="R25"/>
      <c r="S25"/>
      <c r="T25"/>
      <c r="U25"/>
    </row>
    <row r="26" spans="1:21">
      <c r="A26"/>
      <c r="B26"/>
      <c r="C26"/>
      <c r="D26"/>
      <c r="E26"/>
      <c r="F26"/>
      <c r="G26"/>
      <c r="H26"/>
      <c r="I26"/>
      <c r="J26"/>
      <c r="K26"/>
      <c r="L26"/>
      <c r="M26"/>
      <c r="N26"/>
      <c r="O26"/>
      <c r="P26"/>
      <c r="Q26"/>
      <c r="R26"/>
      <c r="S26"/>
      <c r="T26"/>
      <c r="U26"/>
    </row>
  </sheetData>
  <mergeCells count="1">
    <mergeCell ref="A3:N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39"/>
  <sheetViews>
    <sheetView workbookViewId="0">
      <selection activeCell="P30" sqref="P30"/>
    </sheetView>
  </sheetViews>
  <sheetFormatPr baseColWidth="10" defaultRowHeight="15"/>
  <cols>
    <col min="2" max="2" width="12.42578125" bestFit="1" customWidth="1"/>
    <col min="3" max="3" width="15.140625" customWidth="1"/>
    <col min="4" max="4" width="14" customWidth="1"/>
    <col min="5" max="5" width="14.28515625" customWidth="1"/>
    <col min="6" max="6" width="12.42578125" bestFit="1" customWidth="1"/>
    <col min="12" max="12" width="11.7109375" bestFit="1" customWidth="1"/>
    <col min="13" max="13" width="13.85546875" customWidth="1"/>
    <col min="15" max="15" width="11.5703125" bestFit="1" customWidth="1"/>
  </cols>
  <sheetData>
    <row r="1" spans="1:17" ht="16.5">
      <c r="A1" s="51" t="s">
        <v>805</v>
      </c>
      <c r="B1" s="51"/>
      <c r="C1" s="51"/>
      <c r="D1" s="51"/>
      <c r="E1" s="51"/>
      <c r="F1" s="52"/>
      <c r="G1" s="52"/>
      <c r="H1" s="52"/>
      <c r="I1" s="52"/>
      <c r="J1" s="52"/>
      <c r="K1" s="52"/>
      <c r="L1" s="52"/>
      <c r="M1" s="52"/>
      <c r="N1" s="52"/>
      <c r="O1" s="52"/>
      <c r="P1" s="52"/>
      <c r="Q1" s="52"/>
    </row>
    <row r="2" spans="1:17" ht="18.75">
      <c r="A2" s="123" t="s">
        <v>837</v>
      </c>
      <c r="B2" s="123"/>
      <c r="C2" s="123"/>
      <c r="D2" s="123"/>
      <c r="E2" s="123"/>
      <c r="F2" s="123"/>
      <c r="G2" s="123"/>
      <c r="H2" s="123"/>
      <c r="I2" s="123"/>
      <c r="J2" s="123"/>
      <c r="K2" s="123"/>
      <c r="L2" s="123"/>
      <c r="M2" s="123"/>
      <c r="N2" s="53"/>
      <c r="O2" s="53"/>
      <c r="P2" s="54"/>
      <c r="Q2" s="54"/>
    </row>
    <row r="3" spans="1:17" ht="16.5">
      <c r="A3" s="55"/>
      <c r="B3" s="54"/>
      <c r="C3" s="56"/>
      <c r="D3" s="56"/>
      <c r="E3" s="56"/>
      <c r="F3" s="56"/>
      <c r="G3" s="56"/>
      <c r="H3" s="56"/>
      <c r="I3" s="56"/>
      <c r="J3" s="56"/>
      <c r="K3" s="54"/>
      <c r="L3" s="54"/>
      <c r="M3" s="54"/>
      <c r="N3" s="54"/>
      <c r="O3" s="54"/>
      <c r="P3" s="54"/>
      <c r="Q3" s="54"/>
    </row>
    <row r="4" spans="1:17" ht="18">
      <c r="A4" s="124" t="s">
        <v>806</v>
      </c>
      <c r="B4" s="126" t="s">
        <v>807</v>
      </c>
      <c r="C4" s="121" t="s">
        <v>838</v>
      </c>
      <c r="D4" s="121" t="s">
        <v>730</v>
      </c>
      <c r="E4" s="121" t="s">
        <v>731</v>
      </c>
      <c r="F4" s="128" t="s">
        <v>808</v>
      </c>
      <c r="G4" s="129"/>
      <c r="H4" s="129"/>
      <c r="I4" s="129"/>
      <c r="J4" s="129"/>
      <c r="K4" s="130" t="s">
        <v>809</v>
      </c>
      <c r="L4" s="132" t="s">
        <v>810</v>
      </c>
      <c r="M4" s="134" t="s">
        <v>839</v>
      </c>
      <c r="N4" s="57"/>
      <c r="O4" s="118" t="s">
        <v>811</v>
      </c>
      <c r="P4" s="118"/>
      <c r="Q4" s="118"/>
    </row>
    <row r="5" spans="1:17" ht="16.5">
      <c r="A5" s="125"/>
      <c r="B5" s="127"/>
      <c r="C5" s="122"/>
      <c r="D5" s="122"/>
      <c r="E5" s="122"/>
      <c r="F5" s="58" t="s">
        <v>132</v>
      </c>
      <c r="G5" s="59" t="s">
        <v>106</v>
      </c>
      <c r="H5" s="58" t="s">
        <v>143</v>
      </c>
      <c r="I5" s="58" t="s">
        <v>417</v>
      </c>
      <c r="J5" s="58" t="s">
        <v>103</v>
      </c>
      <c r="K5" s="131"/>
      <c r="L5" s="133"/>
      <c r="M5" s="135"/>
      <c r="N5" s="57"/>
      <c r="O5" s="60" t="s">
        <v>813</v>
      </c>
      <c r="P5" s="61" t="s">
        <v>814</v>
      </c>
      <c r="Q5" s="60" t="s">
        <v>815</v>
      </c>
    </row>
    <row r="6" spans="1:17" ht="16.5">
      <c r="A6" s="62"/>
      <c r="B6" s="63" t="s">
        <v>816</v>
      </c>
      <c r="C6" s="64"/>
      <c r="D6" s="64"/>
      <c r="E6" s="64"/>
      <c r="F6" s="64"/>
      <c r="G6" s="64"/>
      <c r="H6" s="64"/>
      <c r="I6" s="64"/>
      <c r="J6" s="64"/>
      <c r="K6" s="64"/>
      <c r="L6" s="65"/>
      <c r="M6" s="66"/>
      <c r="N6" s="67"/>
      <c r="O6" s="68"/>
      <c r="P6" s="69"/>
      <c r="Q6" s="4"/>
    </row>
    <row r="7" spans="1:17" ht="16.5">
      <c r="A7" s="71" t="s">
        <v>840</v>
      </c>
      <c r="B7" s="71" t="s">
        <v>192</v>
      </c>
      <c r="C7" s="71"/>
      <c r="D7" s="71"/>
      <c r="E7" s="71"/>
      <c r="F7" s="71"/>
      <c r="G7" s="71">
        <v>20000</v>
      </c>
      <c r="H7" s="71"/>
      <c r="I7" s="71"/>
      <c r="J7" s="71"/>
      <c r="K7" s="71"/>
      <c r="L7" s="103">
        <v>17000</v>
      </c>
      <c r="M7" s="71">
        <f>+SUM(C7:J7)-(K7+L7)</f>
        <v>3000</v>
      </c>
      <c r="N7" s="67"/>
      <c r="O7" s="72">
        <v>3000</v>
      </c>
      <c r="P7" s="69">
        <f>+M7-O7</f>
        <v>0</v>
      </c>
      <c r="Q7" s="4" t="s">
        <v>819</v>
      </c>
    </row>
    <row r="8" spans="1:17" ht="16.5">
      <c r="A8" s="71" t="s">
        <v>840</v>
      </c>
      <c r="B8" s="92" t="s">
        <v>818</v>
      </c>
      <c r="C8" s="100">
        <v>44500</v>
      </c>
      <c r="D8" s="97"/>
      <c r="E8" s="97"/>
      <c r="F8" s="71"/>
      <c r="G8" s="71"/>
      <c r="H8" s="71"/>
      <c r="I8" s="71"/>
      <c r="J8" s="71"/>
      <c r="K8" s="71"/>
      <c r="L8" s="74"/>
      <c r="M8" s="71">
        <f t="shared" ref="M8:M32" si="0">+SUM(C8:J8)-(K8+L8)</f>
        <v>44500</v>
      </c>
      <c r="N8" s="67"/>
      <c r="O8" s="72">
        <v>44500</v>
      </c>
      <c r="P8" s="69">
        <f>+M8-O8</f>
        <v>0</v>
      </c>
      <c r="Q8" s="4" t="s">
        <v>819</v>
      </c>
    </row>
    <row r="9" spans="1:17" ht="16.5">
      <c r="A9" s="71" t="s">
        <v>840</v>
      </c>
      <c r="B9" s="93" t="s">
        <v>820</v>
      </c>
      <c r="C9" s="100">
        <v>6575</v>
      </c>
      <c r="D9" s="97"/>
      <c r="E9" s="97"/>
      <c r="F9" s="71"/>
      <c r="G9" s="71"/>
      <c r="H9" s="71"/>
      <c r="I9" s="71"/>
      <c r="J9" s="71"/>
      <c r="K9" s="73"/>
      <c r="L9" s="74"/>
      <c r="M9" s="71">
        <f t="shared" si="0"/>
        <v>6575</v>
      </c>
      <c r="N9" s="67"/>
      <c r="O9" s="72">
        <v>6575</v>
      </c>
      <c r="P9" s="68">
        <f>+M9-O9</f>
        <v>0</v>
      </c>
      <c r="Q9" s="4" t="s">
        <v>819</v>
      </c>
    </row>
    <row r="10" spans="1:17" ht="16.5">
      <c r="A10" s="71" t="s">
        <v>840</v>
      </c>
      <c r="B10" s="93" t="s">
        <v>138</v>
      </c>
      <c r="C10" s="100">
        <v>68850</v>
      </c>
      <c r="D10" s="97"/>
      <c r="E10" s="97"/>
      <c r="F10" s="71"/>
      <c r="G10" s="71">
        <v>865750</v>
      </c>
      <c r="H10" s="71"/>
      <c r="I10" s="71"/>
      <c r="J10" s="71"/>
      <c r="K10" s="73"/>
      <c r="L10" s="103">
        <v>693150</v>
      </c>
      <c r="M10" s="71">
        <f t="shared" si="0"/>
        <v>241450</v>
      </c>
      <c r="N10" s="67"/>
      <c r="O10" s="72">
        <v>241450</v>
      </c>
      <c r="P10" s="68">
        <f>+M10-O10</f>
        <v>0</v>
      </c>
      <c r="Q10" s="4" t="s">
        <v>819</v>
      </c>
    </row>
    <row r="11" spans="1:17" ht="16.5">
      <c r="A11" s="71" t="s">
        <v>840</v>
      </c>
      <c r="B11" s="93" t="s">
        <v>103</v>
      </c>
      <c r="C11" s="100">
        <v>2570</v>
      </c>
      <c r="D11" s="97"/>
      <c r="E11" s="97"/>
      <c r="F11" s="71"/>
      <c r="G11" s="71">
        <v>387000</v>
      </c>
      <c r="H11" s="71"/>
      <c r="I11" s="71">
        <v>50000</v>
      </c>
      <c r="J11" s="71"/>
      <c r="K11" s="73">
        <v>125000</v>
      </c>
      <c r="L11" s="103">
        <v>201000</v>
      </c>
      <c r="M11" s="71">
        <f t="shared" si="0"/>
        <v>113570</v>
      </c>
      <c r="N11" s="67"/>
      <c r="O11" s="72">
        <v>113570</v>
      </c>
      <c r="P11" s="68">
        <f t="shared" ref="P11:P30" si="1">+M11-O11</f>
        <v>0</v>
      </c>
      <c r="Q11" s="4" t="s">
        <v>819</v>
      </c>
    </row>
    <row r="12" spans="1:17" ht="16.5">
      <c r="A12" s="71" t="s">
        <v>840</v>
      </c>
      <c r="B12" s="93" t="s">
        <v>173</v>
      </c>
      <c r="C12" s="100">
        <v>10125</v>
      </c>
      <c r="D12" s="97"/>
      <c r="E12" s="97"/>
      <c r="F12" s="71"/>
      <c r="G12" s="71">
        <v>285000</v>
      </c>
      <c r="H12" s="71"/>
      <c r="I12" s="71"/>
      <c r="J12" s="71"/>
      <c r="K12" s="73"/>
      <c r="L12" s="103">
        <f>175500+30000</f>
        <v>205500</v>
      </c>
      <c r="M12" s="71">
        <f t="shared" si="0"/>
        <v>89625</v>
      </c>
      <c r="N12" s="67"/>
      <c r="O12" s="72">
        <v>89625</v>
      </c>
      <c r="P12" s="68">
        <f>+M12-O12</f>
        <v>0</v>
      </c>
      <c r="Q12" s="4" t="s">
        <v>819</v>
      </c>
    </row>
    <row r="13" spans="1:17" ht="16.5">
      <c r="A13" s="71" t="s">
        <v>840</v>
      </c>
      <c r="B13" s="93" t="s">
        <v>812</v>
      </c>
      <c r="C13" s="100">
        <v>5172</v>
      </c>
      <c r="D13" s="97"/>
      <c r="E13" s="97"/>
      <c r="F13" s="71"/>
      <c r="G13" s="71"/>
      <c r="H13" s="71"/>
      <c r="I13" s="71"/>
      <c r="J13" s="71"/>
      <c r="K13" s="73"/>
      <c r="L13" s="74"/>
      <c r="M13" s="71">
        <f t="shared" si="0"/>
        <v>5172</v>
      </c>
      <c r="N13" s="67"/>
      <c r="O13" s="72">
        <v>5172</v>
      </c>
      <c r="P13" s="68">
        <f>+M13-O13</f>
        <v>0</v>
      </c>
      <c r="Q13" s="4" t="s">
        <v>819</v>
      </c>
    </row>
    <row r="14" spans="1:17" ht="16.5">
      <c r="A14" s="71" t="s">
        <v>840</v>
      </c>
      <c r="B14" s="93" t="s">
        <v>821</v>
      </c>
      <c r="C14" s="100">
        <v>1600</v>
      </c>
      <c r="D14" s="97"/>
      <c r="E14" s="97"/>
      <c r="F14" s="71"/>
      <c r="G14" s="71"/>
      <c r="H14" s="71"/>
      <c r="I14" s="71"/>
      <c r="J14" s="71"/>
      <c r="K14" s="73"/>
      <c r="L14" s="74"/>
      <c r="M14" s="71">
        <f t="shared" si="0"/>
        <v>1600</v>
      </c>
      <c r="N14" s="67"/>
      <c r="O14" s="72">
        <v>1600</v>
      </c>
      <c r="P14" s="68">
        <f>+M14-O14</f>
        <v>0</v>
      </c>
      <c r="Q14" s="4" t="s">
        <v>819</v>
      </c>
    </row>
    <row r="15" spans="1:17" ht="16.5">
      <c r="A15" s="71" t="s">
        <v>840</v>
      </c>
      <c r="B15" s="94" t="s">
        <v>822</v>
      </c>
      <c r="C15" s="100">
        <v>15015</v>
      </c>
      <c r="D15" s="98"/>
      <c r="E15" s="98"/>
      <c r="F15" s="74"/>
      <c r="G15" s="74">
        <v>70000</v>
      </c>
      <c r="H15" s="74"/>
      <c r="I15" s="74"/>
      <c r="J15" s="74"/>
      <c r="K15" s="75"/>
      <c r="L15" s="103">
        <v>57400</v>
      </c>
      <c r="M15" s="71">
        <f t="shared" si="0"/>
        <v>27615</v>
      </c>
      <c r="N15" s="67"/>
      <c r="O15" s="72">
        <v>27615</v>
      </c>
      <c r="P15" s="68">
        <f t="shared" si="1"/>
        <v>0</v>
      </c>
      <c r="Q15" s="4" t="s">
        <v>819</v>
      </c>
    </row>
    <row r="16" spans="1:17" ht="16.5">
      <c r="A16" s="71" t="s">
        <v>840</v>
      </c>
      <c r="B16" s="94" t="s">
        <v>823</v>
      </c>
      <c r="C16" s="100">
        <v>41500</v>
      </c>
      <c r="D16" s="98"/>
      <c r="E16" s="98"/>
      <c r="F16" s="74"/>
      <c r="G16" s="74"/>
      <c r="H16" s="74"/>
      <c r="I16" s="74"/>
      <c r="J16" s="74"/>
      <c r="K16" s="75"/>
      <c r="L16" s="74"/>
      <c r="M16" s="71">
        <f t="shared" si="0"/>
        <v>41500</v>
      </c>
      <c r="N16" s="67"/>
      <c r="O16" s="72">
        <v>41500</v>
      </c>
      <c r="P16" s="68">
        <f t="shared" si="1"/>
        <v>0</v>
      </c>
      <c r="Q16" s="4" t="s">
        <v>819</v>
      </c>
    </row>
    <row r="17" spans="1:17" ht="16.5">
      <c r="A17" s="71" t="s">
        <v>840</v>
      </c>
      <c r="B17" s="94" t="s">
        <v>143</v>
      </c>
      <c r="C17" s="100">
        <v>8000</v>
      </c>
      <c r="D17" s="98"/>
      <c r="E17" s="98"/>
      <c r="F17" s="74"/>
      <c r="G17" s="74">
        <v>1155000</v>
      </c>
      <c r="H17" s="74"/>
      <c r="I17" s="74">
        <v>100000</v>
      </c>
      <c r="J17" s="74"/>
      <c r="K17" s="75">
        <v>610000</v>
      </c>
      <c r="L17" s="103">
        <v>629300</v>
      </c>
      <c r="M17" s="71">
        <f t="shared" si="0"/>
        <v>23700</v>
      </c>
      <c r="N17" s="67"/>
      <c r="O17" s="72">
        <v>23700</v>
      </c>
      <c r="P17" s="68">
        <f t="shared" si="1"/>
        <v>0</v>
      </c>
      <c r="Q17" s="4" t="s">
        <v>819</v>
      </c>
    </row>
    <row r="18" spans="1:17" ht="16.5">
      <c r="A18" s="71" t="s">
        <v>840</v>
      </c>
      <c r="B18" s="94" t="s">
        <v>824</v>
      </c>
      <c r="C18" s="100">
        <v>23281</v>
      </c>
      <c r="D18" s="98"/>
      <c r="E18" s="98"/>
      <c r="F18" s="74"/>
      <c r="G18" s="74">
        <v>185000</v>
      </c>
      <c r="H18" s="74">
        <v>595000</v>
      </c>
      <c r="I18" s="74"/>
      <c r="J18" s="74">
        <v>125000</v>
      </c>
      <c r="K18" s="75">
        <v>180000</v>
      </c>
      <c r="L18" s="103">
        <v>629302.25</v>
      </c>
      <c r="M18" s="71">
        <f t="shared" si="0"/>
        <v>118978.75</v>
      </c>
      <c r="N18" s="67"/>
      <c r="O18" s="72">
        <v>118979</v>
      </c>
      <c r="P18" s="68"/>
      <c r="Q18" s="4" t="s">
        <v>819</v>
      </c>
    </row>
    <row r="19" spans="1:17" ht="16.5">
      <c r="A19" s="71" t="s">
        <v>840</v>
      </c>
      <c r="B19" s="94" t="s">
        <v>825</v>
      </c>
      <c r="C19" s="100">
        <v>34600</v>
      </c>
      <c r="D19" s="98"/>
      <c r="E19" s="98"/>
      <c r="F19" s="74"/>
      <c r="G19" s="74"/>
      <c r="H19" s="74"/>
      <c r="I19" s="74"/>
      <c r="J19" s="74"/>
      <c r="K19" s="75"/>
      <c r="L19" s="74"/>
      <c r="M19" s="71">
        <f t="shared" si="0"/>
        <v>34600</v>
      </c>
      <c r="N19" s="67"/>
      <c r="O19" s="72">
        <v>34600</v>
      </c>
      <c r="P19" s="68">
        <f t="shared" si="1"/>
        <v>0</v>
      </c>
      <c r="Q19" s="4" t="s">
        <v>819</v>
      </c>
    </row>
    <row r="20" spans="1:17" ht="16.5">
      <c r="A20" s="71" t="s">
        <v>840</v>
      </c>
      <c r="B20" s="94" t="s">
        <v>144</v>
      </c>
      <c r="C20" s="100">
        <v>26800</v>
      </c>
      <c r="D20" s="98"/>
      <c r="E20" s="98"/>
      <c r="F20" s="74"/>
      <c r="G20" s="74">
        <f>668000+160000</f>
        <v>828000</v>
      </c>
      <c r="H20" s="74"/>
      <c r="I20" s="74"/>
      <c r="J20" s="74"/>
      <c r="K20" s="75"/>
      <c r="L20" s="103">
        <v>651500</v>
      </c>
      <c r="M20" s="71">
        <f t="shared" si="0"/>
        <v>203300</v>
      </c>
      <c r="N20" s="67"/>
      <c r="O20" s="72">
        <v>203300</v>
      </c>
      <c r="P20" s="68">
        <f t="shared" si="1"/>
        <v>0</v>
      </c>
      <c r="Q20" s="4" t="s">
        <v>819</v>
      </c>
    </row>
    <row r="21" spans="1:17" ht="16.5">
      <c r="A21" s="71" t="s">
        <v>840</v>
      </c>
      <c r="B21" s="94" t="s">
        <v>826</v>
      </c>
      <c r="C21" s="100">
        <v>249769</v>
      </c>
      <c r="D21" s="98"/>
      <c r="E21" s="98"/>
      <c r="F21" s="74"/>
      <c r="G21" s="74"/>
      <c r="H21" s="74"/>
      <c r="I21" s="76"/>
      <c r="J21" s="76"/>
      <c r="K21" s="75"/>
      <c r="L21" s="74"/>
      <c r="M21" s="71">
        <f t="shared" si="0"/>
        <v>249769</v>
      </c>
      <c r="N21" s="67"/>
      <c r="O21" s="72">
        <v>249769</v>
      </c>
      <c r="P21" s="68">
        <f t="shared" si="1"/>
        <v>0</v>
      </c>
      <c r="Q21" s="4" t="s">
        <v>819</v>
      </c>
    </row>
    <row r="22" spans="1:17" ht="16.5">
      <c r="A22" s="71" t="s">
        <v>840</v>
      </c>
      <c r="B22" s="94" t="s">
        <v>827</v>
      </c>
      <c r="C22" s="100">
        <v>233614</v>
      </c>
      <c r="D22" s="98"/>
      <c r="E22" s="98"/>
      <c r="F22" s="74"/>
      <c r="G22" s="74"/>
      <c r="H22" s="74"/>
      <c r="I22" s="74"/>
      <c r="J22" s="74"/>
      <c r="K22" s="75"/>
      <c r="L22" s="74"/>
      <c r="M22" s="71">
        <f t="shared" si="0"/>
        <v>233614</v>
      </c>
      <c r="N22" s="67"/>
      <c r="O22" s="72">
        <v>233614</v>
      </c>
      <c r="P22" s="68">
        <f>+M22-O22</f>
        <v>0</v>
      </c>
      <c r="Q22" s="4" t="s">
        <v>819</v>
      </c>
    </row>
    <row r="23" spans="1:17" ht="16.5">
      <c r="A23" s="71" t="s">
        <v>840</v>
      </c>
      <c r="B23" s="94" t="s">
        <v>828</v>
      </c>
      <c r="C23" s="100">
        <v>172198</v>
      </c>
      <c r="D23" s="98"/>
      <c r="E23" s="98"/>
      <c r="F23" s="74"/>
      <c r="G23" s="74">
        <f>664000+160000</f>
        <v>824000</v>
      </c>
      <c r="H23" s="74"/>
      <c r="I23" s="74"/>
      <c r="J23" s="74"/>
      <c r="K23" s="75"/>
      <c r="L23" s="103">
        <v>722100</v>
      </c>
      <c r="M23" s="71">
        <f t="shared" si="0"/>
        <v>274098</v>
      </c>
      <c r="N23" s="67"/>
      <c r="O23" s="72">
        <v>274098</v>
      </c>
      <c r="P23" s="68">
        <f t="shared" si="1"/>
        <v>0</v>
      </c>
      <c r="Q23" s="4" t="s">
        <v>819</v>
      </c>
    </row>
    <row r="24" spans="1:17" ht="16.5">
      <c r="A24" s="71" t="s">
        <v>840</v>
      </c>
      <c r="B24" s="94" t="s">
        <v>829</v>
      </c>
      <c r="C24" s="100">
        <v>-5805</v>
      </c>
      <c r="D24" s="98"/>
      <c r="E24" s="98"/>
      <c r="F24" s="74"/>
      <c r="G24" s="74"/>
      <c r="H24" s="74"/>
      <c r="I24" s="74"/>
      <c r="J24" s="74"/>
      <c r="K24" s="75"/>
      <c r="L24" s="74"/>
      <c r="M24" s="71">
        <f t="shared" si="0"/>
        <v>-5805</v>
      </c>
      <c r="N24" s="67"/>
      <c r="O24" s="72">
        <v>-5805</v>
      </c>
      <c r="P24" s="68">
        <f t="shared" si="1"/>
        <v>0</v>
      </c>
      <c r="Q24" s="4" t="s">
        <v>819</v>
      </c>
    </row>
    <row r="25" spans="1:17" ht="16.5">
      <c r="A25" s="71" t="s">
        <v>840</v>
      </c>
      <c r="B25" s="95" t="s">
        <v>161</v>
      </c>
      <c r="C25" s="100">
        <v>2195</v>
      </c>
      <c r="D25" s="98"/>
      <c r="E25" s="98"/>
      <c r="F25" s="74"/>
      <c r="G25" s="74">
        <v>413000</v>
      </c>
      <c r="H25" s="74"/>
      <c r="I25" s="77"/>
      <c r="J25" s="77"/>
      <c r="K25" s="78"/>
      <c r="L25" s="103">
        <v>289825</v>
      </c>
      <c r="M25" s="71">
        <f t="shared" si="0"/>
        <v>125370</v>
      </c>
      <c r="N25" s="67"/>
      <c r="O25" s="72">
        <v>125370</v>
      </c>
      <c r="P25" s="68">
        <f t="shared" si="1"/>
        <v>0</v>
      </c>
      <c r="Q25" s="4" t="s">
        <v>819</v>
      </c>
    </row>
    <row r="26" spans="1:17" ht="16.5">
      <c r="A26" s="71" t="s">
        <v>840</v>
      </c>
      <c r="B26" s="95" t="s">
        <v>830</v>
      </c>
      <c r="C26" s="100">
        <v>2697230</v>
      </c>
      <c r="D26" s="98"/>
      <c r="E26" s="98"/>
      <c r="F26" s="74">
        <v>7000000</v>
      </c>
      <c r="G26" s="74"/>
      <c r="H26" s="74"/>
      <c r="I26" s="77"/>
      <c r="J26" s="77"/>
      <c r="K26" s="78">
        <v>5459750</v>
      </c>
      <c r="L26" s="103">
        <v>1350994</v>
      </c>
      <c r="M26" s="71">
        <f t="shared" si="0"/>
        <v>2886486</v>
      </c>
      <c r="N26" s="67"/>
      <c r="O26" s="72">
        <v>2886486</v>
      </c>
      <c r="P26" s="68">
        <f t="shared" si="1"/>
        <v>0</v>
      </c>
      <c r="Q26" s="4" t="s">
        <v>819</v>
      </c>
    </row>
    <row r="27" spans="1:17" ht="16.5">
      <c r="A27" s="71" t="s">
        <v>840</v>
      </c>
      <c r="B27" s="94" t="s">
        <v>831</v>
      </c>
      <c r="C27" s="100">
        <v>17024</v>
      </c>
      <c r="D27" s="98"/>
      <c r="E27" s="98"/>
      <c r="F27" s="74"/>
      <c r="G27" s="74"/>
      <c r="H27" s="79"/>
      <c r="I27" s="80"/>
      <c r="J27" s="80"/>
      <c r="K27" s="75"/>
      <c r="L27" s="103">
        <v>2000</v>
      </c>
      <c r="M27" s="71">
        <f t="shared" si="0"/>
        <v>15024</v>
      </c>
      <c r="N27" s="67"/>
      <c r="O27" s="72">
        <v>15024</v>
      </c>
      <c r="P27" s="68">
        <f t="shared" si="1"/>
        <v>0</v>
      </c>
      <c r="Q27" s="4" t="s">
        <v>819</v>
      </c>
    </row>
    <row r="28" spans="1:17" ht="16.5">
      <c r="A28" s="71" t="s">
        <v>840</v>
      </c>
      <c r="B28" s="94" t="s">
        <v>832</v>
      </c>
      <c r="C28" s="100">
        <f>109324-40000</f>
        <v>69324</v>
      </c>
      <c r="D28" s="98"/>
      <c r="E28" s="98"/>
      <c r="F28" s="74"/>
      <c r="G28" s="74">
        <v>30000</v>
      </c>
      <c r="H28" s="74"/>
      <c r="I28" s="74"/>
      <c r="J28" s="74"/>
      <c r="K28" s="75"/>
      <c r="L28" s="103">
        <v>18500</v>
      </c>
      <c r="M28" s="71">
        <f t="shared" si="0"/>
        <v>80824</v>
      </c>
      <c r="N28" s="67"/>
      <c r="O28" s="72">
        <v>80824</v>
      </c>
      <c r="P28" s="68">
        <f t="shared" si="1"/>
        <v>0</v>
      </c>
      <c r="Q28" s="4" t="s">
        <v>819</v>
      </c>
    </row>
    <row r="29" spans="1:17" ht="16.5">
      <c r="A29" s="71" t="s">
        <v>840</v>
      </c>
      <c r="B29" s="94" t="s">
        <v>374</v>
      </c>
      <c r="C29" s="100">
        <v>112580</v>
      </c>
      <c r="D29" s="98"/>
      <c r="E29" s="98"/>
      <c r="F29" s="74"/>
      <c r="G29" s="74">
        <v>397000</v>
      </c>
      <c r="H29" s="74">
        <v>15000</v>
      </c>
      <c r="I29" s="74">
        <v>30000</v>
      </c>
      <c r="J29" s="74"/>
      <c r="K29" s="75"/>
      <c r="L29" s="103">
        <v>435480</v>
      </c>
      <c r="M29" s="71">
        <f t="shared" si="0"/>
        <v>119100</v>
      </c>
      <c r="N29" s="67"/>
      <c r="O29" s="72">
        <v>119100</v>
      </c>
      <c r="P29" s="68">
        <f>+M29-O29</f>
        <v>0</v>
      </c>
      <c r="Q29" s="4" t="s">
        <v>819</v>
      </c>
    </row>
    <row r="30" spans="1:17" ht="16.5">
      <c r="A30" s="71" t="s">
        <v>840</v>
      </c>
      <c r="B30" s="94" t="s">
        <v>833</v>
      </c>
      <c r="C30" s="100">
        <v>35300</v>
      </c>
      <c r="D30" s="98"/>
      <c r="E30" s="98"/>
      <c r="F30" s="74"/>
      <c r="G30" s="74"/>
      <c r="H30" s="74"/>
      <c r="I30" s="74"/>
      <c r="J30" s="74"/>
      <c r="K30" s="75"/>
      <c r="L30" s="74"/>
      <c r="M30" s="71">
        <f t="shared" si="0"/>
        <v>35300</v>
      </c>
      <c r="N30" s="67"/>
      <c r="O30" s="72">
        <v>35300</v>
      </c>
      <c r="P30" s="68">
        <f t="shared" si="1"/>
        <v>0</v>
      </c>
      <c r="Q30" s="4" t="s">
        <v>819</v>
      </c>
    </row>
    <row r="31" spans="1:17" ht="16.5">
      <c r="A31" s="62"/>
      <c r="B31" s="63" t="s">
        <v>834</v>
      </c>
      <c r="C31" s="64"/>
      <c r="D31" s="64"/>
      <c r="E31" s="64"/>
      <c r="F31" s="64"/>
      <c r="G31" s="64"/>
      <c r="H31" s="64"/>
      <c r="I31" s="64"/>
      <c r="J31" s="64"/>
      <c r="K31" s="64"/>
      <c r="L31" s="65"/>
      <c r="M31" s="65"/>
      <c r="N31" s="67"/>
      <c r="O31" s="81"/>
      <c r="P31" s="82"/>
      <c r="Q31" s="4"/>
    </row>
    <row r="32" spans="1:17" ht="16.5">
      <c r="A32" s="70" t="s">
        <v>817</v>
      </c>
      <c r="B32" s="96" t="s">
        <v>835</v>
      </c>
      <c r="C32" s="100">
        <v>17950328</v>
      </c>
      <c r="D32" s="75">
        <v>11089502</v>
      </c>
      <c r="E32" s="75">
        <v>11199120</v>
      </c>
      <c r="F32" s="74"/>
      <c r="G32" s="74"/>
      <c r="H32" s="74"/>
      <c r="I32" s="74"/>
      <c r="J32" s="74"/>
      <c r="K32" s="75">
        <v>7000000</v>
      </c>
      <c r="L32" s="33">
        <v>9128730</v>
      </c>
      <c r="M32" s="71">
        <f t="shared" si="0"/>
        <v>24110220</v>
      </c>
      <c r="N32" s="67"/>
      <c r="O32" s="72">
        <v>24110220</v>
      </c>
      <c r="P32" s="69">
        <f>+M32-O32</f>
        <v>0</v>
      </c>
      <c r="Q32" s="4" t="s">
        <v>819</v>
      </c>
    </row>
    <row r="33" spans="1:17" ht="16.5">
      <c r="A33" s="119" t="s">
        <v>836</v>
      </c>
      <c r="B33" s="120"/>
      <c r="C33" s="99">
        <f>+SUM(C7:C32)</f>
        <v>21822345</v>
      </c>
      <c r="D33" s="99">
        <f t="shared" ref="D33:M33" si="2">+SUM(D7:D32)</f>
        <v>11089502</v>
      </c>
      <c r="E33" s="99">
        <f t="shared" si="2"/>
        <v>11199120</v>
      </c>
      <c r="F33" s="99">
        <f t="shared" si="2"/>
        <v>7000000</v>
      </c>
      <c r="G33" s="99">
        <f t="shared" si="2"/>
        <v>5459750</v>
      </c>
      <c r="H33" s="99">
        <f t="shared" si="2"/>
        <v>610000</v>
      </c>
      <c r="I33" s="99">
        <f t="shared" si="2"/>
        <v>180000</v>
      </c>
      <c r="J33" s="99">
        <f t="shared" si="2"/>
        <v>125000</v>
      </c>
      <c r="K33" s="99">
        <f t="shared" si="2"/>
        <v>13374750</v>
      </c>
      <c r="L33" s="99">
        <f t="shared" si="2"/>
        <v>15031781.25</v>
      </c>
      <c r="M33" s="99">
        <f t="shared" si="2"/>
        <v>29079185.75</v>
      </c>
      <c r="N33" s="83"/>
      <c r="O33" s="84">
        <v>29289186</v>
      </c>
      <c r="P33" s="85"/>
      <c r="Q33" s="4" t="s">
        <v>819</v>
      </c>
    </row>
    <row r="34" spans="1:17" ht="16.5">
      <c r="A34" s="54"/>
      <c r="B34" s="54"/>
      <c r="C34" s="56"/>
      <c r="D34" s="56"/>
      <c r="E34" s="56"/>
      <c r="F34" s="56"/>
      <c r="G34" s="56"/>
      <c r="H34" s="56"/>
      <c r="I34" s="56"/>
      <c r="J34" s="56"/>
      <c r="K34" s="54"/>
      <c r="L34" s="54"/>
      <c r="M34" s="82"/>
      <c r="N34" s="82"/>
      <c r="O34" s="82"/>
      <c r="P34" s="52"/>
      <c r="Q34" s="52"/>
    </row>
    <row r="35" spans="1:17" ht="16.5">
      <c r="A35" s="86"/>
      <c r="B35" s="86"/>
      <c r="C35" s="86"/>
      <c r="D35" s="56"/>
      <c r="E35" s="56"/>
      <c r="F35" s="56"/>
      <c r="G35" s="86"/>
      <c r="H35" s="56"/>
      <c r="I35" s="86"/>
      <c r="J35" s="86"/>
      <c r="K35" s="86"/>
      <c r="L35" s="86"/>
      <c r="M35" s="87"/>
      <c r="N35" s="86"/>
      <c r="O35" s="86"/>
      <c r="P35" s="86"/>
      <c r="Q35" s="86"/>
    </row>
    <row r="36" spans="1:17" ht="17.25" thickBot="1">
      <c r="A36" s="86"/>
      <c r="B36" s="54" t="s">
        <v>870</v>
      </c>
      <c r="C36" s="56"/>
      <c r="D36" s="56"/>
      <c r="E36" s="56"/>
      <c r="F36" s="56"/>
      <c r="G36" s="56"/>
      <c r="H36" s="56"/>
      <c r="I36" s="56"/>
      <c r="J36" s="56"/>
      <c r="K36" s="86"/>
      <c r="L36" s="86"/>
      <c r="M36" s="87"/>
      <c r="N36" s="87"/>
      <c r="O36" s="86"/>
      <c r="P36" s="86"/>
      <c r="Q36" s="86"/>
    </row>
    <row r="37" spans="1:17" ht="17.25" thickBot="1">
      <c r="A37" s="86"/>
      <c r="B37" s="88">
        <f>+C33</f>
        <v>21822345</v>
      </c>
      <c r="C37" s="89">
        <f>+D33+E33</f>
        <v>22288622</v>
      </c>
      <c r="D37" s="89">
        <f>+L33</f>
        <v>15031781.25</v>
      </c>
      <c r="E37" s="89"/>
      <c r="F37" s="89">
        <f>+B37+C37-D37+E37</f>
        <v>29079185.75</v>
      </c>
      <c r="G37" s="108"/>
      <c r="H37" s="90"/>
      <c r="I37" s="86"/>
      <c r="J37" s="86"/>
      <c r="K37" s="86"/>
      <c r="L37" s="86"/>
      <c r="M37" s="87"/>
      <c r="N37" s="86"/>
      <c r="O37" s="86"/>
      <c r="P37" s="86"/>
      <c r="Q37" s="86"/>
    </row>
    <row r="38" spans="1:17">
      <c r="I38" s="91"/>
    </row>
    <row r="39" spans="1:17">
      <c r="G39" s="91"/>
      <c r="M39" s="91"/>
    </row>
  </sheetData>
  <mergeCells count="12">
    <mergeCell ref="O4:Q4"/>
    <mergeCell ref="A33:B33"/>
    <mergeCell ref="E4:E5"/>
    <mergeCell ref="A2:M2"/>
    <mergeCell ref="A4:A5"/>
    <mergeCell ref="B4:B5"/>
    <mergeCell ref="C4:C5"/>
    <mergeCell ref="D4:D5"/>
    <mergeCell ref="F4:J4"/>
    <mergeCell ref="K4:K5"/>
    <mergeCell ref="L4:L5"/>
    <mergeCell ref="M4:M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22"/>
  <sheetViews>
    <sheetView workbookViewId="0">
      <selection activeCell="F21" sqref="F21"/>
    </sheetView>
  </sheetViews>
  <sheetFormatPr baseColWidth="10" defaultRowHeight="15"/>
  <cols>
    <col min="1" max="1" width="21" bestFit="1" customWidth="1"/>
    <col min="2" max="2" width="36.28515625" style="33" customWidth="1"/>
    <col min="3" max="3" width="14.140625" customWidth="1"/>
    <col min="4" max="4" width="11.42578125" hidden="1" customWidth="1"/>
  </cols>
  <sheetData>
    <row r="1" spans="1:4">
      <c r="A1" s="115" t="s">
        <v>0</v>
      </c>
      <c r="C1" s="33"/>
    </row>
    <row r="2" spans="1:4">
      <c r="A2" s="33"/>
      <c r="C2" s="33"/>
    </row>
    <row r="3" spans="1:4" ht="15.75">
      <c r="A3" s="136" t="s">
        <v>869</v>
      </c>
      <c r="B3" s="136"/>
      <c r="C3" s="136"/>
      <c r="D3" s="136"/>
    </row>
    <row r="6" spans="1:4">
      <c r="A6" s="101" t="s">
        <v>841</v>
      </c>
      <c r="B6" s="91" t="s">
        <v>844</v>
      </c>
    </row>
    <row r="7" spans="1:4">
      <c r="A7" s="102" t="s">
        <v>192</v>
      </c>
      <c r="B7" s="91">
        <v>17000</v>
      </c>
    </row>
    <row r="8" spans="1:4">
      <c r="A8" s="102" t="s">
        <v>132</v>
      </c>
      <c r="B8" s="91">
        <v>9128730</v>
      </c>
    </row>
    <row r="9" spans="1:4">
      <c r="A9" s="102" t="s">
        <v>23</v>
      </c>
      <c r="B9" s="91">
        <v>693150</v>
      </c>
    </row>
    <row r="10" spans="1:4">
      <c r="A10" s="102" t="s">
        <v>103</v>
      </c>
      <c r="B10" s="91">
        <v>201000</v>
      </c>
    </row>
    <row r="11" spans="1:4">
      <c r="A11" s="102" t="s">
        <v>173</v>
      </c>
      <c r="B11" s="91">
        <v>205500</v>
      </c>
    </row>
    <row r="12" spans="1:4">
      <c r="A12" s="102" t="s">
        <v>149</v>
      </c>
      <c r="B12" s="91">
        <v>57400</v>
      </c>
    </row>
    <row r="13" spans="1:4">
      <c r="A13" s="102" t="s">
        <v>143</v>
      </c>
      <c r="B13" s="91">
        <v>629300</v>
      </c>
    </row>
    <row r="14" spans="1:4">
      <c r="A14" s="102" t="s">
        <v>417</v>
      </c>
      <c r="B14" s="91">
        <v>629302.25</v>
      </c>
    </row>
    <row r="15" spans="1:4">
      <c r="A15" s="102" t="s">
        <v>144</v>
      </c>
      <c r="B15" s="91">
        <v>651500</v>
      </c>
    </row>
    <row r="16" spans="1:4">
      <c r="A16" s="102" t="s">
        <v>140</v>
      </c>
      <c r="B16" s="91">
        <v>722100</v>
      </c>
    </row>
    <row r="17" spans="1:2">
      <c r="A17" s="102" t="s">
        <v>161</v>
      </c>
      <c r="B17" s="91">
        <v>289825</v>
      </c>
    </row>
    <row r="18" spans="1:2">
      <c r="A18" s="102" t="s">
        <v>106</v>
      </c>
      <c r="B18" s="91">
        <v>1350994</v>
      </c>
    </row>
    <row r="19" spans="1:2">
      <c r="A19" s="102" t="s">
        <v>205</v>
      </c>
      <c r="B19" s="91">
        <v>2000</v>
      </c>
    </row>
    <row r="20" spans="1:2">
      <c r="A20" s="102" t="s">
        <v>207</v>
      </c>
      <c r="B20" s="91">
        <v>18500</v>
      </c>
    </row>
    <row r="21" spans="1:2">
      <c r="A21" s="102" t="s">
        <v>374</v>
      </c>
      <c r="B21" s="91">
        <v>435480</v>
      </c>
    </row>
    <row r="22" spans="1:2">
      <c r="A22" s="102" t="s">
        <v>842</v>
      </c>
      <c r="B22" s="91">
        <v>15031781.25</v>
      </c>
    </row>
  </sheetData>
  <mergeCells count="1">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Datas</vt:lpstr>
      <vt:lpstr>Tableau</vt:lpstr>
      <vt:lpstr>Balance</vt:lpstr>
      <vt:lpstr>Activistes and bank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2019-04-18T09:27:57Z</dcterms:modified>
</cp:coreProperties>
</file>