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480" yWindow="300" windowWidth="18495" windowHeight="11700"/>
  </bookViews>
  <sheets>
    <sheet name="Datas" sheetId="4" r:id="rId1"/>
    <sheet name="Tableau" sheetId="7" r:id="rId2"/>
    <sheet name="Balance" sheetId="5" r:id="rId3"/>
    <sheet name="Activistes and bank" sheetId="6" r:id="rId4"/>
  </sheets>
  <definedNames>
    <definedName name="_xlnm._FilterDatabase" localSheetId="0" hidden="1">Datas!$A$10:$O$1192</definedName>
  </definedNames>
  <calcPr calcId="124519"/>
  <pivotCaches>
    <pivotCache cacheId="0" r:id="rId5"/>
  </pivotCaches>
</workbook>
</file>

<file path=xl/calcChain.xml><?xml version="1.0" encoding="utf-8"?>
<calcChain xmlns="http://schemas.openxmlformats.org/spreadsheetml/2006/main">
  <c r="H14" i="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2"/>
  <c r="H13"/>
  <c r="H11"/>
  <c r="E30" i="5" l="1"/>
  <c r="E26" l="1"/>
  <c r="C27" l="1"/>
  <c r="C34" s="1"/>
  <c r="E12" l="1"/>
  <c r="D34" l="1"/>
  <c r="E34"/>
  <c r="F34"/>
  <c r="G34"/>
  <c r="H34"/>
  <c r="I34"/>
  <c r="J34"/>
  <c r="K34"/>
  <c r="L34"/>
  <c r="M34"/>
  <c r="N34"/>
  <c r="D38" s="1"/>
  <c r="O8"/>
  <c r="R8" s="1"/>
  <c r="O9"/>
  <c r="R9" s="1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7"/>
  <c r="R7" s="1"/>
  <c r="O34" l="1"/>
  <c r="R12"/>
  <c r="R13"/>
  <c r="R18"/>
  <c r="R20"/>
  <c r="R22"/>
  <c r="R24"/>
  <c r="R27"/>
  <c r="R29"/>
  <c r="R31"/>
  <c r="B38"/>
  <c r="E38" s="1"/>
  <c r="R33"/>
  <c r="R30"/>
  <c r="R28"/>
  <c r="R25"/>
  <c r="R23"/>
  <c r="R21"/>
  <c r="R17"/>
  <c r="R15"/>
  <c r="R14"/>
  <c r="R11"/>
  <c r="R10"/>
  <c r="R26" l="1"/>
  <c r="R16" l="1"/>
  <c r="G11" i="4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70" s="1"/>
  <c r="G271" s="1"/>
  <c r="G272" s="1"/>
  <c r="G273" s="1"/>
  <c r="G274" s="1"/>
  <c r="G275" s="1"/>
  <c r="G276" s="1"/>
  <c r="G277" s="1"/>
  <c r="G278" s="1"/>
  <c r="G279" s="1"/>
  <c r="G280" s="1"/>
  <c r="G281" s="1"/>
  <c r="G282" s="1"/>
  <c r="G283" s="1"/>
  <c r="G284" s="1"/>
  <c r="G285" s="1"/>
  <c r="G286" s="1"/>
  <c r="G287" s="1"/>
  <c r="G288" s="1"/>
  <c r="G289" s="1"/>
  <c r="G290" s="1"/>
  <c r="G291" s="1"/>
  <c r="G292" s="1"/>
  <c r="G293" s="1"/>
  <c r="G294" s="1"/>
  <c r="G295" s="1"/>
  <c r="G296" s="1"/>
  <c r="G297" s="1"/>
  <c r="G298" s="1"/>
  <c r="G299" s="1"/>
  <c r="G300" s="1"/>
  <c r="G301" s="1"/>
  <c r="G302" s="1"/>
  <c r="G303" s="1"/>
  <c r="G304" s="1"/>
  <c r="G305" s="1"/>
  <c r="G306" s="1"/>
  <c r="G307" s="1"/>
  <c r="G308" s="1"/>
  <c r="G309" s="1"/>
  <c r="G310" s="1"/>
  <c r="G311" s="1"/>
  <c r="G312" s="1"/>
  <c r="G313" s="1"/>
  <c r="G314" s="1"/>
  <c r="G315" s="1"/>
  <c r="G316" s="1"/>
  <c r="G317" s="1"/>
  <c r="G318" s="1"/>
  <c r="G319" s="1"/>
  <c r="G320" s="1"/>
  <c r="G321" s="1"/>
  <c r="G322" s="1"/>
  <c r="G323" s="1"/>
  <c r="G324" s="1"/>
  <c r="G325" s="1"/>
  <c r="G326" s="1"/>
  <c r="G327" s="1"/>
  <c r="G328" s="1"/>
  <c r="G329" s="1"/>
  <c r="G330" s="1"/>
  <c r="G331" s="1"/>
  <c r="G332" s="1"/>
  <c r="G333" s="1"/>
  <c r="G334" s="1"/>
  <c r="G335" s="1"/>
  <c r="G336" s="1"/>
  <c r="G337" s="1"/>
  <c r="G338" s="1"/>
  <c r="G339" s="1"/>
  <c r="G340" s="1"/>
  <c r="G341" s="1"/>
  <c r="G342" s="1"/>
  <c r="G343" s="1"/>
  <c r="G344" s="1"/>
  <c r="G345" s="1"/>
  <c r="G346" s="1"/>
  <c r="G347" s="1"/>
  <c r="G348" s="1"/>
  <c r="G349" s="1"/>
  <c r="G350" s="1"/>
  <c r="G351" s="1"/>
  <c r="G352" s="1"/>
  <c r="G353" s="1"/>
  <c r="G354" s="1"/>
  <c r="G355" s="1"/>
  <c r="G356" s="1"/>
  <c r="G357" s="1"/>
  <c r="G358" s="1"/>
  <c r="G359" s="1"/>
  <c r="G360" s="1"/>
  <c r="G361" s="1"/>
  <c r="G362" s="1"/>
  <c r="G363" s="1"/>
  <c r="G364" s="1"/>
  <c r="G365" s="1"/>
  <c r="G366" s="1"/>
  <c r="G367" s="1"/>
  <c r="G368" s="1"/>
  <c r="G369" s="1"/>
  <c r="G370" s="1"/>
  <c r="G371" s="1"/>
  <c r="G372" s="1"/>
  <c r="G373" s="1"/>
  <c r="G374" s="1"/>
  <c r="G375" s="1"/>
  <c r="G376" s="1"/>
  <c r="G377" s="1"/>
  <c r="G378" s="1"/>
  <c r="G379" s="1"/>
  <c r="G380" s="1"/>
  <c r="G381" s="1"/>
  <c r="G382" s="1"/>
  <c r="G383" s="1"/>
  <c r="G384" s="1"/>
  <c r="G385" s="1"/>
  <c r="G386" s="1"/>
  <c r="G387" s="1"/>
  <c r="G388" s="1"/>
  <c r="G389" s="1"/>
  <c r="G390" s="1"/>
  <c r="G391" s="1"/>
  <c r="G392" s="1"/>
  <c r="G393" s="1"/>
  <c r="G394" s="1"/>
  <c r="G395" s="1"/>
  <c r="G396" s="1"/>
  <c r="G397" s="1"/>
  <c r="G398" s="1"/>
  <c r="G399" s="1"/>
  <c r="G400" s="1"/>
  <c r="G401" s="1"/>
  <c r="G402" s="1"/>
  <c r="G403" s="1"/>
  <c r="G404" s="1"/>
  <c r="G405" s="1"/>
  <c r="G406" s="1"/>
  <c r="G407" s="1"/>
  <c r="G408" s="1"/>
  <c r="G409" s="1"/>
  <c r="G410" s="1"/>
  <c r="G411" s="1"/>
  <c r="G412" s="1"/>
  <c r="G413" s="1"/>
  <c r="G414" s="1"/>
  <c r="G415" s="1"/>
  <c r="G416" s="1"/>
  <c r="G417" s="1"/>
  <c r="G418" s="1"/>
  <c r="G419" s="1"/>
  <c r="G420" s="1"/>
  <c r="G421" s="1"/>
  <c r="G422" s="1"/>
  <c r="G423" s="1"/>
  <c r="G424" s="1"/>
  <c r="G425" s="1"/>
  <c r="G426" s="1"/>
  <c r="G427" s="1"/>
  <c r="G428" s="1"/>
  <c r="G429" s="1"/>
  <c r="G430" s="1"/>
  <c r="G431" s="1"/>
  <c r="G432" s="1"/>
  <c r="G433" s="1"/>
  <c r="G434" s="1"/>
  <c r="G435" s="1"/>
  <c r="G436" s="1"/>
  <c r="G437" s="1"/>
  <c r="G438" s="1"/>
  <c r="G439" s="1"/>
  <c r="G440" s="1"/>
  <c r="G441" s="1"/>
  <c r="G442" s="1"/>
  <c r="G443" s="1"/>
  <c r="G444" s="1"/>
  <c r="G445" s="1"/>
  <c r="G446" s="1"/>
  <c r="G447" s="1"/>
  <c r="G448" s="1"/>
  <c r="G449" s="1"/>
  <c r="G450" s="1"/>
  <c r="G451" s="1"/>
  <c r="G452" s="1"/>
  <c r="G453" s="1"/>
  <c r="G454" s="1"/>
  <c r="G455" s="1"/>
  <c r="G456" s="1"/>
  <c r="G457" s="1"/>
  <c r="G458" s="1"/>
  <c r="G459" s="1"/>
  <c r="G460" s="1"/>
  <c r="G461" s="1"/>
  <c r="G462" s="1"/>
  <c r="G463" s="1"/>
  <c r="G464" s="1"/>
  <c r="G465" s="1"/>
  <c r="G466" s="1"/>
  <c r="G467" s="1"/>
  <c r="G468" s="1"/>
  <c r="G469" s="1"/>
  <c r="G470" s="1"/>
  <c r="G471" s="1"/>
  <c r="G472" s="1"/>
  <c r="G473" s="1"/>
  <c r="G474" s="1"/>
  <c r="G475" s="1"/>
  <c r="G476" s="1"/>
  <c r="G477" s="1"/>
  <c r="G478" s="1"/>
  <c r="G479" s="1"/>
  <c r="G480" s="1"/>
  <c r="G481" s="1"/>
  <c r="G482" s="1"/>
  <c r="G483" s="1"/>
  <c r="G484" s="1"/>
  <c r="G485" s="1"/>
  <c r="G486" s="1"/>
  <c r="G487" s="1"/>
  <c r="G488" s="1"/>
  <c r="G489" s="1"/>
  <c r="G490" s="1"/>
  <c r="G491" s="1"/>
  <c r="G492" s="1"/>
  <c r="G493" s="1"/>
  <c r="G494" s="1"/>
  <c r="G495" s="1"/>
  <c r="G496" s="1"/>
  <c r="G497" s="1"/>
  <c r="G498" s="1"/>
  <c r="G499" s="1"/>
  <c r="G500" s="1"/>
  <c r="G501" s="1"/>
  <c r="G502" s="1"/>
  <c r="G503" s="1"/>
  <c r="G504" s="1"/>
  <c r="G505" s="1"/>
  <c r="G506" s="1"/>
  <c r="G507" s="1"/>
  <c r="G508" s="1"/>
  <c r="G509" s="1"/>
  <c r="G510" s="1"/>
  <c r="G511" s="1"/>
  <c r="G512" s="1"/>
  <c r="G513" s="1"/>
  <c r="G514" s="1"/>
  <c r="G515" s="1"/>
  <c r="G516" s="1"/>
  <c r="G517" s="1"/>
  <c r="G518" s="1"/>
  <c r="G519" s="1"/>
  <c r="G520" s="1"/>
  <c r="G521" s="1"/>
  <c r="G522" s="1"/>
  <c r="G523" s="1"/>
  <c r="G524" s="1"/>
  <c r="G525" s="1"/>
  <c r="G526" s="1"/>
  <c r="G527" s="1"/>
  <c r="G528" s="1"/>
  <c r="G529" s="1"/>
  <c r="G530" s="1"/>
  <c r="G531" s="1"/>
  <c r="G532" s="1"/>
  <c r="G533" s="1"/>
  <c r="G534" s="1"/>
  <c r="G535" s="1"/>
  <c r="G536" s="1"/>
  <c r="G537" s="1"/>
  <c r="G538" s="1"/>
  <c r="G539" s="1"/>
  <c r="G540" s="1"/>
  <c r="G541" s="1"/>
  <c r="G542" s="1"/>
  <c r="G543" s="1"/>
  <c r="G544" s="1"/>
  <c r="G545" s="1"/>
  <c r="G546" s="1"/>
  <c r="G547" s="1"/>
  <c r="G548" s="1"/>
  <c r="G549" s="1"/>
  <c r="G550" s="1"/>
  <c r="G551" s="1"/>
  <c r="G552" s="1"/>
  <c r="G553" s="1"/>
  <c r="G554" s="1"/>
  <c r="G555" s="1"/>
  <c r="G556" s="1"/>
  <c r="G557" s="1"/>
  <c r="G558" s="1"/>
  <c r="G559" s="1"/>
  <c r="G560" s="1"/>
  <c r="G561" s="1"/>
  <c r="G562" s="1"/>
  <c r="G563" s="1"/>
  <c r="G564" s="1"/>
  <c r="G565" s="1"/>
  <c r="G566" s="1"/>
  <c r="G567" s="1"/>
  <c r="G568" s="1"/>
  <c r="G569" s="1"/>
  <c r="G570" s="1"/>
  <c r="G571" s="1"/>
  <c r="G572" s="1"/>
  <c r="G573" s="1"/>
  <c r="G574" s="1"/>
  <c r="G575" s="1"/>
  <c r="G576" s="1"/>
  <c r="G577" s="1"/>
  <c r="G578" s="1"/>
  <c r="G579" s="1"/>
  <c r="G580" s="1"/>
  <c r="G581" s="1"/>
  <c r="G582" s="1"/>
  <c r="G583" s="1"/>
  <c r="G584" s="1"/>
  <c r="G585" s="1"/>
  <c r="G586" s="1"/>
  <c r="G587" s="1"/>
  <c r="G588" s="1"/>
  <c r="G589" s="1"/>
  <c r="G590" s="1"/>
  <c r="G591" s="1"/>
  <c r="G592" s="1"/>
  <c r="G593" s="1"/>
  <c r="G594" s="1"/>
  <c r="G595" s="1"/>
  <c r="G596" s="1"/>
  <c r="G597" s="1"/>
  <c r="G598" s="1"/>
  <c r="G599" s="1"/>
  <c r="G600" s="1"/>
  <c r="G601" s="1"/>
  <c r="G602" s="1"/>
  <c r="G603" s="1"/>
  <c r="G604" s="1"/>
  <c r="G605" s="1"/>
  <c r="G606" s="1"/>
  <c r="G607" s="1"/>
  <c r="G608" s="1"/>
  <c r="G609" s="1"/>
  <c r="G610" s="1"/>
  <c r="G611" s="1"/>
  <c r="G612" s="1"/>
  <c r="G613" s="1"/>
  <c r="G614" s="1"/>
  <c r="G615" s="1"/>
  <c r="G616" s="1"/>
  <c r="G617" s="1"/>
  <c r="G618" s="1"/>
  <c r="G619" s="1"/>
  <c r="G620" s="1"/>
  <c r="G621" s="1"/>
  <c r="G622" s="1"/>
  <c r="G623" s="1"/>
  <c r="G624" s="1"/>
  <c r="G625" s="1"/>
  <c r="G626" s="1"/>
  <c r="G627" s="1"/>
  <c r="G628" s="1"/>
  <c r="G629" s="1"/>
  <c r="G630" s="1"/>
  <c r="G631" s="1"/>
  <c r="G632" s="1"/>
  <c r="G633" s="1"/>
  <c r="G634" s="1"/>
  <c r="G635" s="1"/>
  <c r="G636" s="1"/>
  <c r="G637" s="1"/>
  <c r="G638" s="1"/>
  <c r="G639" s="1"/>
  <c r="G640" s="1"/>
  <c r="G641" s="1"/>
  <c r="G642" s="1"/>
  <c r="G643" s="1"/>
  <c r="G644" s="1"/>
  <c r="G645" s="1"/>
  <c r="G646" s="1"/>
  <c r="G647" s="1"/>
  <c r="G648" s="1"/>
  <c r="G649" s="1"/>
  <c r="G650" s="1"/>
  <c r="G651" s="1"/>
  <c r="G652" s="1"/>
  <c r="G653" s="1"/>
  <c r="G654" s="1"/>
  <c r="G655" s="1"/>
  <c r="G656" s="1"/>
  <c r="G657" s="1"/>
  <c r="G658" s="1"/>
  <c r="G659" s="1"/>
  <c r="G660" s="1"/>
  <c r="G661" s="1"/>
  <c r="G662" s="1"/>
  <c r="G663" s="1"/>
  <c r="G664" s="1"/>
  <c r="G665" s="1"/>
  <c r="G666" s="1"/>
  <c r="G667" s="1"/>
  <c r="G668" s="1"/>
  <c r="G669" s="1"/>
  <c r="G670" s="1"/>
  <c r="G671" s="1"/>
  <c r="G672" s="1"/>
  <c r="G673" s="1"/>
  <c r="G674" s="1"/>
  <c r="G675" s="1"/>
  <c r="G676" s="1"/>
  <c r="G677" s="1"/>
  <c r="G678" s="1"/>
  <c r="G679" s="1"/>
  <c r="G680" s="1"/>
  <c r="G681" s="1"/>
  <c r="G682" s="1"/>
  <c r="G683" s="1"/>
  <c r="G684" s="1"/>
  <c r="G685" s="1"/>
  <c r="G686" s="1"/>
  <c r="G687" s="1"/>
  <c r="G688" s="1"/>
  <c r="G689" s="1"/>
  <c r="G690" s="1"/>
  <c r="G691" s="1"/>
  <c r="G692" s="1"/>
  <c r="G693" s="1"/>
  <c r="G694" s="1"/>
  <c r="G695" s="1"/>
  <c r="G696" s="1"/>
  <c r="G697" s="1"/>
  <c r="G698" s="1"/>
  <c r="G699" s="1"/>
  <c r="G700" s="1"/>
  <c r="G701" s="1"/>
  <c r="G702" s="1"/>
  <c r="G703" s="1"/>
  <c r="G704" s="1"/>
  <c r="G705" s="1"/>
  <c r="G706" s="1"/>
  <c r="G707" s="1"/>
  <c r="G708" s="1"/>
  <c r="G709" s="1"/>
  <c r="G710" s="1"/>
  <c r="G711" s="1"/>
  <c r="G712" s="1"/>
  <c r="G713" s="1"/>
  <c r="G714" s="1"/>
  <c r="G715" s="1"/>
  <c r="G716" s="1"/>
  <c r="G717" s="1"/>
  <c r="G718" s="1"/>
  <c r="G719" s="1"/>
  <c r="G720" s="1"/>
  <c r="G721" s="1"/>
  <c r="G722" s="1"/>
  <c r="G723" s="1"/>
  <c r="G724" s="1"/>
  <c r="G725" s="1"/>
  <c r="G726" s="1"/>
  <c r="G727" s="1"/>
  <c r="G728" s="1"/>
  <c r="G729" s="1"/>
  <c r="G730" s="1"/>
  <c r="G731" s="1"/>
  <c r="G732" s="1"/>
  <c r="G733" s="1"/>
  <c r="G734" s="1"/>
  <c r="G735" s="1"/>
  <c r="G736" s="1"/>
  <c r="G737" s="1"/>
  <c r="G738" s="1"/>
  <c r="G739" s="1"/>
  <c r="G740" s="1"/>
  <c r="G741" s="1"/>
  <c r="G742" s="1"/>
  <c r="G743" s="1"/>
  <c r="G744" s="1"/>
  <c r="G745" s="1"/>
  <c r="G746" s="1"/>
  <c r="G747" s="1"/>
  <c r="G748" s="1"/>
  <c r="G749" s="1"/>
  <c r="G750" s="1"/>
  <c r="G751" s="1"/>
  <c r="G752" s="1"/>
  <c r="G753" s="1"/>
  <c r="G754" s="1"/>
  <c r="G755" s="1"/>
  <c r="G756" s="1"/>
  <c r="G757" s="1"/>
  <c r="G758" s="1"/>
  <c r="G759" s="1"/>
  <c r="G760" s="1"/>
  <c r="G761" s="1"/>
  <c r="G762" s="1"/>
  <c r="G763" s="1"/>
  <c r="G764" s="1"/>
  <c r="G765" s="1"/>
  <c r="G766" s="1"/>
  <c r="G767" s="1"/>
  <c r="G768" s="1"/>
  <c r="G769" s="1"/>
  <c r="G770" s="1"/>
  <c r="G771" s="1"/>
  <c r="G772" s="1"/>
  <c r="G773" s="1"/>
  <c r="G774" s="1"/>
  <c r="G775" s="1"/>
  <c r="G776" s="1"/>
  <c r="G777" s="1"/>
  <c r="G778" s="1"/>
  <c r="G779" s="1"/>
  <c r="G780" s="1"/>
  <c r="G781" s="1"/>
  <c r="G782" s="1"/>
  <c r="G783" s="1"/>
  <c r="G784" s="1"/>
  <c r="G785" s="1"/>
  <c r="G786" s="1"/>
  <c r="G787" s="1"/>
  <c r="G788" s="1"/>
  <c r="G789" s="1"/>
  <c r="G790" s="1"/>
  <c r="G791" s="1"/>
  <c r="G792" s="1"/>
  <c r="G793" s="1"/>
  <c r="G794" s="1"/>
  <c r="G795" s="1"/>
  <c r="G796" s="1"/>
  <c r="G797" s="1"/>
  <c r="G798" s="1"/>
  <c r="G799" s="1"/>
  <c r="G800" s="1"/>
  <c r="G801" s="1"/>
  <c r="G802" s="1"/>
  <c r="G803" s="1"/>
  <c r="G804" s="1"/>
  <c r="G805" s="1"/>
  <c r="G806" s="1"/>
  <c r="G807" s="1"/>
  <c r="G808" s="1"/>
  <c r="G809" s="1"/>
  <c r="G810" s="1"/>
  <c r="G811" s="1"/>
  <c r="G812" s="1"/>
  <c r="G813" s="1"/>
  <c r="G814" s="1"/>
  <c r="G815" s="1"/>
  <c r="G816" s="1"/>
  <c r="G817" s="1"/>
  <c r="G818" s="1"/>
  <c r="G819" s="1"/>
  <c r="G820" s="1"/>
  <c r="G821" s="1"/>
  <c r="G822" s="1"/>
  <c r="G823" s="1"/>
  <c r="G824" s="1"/>
  <c r="G825" s="1"/>
  <c r="G826" s="1"/>
  <c r="G827" s="1"/>
  <c r="G828" s="1"/>
  <c r="G829" s="1"/>
  <c r="G830" s="1"/>
  <c r="G831" s="1"/>
  <c r="G832" s="1"/>
  <c r="G833" s="1"/>
  <c r="G834" s="1"/>
  <c r="G835" s="1"/>
  <c r="G836" s="1"/>
  <c r="G837" s="1"/>
  <c r="G838" s="1"/>
  <c r="G839" s="1"/>
  <c r="G840" s="1"/>
  <c r="G841" s="1"/>
  <c r="G842" s="1"/>
  <c r="G843" s="1"/>
  <c r="G844" s="1"/>
  <c r="G845" s="1"/>
  <c r="G846" s="1"/>
  <c r="G847" s="1"/>
  <c r="G848" s="1"/>
  <c r="G849" s="1"/>
  <c r="G850" s="1"/>
  <c r="G851" s="1"/>
  <c r="G852" s="1"/>
  <c r="G853" s="1"/>
  <c r="G854" s="1"/>
  <c r="G855" s="1"/>
  <c r="G856" s="1"/>
  <c r="G857" s="1"/>
  <c r="G858" s="1"/>
  <c r="G859" s="1"/>
  <c r="G860" s="1"/>
  <c r="G861" s="1"/>
  <c r="G862" s="1"/>
  <c r="G863" s="1"/>
  <c r="G864" s="1"/>
  <c r="G865" s="1"/>
  <c r="G866" s="1"/>
  <c r="G867" s="1"/>
  <c r="G868" s="1"/>
  <c r="G869" s="1"/>
  <c r="G870" s="1"/>
  <c r="G871" s="1"/>
  <c r="G872" s="1"/>
  <c r="G873" s="1"/>
  <c r="G874" s="1"/>
  <c r="G875" s="1"/>
  <c r="G876" s="1"/>
  <c r="G877" s="1"/>
  <c r="G878" s="1"/>
  <c r="G879" s="1"/>
  <c r="G880" s="1"/>
  <c r="G881" s="1"/>
  <c r="G882" s="1"/>
  <c r="G883" s="1"/>
  <c r="G884" s="1"/>
  <c r="G885" s="1"/>
  <c r="G886" s="1"/>
  <c r="G887" s="1"/>
  <c r="G888" s="1"/>
  <c r="G889" s="1"/>
  <c r="G890" s="1"/>
  <c r="G891" s="1"/>
  <c r="G892" s="1"/>
  <c r="G893" s="1"/>
  <c r="G894" s="1"/>
  <c r="G895" s="1"/>
  <c r="G896" s="1"/>
  <c r="G897" s="1"/>
  <c r="G898" s="1"/>
  <c r="G899" s="1"/>
  <c r="G900" s="1"/>
  <c r="G901" s="1"/>
  <c r="G902" s="1"/>
  <c r="G903" s="1"/>
  <c r="G904" s="1"/>
  <c r="G905" s="1"/>
  <c r="G906" s="1"/>
  <c r="G907" s="1"/>
  <c r="G908" s="1"/>
  <c r="G909" s="1"/>
  <c r="G910" s="1"/>
  <c r="G911" s="1"/>
  <c r="G912" s="1"/>
  <c r="G913" s="1"/>
  <c r="G914" s="1"/>
  <c r="G915" s="1"/>
  <c r="G916" s="1"/>
  <c r="G917" s="1"/>
  <c r="G918" s="1"/>
  <c r="G919" s="1"/>
  <c r="G920" s="1"/>
  <c r="G921" s="1"/>
  <c r="G922" s="1"/>
  <c r="G923" s="1"/>
  <c r="G924" s="1"/>
  <c r="G925" s="1"/>
  <c r="G926" s="1"/>
  <c r="G927" s="1"/>
  <c r="G928" s="1"/>
  <c r="G929" s="1"/>
  <c r="G930" s="1"/>
  <c r="G931" s="1"/>
  <c r="G932" s="1"/>
  <c r="G933" s="1"/>
  <c r="G934" s="1"/>
  <c r="G935" s="1"/>
  <c r="G936" s="1"/>
  <c r="G937" s="1"/>
  <c r="G938" s="1"/>
  <c r="G939" s="1"/>
  <c r="G940" s="1"/>
  <c r="G941" s="1"/>
  <c r="G942" s="1"/>
  <c r="G943" s="1"/>
  <c r="G944" s="1"/>
  <c r="G945" s="1"/>
  <c r="G946" s="1"/>
  <c r="G947" s="1"/>
  <c r="G948" s="1"/>
  <c r="G949" s="1"/>
  <c r="G950" s="1"/>
  <c r="G951" s="1"/>
  <c r="G952" s="1"/>
  <c r="G953" s="1"/>
  <c r="G954" s="1"/>
  <c r="G955" s="1"/>
  <c r="G956" s="1"/>
  <c r="G957" s="1"/>
  <c r="G958" s="1"/>
  <c r="G959" s="1"/>
  <c r="G960" s="1"/>
  <c r="G961" s="1"/>
  <c r="G962" s="1"/>
  <c r="G963" s="1"/>
  <c r="G964" s="1"/>
  <c r="G965" s="1"/>
  <c r="G966" s="1"/>
  <c r="G967" s="1"/>
  <c r="G968" s="1"/>
  <c r="G969" s="1"/>
  <c r="G970" s="1"/>
  <c r="G971" s="1"/>
  <c r="G972" s="1"/>
  <c r="G973" s="1"/>
  <c r="G974" s="1"/>
  <c r="G975" s="1"/>
  <c r="G976" s="1"/>
  <c r="G977" s="1"/>
  <c r="G978" s="1"/>
  <c r="G979" s="1"/>
  <c r="G980" s="1"/>
  <c r="G981" s="1"/>
  <c r="G982" s="1"/>
  <c r="G983" s="1"/>
  <c r="G984" s="1"/>
  <c r="G985" s="1"/>
  <c r="G986" s="1"/>
  <c r="G987" s="1"/>
  <c r="G988" s="1"/>
  <c r="G989" s="1"/>
  <c r="G990" s="1"/>
  <c r="G991" s="1"/>
  <c r="G992" s="1"/>
  <c r="G993" s="1"/>
  <c r="G994" s="1"/>
  <c r="G995" s="1"/>
  <c r="G996" s="1"/>
  <c r="G997" s="1"/>
  <c r="G998" s="1"/>
  <c r="G999" s="1"/>
  <c r="G1000" s="1"/>
  <c r="G1001" s="1"/>
  <c r="G1002" s="1"/>
  <c r="G1003" s="1"/>
  <c r="G1004" s="1"/>
  <c r="G1005" s="1"/>
  <c r="G1006" s="1"/>
  <c r="G1007" s="1"/>
  <c r="G1008" s="1"/>
  <c r="G1009" s="1"/>
  <c r="G1010" s="1"/>
  <c r="G1011" s="1"/>
  <c r="G1012" s="1"/>
  <c r="G1013" s="1"/>
  <c r="G1014" s="1"/>
  <c r="G1015" s="1"/>
  <c r="G1016" s="1"/>
  <c r="G1017" s="1"/>
  <c r="G1018" s="1"/>
  <c r="G1019" s="1"/>
  <c r="G1020" s="1"/>
  <c r="G1021" s="1"/>
  <c r="G1022" s="1"/>
  <c r="G1023" s="1"/>
  <c r="G1024" s="1"/>
  <c r="G1025" s="1"/>
  <c r="G1026" s="1"/>
  <c r="G1027" s="1"/>
  <c r="G1028" s="1"/>
  <c r="G1029" s="1"/>
  <c r="G1030" s="1"/>
  <c r="G1031" s="1"/>
  <c r="G1032" s="1"/>
  <c r="G1033" s="1"/>
  <c r="G1034" s="1"/>
  <c r="G1035" s="1"/>
  <c r="G1036" s="1"/>
  <c r="G1037" s="1"/>
  <c r="G1038" s="1"/>
  <c r="G1039" s="1"/>
  <c r="G1040" s="1"/>
  <c r="G1041" s="1"/>
  <c r="G1042" s="1"/>
  <c r="G1043" s="1"/>
  <c r="G1044" s="1"/>
  <c r="G1045" s="1"/>
  <c r="G1046" s="1"/>
  <c r="G1047" s="1"/>
  <c r="G1048" s="1"/>
  <c r="G1049" s="1"/>
  <c r="G1050" s="1"/>
  <c r="G1051" s="1"/>
  <c r="G1052" s="1"/>
  <c r="G1053" s="1"/>
  <c r="G1054" s="1"/>
  <c r="G1055" s="1"/>
  <c r="G1056" s="1"/>
  <c r="G1057" s="1"/>
  <c r="G1058" s="1"/>
  <c r="G1059" s="1"/>
  <c r="G1060" s="1"/>
  <c r="G1061" s="1"/>
  <c r="G1062" s="1"/>
  <c r="G1063" s="1"/>
  <c r="G1064" s="1"/>
  <c r="G1065" s="1"/>
  <c r="G1066" s="1"/>
  <c r="G1067" s="1"/>
  <c r="G1068" s="1"/>
  <c r="G1069" s="1"/>
  <c r="G1070" s="1"/>
  <c r="G1071" s="1"/>
  <c r="G1072" s="1"/>
  <c r="G1073" s="1"/>
  <c r="G1074" s="1"/>
  <c r="G1075" s="1"/>
  <c r="G1076" s="1"/>
  <c r="G1077" s="1"/>
  <c r="G1078" s="1"/>
  <c r="G1079" s="1"/>
  <c r="G1080" s="1"/>
  <c r="G1081" s="1"/>
  <c r="G1082" s="1"/>
  <c r="G1083" s="1"/>
  <c r="G1084" s="1"/>
  <c r="G1085" s="1"/>
  <c r="G1086" s="1"/>
  <c r="G1087" s="1"/>
  <c r="G1088" s="1"/>
  <c r="G1089" s="1"/>
  <c r="G1090" s="1"/>
  <c r="G1091" s="1"/>
  <c r="G1092" s="1"/>
  <c r="G1093" s="1"/>
  <c r="G1094" s="1"/>
  <c r="G1095" s="1"/>
  <c r="G1096" s="1"/>
  <c r="G1097" s="1"/>
  <c r="G1098" s="1"/>
  <c r="G1099" s="1"/>
  <c r="G1100" s="1"/>
  <c r="G1101" s="1"/>
  <c r="G1102" s="1"/>
  <c r="G1103" s="1"/>
  <c r="G1104" s="1"/>
  <c r="G1105" s="1"/>
  <c r="G1106" s="1"/>
  <c r="G1107" s="1"/>
  <c r="G1108" s="1"/>
  <c r="G1109" s="1"/>
  <c r="G1110" s="1"/>
  <c r="G1111" s="1"/>
  <c r="G1112" s="1"/>
  <c r="G1113" s="1"/>
  <c r="G1114" s="1"/>
  <c r="G1115" s="1"/>
  <c r="G1116" s="1"/>
  <c r="G1117" s="1"/>
  <c r="G1118" s="1"/>
  <c r="G1119" s="1"/>
  <c r="G1120" s="1"/>
  <c r="G1121" s="1"/>
  <c r="G1122" s="1"/>
  <c r="G1123" s="1"/>
  <c r="G1124" s="1"/>
  <c r="G1125" s="1"/>
  <c r="G1126" s="1"/>
  <c r="G1127" s="1"/>
  <c r="G1128" s="1"/>
  <c r="G1129" s="1"/>
  <c r="G1130" s="1"/>
  <c r="G1131" s="1"/>
  <c r="G1132" s="1"/>
  <c r="G1133" s="1"/>
  <c r="G1134" s="1"/>
  <c r="G1135" s="1"/>
  <c r="G1136" s="1"/>
  <c r="G1137" s="1"/>
  <c r="G1138" s="1"/>
  <c r="G1139" s="1"/>
  <c r="G1140" s="1"/>
  <c r="G1141" s="1"/>
  <c r="G1142" s="1"/>
  <c r="G1143" s="1"/>
  <c r="G1144" s="1"/>
  <c r="G1145" s="1"/>
  <c r="G1146" s="1"/>
  <c r="G1147" s="1"/>
  <c r="G1148" s="1"/>
  <c r="G1149" s="1"/>
  <c r="G1150" s="1"/>
  <c r="G1151" s="1"/>
  <c r="G1152" s="1"/>
  <c r="G1153" s="1"/>
  <c r="G1154" s="1"/>
  <c r="G1155" s="1"/>
  <c r="G1156" s="1"/>
  <c r="G1157" s="1"/>
  <c r="G1158" s="1"/>
  <c r="G1159" s="1"/>
  <c r="G1160" s="1"/>
  <c r="G1161" s="1"/>
  <c r="G1162" s="1"/>
  <c r="G1163" s="1"/>
  <c r="G1164" s="1"/>
  <c r="G1165" s="1"/>
  <c r="G1166" s="1"/>
  <c r="G1167" s="1"/>
  <c r="G1168" s="1"/>
  <c r="G1169" s="1"/>
  <c r="G1170" s="1"/>
  <c r="G1171" s="1"/>
  <c r="G1172" s="1"/>
  <c r="G1173" s="1"/>
  <c r="G1174" s="1"/>
  <c r="G1175" s="1"/>
  <c r="G1176" s="1"/>
  <c r="G1177" s="1"/>
  <c r="G1178" s="1"/>
  <c r="G1179" s="1"/>
  <c r="G1180" s="1"/>
  <c r="G1181" s="1"/>
  <c r="G1182" s="1"/>
  <c r="G1183" s="1"/>
  <c r="G1184" s="1"/>
  <c r="G1185" s="1"/>
  <c r="G1186" s="1"/>
  <c r="G1187" s="1"/>
  <c r="G1188" s="1"/>
  <c r="G1189" s="1"/>
  <c r="G1190" s="1"/>
  <c r="G1191" s="1"/>
  <c r="G1192" s="1"/>
  <c r="C6"/>
  <c r="D6" s="1"/>
  <c r="C5"/>
  <c r="D5" s="1"/>
  <c r="D7" l="1"/>
</calcChain>
</file>

<file path=xl/sharedStrings.xml><?xml version="1.0" encoding="utf-8"?>
<sst xmlns="http://schemas.openxmlformats.org/spreadsheetml/2006/main" count="9544" uniqueCount="1098">
  <si>
    <t>Monnaies de tenue de compte: XAF et USD</t>
  </si>
  <si>
    <t>Rubriques</t>
  </si>
  <si>
    <t>Montant en FCFA Centrale</t>
  </si>
  <si>
    <t>Montant en  $</t>
  </si>
  <si>
    <t>Total montant reçu</t>
  </si>
  <si>
    <t>Total montant dépensé</t>
  </si>
  <si>
    <t>Solde</t>
  </si>
  <si>
    <t>Date</t>
  </si>
  <si>
    <t>Details</t>
  </si>
  <si>
    <t>Type de dépenses</t>
  </si>
  <si>
    <t>Departement</t>
  </si>
  <si>
    <t>Received</t>
  </si>
  <si>
    <t xml:space="preserve">Spent in national currency </t>
  </si>
  <si>
    <t>Balance</t>
  </si>
  <si>
    <t>Name</t>
  </si>
  <si>
    <t>Receipt</t>
  </si>
  <si>
    <t>Donor</t>
  </si>
  <si>
    <t>Country</t>
  </si>
  <si>
    <t>Contrôle</t>
  </si>
  <si>
    <t>COMPTABILITE PALF- mars 2019</t>
  </si>
  <si>
    <t>Taxi domicile-bureau-domicile</t>
  </si>
  <si>
    <t>Transport</t>
  </si>
  <si>
    <t>Investigations</t>
  </si>
  <si>
    <t>ci64</t>
  </si>
  <si>
    <t>Décharge</t>
  </si>
  <si>
    <t>ɣ</t>
  </si>
  <si>
    <t>Food allowance pendant la pause</t>
  </si>
  <si>
    <t>Personnel</t>
  </si>
  <si>
    <t>CI64</t>
  </si>
  <si>
    <t>oui</t>
  </si>
  <si>
    <t>Taxi bureau-Direction Airtel</t>
  </si>
  <si>
    <t>décharge</t>
  </si>
  <si>
    <t>Taxi Direction Airtel-bureau</t>
  </si>
  <si>
    <t>Taxi bureau-agence océan du nord jeanne vialle</t>
  </si>
  <si>
    <t>Taxi agence Océan du nord Jeanne Vialle-domicile</t>
  </si>
  <si>
    <t>Achat Billet BZV-Loudima</t>
  </si>
  <si>
    <t>o</t>
  </si>
  <si>
    <t>Taxi Domicile-agence Océan du nord Jeanne Vialle</t>
  </si>
  <si>
    <t>Achat billet Loudima-Sibiti</t>
  </si>
  <si>
    <t>Taxi à Sibiti -recherche d'hôtel</t>
  </si>
  <si>
    <t>Ration journalière</t>
  </si>
  <si>
    <t>Travel subsistence</t>
  </si>
  <si>
    <t>Paiement frais d'hôtel</t>
  </si>
  <si>
    <t>Billet Sibiti-Zanaga</t>
  </si>
  <si>
    <t>Taxi sur terrain pour investigation</t>
  </si>
  <si>
    <t>Taxi (hôtel-Q,social-Ogoué-hôtel)</t>
  </si>
  <si>
    <t>Achat boisson pour les cibles en renforcement de la confiance</t>
  </si>
  <si>
    <t>Taxi hôtel-ogoué-Logoué12km-hôtel-Malima5km-hôtel</t>
  </si>
  <si>
    <t>Billet Zanaga-Sibiti</t>
  </si>
  <si>
    <t>Taxi gare routière-Hôtel</t>
  </si>
  <si>
    <t>Paiement frais d'hôtel du 12 au 15/03/2019</t>
  </si>
  <si>
    <t>Taxi hôtel-gare routière</t>
  </si>
  <si>
    <t>Billet Sibiti-Dolisie</t>
  </si>
  <si>
    <t>Paiement frais d'hôtel du 15 au 16 mars 2019 à SIBITI</t>
  </si>
  <si>
    <t>Achat Billet Dolisie-BZV</t>
  </si>
  <si>
    <t>Taxi Gare routière-agence Océan du nord-hôtel</t>
  </si>
  <si>
    <t>Taxi hôtel-agence Océan du nord</t>
  </si>
  <si>
    <t>Taxi Mikalou-domicile/retour de la mission</t>
  </si>
  <si>
    <t>n</t>
  </si>
  <si>
    <t>Mavy</t>
  </si>
  <si>
    <t>Taxi bureau-agence Océan du nord Jeanne vialle-bureau</t>
  </si>
  <si>
    <t>Achat Billet BZV-PNR</t>
  </si>
  <si>
    <t>210306002019--34</t>
  </si>
  <si>
    <t>Taxi domicile-agence Océan du nord Jeanne Vialle</t>
  </si>
  <si>
    <t>Taxi agence Océan du nord NKouikou-Appartement</t>
  </si>
  <si>
    <t>Taxi appartement PNR-Marché Mayaka</t>
  </si>
  <si>
    <t>Billet PNR-MADINGO KAYES</t>
  </si>
  <si>
    <t>Billet MADINGO KAYES-CONCKOUATI</t>
  </si>
  <si>
    <t>Paiement frais d'Hôtel du 22 au 24 Mars 2019</t>
  </si>
  <si>
    <t>Billet CONCKOUATI-NZAMBI</t>
  </si>
  <si>
    <t>Billet NZAMBI-CONCKOUATI</t>
  </si>
  <si>
    <t>Achat boisson pour le chauffeur en renforcement de la confiance</t>
  </si>
  <si>
    <t>Billet CONCKOUATI-PNR</t>
  </si>
  <si>
    <t>Taxi Marché Mayaka-appartement PNR</t>
  </si>
  <si>
    <t>Paiement frais d'Hôtel du 24 au 30 Mars 2019</t>
  </si>
  <si>
    <t>Taxi Appartement PNR-Océan Nkouikou-appartement</t>
  </si>
  <si>
    <t>Achat Billet PNR-BZV</t>
  </si>
  <si>
    <t>Legal</t>
  </si>
  <si>
    <t>Crépin</t>
  </si>
  <si>
    <t>CONGO</t>
  </si>
  <si>
    <t>Jail visit</t>
  </si>
  <si>
    <t>OUI</t>
  </si>
  <si>
    <t>Taxi: Gendarmerie-Restaurant</t>
  </si>
  <si>
    <t>Taxi: Bureau-Cabinet de maitre Anicet</t>
  </si>
  <si>
    <t>Taxi: Cabinet maitre Anicet-Bureau</t>
  </si>
  <si>
    <t>Taxi: Bureau -TGI Brazzaville</t>
  </si>
  <si>
    <t>Taxi: TGI-DDEF</t>
  </si>
  <si>
    <t>Taxi: DDEFF-Bureau</t>
  </si>
  <si>
    <t>Taxi: Domicile-Agence Ocean du Nord de la libeté</t>
  </si>
  <si>
    <t>Taxi moto: Pont Owando-Hôtel</t>
  </si>
  <si>
    <t>Taxi moto: Hôtel-Restaurant</t>
  </si>
  <si>
    <t>Taxi moto: Restaurant-Hôtel</t>
  </si>
  <si>
    <t>Taxi moto: Hôtel-DDEF</t>
  </si>
  <si>
    <t>Taxi moto: DDEF-Cour d'appel</t>
  </si>
  <si>
    <t>Taxi moto: Cour d'Appel-DDEF</t>
  </si>
  <si>
    <t>Taxi moto: DDEF-Agence Ocean du Nord Owando</t>
  </si>
  <si>
    <t>Taxi moto: Agence Ocean du Nord-Maison d'arrêt</t>
  </si>
  <si>
    <t>Taxi moto: Maison d'arrêt-Commissariat</t>
  </si>
  <si>
    <t>Taxi moto: commissariat-hôtel</t>
  </si>
  <si>
    <t>Taxi moto: Hôtel-commissariat</t>
  </si>
  <si>
    <t>Taxi moto: commissariat-Maison d'arrêt</t>
  </si>
  <si>
    <t>Taxi moto: Maison d'arrêt-DDEF Owando</t>
  </si>
  <si>
    <t>Taxi moto: DDEF-Restaurant</t>
  </si>
  <si>
    <t>Taxi moto: Restaurant-Charden Farell</t>
  </si>
  <si>
    <t>Taxi moto: Charden farell-Hôtel</t>
  </si>
  <si>
    <t>Paiement frais d'hôtel 02 Nuitées à Owando du 12 au 14/03/2019</t>
  </si>
  <si>
    <t>Taxi moto: Hôtel-Gare routière owando pour Oyo</t>
  </si>
  <si>
    <t>Billet: Owando-Oyo</t>
  </si>
  <si>
    <t>Taxi moto: Gare routière Oyo-Hôtel</t>
  </si>
  <si>
    <t>Taxi moto: Hôtel-Agence Ocean du Nord Oyo</t>
  </si>
  <si>
    <t>Taxi moto: Agence Ocean du Nord-Agence Stellimac</t>
  </si>
  <si>
    <t>Taxi moto: Agence Stellimac-Gare routière Oyo</t>
  </si>
  <si>
    <t>Taxi moto: Gare routière-Hôtel</t>
  </si>
  <si>
    <t>Taxi moto: Hôtel-Gendarmerie Oyo</t>
  </si>
  <si>
    <t>Taxi moto: Gendarmerie-Hôtel</t>
  </si>
  <si>
    <t>Taxi moto: Hôtel-Marcché pour ration du traf le soir</t>
  </si>
  <si>
    <t>Taxi moto: Marché-Gendarmerie</t>
  </si>
  <si>
    <t>Taxi moto: Gendarmerie-Gare routière Oyo</t>
  </si>
  <si>
    <t>Billet: Oyo-Brazzaville</t>
  </si>
  <si>
    <t>Paiement frais d'hôtel 02 Nuitées à Oyo du 14 au 16/03/2019</t>
  </si>
  <si>
    <t>Taxi moto: Hôtel-Gare routière</t>
  </si>
  <si>
    <t>Food Allowance du 12 au 16/03/2019 à Owando et Oyo</t>
  </si>
  <si>
    <t>Taxi Gare routière Brazzaville-Domicile</t>
  </si>
  <si>
    <t>Taxi: Domicile-Siège de la délégation de l'Union Eurpéenne</t>
  </si>
  <si>
    <t>Taxi: Siège UE-Bureau</t>
  </si>
  <si>
    <t>Taxi: Bureau-TGI de Brazzaville en remplacement de Gaudet à l'audience du cas LOBOKO Dénise</t>
  </si>
  <si>
    <t>Taxi: TGI-Domicile</t>
  </si>
  <si>
    <t>Services</t>
  </si>
  <si>
    <t>Office</t>
  </si>
  <si>
    <t>Evariste</t>
  </si>
  <si>
    <t>Media</t>
  </si>
  <si>
    <t>Alexis</t>
  </si>
  <si>
    <t>Jospin</t>
  </si>
  <si>
    <t xml:space="preserve">Me Séverin BIOUDI MIAKASSISSA-Frais de mission PNR </t>
  </si>
  <si>
    <t>Lawyer fees</t>
  </si>
  <si>
    <t>Dalia</t>
  </si>
  <si>
    <t>Bonus</t>
  </si>
  <si>
    <t>Gaudet</t>
  </si>
  <si>
    <t>21/GCF</t>
  </si>
  <si>
    <t>Frais de transfert à Gaudet/IMPFONDO</t>
  </si>
  <si>
    <t>Transfer fees</t>
  </si>
  <si>
    <t>Taxi Bureau-ONEMO-CNSS-BCI-Bureau</t>
  </si>
  <si>
    <t>Management</t>
  </si>
  <si>
    <t>Operations</t>
  </si>
  <si>
    <t>Mésange</t>
  </si>
  <si>
    <t>Amenophys</t>
  </si>
  <si>
    <t>53/GCF</t>
  </si>
  <si>
    <t>Frais de transfert à Amenophys/EWO</t>
  </si>
  <si>
    <t>IT87</t>
  </si>
  <si>
    <t>29/GCF</t>
  </si>
  <si>
    <t>Frais de transfert à IT87/OYO</t>
  </si>
  <si>
    <t>Taxi Bureau-ONEMO</t>
  </si>
  <si>
    <t>Achat billet d'avion BZV-LBZ/LUC MATHOT</t>
  </si>
  <si>
    <t>Flight</t>
  </si>
  <si>
    <t>CCU</t>
  </si>
  <si>
    <t>Frais de transfert à CI64/</t>
  </si>
  <si>
    <t>Carburant groupe Electrogene bureau PALF-Mr Anil</t>
  </si>
  <si>
    <t>Rent &amp; Utilities</t>
  </si>
  <si>
    <t>Hérick</t>
  </si>
  <si>
    <t>Jack Bénisson</t>
  </si>
  <si>
    <t>i23c</t>
  </si>
  <si>
    <t>41/GCF</t>
  </si>
  <si>
    <t>Frais de transfert à Amenophys/OWANDO</t>
  </si>
  <si>
    <t>Frais de mission EWO/Me MALONGA MBOKO Audrey du 23 au 26 mars 2019</t>
  </si>
  <si>
    <t>19/GCF</t>
  </si>
  <si>
    <t>Frais de transfert à Jospin/ETOUMBI</t>
  </si>
  <si>
    <t>Frais de mission Me Anicet MOUSSAHOU GOMA/OYO du 27 au 29 mars 2019</t>
  </si>
  <si>
    <t>17/GCF</t>
  </si>
  <si>
    <t>BCI</t>
  </si>
  <si>
    <t>26/GCF</t>
  </si>
  <si>
    <t>Frais de transfert à Me Anicet/OYO</t>
  </si>
  <si>
    <t>Me MALONGA(complément 1 jour de plus )</t>
  </si>
  <si>
    <t>GCF</t>
  </si>
  <si>
    <t>Frais de transfert à Me MALONGA</t>
  </si>
  <si>
    <t>Taxi bureau-ONEMO-BCI-Bureau</t>
  </si>
  <si>
    <t>08/GCF</t>
  </si>
  <si>
    <t>Frais de transfert à Jospin/OYO</t>
  </si>
  <si>
    <t>Taxi Bureau-ONEMO-Air Liquide-BCI-Bureau</t>
  </si>
  <si>
    <t>Taxi Bureau-Pharmacie centre sportif-Pharmacie rue MBAKAS-Centre de santé Plateau-Bureau</t>
  </si>
  <si>
    <t>Taxi bureau-Air Liquide-BCI-direction MTN-direction AIRTEL-Agence MTN Batignolles-Bureau</t>
  </si>
  <si>
    <t>Taxi Bureau-Aeroport</t>
  </si>
  <si>
    <t>Taxi bureau-BCI</t>
  </si>
  <si>
    <t>Frais de transfert à CI64/PNR</t>
  </si>
  <si>
    <t>Taxi domicile-marché total/Transfert à ci64</t>
  </si>
  <si>
    <t>Taxi Ouesso Port de Ouesso-Banque (avc Luc)</t>
  </si>
  <si>
    <t>Jack-Bénisson</t>
  </si>
  <si>
    <t>Taxi Ouesso Aéroport-Hôtel</t>
  </si>
  <si>
    <t>Taxi Ouesso Hôtel JB-Hôtel Guillaume</t>
  </si>
  <si>
    <t>Taxi Ouesso Hôtel Guillaume-direction MTN (achat sim Guillaume et problème internet JB)</t>
  </si>
  <si>
    <t>Taxi Ouesso Direction MTN-Restaurant</t>
  </si>
  <si>
    <t>Taxi Ouesso Hôtel JB-Bureau WWF</t>
  </si>
  <si>
    <t>Taxi Ouesso Bureau WWF-Agence Séoul (pour achat billet)</t>
  </si>
  <si>
    <t>Taxi Ouesso Agence Séoul-Agence Océan du Nord</t>
  </si>
  <si>
    <t>Achat billet Ouesso-Brazzaville</t>
  </si>
  <si>
    <t>190305002019--2</t>
  </si>
  <si>
    <t>Taxi Ouesso Agence Océan du Nord-Restaurant</t>
  </si>
  <si>
    <t>Taxi Ouesso Restaurant-Hôtel</t>
  </si>
  <si>
    <t>Taxi Hôtel-Avenue ancienne piste (rencontre avec Saturnin)</t>
  </si>
  <si>
    <t>Taxi Ouesso Ancienne Piste-Hôtel JB</t>
  </si>
  <si>
    <t>Paiement frais d'Hôtel (2 nuitées du 12 au 14 mars 2019 à Ouesso)</t>
  </si>
  <si>
    <t>Food allowance du 12 au 14 mars 2019 à Ouesso</t>
  </si>
  <si>
    <t>Taxi Ouesso Hôtel JB-Agence Océan du Nord</t>
  </si>
  <si>
    <t>Taxi Brazzaville Agence Océan du Nord-Domicile</t>
  </si>
  <si>
    <t>Taxi Domicile-Bureau</t>
  </si>
  <si>
    <t>Taxi Bureau-Domicile</t>
  </si>
  <si>
    <t>Achat chargeur android pour téléphone PALF de marque HUAWEI</t>
  </si>
  <si>
    <t>Office materials</t>
  </si>
  <si>
    <t>Taxi Domicile-Gare Routière Océan du nord</t>
  </si>
  <si>
    <t>Taxi Pont rivière kouyou-hôtel</t>
  </si>
  <si>
    <t>Taxi hôtel-restaurant</t>
  </si>
  <si>
    <t>Food allowance en mission</t>
  </si>
  <si>
    <t>Taxi Restaurant-hôtel</t>
  </si>
  <si>
    <t>Taxi hôtel-DDEF</t>
  </si>
  <si>
    <t>Taxi DDEF-CA</t>
  </si>
  <si>
    <t>Taxi DDEF-Agence Océan du nord</t>
  </si>
  <si>
    <t>Agence Océan du nord-Maison d'arrêt</t>
  </si>
  <si>
    <t>Ration des Prévénus à OWANDO</t>
  </si>
  <si>
    <t>Taxi Maison d'arrêt-Commissariat</t>
  </si>
  <si>
    <t>Ration des Prévenus à OWANDO</t>
  </si>
  <si>
    <t>Taxi commissariat-hôtel</t>
  </si>
  <si>
    <t>Paiement frais d'Hôtel</t>
  </si>
  <si>
    <t>Taxi Hôtel-commissariat</t>
  </si>
  <si>
    <t>Taxi commissariat-Maison d'arrêt</t>
  </si>
  <si>
    <t>Ration des Prévenus (Maison d'arrêt) à OWANDO</t>
  </si>
  <si>
    <t>Taxi Maison d'arrêt-DDEF</t>
  </si>
  <si>
    <t>Taxi DDEF-restaurant</t>
  </si>
  <si>
    <t>Taxi restaurant- GCF</t>
  </si>
  <si>
    <t>Taxi GCF-hôtel</t>
  </si>
  <si>
    <t>Achat billet Owando-Oyo</t>
  </si>
  <si>
    <t>Paiement frais d'Hôtel du 12 au 14 mars 2019 à OWANDO</t>
  </si>
  <si>
    <t>Taxi gare routière-hôtel</t>
  </si>
  <si>
    <t>Taxi hôtel-agence ON</t>
  </si>
  <si>
    <t>Taxi agence ON- agence Stelimac</t>
  </si>
  <si>
    <t>Taxi agence Stelimac-gare routière</t>
  </si>
  <si>
    <t>Taxi hôtel-gendarmerie</t>
  </si>
  <si>
    <t>Taxi hôtel-marché</t>
  </si>
  <si>
    <t>Taxi marché-hôtel</t>
  </si>
  <si>
    <t>Ration du prévenu à OYO</t>
  </si>
  <si>
    <t>Taxi gendarmerie-hôtel</t>
  </si>
  <si>
    <t>Paiement frais d'Hôtel du 14 au 16 mars 2019 à OYO</t>
  </si>
  <si>
    <t>Taxi Marché-gendarmerie</t>
  </si>
  <si>
    <t>Ration du détenu à OYO</t>
  </si>
  <si>
    <t>Achat billet Oyo-Brazzaville</t>
  </si>
  <si>
    <t>Taxi Bureau-GCF</t>
  </si>
  <si>
    <t>Taxi GCF-Bureau</t>
  </si>
  <si>
    <t>Taxi moto hôtel/Gendarmerie à Etoumbi pour la visite geôle</t>
  </si>
  <si>
    <t>Taxi moto Gendarmerie/Marché à Etoumbi pour l'achat de la ration des detenus</t>
  </si>
  <si>
    <t>Taxi moto marché/gendarmerie pour deposer la ration des prévenus</t>
  </si>
  <si>
    <t>Taxi moto Gendarmerie/restaurant à Etoumbi</t>
  </si>
  <si>
    <t>Taxi moto restaurant/hôtel à Etoumbi</t>
  </si>
  <si>
    <t>Taxi moto Gendarmerie/Hôtel à Etoumbi</t>
  </si>
  <si>
    <t>Taxi moto marché/gendarmerie pour distribuer la ration des prévenus</t>
  </si>
  <si>
    <t>Taxi moto hôtel/restaurant  à Etoumbi</t>
  </si>
  <si>
    <t>Paiement frais d'hôtel du 26 Fevrier au 04 Mars 2019 soit 06 Nuitées</t>
  </si>
  <si>
    <t>Food allowance du 26 Fevrier au 04 Mars 2019 soit 07 jours</t>
  </si>
  <si>
    <t>Taxi moto hôtel/gendarmerie à Etoumbi pour la visite geôle du matin</t>
  </si>
  <si>
    <t>Taxi moto gendarmerie/Marché à Etoumbi pour l'achat de la ration des detenus</t>
  </si>
  <si>
    <t>Taxi moto marché/gendarmerie pour distribuer la ration des prévenus à Etoumbi</t>
  </si>
  <si>
    <t>Taxi moto gendarmerie/TGI Ewo pour verifier si le procureur était là</t>
  </si>
  <si>
    <t>Taxi moto gendarmerie-hôtel à Ewo pour déposer mes bagages</t>
  </si>
  <si>
    <t>Taxi moto hôtel-gendarmerie à Ewo pour la visite geôle du soir</t>
  </si>
  <si>
    <t xml:space="preserve">Taxi moto gendarmerie-restaurant à Ewo </t>
  </si>
  <si>
    <t>Taxi moto restaurant-hôtel à Ewo</t>
  </si>
  <si>
    <t>Taxi moto hôtel-marché à Ewo pour l'achat de la nourrriture des detenus,mais celle-ci n'etant pas prête</t>
  </si>
  <si>
    <t>Taxi moto marché-gendarmerie à Ewo pour la visite geôle</t>
  </si>
  <si>
    <t>Taxi moto gendarmerie-Marché à Ewo retour pour l'achat de la ration des detenus</t>
  </si>
  <si>
    <t>Taxi moto marché-gendarmerie à Ewo pour la distribution de la ration</t>
  </si>
  <si>
    <t xml:space="preserve">Taxi  moto gendarmerie-TGI Ewo pour assister à l'audience </t>
  </si>
  <si>
    <t>Taxi moto TGI-gendarmerie pour la visite geôle,mais sans succes</t>
  </si>
  <si>
    <t xml:space="preserve">Taxi moto gendarmerie-hôtel à Ewo </t>
  </si>
  <si>
    <t>Taxi moto hôtel-restaurant  à Ewo</t>
  </si>
  <si>
    <t>Taxi moto hôtel-Marché à Ewo pour l'achat de la ration des detenus</t>
  </si>
  <si>
    <t>Taxi moto marché-gendarmerie pour distribuer la ration</t>
  </si>
  <si>
    <t>Taxi moto gendarmerie-hôtel</t>
  </si>
  <si>
    <t>Taxi moto hôtel-gendarmerie pour la visite geôle</t>
  </si>
  <si>
    <t>Taxi moto gendarmerie-marché pour l'achat de la nourrirure des prévenus</t>
  </si>
  <si>
    <t>Taxi moto hôtel-agence charden farell</t>
  </si>
  <si>
    <t>Taxi moto agence charden farell-hôtel à Ewo</t>
  </si>
  <si>
    <t xml:space="preserve">Taxi moto hôtel-restaurant à Ewo </t>
  </si>
  <si>
    <t>Taxi moto hôtel-commandement de la gendarmerie pour la visite geôle du soir</t>
  </si>
  <si>
    <t>Taxi moto hôtel-TGI d'Ewo</t>
  </si>
  <si>
    <t>Taxi moto TGI-agence Ocean du Nord</t>
  </si>
  <si>
    <t>Taxi moto agence Ocean du Nord-TGI d'Ewo</t>
  </si>
  <si>
    <t>Achat billet à l'agence Ocean du Nord Ewo-Bzv</t>
  </si>
  <si>
    <t>Taxi TGI d'Ewo-hôtel</t>
  </si>
  <si>
    <t>Taxi moto hôtel-agence Ocean du Nord</t>
  </si>
  <si>
    <t>Paiement frais d'hôtel à Ewo du 04 au 09 Mars 2019 soit 05 Nuitées</t>
  </si>
  <si>
    <t>Food allowance à Ewo du  05 au 09 Mars 2019  soit 05 jours</t>
  </si>
  <si>
    <t>Taxi Agence Océan du nord-domicile</t>
  </si>
  <si>
    <t>Taxi domicile-Bureau</t>
  </si>
  <si>
    <t>Taxi Bureau -domicile</t>
  </si>
  <si>
    <t>Taxi bureau-agence Ocean du Nord /Aller-retour</t>
  </si>
  <si>
    <t>130307302019--14</t>
  </si>
  <si>
    <t>Taxi Bureau-domicile</t>
  </si>
  <si>
    <t>Taxi pour visiter les maisons dans le cadre du demenagement de it87</t>
  </si>
  <si>
    <t>Taxi bureau-domicile</t>
  </si>
  <si>
    <t xml:space="preserve">Taxi bureau-maison d'arrêt de bzv pour la visite geôle </t>
  </si>
  <si>
    <t xml:space="preserve">Taxi bureau-maison d'arrêt de BZV pour la visite geôle </t>
  </si>
  <si>
    <t>Taxi bureau-Agence ocean du Nord pour l'achat du billet</t>
  </si>
  <si>
    <t>Taxi Agences trans afrique express-Stelimac pour acheter le billet</t>
  </si>
  <si>
    <t>Taxi Agences stelimac-seoul pour acheter le billet</t>
  </si>
  <si>
    <t>Taxi Agence Seoul-parking marché lycée pour recueillir diverses informations sur le depart des bus</t>
  </si>
  <si>
    <t>Taxi Marché lycée-bureau</t>
  </si>
  <si>
    <t>Taxi domicile-parking marché lycée pour prendre le bus à destination d'owando</t>
  </si>
  <si>
    <t>Taxi moto parking marché-hôtel à Owando</t>
  </si>
  <si>
    <t>Taxi moto hôtel-restaurant à Owando</t>
  </si>
  <si>
    <t>Taxi moto restaurant-hôtel à Owando</t>
  </si>
  <si>
    <t>Taxi moto hôtel-DDEF  d'Owando pour rencontrer le chauf faune,la DD et recuperer la copie du pv de restitution de scellés</t>
  </si>
  <si>
    <t>Taxi  moto DDEF-TGI d'owando pour consulter le role d'audience</t>
  </si>
  <si>
    <t>Taxi TGI d'Owando-charden farell</t>
  </si>
  <si>
    <t xml:space="preserve">Taxi Charden farell-agence ocean du Nord pour verifier s'il y aura un bus en partance d'Etoumbi </t>
  </si>
  <si>
    <t>Taxi Charden farell-Maison d'arrêt d'Owando pour rencontrer et signifier au directeur de notre presence à Owando</t>
  </si>
  <si>
    <t>Taxi moto Maison d'arrêt-commissariat de police  pour la visite geôle à Owando</t>
  </si>
  <si>
    <t>Taxi moto commissariat de police-restaurant à Owando</t>
  </si>
  <si>
    <t>Taxi moto restaurant-boutique à Ownado pour acheter la ration des prévenus</t>
  </si>
  <si>
    <t>Taxi moto Boutique-gendarmerie à Owando pour la remise de la ration</t>
  </si>
  <si>
    <t>Taxi moto gendarmerie-hôpital à Owando</t>
  </si>
  <si>
    <t>Taxi moto hôpital-restaurant à Owando</t>
  </si>
  <si>
    <t>Paiement Frais d'hôtel à Owando du 20 au 22 Mars 2019 soit 02 Nuitées</t>
  </si>
  <si>
    <t>Ration des detenus à Owando du 21 Mars 2019 soit 01 jour</t>
  </si>
  <si>
    <t>Food allowance à Owando du 20 au 22 Mars 2019 soit 03 jours</t>
  </si>
  <si>
    <t>Taxi hôtel-gare routiere à Owando</t>
  </si>
  <si>
    <t>Taxi Owando-makoua</t>
  </si>
  <si>
    <t>Taxi Makoua-Etoumbi</t>
  </si>
  <si>
    <t>Taxi Marché-hôtel Etoumbi</t>
  </si>
  <si>
    <t>Taxi hôtel-Espace Bobi pour rencontrer le CBEF d'Etoumbi afin d'en savoir plus sur la procedure</t>
  </si>
  <si>
    <t>Taxi moto espace Bobi-gendarmerie à Etoumbi où nous avons rencontré le CB et le capitaine pour verifier l'etat d'avancement de la procedure</t>
  </si>
  <si>
    <t>Taxi moto gendarmerie-Antenne Airtel pour négocier aux fins d'impression</t>
  </si>
  <si>
    <t>Taxi moto Antenne Airtel-station Total pour proceder à limpression</t>
  </si>
  <si>
    <t>Taxi moto station total-domicile du directeur du college pour recuperer les appareils en vue de l'impression</t>
  </si>
  <si>
    <t>Taxi moto domicile du directeur du college-station total pour la mise en place des appareils pour finaliser le travail d'impression</t>
  </si>
  <si>
    <t>Taxi moto hôtel-marché à Etoumbi afin de retrouver le CB et d'aller à la gendarmerie afin de recuperer le pv</t>
  </si>
  <si>
    <t>Taxi moto marché-gendarmerie à Etoumbi pour recuperer la piece dans son bureau</t>
  </si>
  <si>
    <t>Taxi moto gendarmerie-marché à Etoumbi pour l'impression</t>
  </si>
  <si>
    <t>Taxi moto marché-restaurant</t>
  </si>
  <si>
    <t>Taxi moto restaurant-hôtel à Etoumbi</t>
  </si>
  <si>
    <t>Taxi moto hôtel-restaurant à Etoumbi</t>
  </si>
  <si>
    <t>Taxi moto Etoumbi-Ewo</t>
  </si>
  <si>
    <t>Paiement Frais d'hôtel à Owando du 22 au 23 Mars 2019 soit 01 Nuitée</t>
  </si>
  <si>
    <t>Photocopie du pv d'audition de romeo Akouango</t>
  </si>
  <si>
    <t>Food allowance à Owando du 22 au 23 Mars 2019 soit 01 jours</t>
  </si>
  <si>
    <t>Taxi moto hôtel à Ewo</t>
  </si>
  <si>
    <t>Taxi moto hôtel-gendarmerie à Ewo pour la visite geôle</t>
  </si>
  <si>
    <t>Taxi moto gendarmerie-hôtel à Ewo</t>
  </si>
  <si>
    <t>Taxi moto hôtel-gendarmerie-restaurant</t>
  </si>
  <si>
    <t>Taxi moto TGI-charden farell aller-retour</t>
  </si>
  <si>
    <t>Taxi moto TGI-restaurant</t>
  </si>
  <si>
    <t>Taxi moto restaurant-hôtel</t>
  </si>
  <si>
    <t>Paiement Frais d'hôtel du 23 au 26 Mars 2019 soit 03 Nuitées</t>
  </si>
  <si>
    <t>Ration des detenus du 24 Mars 2019 soit 07 jours</t>
  </si>
  <si>
    <t>Food allowance du 23 Fevrier au 26 Mars 2019 soit 03 jours</t>
  </si>
  <si>
    <t>Achat billet EWO-OYO</t>
  </si>
  <si>
    <t>Achat billet OYO-BRAZZAVILLE</t>
  </si>
  <si>
    <t>Taxi Agence-domicile</t>
  </si>
  <si>
    <t>Taxi domicile-bureau</t>
  </si>
  <si>
    <t>Taxi bureau-agence Ocean du Nord Mikalou Aller-retour</t>
  </si>
  <si>
    <t xml:space="preserve">Photocopie du dossier Wawa justin et autres </t>
  </si>
  <si>
    <t>Taxi Bureau-parquet pour transmettre le dossier wawa justin à maitre MPASSI Nkouka</t>
  </si>
  <si>
    <t>Taxi parquet-bureau</t>
  </si>
  <si>
    <t>Taxi: Mamati-bureau</t>
  </si>
  <si>
    <t>Taxi: Ministère EF-bureau</t>
  </si>
  <si>
    <t>Taxi: bureau-banque BCI pour depôt chèque d'authentification de la SNE</t>
  </si>
  <si>
    <t>Achat billet pour Gaudet ocean du nord Dolisie</t>
  </si>
  <si>
    <t>Taxi: bureau--aéroport pour regler le problème de billet de Luc/ aller-retour</t>
  </si>
  <si>
    <t>Taxi: bureau-aéroport pour l'achat du billet Libreville de Luc</t>
  </si>
  <si>
    <t>Taxi: bureau-MEF pour le retrait des contrats d'avocats</t>
  </si>
  <si>
    <t>Taxi Office &gt; WCS&gt; MEF&gt; Office</t>
  </si>
  <si>
    <t>Perrine Odier</t>
  </si>
  <si>
    <t xml:space="preserve">Taxi Office &gt; WCS&gt; WWF&gt; Office </t>
  </si>
  <si>
    <t xml:space="preserve">Taxi Office &gt; FNAC &gt; Office </t>
  </si>
  <si>
    <t>Achat de deux chargeurs ordinateurs universels car grosse coupure de courant qui a grillé 2 chargeurs d'ordinateurs</t>
  </si>
  <si>
    <t xml:space="preserve">Taxi Office &gt; WCS&gt; Office </t>
  </si>
  <si>
    <t xml:space="preserve">Taxi Office &gt; WCS &gt; UE chargée des Droits de l'Homme &gt; Office </t>
  </si>
  <si>
    <t>Taxi Bureau PALF-Radio Rurale</t>
  </si>
  <si>
    <t>Taxi Radio Rurale-ES TV</t>
  </si>
  <si>
    <t>Taxi ES TV-TOP TV</t>
  </si>
  <si>
    <t>Taxi TOP TV-Radio Liberté</t>
  </si>
  <si>
    <t>Taxi Radio Liberté-Bureau PALF</t>
  </si>
  <si>
    <t>Oui</t>
  </si>
  <si>
    <t>Taxi Bureau PALF-Banque BCI</t>
  </si>
  <si>
    <t>Taxi Banque BCI-Radio Liberté</t>
  </si>
  <si>
    <t>Taxi Radio liberté-Groupecongomédias</t>
  </si>
  <si>
    <t>Taxi Groupecongomedias-Firstmedias.com</t>
  </si>
  <si>
    <t>Taxi Firstmediac.com-ES TV</t>
  </si>
  <si>
    <t>Taxi TOP TV-La Semaine Africaine</t>
  </si>
  <si>
    <t>Taxi La Semaine Africaine-Radio Rurale</t>
  </si>
  <si>
    <t>Taxi Radio Rurale-Vox.cg</t>
  </si>
  <si>
    <t>Taxi vox.cg-Bureau PALF</t>
  </si>
  <si>
    <t>Taxi Bureau PALF- Agence Ocean du Nord Talangaï</t>
  </si>
  <si>
    <t>Taxi Agence Ocean du Nord Talangaï-Bureau PALF</t>
  </si>
  <si>
    <t>Taxi Bureau PALF-Agence Ocean du Nord de Angola Libre</t>
  </si>
  <si>
    <t>Taxi Agence Océan du Nord de Angla Libre-Bureau PALF</t>
  </si>
  <si>
    <t>Photocopie et réliure de six Rapports PALF de l'année 2018</t>
  </si>
  <si>
    <t>Taxi Bureau PALF-Marché Total</t>
  </si>
  <si>
    <t>Achat d'une cafetière au marché Total</t>
  </si>
  <si>
    <t>Taxi Marché Total-Bureau PALF</t>
  </si>
  <si>
    <t>Taxi Bureau PALF-Super marché Casino</t>
  </si>
  <si>
    <t>Taxi Super Marché Casino-Bureau PALF</t>
  </si>
  <si>
    <t>Taxi Domicile de IT87-Bureau PALF</t>
  </si>
  <si>
    <t>Taxi Bureau PALF-Direction MTN</t>
  </si>
  <si>
    <t>Photocopie des documents dans une bureautique</t>
  </si>
  <si>
    <t>Taxi Direction MTN-Bureau PALF</t>
  </si>
  <si>
    <t xml:space="preserve">Taxi Pharmacie Plateau de 15 ans-Pharmacie Mavré </t>
  </si>
  <si>
    <t xml:space="preserve">Taxi Pharmacie Mavré-Bureau PALF </t>
  </si>
  <si>
    <t>Taxi Bureau PALF-Ministère de l'Economie Forestière</t>
  </si>
  <si>
    <t xml:space="preserve">Taxi Ministère de l'Economie Forestière-Direction de l'Accord de Lusaka </t>
  </si>
  <si>
    <t>Taxi Direction de l'Accord de Lusaka-Bureau PALF</t>
  </si>
  <si>
    <t xml:space="preserve">Achat au marché Total, d'une Moustiquaire pour la chambre des passagers du bureau PALF </t>
  </si>
  <si>
    <t>Taxi Pharmacie du Plateau de 15 ans-Pharmacie Mavré</t>
  </si>
  <si>
    <t>Taxi Bureau PALF-Aéroport Maya Maya</t>
  </si>
  <si>
    <t>Taxi Aéroport Maya maya-Bureau PALF</t>
  </si>
  <si>
    <t>Taxi Radio Rurale-TOP TV</t>
  </si>
  <si>
    <t>Taxi TOP TV-Radio liberté</t>
  </si>
  <si>
    <t>Taxi Radio librté-Quincaillerie sur l'avenue de la paix</t>
  </si>
  <si>
    <t>Taxi Quincaillerie sur l'avenue de la paix-Magasin TPI (Tout Pour l'Industrie)</t>
  </si>
  <si>
    <t xml:space="preserve">Taxi Magasin TPI (Tout Pour l'Industrie)-Bureau PALF </t>
  </si>
  <si>
    <t xml:space="preserve">Achat du papier higienique pour le bureau PALF  </t>
  </si>
  <si>
    <t>Taxi Bureau PALF-Agence Océan du Nord Talangaî</t>
  </si>
  <si>
    <t>Taxi Océan du Nord Talangaï-Bureau PALF</t>
  </si>
  <si>
    <t>Taxi Banque BCI-Magasin TPI (Tous Pour l'Industrie)</t>
  </si>
  <si>
    <t>Taxi Magasin TPI (Tout Pour l'Industrie)-Magasin Air Liquide</t>
  </si>
  <si>
    <t>Taxi Magasin Air Liquide-Radio Rurale</t>
  </si>
  <si>
    <t>Taxi TOP TV- vox.cg</t>
  </si>
  <si>
    <t>Taxi Vox.cg-Groupecongomedias.com</t>
  </si>
  <si>
    <t>Taxi Groupecongomedias.com-Radio Liberté</t>
  </si>
  <si>
    <t>Taxi Hôtel-Bikeko-Lukusa (prospection sur terrain)</t>
  </si>
  <si>
    <t>Taxi Lukusa-Marché Raille-Gambela (prospection et rencontre avec la cible des peaux)</t>
  </si>
  <si>
    <t>Taxi Gambela-Limete-Matete (prospection sur terrain )</t>
  </si>
  <si>
    <t>Taxi Matete-N'djili-Marché liberté (prospection et rencontre avec les cibles de bonobo)</t>
  </si>
  <si>
    <t>Taxi Marché Liberté-Victoire-Hôtel (retour à l'hôtel)</t>
  </si>
  <si>
    <t>Taxi Hôtel-Chez Stany-Chez Mohamed (dernières rencontres avec les cibles)</t>
  </si>
  <si>
    <t>Taxi Chez Mohamed-Grand marché-Beach (prospection et prendre le programme des canots pour Brazzaville)</t>
  </si>
  <si>
    <t>Taxi Beach-Chez Pierre-Socimat-Hôtel (rencontre avec Pierre et retour à l'hotel)</t>
  </si>
  <si>
    <t xml:space="preserve">Paiement frais d'hôtel pour 06 nuitées du 25 au 03 mars 2019 </t>
  </si>
  <si>
    <t>Taxi Hôtel-Beach (départ pour Brazzaville)</t>
  </si>
  <si>
    <t>Achat billet Kinshasa-Brazzaville (formalités de départ)</t>
  </si>
  <si>
    <t>Travel expenses</t>
  </si>
  <si>
    <t>Taxi beach-Talangaï-Casis (arrivé à Brazzaville)</t>
  </si>
  <si>
    <t>Taxi bureau-Talangai-Bureau (achat billet mission Nkayi)</t>
  </si>
  <si>
    <t>Achat billet Brazzaville-Nkayi</t>
  </si>
  <si>
    <t>Taxi Casis-Mikalou-Ouenze (départ de Brazzaville pour Nkayi)</t>
  </si>
  <si>
    <t>Taxi Gare routière-Qtier Mibalou-Les rosettes (arrivé à Nkayi et recherche de l'hôtel)</t>
  </si>
  <si>
    <t>Taxi les rosettes-hôtel -Le phillipe (hôtel trouvé)</t>
  </si>
  <si>
    <t>Taxi Hôtel-Marché-Dépôt de Gaz (première prospection)</t>
  </si>
  <si>
    <t>Taxi Dépôt de Gaz-Chez Yves-Chez Matiti (rencontre avec les cibles)</t>
  </si>
  <si>
    <t>Taxi Chez Matiti-Gare Kimongo-Hôtel (prospection et retour à l'hôtel)</t>
  </si>
  <si>
    <t>Taxi Hôtel-Gare Kimongo-Gare Zanaga (consigner la place pour Kimongo et prospection)</t>
  </si>
  <si>
    <t>Taxi Gare de Zanaga-Marché RN-Chez Yves (investigation sur terrain)</t>
  </si>
  <si>
    <t>Taxi Chez Yves-Marché la Base-Grand marché (prospection sur terrain)</t>
  </si>
  <si>
    <t>Taxi Grand marché-Chez Hervé-Hôtel (rencontre, prospection et retour à l'hôtel)</t>
  </si>
  <si>
    <t>Achat boisson (rencontre avec 3 cibles)</t>
  </si>
  <si>
    <t>Taxi hôtel-Gare sibiti-RN (propsection vers les gares routières)</t>
  </si>
  <si>
    <t>Taxi RN-marché Loudima-marché carrefour (prospection sur terrain)</t>
  </si>
  <si>
    <t>Taxi marché carrefour-Dépôt de gaz-Grand marché (rencontre avec les cibles identifiées)</t>
  </si>
  <si>
    <t>Taxi grand marché-chez valerie-Hôtel (rencontre avec une cible et retour à l'hôtel)</t>
  </si>
  <si>
    <t>Taxi Hôtel-Chez Yves-Grand marché (rencontre avec la cible et prospection sur terrain)</t>
  </si>
  <si>
    <t>Taxi Grand marché-Marché RN-Gare PN et Dolisie (prospection sur le terrain)</t>
  </si>
  <si>
    <t>Taxi Gare-Charden Farell-Marché la base (retrait d'argent et continuation d'investigation)</t>
  </si>
  <si>
    <t>Taxi Marché la base-Mabomo-Chez Hervé (prospection et rencontre avec une cible)</t>
  </si>
  <si>
    <t>Taxi chez Hervé-Hôtel (retour à l'hôltel)</t>
  </si>
  <si>
    <t>Taxi hôtel-Grand marché-Coin de tsiam-gare Sibiti (prospection sur terrain)</t>
  </si>
  <si>
    <t>Taxi gare Sibiti-Chez Moustapha-chez Yves (prospection sur terrain et rencontre avec les cibles)</t>
  </si>
  <si>
    <t>Taxi Chez Yves-Marché RN-Marché la base (investigation sur terrain)</t>
  </si>
  <si>
    <t>Taxi Marché  la base-Mabomo-Hôtel (prospection et retour à l'hôtel)</t>
  </si>
  <si>
    <t>Taxi hôtel-gare routière-marché RN (reservation pour retour à Brazzaville)</t>
  </si>
  <si>
    <t>Achat billet Nkayi-Brazzaville (départ pour Brazzaville)</t>
  </si>
  <si>
    <t>Taxi RN-Chez Yves-Chez Matiti (dernières rencontres avec les cibles)</t>
  </si>
  <si>
    <t>Taxi Chez Matiti-Chez Hervé-Chez Moustapha (dernières rencontres avec les cibles)</t>
  </si>
  <si>
    <t>Taxi Chez Moustapha-Chez Valerie-Hôtel (retour à l'hôtel)</t>
  </si>
  <si>
    <t>Paiement frais d'hôtel 06 nuitées du 11 au 17 mars 2019 à l'hôtel (mission Nkayi)</t>
  </si>
  <si>
    <t>Taxi hôtel-gare routière (départ pour Brazzaville)</t>
  </si>
  <si>
    <t>Taxi Gare Brazzaville-Mikalou-Casis (arrivé à Brazzaville)</t>
  </si>
  <si>
    <t>Food allowance mission Nkayi-Kimongo du 11 au 17/03/2019</t>
  </si>
  <si>
    <t>Taxi bureau-Talangai-la tsieme (chercher le billet pour Makoua)</t>
  </si>
  <si>
    <t>Taxi la tsieme-Bureau (retour au bureau)</t>
  </si>
  <si>
    <t>Taxi Ouenze-Lycée-Ouenze (faire la réservation pour lundi, mission Oyo)</t>
  </si>
  <si>
    <t>Taxi Casis-Mikalou-Lycée (départ pour Oyo)</t>
  </si>
  <si>
    <t>Taxi Brazzaville-Oyo (par le coaster)</t>
  </si>
  <si>
    <t>Taxi Gare routière Oyo-Ecodis-A33-Ayele (recherche hôtel)</t>
  </si>
  <si>
    <t>Taxi moto Ayele-Maman betis-Saint benoit (hôtel trouvé)</t>
  </si>
  <si>
    <t>Taxi hôtel-Vers le port (rencontrer la cible)</t>
  </si>
  <si>
    <t>Achat boisson (rencontre avec la cible)</t>
  </si>
  <si>
    <t>Taxi Port-Grand marché-Hôtel (retour à l'hôtel)</t>
  </si>
  <si>
    <t>Taxi hôtel-Chez Disas-Grand marché (rencontre avec les cibles déjà identifiées)</t>
  </si>
  <si>
    <t>Achat boisson et repas (rencontre avec 3 cibles)</t>
  </si>
  <si>
    <t>Taxi Grand marché-Blvd-Chez Dramane (investigation et rencontre avec la cible)</t>
  </si>
  <si>
    <t>Taxi chez Dramane-Port-Place rouge-Hôtel (rencontre et retour à l'hôtel)</t>
  </si>
  <si>
    <t>Taxi Hôtel-vers le parc-Hôtel (rencontrer une cible)</t>
  </si>
  <si>
    <t>Taxi hôtel-Port-chez Didas (dernières rencontres avec les cibles)</t>
  </si>
  <si>
    <t>Taxi Chez Didas-Chez Kmaba-Chez Junior (rencontre avec les cibles)</t>
  </si>
  <si>
    <t>Taxi Chez Junior-Blvd-Marché-Place rouge (investigation sur terrain)</t>
  </si>
  <si>
    <t>Taxi place rouge-Océan du nord-Stellimac (faire la reservation pour Brazzaville)</t>
  </si>
  <si>
    <t>Taxi Stelimac-Trans afrique-Gare routière (recherche de la reservation non faite)</t>
  </si>
  <si>
    <t>Taxi Gare routière-Charden farell-Hôtel (récuperation transfert et retoiur à l'hôtel)</t>
  </si>
  <si>
    <t>Paiment frais d'hôtel 03 nuitées du 25 au 28 mars 2019 (mission Oyo)</t>
  </si>
  <si>
    <t>Taxi Oyo-Brazzaville (par coaster)</t>
  </si>
  <si>
    <t>Taxi Gare routière Brazzaville-Mikalou-Casis (arrivé à Brazzaville)</t>
  </si>
  <si>
    <t>Food allowance mission Oyo du 25 au 28 mars 2019</t>
  </si>
  <si>
    <t>Taxi bureau-aéroport, acheter le billet de Maitre Severin pour PNR</t>
  </si>
  <si>
    <t>Taxi aéroport-Agence Océan du nord de l'Angola libre pour acheter mon billet pour Pointe-Noire</t>
  </si>
  <si>
    <t>Taxi agence océan du nord-bureau</t>
  </si>
  <si>
    <t>Achat Billet Océan du nord BZV-PNR</t>
  </si>
  <si>
    <t>050306302019--21</t>
  </si>
  <si>
    <t>Taxi domicile-Agence océan du nord de l'Angola libre</t>
  </si>
  <si>
    <t>Taxi à Pointe-Noire Agence 0céan du nord-Résidence du palf</t>
  </si>
  <si>
    <t>Taxi à Pointe-Noire Résidence PALF-Restaurant</t>
  </si>
  <si>
    <t>Taxi restaurant-Résidence PALF</t>
  </si>
  <si>
    <t>Taxi résidence PALF-DDEF pour civilités au DD et solliciter la présence d'un agent EF à l'audience</t>
  </si>
  <si>
    <t>Taxi DDEF-Cour d'Appel pour suivre l'audience</t>
  </si>
  <si>
    <t>Taxi Cour d'Appel-DDEF pour compte rendu au DD</t>
  </si>
  <si>
    <t>Taxi DDEF-Agence océan du nord pour l'achat du billet retour</t>
  </si>
  <si>
    <t>Taxi Agence Océan du nord-Résidence PALF</t>
  </si>
  <si>
    <t>Taxi Résidence PALF-Restaurant</t>
  </si>
  <si>
    <t>Taxi restaurant-résidence PALF</t>
  </si>
  <si>
    <t>Achat billet PNR-Brazzaville</t>
  </si>
  <si>
    <t>Food allowance du 05 au 07 mars 2019 à Pointe-Noire</t>
  </si>
  <si>
    <t>Taxi residence PALF-agence océan du nord</t>
  </si>
  <si>
    <t>Taxi à Brazzaville Gare routière Océan du nord-bureau</t>
  </si>
  <si>
    <t>Taxi bureau-agence océan du nord de l'Angola libre pour l'achat des billets de Crepin et Alexi à destination d'Owando</t>
  </si>
  <si>
    <t>Taxi agence océan du nord de l'Angola libre-agence de Talangai pour l'achat des billets de crépin et alexis à destination d'Owando</t>
  </si>
  <si>
    <t>Taxi agence océan du nord de Talangai-Bureau</t>
  </si>
  <si>
    <t>Achat Billet Océan du nord Crépin pour Owando</t>
  </si>
  <si>
    <t>120307002019--21</t>
  </si>
  <si>
    <t>Achat Billet Océan du nord Alexis pour Owando</t>
  </si>
  <si>
    <t>120307002019--22</t>
  </si>
  <si>
    <t>Taxi bureau-Talangai au Domicile de IT87  pour l'aider à deménager</t>
  </si>
  <si>
    <t>Taxi domicile de IT87 de talangai-Ouenze pour la recherche d'une maison</t>
  </si>
  <si>
    <t>Taxi Ouenze-Mpila pour la recherche d'une autre maison de IT87</t>
  </si>
  <si>
    <t>Taxi Mpila-Talangai pour la recherche d'une autre maison de IT87</t>
  </si>
  <si>
    <t>Taxi bureau-Maison d'arrêt de brazzaville pour la visite geôle</t>
  </si>
  <si>
    <t>Ration des prévenus</t>
  </si>
  <si>
    <t>Taxi domicile-terminus des bus de Mikalou</t>
  </si>
  <si>
    <t>Taxi moto à Owando Terminus des bus-hôtel</t>
  </si>
  <si>
    <t>Taxi moto hôtel-restaurant</t>
  </si>
  <si>
    <t>Taxi moto hôtel-DDEF, pour civilités à la DD et rencontrer le chef faune</t>
  </si>
  <si>
    <t>Taxi moto DDEF-TGI pour suivre l'audience</t>
  </si>
  <si>
    <t>Taxi moto TGI-Charden farell pour retirer les fonds envoyés par Mavy</t>
  </si>
  <si>
    <t>Taxi moto charden farell-agence océan du nord pour renseignement concernant le programme des bus</t>
  </si>
  <si>
    <t>Taxi moto agence océan du nord-Maison d'arrêt pour la rencontre avec le directeur et visite geôle</t>
  </si>
  <si>
    <t>Taxi moto Maison d'arrêt-Commissariat de police pour la visite geôle</t>
  </si>
  <si>
    <t>Taxi moto commissariat de police-Restaurant</t>
  </si>
  <si>
    <t>Taxi moto restaurant-gendarmerie pour la visite au détenu AYOA Guellord</t>
  </si>
  <si>
    <t>Taxi moto gendarmerie-hôpital d'Owando pour la visite au délinquant ITOUA Grâce hospitalisé</t>
  </si>
  <si>
    <t>Taxi moto hôpital-retour au restaurant</t>
  </si>
  <si>
    <t>Taxi moto Restaurant-hôtel</t>
  </si>
  <si>
    <t>Paiement frais d'hôtel à Owando du 20 au 22 mars 2019 soit deux nuitées</t>
  </si>
  <si>
    <t>Food allowance à Owando du 20 AU 21 Mars 2019</t>
  </si>
  <si>
    <t>Taxi moto à Owando hôtel-gare routière</t>
  </si>
  <si>
    <t>Taxi Owando-Makoua</t>
  </si>
  <si>
    <t>Taxi moto à Etoumbi gare routière-hôtel</t>
  </si>
  <si>
    <t>Taxi moto à Etoumbi hôtel-gendarmerie pour rencontrer le CB et connaître l'évolution de la procédure</t>
  </si>
  <si>
    <t>Taxi moto gendarmerie-station service pour impression de la procédure</t>
  </si>
  <si>
    <t>Taxi moto hôtel-charden farell, rétirer les fonds envoyés par Mavy</t>
  </si>
  <si>
    <t>Taxi moto charden farell-hôtel</t>
  </si>
  <si>
    <t>Paiement frais d'hôtel à Etoumbi du 22 au 24 mars 2019 soit deux nuitées</t>
  </si>
  <si>
    <t>Food allowance à Etoumbi du 22 au 24 Mars 2019</t>
  </si>
  <si>
    <t>Taxi moto à Ewo hôtel-restaurant</t>
  </si>
  <si>
    <t>Taxi moto à Ewo restaurant-hôtel</t>
  </si>
  <si>
    <t xml:space="preserve">Taxi moto hôtel-DDEF pour civilités au DD </t>
  </si>
  <si>
    <t>Taxi moto TGI-Restaurant</t>
  </si>
  <si>
    <t>Taxi moto hôtel-DDEF pour compte rendu de l'audience au DD</t>
  </si>
  <si>
    <t>Taxi moto TGI-charden Farell pour retirer les fonds envoyés pour Maître Malonga</t>
  </si>
  <si>
    <t>Taxi moto charden farell-TGI</t>
  </si>
  <si>
    <t>Taxi moto TGI-hôtel</t>
  </si>
  <si>
    <t>Photocopie des Procès verbaux</t>
  </si>
  <si>
    <t xml:space="preserve">Paiement frais d'hôtel à Ewo du 24 AU 27 Mars 2019 </t>
  </si>
  <si>
    <t>Food allowance à EWO DU 24 AU 27 MARS 2019</t>
  </si>
  <si>
    <t>Taxi moto à Ewo hôtel-gare routière</t>
  </si>
  <si>
    <t>Achat Billet EWO-Oyo</t>
  </si>
  <si>
    <t>Taxi moto à Oyo Terminus des bus-Agence océan dun nord pour reservation du billet de ouesso</t>
  </si>
  <si>
    <t>Taxi moto à Oyo agence océan du nord-charden Farell pour retirer les fonds</t>
  </si>
  <si>
    <t>Achat Billet Oyo-Ouesso</t>
  </si>
  <si>
    <t>Taxi à Ouesso gare routière-résidence</t>
  </si>
  <si>
    <t>Taxi résidence-DDEF pour civilités au DD</t>
  </si>
  <si>
    <t>Taxi DDEF-Commissariat de police de l'arrondissement 2 pour rencontrer le commissaire</t>
  </si>
  <si>
    <t>Taxi commissariat de police-restaurant</t>
  </si>
  <si>
    <t>Taxi restaurant-residence</t>
  </si>
  <si>
    <t xml:space="preserve">Taxi residence-DDEF </t>
  </si>
  <si>
    <t xml:space="preserve">Taxi DDEF-commissariat de police de l'arrondissement 2 </t>
  </si>
  <si>
    <t>Taxi commissariat de police-TGI pour le deferrement</t>
  </si>
  <si>
    <t>Taxi TGI-DDEF pour le depôt des scéllés</t>
  </si>
  <si>
    <t>Taxi DDEF-TGI pour le retrait de l'expédition et acte d'appel cas EBERT</t>
  </si>
  <si>
    <t xml:space="preserve">Taxi TGI-DDEF pour la photocopie de l'expédition et l'acte d'appel cas Ebert </t>
  </si>
  <si>
    <t>Taxi DDEF-commissariat de police pour la photocopie des PV du cas des peaux de panthère</t>
  </si>
  <si>
    <t>Taxi commissariat arrondissement-DDPN pour le retrait de l'original des PV afin de photocopier</t>
  </si>
  <si>
    <t>Taxi DDPN-DDEF pour la photocopie des PV de la police</t>
  </si>
  <si>
    <t>Taxi DDEF-Restaurant</t>
  </si>
  <si>
    <t>Taxi: Hôtel-Marché acheter le petit déjeuner des détenus</t>
  </si>
  <si>
    <t>Stone</t>
  </si>
  <si>
    <t>Achat nourriture des détenus</t>
  </si>
  <si>
    <t>Taxi: Marché-Brigade de détention déposer la nourriture aux détenus</t>
  </si>
  <si>
    <t xml:space="preserve">Taxi: Brigade de détention-Gendarmerie </t>
  </si>
  <si>
    <t xml:space="preserve">Taxi: Gendarmerie-Marché pour acheter le marker </t>
  </si>
  <si>
    <t>Taxi: Marché-Gendarmerie</t>
  </si>
  <si>
    <t>Taxi: Gendarmerie-restaurant</t>
  </si>
  <si>
    <t>Taxi: Restaurant-Hôtel</t>
  </si>
  <si>
    <t>Taxi: Hôtel-Marché avec le gendarme pour cibler le lieu ou le juriste a été menacé</t>
  </si>
  <si>
    <t>Taxi: Marché-Hôtel</t>
  </si>
  <si>
    <t>Achat du petit déjeuner des détenus</t>
  </si>
  <si>
    <t>Taxi: Hôtel-Brigade de détention déposer le petit déjeuner des détenus</t>
  </si>
  <si>
    <t>Taxi: Brigade de détention-Hôtel</t>
  </si>
  <si>
    <t>Achat nourriture du soir des détenus</t>
  </si>
  <si>
    <t>Taxi: Hôtel-Brigade de détention déposer la nourriture du soir des détenus</t>
  </si>
  <si>
    <t>Taxi: Marché-Brigade de détention déposer le petit déjeuner aux détenus</t>
  </si>
  <si>
    <t>Taxi: Gendarmerie-hôtel</t>
  </si>
  <si>
    <t>Taxi: Hôtel-Marché acheter la nourriture du soir des détenus</t>
  </si>
  <si>
    <t>Taxi: Marché-Brigade de détention</t>
  </si>
  <si>
    <t>Taxi: Brigade de détention-Restaurant</t>
  </si>
  <si>
    <t>Ration des détenus pour la visite geôle</t>
  </si>
  <si>
    <t>Taxi: Hôtel-Residence de WCS</t>
  </si>
  <si>
    <t>Taxi: Residence de WCS-Brigade de détention</t>
  </si>
  <si>
    <t>Taxi: gendarmerie-Charden farell recupérer l'argent envoyé par mavy</t>
  </si>
  <si>
    <t>Taxi: Charden farell-Aeroport acheter mon billet</t>
  </si>
  <si>
    <t>Achat du billet d'avion retour Impfondo pour Brazzavile</t>
  </si>
  <si>
    <t>Taxi: Aeroport-Gendarmerie</t>
  </si>
  <si>
    <t>Taxi: Restaurant-Residence de WCS</t>
  </si>
  <si>
    <t>Taxi: Brigade de détentin-Gendarmerie</t>
  </si>
  <si>
    <t>Taxi: Gendarmerie-Marché faire la photocopie de la procédure Economie forerstière</t>
  </si>
  <si>
    <t>Photocopie de la procédure y compris l'achat de deux enveloppes kaki et deux chemises cartonnées</t>
  </si>
  <si>
    <t>Food Allowance Impfondo du 24 février au 6 mars 2019</t>
  </si>
  <si>
    <t>Taxi: Residence de wcs-Aeroport à destination de Brazzaville</t>
  </si>
  <si>
    <t>Taxi: Aeroport maya maya-Bureau</t>
  </si>
  <si>
    <t>Taxi: Domicile-Aeroport acheter le billet de maitre Malonga pour Ouesso</t>
  </si>
  <si>
    <t>Taxi: Aeroport-Cabinet de maitre malonga pour lui remettre son billet et budget</t>
  </si>
  <si>
    <t>Taxi: Cabinet de maitre malonga-Domicile</t>
  </si>
  <si>
    <t>Taxi: Domicile-Agence océan du nord destination Dolisie</t>
  </si>
  <si>
    <t>Taxi: Agence océan du nord de Dolisie-Hôtel</t>
  </si>
  <si>
    <t>Taxi: Hôtel-Restaurant</t>
  </si>
  <si>
    <t>Taxi: Hôtel-DDEF Dolisie</t>
  </si>
  <si>
    <t>Taxi: DDEF- Cour d'Appel</t>
  </si>
  <si>
    <t>Taxi: Cour d'appel-Hôtel</t>
  </si>
  <si>
    <t>Taxi: DDEF-Cour d'Appel</t>
  </si>
  <si>
    <t>Court fees</t>
  </si>
  <si>
    <t>Taxi: Cour d'Appel-Charden farell</t>
  </si>
  <si>
    <t>Taxi: Charden farell-Agence océan du nord de Dolisie payer mon billet pour le retour Brazzaville</t>
  </si>
  <si>
    <t>Achat du billet retour Dolisie-Brazzaville</t>
  </si>
  <si>
    <t>Taxi: Agence océan du nord-Hôtel</t>
  </si>
  <si>
    <t>Paiement frais d'hôtel pour trois nuitées à Dolisie du 12 au 15 mars 2019</t>
  </si>
  <si>
    <t>Food Allowance Dolisie du 12 au 15 mars 2019</t>
  </si>
  <si>
    <t>Taxi: Hôtel-Agence océan du nord de Dolisie à destination de brazzaville</t>
  </si>
  <si>
    <t>Taxi: Agence océan du nord de mikalou -Domicile</t>
  </si>
  <si>
    <t>Taxi: Bureau-Aeroport pour achat du billet de maitre Séverin</t>
  </si>
  <si>
    <t>Taxi: Aeroport-Bureau</t>
  </si>
  <si>
    <t>Taxi: Bureau-TGI de Brazzaville Alexis et moi pour assister à l'audience du cas LOBOKO.</t>
  </si>
  <si>
    <t>Taxi: Bureau-Agence océandu nord de Mikalou acheter les billets de Herick, Crépin et moi</t>
  </si>
  <si>
    <t>Taxi: Agence océan du nord de Mikalou-Agence ocean du nord de la liberté se renseigner pour le billet de maitre Anicet</t>
  </si>
  <si>
    <t>Taxi: Agence océan du nord de la liberté-Agence de Mikalou acheter le billet de maitre Anicet</t>
  </si>
  <si>
    <t>260306002019--65</t>
  </si>
  <si>
    <t>Taxi: Agence océan du nord de Mikalou-Bureau</t>
  </si>
  <si>
    <t>Taxi: Bureau- Agence océan du nord de Mikalou annuler les billets</t>
  </si>
  <si>
    <t>Taxi: Agence océan du nord de Mikalou- Bureau</t>
  </si>
  <si>
    <t xml:space="preserve">Taxi: Domicile-Gare routière </t>
  </si>
  <si>
    <t>Paiement du billet coaster pour Brazzaville-Oyo</t>
  </si>
  <si>
    <t>Taxi: Gare routière d'Oyo-Hôtel</t>
  </si>
  <si>
    <t xml:space="preserve">Taxi: Hôtel-Marché acheter la nourriture du détenu </t>
  </si>
  <si>
    <t xml:space="preserve">Achat nourriture du détenu </t>
  </si>
  <si>
    <t xml:space="preserve">Taxi: Marché-Gendarmerie nourrir le détenu </t>
  </si>
  <si>
    <t xml:space="preserve">Taxi: Hôtel-Marché acheter le petit déjeuner du détenu </t>
  </si>
  <si>
    <t>Taxi: Gendarmerie-TGI</t>
  </si>
  <si>
    <t xml:space="preserve">Taxi: TGI- Hôtel </t>
  </si>
  <si>
    <t xml:space="preserve">Taxi: Restaurant- Marché acheter la nourriture du soir du détenu </t>
  </si>
  <si>
    <t xml:space="preserve">Taxi: Marché- Gendarmerie donner la nourriture au détenu </t>
  </si>
  <si>
    <t xml:space="preserve">Taxi: Gendarmerie- Rejoindre Herick chez maître Anicet pour la rencontre du Procureur </t>
  </si>
  <si>
    <t xml:space="preserve">Taxi: Lieu de rencontre pour voir le Procureur - Hôtel </t>
  </si>
  <si>
    <t xml:space="preserve">Paiement frais dhôtel pour deux nuitées d'hôtel du 27 au 29 mars 2019 </t>
  </si>
  <si>
    <t xml:space="preserve">Food Allowance Oyo du 27 au 29 mars 2019 </t>
  </si>
  <si>
    <t xml:space="preserve">Taxi: Hôtel- Gare routière d'oyo à destination d'Ewo </t>
  </si>
  <si>
    <t>Achat billet de bus pour le trajet Oyo-Ewo</t>
  </si>
  <si>
    <t xml:space="preserve">Taxi: Gare routière d'Ewo- Hôtel </t>
  </si>
  <si>
    <t>Taxi hôtel-océan du nord à Oyo</t>
  </si>
  <si>
    <t xml:space="preserve">Food allowance à Oyo du 26 février au 1er mars 2019 soit 4 jours </t>
  </si>
  <si>
    <t>Taxi agence océan du nord mikalou-domicile</t>
  </si>
  <si>
    <t>Taxi bureau-agence océan du nord talangai</t>
  </si>
  <si>
    <t>Taxi agence océan du nord talangai-bureau</t>
  </si>
  <si>
    <t>Achat billet Brazzaville-Owando</t>
  </si>
  <si>
    <t>050307002019--44</t>
  </si>
  <si>
    <t>Taxi domicile-agence océan du nord talangai</t>
  </si>
  <si>
    <t>Taxi Moto pont Owando-hôtel à Owando</t>
  </si>
  <si>
    <t>Taxi Moto hôtel-restaurant à Owando</t>
  </si>
  <si>
    <t>Taxi Moto restaurant-hôtel à owando</t>
  </si>
  <si>
    <t>Taxi Moto hôtel-Ddef à Owando</t>
  </si>
  <si>
    <t>Taxi Moto Ddef-TGI à Owando</t>
  </si>
  <si>
    <t>Taxi Moto TGI-DDEF à Owando</t>
  </si>
  <si>
    <t>Taxi Moto Ddef-hôtel à Owando</t>
  </si>
  <si>
    <t>Taxi Moto hôtel-commissariat de police à Owando</t>
  </si>
  <si>
    <t>Taxi Moto commissariat de police-MA à Owando</t>
  </si>
  <si>
    <t>Taxi Moto MA-hôtel à Owando</t>
  </si>
  <si>
    <t>Ration des détenus au commissariat de police et la MA d'Owando</t>
  </si>
  <si>
    <t>Taxi Moto restaurant-hôtel à Owando</t>
  </si>
  <si>
    <t>Taxi Moto MA-Ddef à Owando</t>
  </si>
  <si>
    <t>Ration des détenus au commissariat de police et la MA de Owando</t>
  </si>
  <si>
    <t>Taxi Moto Ddef-agence océan du nord à Owando</t>
  </si>
  <si>
    <t>Taxi Moto agence océan du nord-hôtel à Owando</t>
  </si>
  <si>
    <t>Taxi Moto hôtel-pont à Owando</t>
  </si>
  <si>
    <t>Achat Billet Owando-Ouesso</t>
  </si>
  <si>
    <t>Taxi agence Séoul express-case de passage à Ouesso</t>
  </si>
  <si>
    <t>Paiement frais d'hôtel à Owando du 5 au 8 mars  soit 3 nuitées</t>
  </si>
  <si>
    <t>Food allowance à owando du 5 au 8 mars soit 4  jours</t>
  </si>
  <si>
    <t>Taxi case de passage-MA à Ouesso</t>
  </si>
  <si>
    <t>Taxi MA-case de passage Palf à Ouesso</t>
  </si>
  <si>
    <t>Ration des prévenus à la MA de Ouesso</t>
  </si>
  <si>
    <t>Taxi case de passage-restaurant à Ouesso</t>
  </si>
  <si>
    <t>Taxi restaurant-case de passage palf à Ouesso</t>
  </si>
  <si>
    <t>Taxi case de passage-Ddef à Ouesso</t>
  </si>
  <si>
    <t>Taxi DDEF-TGI à ouesso</t>
  </si>
  <si>
    <t>Taxi TGI-Ddef à Ouesso</t>
  </si>
  <si>
    <t xml:space="preserve">Taxi Ddef-case de passage Palf à Ouesso </t>
  </si>
  <si>
    <t>Taxi case de passage-TGI à Ouesso</t>
  </si>
  <si>
    <t>Taxi TGI-charden farell à Ouesso</t>
  </si>
  <si>
    <t>Taxi Charden farell-Air Congo à Ouesso</t>
  </si>
  <si>
    <t>Taxi Cir congo-case de passage à Ouesso</t>
  </si>
  <si>
    <t>Taxi case de passage-Océan du  nord à Ouesso</t>
  </si>
  <si>
    <t>Taxi océan du nord-restaurant  à Ouesso</t>
  </si>
  <si>
    <t>Taxi restaurant-océan du nord à Ouesso</t>
  </si>
  <si>
    <t>Pénalité pour l'annulation du billet océan du nord Ouesso-Makoua</t>
  </si>
  <si>
    <t>Taxi océan du nord-case de passage à Ouesso</t>
  </si>
  <si>
    <t>Food allowance à Ouesso du 9 au 13 Mars 2019 soit 5 jours</t>
  </si>
  <si>
    <t>Taxi case de passage-locaux Pnok à Ouesso</t>
  </si>
  <si>
    <t>Taxi Moto hôtel-restaurant à Etoumbi</t>
  </si>
  <si>
    <t>Taxi Moto restaurant-hôtel à Etoumbi</t>
  </si>
  <si>
    <t>Taxi Moto hôtel-Gendarmerie à Etoumbi</t>
  </si>
  <si>
    <t>Taxi Moto Gendarmerie-hôtel à Etoumbi</t>
  </si>
  <si>
    <t>Taxi Moto hôtel-Marché à Etoumbi</t>
  </si>
  <si>
    <t>Taxi Moto Marché-gendarmerie à Etoumbi</t>
  </si>
  <si>
    <t>Taxi Moto gendarmerie-restaurant à Etoumbi</t>
  </si>
  <si>
    <t>Taxi Moto Gendarmerie-hotel à Etoumbi</t>
  </si>
  <si>
    <t>Taxi Moto hôtel-charden farell à Etoumbi</t>
  </si>
  <si>
    <t>Taxi Moto charden farell-restaurant  à Etoumbi</t>
  </si>
  <si>
    <t>Taxi Moto restaurant-gendarmerie à Etoumbi</t>
  </si>
  <si>
    <t>Taxi Moto gendarmerie-marché à Etoumbi</t>
  </si>
  <si>
    <t>Ration du détenu resté à la gendarmerie d'Etoumbi</t>
  </si>
  <si>
    <t>Taxi Moto gendarmerie-domicile Cbef</t>
  </si>
  <si>
    <t>Taxi Moto domicile Cbef-hôtel à Etoumbi</t>
  </si>
  <si>
    <t>Taxi Etoumbi-Makoua</t>
  </si>
  <si>
    <t>Taxi Makoua-Ouesso</t>
  </si>
  <si>
    <t>Taxi gare routière-case de passage à Ouesso</t>
  </si>
  <si>
    <t>Taxi case de passage-restaurant à ouesso</t>
  </si>
  <si>
    <t>Paiement frais d'hôtel à Etoumbi du 14 au 19 Mars soit 5 nuitées</t>
  </si>
  <si>
    <t>Food allowance à Etoumbi du 14 au 19 Mars soit 6 jours</t>
  </si>
  <si>
    <t xml:space="preserve">Taxi case de passage-restaurant à Ouesso </t>
  </si>
  <si>
    <t>Taxi  case de passage-Air congo à Ouesso</t>
  </si>
  <si>
    <t>Pénalité pour l'annulation du billet d'avion Air Congo Ouesso-Brazzaville acheté le 13 mars</t>
  </si>
  <si>
    <t>Taxi air congo-Ddef à Ouesso</t>
  </si>
  <si>
    <t>Taxi DDEF-TGI à Ouesso</t>
  </si>
  <si>
    <t>Taxi TGI-agence Stélimac à Ouesso</t>
  </si>
  <si>
    <t>Taxi agence Stélimac-agence Séoul express à Ouesso</t>
  </si>
  <si>
    <t>Taxi agence Séoul-case de  passage à Ouesso</t>
  </si>
  <si>
    <t>Taxi case de passage-bureau WCS à Ouesso</t>
  </si>
  <si>
    <t>Taxi bureau WCS-case de passage à Ouesso</t>
  </si>
  <si>
    <t>Taxi hôtel-restaurant à Oyo</t>
  </si>
  <si>
    <t>Taxi restaurant-hôtel à Oyo</t>
  </si>
  <si>
    <t>Paiement frais d'hôtel à Oyo du 21 au 22 mars 2019 soit 1 nuitée</t>
  </si>
  <si>
    <t>Taxi bureau WCS-domicile</t>
  </si>
  <si>
    <t>Food allowance à Ouesso du 20 au 23 mars 2019 soit 4  jours</t>
  </si>
  <si>
    <t>Taxi bureau-palais de justice</t>
  </si>
  <si>
    <t>Taxi palais de justice-bureau</t>
  </si>
  <si>
    <t>Taxi bureau-bureau WCS</t>
  </si>
  <si>
    <t>Taxi bureau WCS-bureau</t>
  </si>
  <si>
    <t>Taxi moto hôtel - place rouge pour investigation</t>
  </si>
  <si>
    <t>Taxi moto place rouge - ave de la paix pour investigation</t>
  </si>
  <si>
    <t>Taxi moto ave de la paix - qtier 2 pour investigation</t>
  </si>
  <si>
    <t>Taxi moto qtier 2 - ave Mboumandzi pour investigation</t>
  </si>
  <si>
    <t>Taxi moto avec mboumandzi - place rouge pour rendez vous avec une cible</t>
  </si>
  <si>
    <t>Achat boisson lors de la rencontre avec la cible</t>
  </si>
  <si>
    <t>Trust Building</t>
  </si>
  <si>
    <t>Taxi moto place rouge - hôtel</t>
  </si>
  <si>
    <t>Taxi moto hôtel - marché massanda pour le rendez-vous avec la cible</t>
  </si>
  <si>
    <t>Achat de la boisson lors de la rencontre</t>
  </si>
  <si>
    <t>Taxi moto marché massanda - gare routière de mayeye</t>
  </si>
  <si>
    <t>Taxi moto gare de Mayeye - Qtier massanda rencontrer la cible</t>
  </si>
  <si>
    <t>Achat boisson et à manger pour la cible et son frère lors de la rencontre</t>
  </si>
  <si>
    <t xml:space="preserve">Taxi moto qtier Massanda - hôtel </t>
  </si>
  <si>
    <t>Taxi moto hôtel - place rouge vérifier les véhicules en partance pour Dolisie</t>
  </si>
  <si>
    <t>Taxi moto place rouge - gare routière de Dolisie sur Sibiti</t>
  </si>
  <si>
    <t>Achat du billet Dolisie-Sibiti</t>
  </si>
  <si>
    <t xml:space="preserve">Taxi gare routière de Dolisie - ocean du nord pour achat du billet Dolisie-BZV </t>
  </si>
  <si>
    <t>Achat du billet Dolisie-BZV pour retour de mission</t>
  </si>
  <si>
    <t>Taxi gare routière ocean du nord - hôtel</t>
  </si>
  <si>
    <t>Taxi hôtel - gare routière océan du nord retour de mission de Sibiti</t>
  </si>
  <si>
    <t>Taxi Ocean Mikalou - domicile retour de mission de Sibiti</t>
  </si>
  <si>
    <t>Food Allowance mission de Sibiti du 26/02 au 04/03/2019</t>
  </si>
  <si>
    <t>Paiement frais d'hôtel mission de Sibiti 05 nuitées du 26/02 au 03/03/2019</t>
  </si>
  <si>
    <t>Paiement frais d'hôtel à Dolisie retour de mission de Sibiti 01 nuitée du 03 au 04/03/2019</t>
  </si>
  <si>
    <t>Taxi bureau - ocean Talangai Liberté pour achat du billet BZV-Oyo</t>
  </si>
  <si>
    <t>Taxi ocean talangai Liberté - Stelimac pour achat billet mission Oyo</t>
  </si>
  <si>
    <t>Taxi Stelimac Mikalou - domicile</t>
  </si>
  <si>
    <t>Taxi domicile - gare routière des coaster Lycee Thomas Sankara pour mission d'Oyo</t>
  </si>
  <si>
    <t>Achat du billet BZV-Oyo dans le coaster</t>
  </si>
  <si>
    <t>Taxi gare routière Oyo - hôtel mission d'Oyo</t>
  </si>
  <si>
    <t>Taxi hôtel - marché central rencontrer une cible</t>
  </si>
  <si>
    <t>Achat à manger lors de la rencontre avec la cible et son frère</t>
  </si>
  <si>
    <t>Taxi marché central - Meddy Chance pour prospection</t>
  </si>
  <si>
    <t>Taxi Meddy chance - av.patrice nguesso pour investigation</t>
  </si>
  <si>
    <t>Taxi Av patrice Nguesso - Agence Mtn rencontrer une cible</t>
  </si>
  <si>
    <t>Achat à boire et à manger lors de la rencontre avec la cible</t>
  </si>
  <si>
    <t xml:space="preserve">Taxi Agence mtn - av Edith Mbongo </t>
  </si>
  <si>
    <t xml:space="preserve">Taxi Av Edith Mbongo - hôtel </t>
  </si>
  <si>
    <t>Taxi Hôtel - av Pierre Mahoungou pour prospection</t>
  </si>
  <si>
    <t>Taxi av. Pierre Mahoungou - Charden Farell pour le retrait du reste du budget</t>
  </si>
  <si>
    <t>Taxi Charden Farell - Rue Mbobo pour investigation</t>
  </si>
  <si>
    <t>Taxi av Bouanga - rue Bokouele</t>
  </si>
  <si>
    <t>Taxi rue Bokouele - ocean du nord pour achat du billet Oyo-BZV</t>
  </si>
  <si>
    <t>Taxi ocean du nord - gare routière des coasters pour reservation de ma place Oyo-BZV</t>
  </si>
  <si>
    <t>Taxi gare routière - hôtel</t>
  </si>
  <si>
    <t>Taxi hôtel - gare routière des coaster pour retour de mission d'Oyo</t>
  </si>
  <si>
    <t>Achat de la place dans le coaster Oyo-BZV</t>
  </si>
  <si>
    <t>Food Allowance mission d'Oyo du 09 au 12/03/2019</t>
  </si>
  <si>
    <t>Paiement frais d'hôtel pour 03 nuitées du 09 au 12/03/2019 mission d'Oyo</t>
  </si>
  <si>
    <t>Taxi gare routière des coasters lycée Thomas Sankara - domicile retour de mission</t>
  </si>
  <si>
    <t>Taxi bureau - ocean du nord Talangai liberté pour achat du billet BZV-Owando</t>
  </si>
  <si>
    <t>Achat du billet BZV-Owando pour mission d'investigation</t>
  </si>
  <si>
    <t>270307302019--19</t>
  </si>
  <si>
    <t>Taxi Ocean du nord Talangai liberté - domicile retour d'achat du billet de mission</t>
  </si>
  <si>
    <t>Taxi domicile - ocean du nord pour mission d'investigation</t>
  </si>
  <si>
    <t>Taxi moto gare routière ocean Owando - hôtel</t>
  </si>
  <si>
    <t>Taxi moto hôtel - grand marché pour investigation</t>
  </si>
  <si>
    <t>Taxi moto grand marché - rue Dolisie pour investigation</t>
  </si>
  <si>
    <t>Taxi moto rue Dolisie - rue Boundji pour investigation</t>
  </si>
  <si>
    <t>Taxi moto rue Boundji - rue Makoua pour investigation</t>
  </si>
  <si>
    <t>Taxi moto rue Makoua - rue Kelle pour investigation</t>
  </si>
  <si>
    <t>Taxi moto rue Kelle - hôtel retour d'investigations sur le terrain</t>
  </si>
  <si>
    <t>Taxi moto hôtel - grand marché pour la rencontre avec cible</t>
  </si>
  <si>
    <t xml:space="preserve">Achat à manger et boison lors de la rencontre avec la cible </t>
  </si>
  <si>
    <t>Taxi moto grand marché - rue Mwene Okemba pour rendez-vous avec cible</t>
  </si>
  <si>
    <t>Achat à boire lors du rendez-vous avec une cible</t>
  </si>
  <si>
    <t>Taxi moto rue Mwene Okemba - hôtel retour du rendez vous avec la cible</t>
  </si>
  <si>
    <t>Taxi moto hôtel - marché central pour investigation</t>
  </si>
  <si>
    <t>Taxi moto marché central - rue Impfondo pour investigation</t>
  </si>
  <si>
    <t>Taxi moto Impfondo - rue Assoko pour investigation</t>
  </si>
  <si>
    <t>Taxi moto rue Assoko - rue Mwene Ingoulou pour investigation</t>
  </si>
  <si>
    <t>Ahat à manger lors de la discussion avec une cible sur le terrain</t>
  </si>
  <si>
    <t>Taxi moto rue Mwene Ingoulou - rue Dongou pour investigation</t>
  </si>
  <si>
    <t>Taxi moto rue Dongou - rue Mbamou pour investigation</t>
  </si>
  <si>
    <t>Taxi moto rue Mbamou - rue Allebou pour investigation</t>
  </si>
  <si>
    <t>Taxi moto rue Allebo - Charden Farell grand marché pour retrait d'argent</t>
  </si>
  <si>
    <t>Taxi moto Charden Farell - hôtel retour du terrain</t>
  </si>
  <si>
    <t>Taxi moto hôtel - gare routière pour investigation</t>
  </si>
  <si>
    <t>Taxi moto gare routière - av. de la radio pour prospection</t>
  </si>
  <si>
    <t>Taxi moto av de la radio - av Mwene Sondzo pour prospection</t>
  </si>
  <si>
    <t>Taxi moto av Mwene Sondzo - rue Owassa pour investigation</t>
  </si>
  <si>
    <t>Taxi moto rue Owassa - rue Pointe Noire pour prospection</t>
  </si>
  <si>
    <t>Taxi moto rue Pointe Noire - rue Impfondo pour Investigation</t>
  </si>
  <si>
    <t>Taxi moto rue Impfondo - av Sangmelima pour investigation</t>
  </si>
  <si>
    <t>Taxi moto av Sangmelima - hôtel retour du terrain</t>
  </si>
  <si>
    <t>Taxi moto hôtel - rue Dolisie pour investigation</t>
  </si>
  <si>
    <t xml:space="preserve">Achat boisson pour la cible lors de notre conversation </t>
  </si>
  <si>
    <t>Taxi moto rue Dolisie - rue Owassa pour prospection</t>
  </si>
  <si>
    <t>Taxi moto rue Owassa - rue Djambala à la rencontre d'une cible</t>
  </si>
  <si>
    <t xml:space="preserve">Achat à manger pour la cible lors du rendez vous </t>
  </si>
  <si>
    <t>Taxi moto rue Djambala - banque postale rencontrer la cible</t>
  </si>
  <si>
    <t>Achat à boire durant notre rendez vous chez Fanta</t>
  </si>
  <si>
    <t>Taxi moto banque postale - rue Kelle pour invest</t>
  </si>
  <si>
    <t xml:space="preserve">Taxi moto rue Kelle - Stade Marien Ngouabi </t>
  </si>
  <si>
    <t>Taxi moto Stade Marien Ngouabi - hôtel retour du terrain</t>
  </si>
  <si>
    <t>Taxi à Impfondo : hôtel - DDEF (suivi pv)</t>
  </si>
  <si>
    <t>Herick</t>
  </si>
  <si>
    <t xml:space="preserve">Décharge </t>
  </si>
  <si>
    <t>Taxi à Impfondo : DDEF - hôtel après suivi pv</t>
  </si>
  <si>
    <t>Taxi à Impfondo : hôtel - gendarmerie suivre l'audition de Wicliff</t>
  </si>
  <si>
    <t xml:space="preserve">Taxi à Impfondo : gendarmerie - restaurant après l'audition de Wicliff </t>
  </si>
  <si>
    <t xml:space="preserve">Taxi à Impfondo restaurant - hôtel vérifier s'il y avait des chambres libres, vu qu'on devait libérer le précédent hôtel ayant été consigné </t>
  </si>
  <si>
    <t xml:space="preserve">Taxi à Impfondo le matin : hôtel - marché acheter la ration des des prévenus </t>
  </si>
  <si>
    <t xml:space="preserve">Taxi à Impfondo : marché - brigade de la gendarmerie - hôtel après la visite geôle </t>
  </si>
  <si>
    <t>Taxi à Impfondo le soir : hôtel - marché (acheter la ration des prévenus ) - brigade - hôtel  (visite geôle )</t>
  </si>
  <si>
    <t xml:space="preserve">Taxi à Impfondo : hôtel - restaurant - hôtel </t>
  </si>
  <si>
    <t xml:space="preserve">Taxi à Impfondo le matin : hôtel - marché acheter la pitance des prévenus </t>
  </si>
  <si>
    <t>Taxi à Impfondo le matin : marché - brigade - hôtel  (visite geôle )</t>
  </si>
  <si>
    <t xml:space="preserve">Taxi à Impfondo le soir : hôtel -  marché  (acheter la ration des prisonniers ) - brigade </t>
  </si>
  <si>
    <t>Taxi à Impfondo : bridage - commandement de la gendarmerie suivre la confrontation entre Wicliff et Djamal</t>
  </si>
  <si>
    <t xml:space="preserve">Taxi à Impfondo : commandement de la gendarmerie - restaurant - hôtel , après la confrontation </t>
  </si>
  <si>
    <t xml:space="preserve">Taxi à Impfondo : Résidence wcs - DDEF prendre les EF pour aller imprimer les pv à la bureautique </t>
  </si>
  <si>
    <t xml:space="preserve">Taxi à Impfondo avec l'agent des EF : DDEF - bureautique pour imprimer les pv de constat d'infraction </t>
  </si>
  <si>
    <t xml:space="preserve">Impression pv constat d'infraction à Impfondo </t>
  </si>
  <si>
    <t xml:space="preserve">Taxi à Impfondo avec l'agent EF : Bureautique - gendarmerie pour signature des prévenus </t>
  </si>
  <si>
    <t>Taxi à Impfondo : gendarmerie - restaurant - gendarmerie vérifier si les pv pouvaient être signés le soir (la procédure des gendarmes étant encore en cours de correction )</t>
  </si>
  <si>
    <t xml:space="preserve">Taxi à Impfondo : gendarmerie - résidence Wcs </t>
  </si>
  <si>
    <t xml:space="preserve">Taxi à Impfondo : Résidence wcs - gendarmerie pour signature pv et défèrement </t>
  </si>
  <si>
    <t xml:space="preserve">Taxi à Impfondo : tribunal - restaurant - résidence wcs après le défèrement </t>
  </si>
  <si>
    <t xml:space="preserve">Taxi à Impfondo : Résidence wcs - aéroport </t>
  </si>
  <si>
    <t>Food allowance à Impfondo du 24 février au 06 mars 2019</t>
  </si>
  <si>
    <t xml:space="preserve">Taxi à Brazzaville : bureau domicile après la mission d'Impfondo </t>
  </si>
  <si>
    <t xml:space="preserve">Taxi à Brazzaville : bureau - DFAP - bureau rencontrer le Collaborateur du DFAP au sujet du vol de scellé à Owando </t>
  </si>
  <si>
    <t>Taxi à BZV : Bureau - océan du nord - bureau acheter un billet à destination de PNR</t>
  </si>
  <si>
    <t xml:space="preserve">Taxi à BZV: Aéroport - bureau après avoir accompagné Luc </t>
  </si>
  <si>
    <t>Taxi à BZV: Bureau - Océan du Nord - bureau annuler le billet de PNR</t>
  </si>
  <si>
    <t xml:space="preserve">Taxi à BZV: domicile - MEF rencontrer le DG avec Perrine </t>
  </si>
  <si>
    <t xml:space="preserve">Taxi à BZV: domicile - gare routière à destination d'Oyo </t>
  </si>
  <si>
    <t>Achat Billet  BZV-Oyo</t>
  </si>
  <si>
    <t xml:space="preserve">Taxi à Oyo (voiture): gare routière - hôtel </t>
  </si>
  <si>
    <t xml:space="preserve">Taxi à Oyo :  hôtel - marché pour l'achat de la ration du prévenu </t>
  </si>
  <si>
    <t>Taxi à Oyo : marché -  gendarmerie (visite geôle )</t>
  </si>
  <si>
    <t xml:space="preserve">Taxi à Oyo : gendarmerie - restaurant - hôtel après la visite geôle </t>
  </si>
  <si>
    <t xml:space="preserve">Taxi à Oyo : hôtel - marché acheter la ration du prévenu </t>
  </si>
  <si>
    <t>Ration prévenu à OYO</t>
  </si>
  <si>
    <t>Taxi à Oyo : marché - gendarmerie  (visite geôle )</t>
  </si>
  <si>
    <t xml:space="preserve">Taxi à Oyo : gendarmerie - tribunal suivre l'audience </t>
  </si>
  <si>
    <t xml:space="preserve">Taxi à Oyo : tribunal hôtel après le suivi de l'audience </t>
  </si>
  <si>
    <t xml:space="preserve">Taxi à Oyo : hôtel -restaurant - hôtel </t>
  </si>
  <si>
    <t xml:space="preserve">Taxi à Oyo : hôtel marché acheter la ration du prévenu </t>
  </si>
  <si>
    <t xml:space="preserve">Taxi à Oyo : marché - hôtel m'échanger afin d'aller rencontrer le Procureur avec l'avocat </t>
  </si>
  <si>
    <t>Taxi à Oyo : hôtel - hôtel de l'avocat en vue de rencontrer le Procureur au sujet de la détention du condamné à 5 ans</t>
  </si>
  <si>
    <t xml:space="preserve">Taxi à Oyo : hôtel de l'avocat - hôtel </t>
  </si>
  <si>
    <t>Paiement frais d'hôtel Nuitée à Oyo du 27 au 29 mars 2019</t>
  </si>
  <si>
    <t>Food allowance à Oyo du 27 au 29 mars 2019</t>
  </si>
  <si>
    <t xml:space="preserve">Taxi à  Oyo : hôtel gare routière </t>
  </si>
  <si>
    <t xml:space="preserve">Taxi Oyo - Owando </t>
  </si>
  <si>
    <t xml:space="preserve">Taxi à Owando : gare routière - hôtel </t>
  </si>
  <si>
    <t>Taxi à Owando : hôtel - TGI (CA ) vérification cas Evoura et KONGA,  sollicitation appel PG</t>
  </si>
  <si>
    <t>Taxi à Owando : Tribunal - DDEF  (rapport à la DD)</t>
  </si>
  <si>
    <t>Taxi à Owando : DDEF - Agence Charden farell  (retrait fonds )</t>
  </si>
  <si>
    <t xml:space="preserve">Taxi à Owando : Charden farell - restaurant </t>
  </si>
  <si>
    <t>Taxi à Owando : Restaurant - Maison d'arrêt - commissariat - hôtel (visite geôle )</t>
  </si>
  <si>
    <t xml:space="preserve">Ration des détenus à Owando </t>
  </si>
  <si>
    <t xml:space="preserve">Paiement frais d'hôtel Nuitées à Owando du 29 au 30 mars </t>
  </si>
  <si>
    <t>Relevé</t>
  </si>
  <si>
    <t>AGIOS DU 31/01/19 AU 28/02/19</t>
  </si>
  <si>
    <t>Wildcat</t>
  </si>
  <si>
    <t>Achat crédit Télephonique AIRTEL, relatif au budget prévisionnel mensuel du mois de MARS 2019/CHQ N 3635021</t>
  </si>
  <si>
    <t>FRAIS RET.DEPLACE Chq n°3635021</t>
  </si>
  <si>
    <t>EAGLE-USFWS</t>
  </si>
  <si>
    <t>Salaire du mois de Février 2019-Jospin Mésach KAYA DAMBA/CHQ N 3635018</t>
  </si>
  <si>
    <t>FRAIS RET.DEPLACE Chq n°3635018</t>
  </si>
  <si>
    <t>Reglement facture bonus medias portant sur l'arrestation des trafiquants des produits de faune à IMPFONDO CHQ N°3635025</t>
  </si>
  <si>
    <t>FRAIS RET.DEPLACE Chq n°03635025</t>
  </si>
  <si>
    <t>FRAIS CERTIFICATION DU CHEQUE SNE/CHQ N°3635024</t>
  </si>
  <si>
    <t>Règlement facture SNE Janvier-Février 2019 CHQ N°03635024</t>
  </si>
  <si>
    <t>Maitre Anicet MOUSSAHOU GOMA pour solde contrat d'engagement d'avocat du 04 décembre 2018  /CHQ N 03635023</t>
  </si>
  <si>
    <t>FRAIS RET.DEPLACE Chq n°03635023</t>
  </si>
  <si>
    <t>FRAIS RET.DEPLACE Chq n°3635026</t>
  </si>
  <si>
    <t>Achat crédit Télephonique MTN, relatif au budget prévisionnel mensuel du mois de MARS 2019/CHQ N 3635022</t>
  </si>
  <si>
    <t>Reglement facture Congo Telecom-FEVRIER 2019/CHQ n°3635027</t>
  </si>
  <si>
    <t>FRAIS RET.DEPLACE Chq n°03635028</t>
  </si>
  <si>
    <t>Quote part de rémunération versée par PALF à Perrine ODIER, Coordinatrice (Janvier et février 2019 /CHQ N°3635029</t>
  </si>
  <si>
    <t>FRAIS RET.DEPLACE Chq n°03635029</t>
  </si>
  <si>
    <t>Maitre Anicet MOUSSAHOU GOMA contrat d'engagement d'avocat du 15 mars 2019  /CHQ N 03635031</t>
  </si>
  <si>
    <t>FRAIS RET.DEPLACE Chq n°03635031</t>
  </si>
  <si>
    <t>Maitre Scrutin Mabiking MOUYETI contrat d'engagement d'avocat du 15 mars 2019  /CHQ N 03635030</t>
  </si>
  <si>
    <t>FRAIS RET.DEPLACE Chq n°03635030</t>
  </si>
  <si>
    <t>COTISATION WEB BANK</t>
  </si>
  <si>
    <t>FRAIS RET.DEPLACE Chq n°3635034</t>
  </si>
  <si>
    <t>Reglement facture bonus medias portant sur les audiences des trafiquants des produits de faune du 21,26 et 28 mars 2019 aux TGI de BZV, EWO et OYO</t>
  </si>
  <si>
    <t>Ordre de virement</t>
  </si>
  <si>
    <t>V.P EMIS Mlle LENDO LEPERS Jewel (Mr LENDO Rodrigue via compte bancaire de sa fille) pour le paiement du loyer de PNR-MARS 2019</t>
  </si>
  <si>
    <t>Achat crédit Télephonique AIRTEL, relatif au budget prévisionnel mensuel du mois d'AVRIL 2019/CHQ N 3635039</t>
  </si>
  <si>
    <t>FRAIS RET.DEPLACE Chq n°3635039</t>
  </si>
  <si>
    <t>Maitre Audrey MALONGA MBOKO ouverture dossier tribunal du travail affaires (i73x et i55s)  /CHQ N 03635032</t>
  </si>
  <si>
    <t>Achat crédit Télephonique MTN, relatif au budget prévisionnel mensuel du mois de AVRIL 2019/CHQ N 3635038</t>
  </si>
  <si>
    <t>Achat extincteur à poudre ABC 9KG/AIR LIQUIDE</t>
  </si>
  <si>
    <t>Maitre Audrey MALONGA MBOKO contrat d'engagement d'avocat du 15 mars 2019  /CHQ N 03635041</t>
  </si>
  <si>
    <t>FRAIS RET.DEPLACE Chq n°03635041</t>
  </si>
  <si>
    <t>Maitre Mohamed SAMBA contrat d'engagement d'avocat du 15 mars 2019  /CHQ N 03635040</t>
  </si>
  <si>
    <t>FRAIS RET.DEPLACE Chq n°03635040</t>
  </si>
  <si>
    <t>Paiement Loyer bureau de BZV pour le 1er trimestre de l'année 2019/CHQ N 03635042</t>
  </si>
  <si>
    <t>Bonus du mois de janvier 2019-Dalia OYONTSIO</t>
  </si>
  <si>
    <t>Bonus pour Opération IMPFONDO du 27 Février 2019-Mésange CIGNAS</t>
  </si>
  <si>
    <t>Bonus pour Opération IMPFONDO du 27 Février 2019-i23c</t>
  </si>
  <si>
    <t>Bonus du mois de Janvier 2019-it87</t>
  </si>
  <si>
    <t>Bonus du mois de Février 2019-Evariste LELOUSSI</t>
  </si>
  <si>
    <t>Bonus du mois de Février 2019-Crépin IBOUILI</t>
  </si>
  <si>
    <t>Bonus du mois de février 2019-Dalia OYONTSIO</t>
  </si>
  <si>
    <t>Bonus pour opération Impfondo du 27 Février 2019 -Hérick TCHICAYA</t>
  </si>
  <si>
    <t>Bonus encouragement mission Impfondo- Hérick TCHICAYA</t>
  </si>
  <si>
    <t>Bonus pour opération Impfondo du 27 février 2019-Gaudet MALANDA</t>
  </si>
  <si>
    <t>Bonus de responsabilité mois de janvier 2019- Hérick TCHICAYA</t>
  </si>
  <si>
    <t>Bonus du mois de janvier 2019- Hérick TCHICAYA</t>
  </si>
  <si>
    <t>Bonus de responsabilité du mois de février 2019- Hérick TCHICAYA</t>
  </si>
  <si>
    <t>Bonus du mois de février 2019 -Hérick TCHICAYA</t>
  </si>
  <si>
    <t>Bonus du mois de janvier 2019 -Gaudet MALANDA</t>
  </si>
  <si>
    <t>Bonus du mois de février 2019- Gaudet MALANDA</t>
  </si>
  <si>
    <t>Bonus du mois de février 2019 -CI64</t>
  </si>
  <si>
    <t>Bonus du mois de février 2019- Mésange CIGNAS</t>
  </si>
  <si>
    <t>Bonus de responsabilité du mois de février 2019 -Mésange CIGNAS</t>
  </si>
  <si>
    <t>Bonus du mois de février 2019 -Jospin Mésach KAYA</t>
  </si>
  <si>
    <t>Achat billet d'avion retour Impfondo - BZV</t>
  </si>
  <si>
    <t>Achat billet d'avion pour Maitre Severin pour BZV-PNR</t>
  </si>
  <si>
    <t>Achat billet de Maitre Anicet MOUSSAHOU GOMA pour Oyo</t>
  </si>
  <si>
    <t>Taxi Residence de WCS-Marché acheter la nourriture des détenus</t>
  </si>
  <si>
    <t xml:space="preserve">Taxi moto gendarmerie/gendarmerie pour aller prendre les scellés </t>
  </si>
  <si>
    <t>Achat nourriture lors de la rencontre avec la cible</t>
  </si>
  <si>
    <t>Bank fees</t>
  </si>
  <si>
    <t>Telephone</t>
  </si>
  <si>
    <t>Internet</t>
  </si>
  <si>
    <t>Achat du marker permanent</t>
  </si>
  <si>
    <t>Maitre MALONGA MBOKO Audrey-frais de mission OUESSO du 11 au 15 mars 2019</t>
  </si>
  <si>
    <t>22/GCF</t>
  </si>
  <si>
    <t>Frais de transfert à Crépin/OWANDO</t>
  </si>
  <si>
    <t>Frais de transfert à i23c/NKAYI</t>
  </si>
  <si>
    <t>Frais de transfert à Dalia/ETOUMBI</t>
  </si>
  <si>
    <t>23/GCF</t>
  </si>
  <si>
    <t>Frais de transfert à Gaudet/DOLISIE</t>
  </si>
  <si>
    <t>Mobilemoney</t>
  </si>
  <si>
    <t>Frais de transfert à Hérick/OWANDO</t>
  </si>
  <si>
    <t>25/GCF</t>
  </si>
  <si>
    <t>Frais de transfert à Gaudet/EWO</t>
  </si>
  <si>
    <t>24/GCF</t>
  </si>
  <si>
    <t>Frais de transfert à IT87/OWANDO</t>
  </si>
  <si>
    <t>14/GCF</t>
  </si>
  <si>
    <t>Frais de transfert à CI64/ZANAGA</t>
  </si>
  <si>
    <t>Frais de transfert à Dalia/OUESSO</t>
  </si>
  <si>
    <t>Prestation mars 2019-Odile FIELO (La Ménagère)</t>
  </si>
  <si>
    <t>EAGLE-AVAAZ</t>
  </si>
  <si>
    <t>Paiement frais d'hôtel à Oyo du 26 février au 1er mars 2019  soit 3 nuitées</t>
  </si>
  <si>
    <t>FRAIS S/VIRT EMIS</t>
  </si>
  <si>
    <t>Ration des detenus du 26 Fevrier au 04 Mars 2019 soit 07 jours/ETOUMBI</t>
  </si>
  <si>
    <t>Food allowance mission Kinshasa du 25 au 03 mars 2019</t>
  </si>
  <si>
    <t>Paiement FRAIS d'hôtel à Impfondo du 24 février au 04 mars 2019</t>
  </si>
  <si>
    <t>Paiement frais d'hôtel Nuitées à Impfondo du 24 févier au 04 mars  2019</t>
  </si>
  <si>
    <t>Ration des detenus à Ewo du  05 au 07 Mars 2019  2019 soit 03 jours</t>
  </si>
  <si>
    <t>Achat boisson lors de la rencontre avec la cible et son partenaire</t>
  </si>
  <si>
    <t>Achat billet de Maitre BIYOUDI Severin à l'agence Ocean du Nord Mikalou pour Bzv-Dolisie</t>
  </si>
  <si>
    <t>Paiement frais de l'expédition du cas MATALAMBAKOU à la cour d'appel de Dolisie</t>
  </si>
  <si>
    <t>Billets Coaster à destination d'Owando/ Jospin et Amenophys</t>
  </si>
  <si>
    <t>Achat billet BZV-EWO/Me MALONGA</t>
  </si>
  <si>
    <t>Frais de transfer à CI64/PNR</t>
  </si>
  <si>
    <t>Me Anicet-complément frais de mission/OYO POUR 01 jour de plus</t>
  </si>
  <si>
    <t>Frais de transfert à i23c/OYO</t>
  </si>
  <si>
    <t>27/GCF</t>
  </si>
  <si>
    <t xml:space="preserve">Taxi à Owando : Hôtel - gare routière </t>
  </si>
  <si>
    <t xml:space="preserve">Taxi Owando - Oyo </t>
  </si>
  <si>
    <t>Taxi à Oyo : gare routière - hôtel  (1 pas de places )- hôtel 2</t>
  </si>
  <si>
    <t xml:space="preserve">Taxi à Oyo : hôtel - marché acheter la ration du détenu </t>
  </si>
  <si>
    <t xml:space="preserve">Ration du détenu à Oyo </t>
  </si>
  <si>
    <t xml:space="preserve">Taxi à Oyo : gendarmerie - restaurant - hôtel </t>
  </si>
  <si>
    <t xml:space="preserve">Taxi à Oyo le soir : hôtel - marché acheter la ration du détenu </t>
  </si>
  <si>
    <t xml:space="preserve">Ration du détenu à Oyo le soir </t>
  </si>
  <si>
    <t xml:space="preserve">Taxi à Oyo : marché - gendarmerie - hôtel  (visite geôle du soir </t>
  </si>
  <si>
    <t xml:space="preserve">Taxi à Oyo la nuit : hôtel - restaurant - hôtel </t>
  </si>
  <si>
    <t xml:space="preserve">Food allowance à Oyo du 30 au 31 mars </t>
  </si>
  <si>
    <t>Paiement frais d'hôtel Nuitée à Oyo du 30 au 31 mars 2019</t>
  </si>
  <si>
    <t>Taxi à Oyo : hôtel - gare routière à destination de BZV</t>
  </si>
  <si>
    <t>Billet Oyo - BZV</t>
  </si>
  <si>
    <t xml:space="preserve">Taxi à BZV : gare routière - domicile </t>
  </si>
  <si>
    <r>
      <t xml:space="preserve">Monnaie de tenue de compte: </t>
    </r>
    <r>
      <rPr>
        <b/>
        <sz val="11"/>
        <color theme="5"/>
        <rFont val="Arial Narrow"/>
        <family val="2"/>
      </rPr>
      <t>XAF</t>
    </r>
  </si>
  <si>
    <t>Mois</t>
  </si>
  <si>
    <t>Noms &amp; prénoms</t>
  </si>
  <si>
    <t>MONTANT RECU DE</t>
  </si>
  <si>
    <t>Transféré</t>
  </si>
  <si>
    <t>Dépensé</t>
  </si>
  <si>
    <t>Rapprochements soldes</t>
  </si>
  <si>
    <t>Fichiers individuels</t>
  </si>
  <si>
    <t>Ecart</t>
  </si>
  <si>
    <t>Observations</t>
  </si>
  <si>
    <t>Caisses</t>
  </si>
  <si>
    <t>OK</t>
  </si>
  <si>
    <t>BI92</t>
  </si>
  <si>
    <t>Bley</t>
  </si>
  <si>
    <t>Dieudonné</t>
  </si>
  <si>
    <t>E8</t>
  </si>
  <si>
    <t>Evariste LELOUSSI</t>
  </si>
  <si>
    <t>E4</t>
  </si>
  <si>
    <t>Franck</t>
  </si>
  <si>
    <t>Hérick TCHICAYA</t>
  </si>
  <si>
    <t>HI92</t>
  </si>
  <si>
    <t>i73x</t>
  </si>
  <si>
    <t>i55s</t>
  </si>
  <si>
    <t>it87</t>
  </si>
  <si>
    <t>Mavy MALELA</t>
  </si>
  <si>
    <t>Mésange CIGNAS*</t>
  </si>
  <si>
    <t>Perrine ODIER</t>
  </si>
  <si>
    <t>Sven</t>
  </si>
  <si>
    <t>Banque</t>
  </si>
  <si>
    <t>BCI-PALF</t>
  </si>
  <si>
    <t>TOTAUX</t>
  </si>
  <si>
    <t>BALANCE CAISSES ET BANQUE AU 31 MARS 2019</t>
  </si>
  <si>
    <t>Balance au          01 mars 2019</t>
  </si>
  <si>
    <t>mars</t>
  </si>
  <si>
    <t>Frais de transfert à Jospin/EWO</t>
  </si>
  <si>
    <t>Étiquettes de lignes</t>
  </si>
  <si>
    <t>Total général</t>
  </si>
  <si>
    <t xml:space="preserve">Somme de Spent in national currency </t>
  </si>
  <si>
    <t>Balance au 1er mars + montant reçu en mars- dépenses faites en mars= Balance au 31 mars 2019</t>
  </si>
  <si>
    <t>Balance au 31 MARS 2019</t>
  </si>
  <si>
    <t>Frais de mission Maitre Séverin BIYOUDI MIAKASSISSA budget Dolisie</t>
  </si>
  <si>
    <t>Avance sur salaire au comptable Mavy Dierre Aimerel MALELA  /CHQ N 03635028</t>
  </si>
  <si>
    <t xml:space="preserve">Pénalité pour l'annulation du billet de PNR </t>
  </si>
  <si>
    <t>Pénalité pour l'annulation des billets de Crépin,Hérick et Gaudet pour OWANDO</t>
  </si>
  <si>
    <t>Spent in $</t>
  </si>
  <si>
    <t>Exchange rate $</t>
  </si>
  <si>
    <t>Taxi residence-bureautique pour la mise à jour du fichier comptable et Daily report</t>
  </si>
  <si>
    <t>Taxi bureautique-agence océan du nord pour l'achat du billet</t>
  </si>
  <si>
    <t>Taxi résidence-commissariat de police pour rétirer le PV manquant dans la procédure des peaux de panthère</t>
  </si>
  <si>
    <t>Taxi commissariat de police-residence</t>
  </si>
  <si>
    <t>Taxi bureau du PNOK-résidence</t>
  </si>
  <si>
    <t>Taxi agence océan du nord-restaurant</t>
  </si>
  <si>
    <t>Achat billet Ouesso-brazzaville</t>
  </si>
  <si>
    <t>Taxi Résidence-Restaurant</t>
  </si>
  <si>
    <t>Taxi restaurant-Bureau du PNOK Ouesso pour prendre la copie du PV manquant dans la procédure des peaux de panthère</t>
  </si>
  <si>
    <t>Food allowance à Ouesso du 28 mars au 01 Avril 2019</t>
  </si>
  <si>
    <t xml:space="preserve">Taxi: Hôtel-Gendarmerie faire la visite geôle </t>
  </si>
  <si>
    <t xml:space="preserve">Taxi: Gendarmerie- la police faire une autre visite geôle </t>
  </si>
  <si>
    <t>Taxi: Agence charden farrel-Hotel</t>
  </si>
  <si>
    <t xml:space="preserve">Ration du détenu à la police d'Ewo </t>
  </si>
  <si>
    <t xml:space="preserve">Taxi: Police-Agence charden farell </t>
  </si>
  <si>
    <t>Étiquettes de colonnes</t>
  </si>
  <si>
    <t>Monnaie de tenue de compte: XAF</t>
  </si>
  <si>
    <t>RAPPORT FINANCIER PALF-MARS 2019</t>
  </si>
  <si>
    <t>Sommaire Grant-Dépenses  Caisses &amp; banque PALF-MARS 2019</t>
  </si>
  <si>
    <t>Equipment</t>
  </si>
</sst>
</file>

<file path=xl/styles.xml><?xml version="1.0" encoding="utf-8"?>
<styleSheet xmlns="http://schemas.openxmlformats.org/spreadsheetml/2006/main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_-[$$-409]* #,##0.00_ ;_-[$$-409]* \-#,##0.00\ ;_-[$$-409]* &quot;-&quot;??_ ;_-@_ "/>
    <numFmt numFmtId="166" formatCode="[$-409]d\-mmm\-yy;@"/>
    <numFmt numFmtId="167" formatCode="[$-409]d\-mmm\-yy"/>
    <numFmt numFmtId="168" formatCode="_-* #,##0\ _€_-;\-* #,##0\ _€_-;_-* &quot;-&quot;??\ _€_-;_-@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b/>
      <sz val="18"/>
      <name val="Arial Narrow"/>
      <family val="2"/>
    </font>
    <font>
      <b/>
      <sz val="22"/>
      <name val="Arial Narrow"/>
      <family val="2"/>
    </font>
    <font>
      <sz val="10"/>
      <name val="Arial Narrow"/>
      <family val="2"/>
    </font>
    <font>
      <sz val="9"/>
      <color rgb="FF0070C0"/>
      <name val="Arial Narrow"/>
      <family val="2"/>
    </font>
    <font>
      <sz val="9"/>
      <name val="Arial Narrow"/>
      <family val="2"/>
    </font>
    <font>
      <sz val="10"/>
      <color rgb="FF0070C0"/>
      <name val="Arial Narrow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0"/>
      <color theme="1"/>
      <name val="Arial Narrow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sz val="9"/>
      <color rgb="FF00B050"/>
      <name val="Arial Narrow"/>
      <family val="2"/>
    </font>
    <font>
      <sz val="9"/>
      <color rgb="FFFF0000"/>
      <name val="Calibri"/>
      <family val="2"/>
      <scheme val="minor"/>
    </font>
    <font>
      <sz val="11"/>
      <color rgb="FF0070C0"/>
      <name val="Arial"/>
      <family val="2"/>
    </font>
    <font>
      <sz val="11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sz val="11"/>
      <color rgb="FF0070C0"/>
      <name val="Calibri"/>
      <family val="2"/>
    </font>
    <font>
      <sz val="11"/>
      <color theme="5"/>
      <name val="Arial Narrow"/>
      <family val="2"/>
    </font>
    <font>
      <b/>
      <sz val="11"/>
      <color theme="5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i/>
      <sz val="11"/>
      <name val="Arial Narrow"/>
      <family val="2"/>
    </font>
    <font>
      <b/>
      <sz val="11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8"/>
      <color theme="1"/>
      <name val="Arial Narrow"/>
      <family val="2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lightGray">
        <bgColor theme="4" tint="0.3999755851924192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theme="3" tint="-0.24994659260841701"/>
        <bgColor theme="4" tint="-0.249977111117893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lightGray">
        <bgColor theme="5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>
      <protection locked="0"/>
    </xf>
  </cellStyleXfs>
  <cellXfs count="164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164" fontId="4" fillId="0" borderId="0" xfId="1" applyNumberFormat="1" applyFont="1" applyFill="1" applyBorder="1"/>
    <xf numFmtId="0" fontId="5" fillId="2" borderId="0" xfId="0" applyFont="1" applyFill="1" applyAlignment="1">
      <alignment horizontal="left" indent="35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/>
    <xf numFmtId="164" fontId="6" fillId="3" borderId="0" xfId="1" applyNumberFormat="1" applyFont="1" applyFill="1" applyBorder="1" applyAlignment="1"/>
    <xf numFmtId="0" fontId="4" fillId="0" borderId="0" xfId="0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1" fontId="3" fillId="4" borderId="1" xfId="0" applyNumberFormat="1" applyFont="1" applyFill="1" applyBorder="1" applyAlignment="1">
      <alignment horizontal="left"/>
    </xf>
    <xf numFmtId="0" fontId="7" fillId="0" borderId="0" xfId="0" applyFont="1" applyFill="1" applyBorder="1"/>
    <xf numFmtId="164" fontId="3" fillId="0" borderId="1" xfId="1" applyNumberFormat="1" applyFont="1" applyFill="1" applyBorder="1"/>
    <xf numFmtId="165" fontId="3" fillId="4" borderId="1" xfId="1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vertical="top"/>
    </xf>
    <xf numFmtId="3" fontId="4" fillId="0" borderId="0" xfId="0" applyNumberFormat="1" applyFont="1" applyFill="1" applyBorder="1" applyAlignment="1">
      <alignment vertical="top"/>
    </xf>
    <xf numFmtId="0" fontId="7" fillId="0" borderId="0" xfId="0" applyFont="1" applyFill="1" applyBorder="1" applyAlignment="1"/>
    <xf numFmtId="0" fontId="8" fillId="0" borderId="0" xfId="0" applyFont="1" applyFill="1" applyBorder="1"/>
    <xf numFmtId="164" fontId="4" fillId="0" borderId="0" xfId="1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/>
    <xf numFmtId="0" fontId="10" fillId="0" borderId="0" xfId="0" applyFont="1" applyFill="1" applyBorder="1" applyAlignment="1"/>
    <xf numFmtId="0" fontId="4" fillId="0" borderId="0" xfId="0" applyFont="1" applyFill="1" applyBorder="1" applyAlignment="1"/>
    <xf numFmtId="166" fontId="3" fillId="3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  <xf numFmtId="164" fontId="3" fillId="3" borderId="0" xfId="1" applyNumberFormat="1" applyFont="1" applyFill="1" applyBorder="1"/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5" borderId="0" xfId="0" applyFont="1" applyFill="1" applyAlignment="1">
      <alignment vertical="center"/>
    </xf>
    <xf numFmtId="0" fontId="14" fillId="0" borderId="0" xfId="0" applyFont="1"/>
    <xf numFmtId="0" fontId="2" fillId="0" borderId="0" xfId="0" applyFont="1"/>
    <xf numFmtId="164" fontId="0" fillId="0" borderId="0" xfId="1" applyNumberFormat="1" applyFont="1"/>
    <xf numFmtId="164" fontId="7" fillId="0" borderId="0" xfId="1" applyNumberFormat="1" applyFont="1" applyFill="1" applyBorder="1"/>
    <xf numFmtId="0" fontId="11" fillId="0" borderId="0" xfId="0" applyFont="1" applyAlignment="1">
      <alignment vertical="center"/>
    </xf>
    <xf numFmtId="164" fontId="7" fillId="0" borderId="0" xfId="1" applyNumberFormat="1" applyFont="1" applyFill="1" applyBorder="1" applyAlignment="1" applyProtection="1"/>
    <xf numFmtId="0" fontId="7" fillId="0" borderId="0" xfId="0" applyFont="1" applyFill="1" applyBorder="1" applyAlignment="1">
      <alignment vertical="center"/>
    </xf>
    <xf numFmtId="168" fontId="7" fillId="0" borderId="0" xfId="0" applyNumberFormat="1" applyFont="1" applyFill="1" applyBorder="1"/>
    <xf numFmtId="164" fontId="7" fillId="0" borderId="0" xfId="1" applyNumberFormat="1" applyFont="1" applyFill="1" applyBorder="1" applyAlignment="1"/>
    <xf numFmtId="0" fontId="13" fillId="0" borderId="0" xfId="0" applyFont="1" applyFill="1" applyBorder="1" applyAlignment="1"/>
    <xf numFmtId="164" fontId="7" fillId="0" borderId="0" xfId="0" applyNumberFormat="1" applyFont="1" applyFill="1" applyBorder="1"/>
    <xf numFmtId="164" fontId="7" fillId="0" borderId="0" xfId="1" applyNumberFormat="1" applyFont="1" applyFill="1" applyBorder="1" applyAlignment="1">
      <alignment vertical="center"/>
    </xf>
    <xf numFmtId="164" fontId="18" fillId="0" borderId="0" xfId="1" applyNumberFormat="1" applyFont="1" applyFill="1" applyBorder="1"/>
    <xf numFmtId="164" fontId="7" fillId="0" borderId="0" xfId="1" applyNumberFormat="1" applyFont="1" applyFill="1" applyBorder="1" applyAlignment="1">
      <alignment horizontal="center"/>
    </xf>
    <xf numFmtId="0" fontId="0" fillId="6" borderId="0" xfId="0" applyFill="1"/>
    <xf numFmtId="164" fontId="0" fillId="6" borderId="0" xfId="1" applyNumberFormat="1" applyFont="1" applyFill="1"/>
    <xf numFmtId="0" fontId="20" fillId="0" borderId="0" xfId="0" applyFont="1"/>
    <xf numFmtId="167" fontId="7" fillId="0" borderId="0" xfId="0" applyNumberFormat="1" applyFont="1" applyFill="1" applyBorder="1"/>
    <xf numFmtId="0" fontId="16" fillId="0" borderId="0" xfId="0" applyFont="1" applyAlignment="1"/>
    <xf numFmtId="0" fontId="19" fillId="0" borderId="0" xfId="0" applyFont="1" applyFill="1"/>
    <xf numFmtId="0" fontId="9" fillId="0" borderId="0" xfId="0" applyFont="1" applyFill="1"/>
    <xf numFmtId="0" fontId="21" fillId="0" borderId="0" xfId="0" applyFont="1" applyFill="1" applyAlignment="1">
      <alignment vertical="center"/>
    </xf>
    <xf numFmtId="0" fontId="22" fillId="0" borderId="0" xfId="0" applyFont="1"/>
    <xf numFmtId="0" fontId="22" fillId="0" borderId="0" xfId="0" applyFont="1" applyAlignment="1">
      <alignment vertical="center"/>
    </xf>
    <xf numFmtId="0" fontId="8" fillId="0" borderId="0" xfId="0" applyFont="1"/>
    <xf numFmtId="0" fontId="23" fillId="0" borderId="0" xfId="0" applyFont="1"/>
    <xf numFmtId="0" fontId="22" fillId="5" borderId="0" xfId="0" applyFont="1" applyFill="1" applyAlignment="1">
      <alignment vertical="center"/>
    </xf>
    <xf numFmtId="0" fontId="24" fillId="0" borderId="0" xfId="0" applyFont="1" applyAlignment="1"/>
    <xf numFmtId="0" fontId="22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6" fillId="0" borderId="0" xfId="0" applyFont="1" applyBorder="1" applyAlignment="1"/>
    <xf numFmtId="0" fontId="8" fillId="0" borderId="0" xfId="0" applyFont="1" applyBorder="1"/>
    <xf numFmtId="0" fontId="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4" fillId="0" borderId="0" xfId="0" applyFont="1" applyBorder="1" applyAlignment="1"/>
    <xf numFmtId="0" fontId="2" fillId="0" borderId="0" xfId="0" applyFont="1" applyBorder="1" applyAlignment="1">
      <alignment vertical="center"/>
    </xf>
    <xf numFmtId="0" fontId="20" fillId="0" borderId="0" xfId="0" applyFont="1" applyBorder="1"/>
    <xf numFmtId="0" fontId="23" fillId="0" borderId="0" xfId="0" applyFont="1" applyBorder="1"/>
    <xf numFmtId="0" fontId="4" fillId="0" borderId="0" xfId="0" applyFont="1" applyFill="1"/>
    <xf numFmtId="0" fontId="7" fillId="0" borderId="0" xfId="0" applyFont="1" applyFill="1"/>
    <xf numFmtId="0" fontId="7" fillId="0" borderId="0" xfId="0" applyFont="1" applyAlignment="1"/>
    <xf numFmtId="0" fontId="13" fillId="0" borderId="0" xfId="0" applyFont="1" applyAlignment="1">
      <alignment vertical="center"/>
    </xf>
    <xf numFmtId="164" fontId="7" fillId="0" borderId="0" xfId="1" applyNumberFormat="1" applyFont="1" applyAlignment="1" applyProtection="1"/>
    <xf numFmtId="164" fontId="17" fillId="0" borderId="0" xfId="1" applyNumberFormat="1" applyFont="1" applyAlignment="1" applyProtection="1"/>
    <xf numFmtId="0" fontId="7" fillId="0" borderId="0" xfId="0" applyFont="1" applyAlignment="1">
      <alignment vertical="center"/>
    </xf>
    <xf numFmtId="0" fontId="25" fillId="0" borderId="0" xfId="0" applyFont="1"/>
    <xf numFmtId="0" fontId="4" fillId="0" borderId="0" xfId="0" applyFont="1"/>
    <xf numFmtId="0" fontId="27" fillId="0" borderId="0" xfId="0" applyFont="1" applyFill="1" applyAlignment="1">
      <alignment horizontal="center"/>
    </xf>
    <xf numFmtId="0" fontId="3" fillId="0" borderId="0" xfId="0" applyFont="1" applyFill="1"/>
    <xf numFmtId="164" fontId="4" fillId="0" borderId="0" xfId="1" applyNumberFormat="1" applyFont="1" applyFill="1"/>
    <xf numFmtId="0" fontId="3" fillId="0" borderId="0" xfId="0" applyFont="1" applyFill="1" applyBorder="1" applyAlignment="1">
      <alignment horizontal="center" vertical="center" wrapText="1"/>
    </xf>
    <xf numFmtId="164" fontId="28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164" fontId="4" fillId="10" borderId="4" xfId="1" applyNumberFormat="1" applyFont="1" applyFill="1" applyBorder="1" applyAlignment="1">
      <alignment horizontal="center" vertical="center"/>
    </xf>
    <xf numFmtId="0" fontId="29" fillId="10" borderId="5" xfId="0" applyFont="1" applyFill="1" applyBorder="1"/>
    <xf numFmtId="164" fontId="4" fillId="10" borderId="5" xfId="1" applyNumberFormat="1" applyFont="1" applyFill="1" applyBorder="1"/>
    <xf numFmtId="164" fontId="4" fillId="10" borderId="5" xfId="0" applyNumberFormat="1" applyFont="1" applyFill="1" applyBorder="1"/>
    <xf numFmtId="164" fontId="4" fillId="10" borderId="6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0" xfId="1" applyNumberFormat="1" applyFont="1"/>
    <xf numFmtId="164" fontId="4" fillId="0" borderId="0" xfId="0" applyNumberFormat="1" applyFont="1"/>
    <xf numFmtId="164" fontId="4" fillId="0" borderId="7" xfId="1" applyNumberFormat="1" applyFont="1" applyBorder="1"/>
    <xf numFmtId="164" fontId="3" fillId="7" borderId="0" xfId="0" applyNumberFormat="1" applyFont="1" applyFill="1" applyBorder="1" applyAlignment="1">
      <alignment horizontal="center" vertical="center" wrapText="1"/>
    </xf>
    <xf numFmtId="164" fontId="4" fillId="0" borderId="8" xfId="1" applyNumberFormat="1" applyFont="1" applyBorder="1"/>
    <xf numFmtId="164" fontId="4" fillId="0" borderId="1" xfId="1" applyNumberFormat="1" applyFont="1" applyBorder="1"/>
    <xf numFmtId="0" fontId="4" fillId="0" borderId="4" xfId="0" applyFont="1" applyFill="1" applyBorder="1"/>
    <xf numFmtId="164" fontId="4" fillId="0" borderId="1" xfId="1" applyNumberFormat="1" applyFont="1" applyFill="1" applyBorder="1"/>
    <xf numFmtId="164" fontId="4" fillId="0" borderId="2" xfId="1" applyNumberFormat="1" applyFont="1" applyBorder="1"/>
    <xf numFmtId="0" fontId="4" fillId="0" borderId="9" xfId="0" applyFont="1" applyFill="1" applyBorder="1"/>
    <xf numFmtId="164" fontId="4" fillId="0" borderId="3" xfId="1" applyNumberFormat="1" applyFont="1" applyBorder="1"/>
    <xf numFmtId="164" fontId="4" fillId="0" borderId="3" xfId="1" applyNumberFormat="1" applyFont="1" applyFill="1" applyBorder="1"/>
    <xf numFmtId="0" fontId="4" fillId="0" borderId="1" xfId="0" applyFont="1" applyBorder="1"/>
    <xf numFmtId="164" fontId="3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/>
    <xf numFmtId="0" fontId="3" fillId="0" borderId="5" xfId="0" applyFont="1" applyFill="1" applyBorder="1"/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0" xfId="1" applyNumberFormat="1" applyFont="1" applyFill="1" applyBorder="1"/>
    <xf numFmtId="164" fontId="3" fillId="7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/>
    <xf numFmtId="164" fontId="3" fillId="0" borderId="11" xfId="0" applyNumberFormat="1" applyFont="1" applyFill="1" applyBorder="1"/>
    <xf numFmtId="164" fontId="3" fillId="0" borderId="12" xfId="1" applyNumberFormat="1" applyFont="1" applyFill="1" applyBorder="1"/>
    <xf numFmtId="44" fontId="3" fillId="0" borderId="0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 wrapText="1"/>
    </xf>
    <xf numFmtId="164" fontId="28" fillId="0" borderId="1" xfId="1" applyNumberFormat="1" applyFont="1" applyFill="1" applyBorder="1" applyAlignment="1">
      <alignment horizontal="center" vertical="center" wrapText="1"/>
    </xf>
    <xf numFmtId="164" fontId="0" fillId="0" borderId="0" xfId="1" applyNumberFormat="1" applyFont="1" applyAlignment="1">
      <alignment horizontal="left"/>
    </xf>
    <xf numFmtId="164" fontId="4" fillId="0" borderId="13" xfId="1" applyNumberFormat="1" applyFont="1" applyBorder="1"/>
    <xf numFmtId="164" fontId="0" fillId="0" borderId="0" xfId="0" pivotButton="1" applyNumberFormat="1"/>
    <xf numFmtId="164" fontId="0" fillId="0" borderId="0" xfId="0" applyNumberFormat="1"/>
    <xf numFmtId="164" fontId="0" fillId="0" borderId="0" xfId="0" applyNumberFormat="1" applyAlignment="1">
      <alignment horizontal="left"/>
    </xf>
    <xf numFmtId="164" fontId="3" fillId="0" borderId="12" xfId="0" applyNumberFormat="1" applyFont="1" applyFill="1" applyBorder="1"/>
    <xf numFmtId="164" fontId="4" fillId="5" borderId="1" xfId="1" applyNumberFormat="1" applyFont="1" applyFill="1" applyBorder="1"/>
    <xf numFmtId="164" fontId="4" fillId="0" borderId="8" xfId="1" applyNumberFormat="1" applyFont="1" applyFill="1" applyBorder="1" applyAlignment="1">
      <alignment horizontal="left" vertical="center"/>
    </xf>
    <xf numFmtId="164" fontId="4" fillId="0" borderId="7" xfId="1" applyNumberFormat="1" applyFont="1" applyFill="1" applyBorder="1" applyAlignment="1">
      <alignment horizontal="center" vertical="center"/>
    </xf>
    <xf numFmtId="164" fontId="4" fillId="0" borderId="1" xfId="0" applyNumberFormat="1" applyFont="1" applyBorder="1"/>
    <xf numFmtId="0" fontId="4" fillId="0" borderId="13" xfId="0" applyFont="1" applyBorder="1"/>
    <xf numFmtId="0" fontId="7" fillId="0" borderId="2" xfId="0" applyFont="1" applyFill="1" applyBorder="1"/>
    <xf numFmtId="0" fontId="7" fillId="0" borderId="0" xfId="0" applyFont="1"/>
    <xf numFmtId="0" fontId="7" fillId="0" borderId="0" xfId="0" applyFont="1" applyFill="1" applyBorder="1" applyAlignment="1">
      <alignment horizontal="left"/>
    </xf>
    <xf numFmtId="0" fontId="3" fillId="11" borderId="0" xfId="0" applyFont="1" applyFill="1" applyBorder="1"/>
    <xf numFmtId="0" fontId="17" fillId="0" borderId="0" xfId="0" applyFont="1" applyFill="1" applyAlignment="1"/>
    <xf numFmtId="0" fontId="17" fillId="0" borderId="0" xfId="0" applyFont="1" applyAlignment="1">
      <alignment vertical="center"/>
    </xf>
    <xf numFmtId="43" fontId="13" fillId="4" borderId="0" xfId="1" applyNumberFormat="1" applyFont="1" applyFill="1" applyBorder="1" applyAlignment="1">
      <alignment horizontal="left"/>
    </xf>
    <xf numFmtId="164" fontId="0" fillId="0" borderId="0" xfId="0" applyNumberFormat="1" applyAlignment="1">
      <alignment horizontal="left" indent="1"/>
    </xf>
    <xf numFmtId="164" fontId="30" fillId="0" borderId="0" xfId="1" applyNumberFormat="1" applyFont="1"/>
    <xf numFmtId="164" fontId="31" fillId="0" borderId="0" xfId="1" applyNumberFormat="1" applyFont="1"/>
    <xf numFmtId="164" fontId="32" fillId="12" borderId="0" xfId="1" applyNumberFormat="1" applyFont="1" applyFill="1" applyAlignment="1">
      <alignment horizontal="center"/>
    </xf>
    <xf numFmtId="0" fontId="27" fillId="0" borderId="0" xfId="0" applyFont="1" applyFill="1" applyAlignment="1">
      <alignment horizontal="center" vertical="center"/>
    </xf>
    <xf numFmtId="17" fontId="3" fillId="0" borderId="4" xfId="0" applyNumberFormat="1" applyFont="1" applyFill="1" applyBorder="1" applyAlignment="1">
      <alignment horizontal="center"/>
    </xf>
    <xf numFmtId="17" fontId="3" fillId="0" borderId="5" xfId="0" applyNumberFormat="1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166" fontId="28" fillId="0" borderId="3" xfId="0" applyNumberFormat="1" applyFont="1" applyFill="1" applyBorder="1" applyAlignment="1">
      <alignment horizontal="center" vertical="center"/>
    </xf>
    <xf numFmtId="166" fontId="28" fillId="0" borderId="7" xfId="0" applyNumberFormat="1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164" fontId="28" fillId="0" borderId="3" xfId="1" applyNumberFormat="1" applyFont="1" applyFill="1" applyBorder="1" applyAlignment="1">
      <alignment horizontal="center" vertical="center" wrapText="1"/>
    </xf>
    <xf numFmtId="164" fontId="28" fillId="0" borderId="7" xfId="1" applyNumberFormat="1" applyFont="1" applyFill="1" applyBorder="1" applyAlignment="1">
      <alignment horizontal="center" vertical="center" wrapText="1"/>
    </xf>
    <xf numFmtId="0" fontId="28" fillId="7" borderId="4" xfId="0" applyFont="1" applyFill="1" applyBorder="1" applyAlignment="1">
      <alignment horizontal="center" vertical="center"/>
    </xf>
    <xf numFmtId="0" fontId="28" fillId="7" borderId="5" xfId="0" applyFont="1" applyFill="1" applyBorder="1" applyAlignment="1">
      <alignment horizontal="center" vertical="center"/>
    </xf>
    <xf numFmtId="0" fontId="28" fillId="7" borderId="6" xfId="0" applyFont="1" applyFill="1" applyBorder="1" applyAlignment="1">
      <alignment horizontal="center" vertical="center"/>
    </xf>
    <xf numFmtId="0" fontId="28" fillId="8" borderId="3" xfId="0" applyFont="1" applyFill="1" applyBorder="1" applyAlignment="1">
      <alignment horizontal="center" vertical="center"/>
    </xf>
    <xf numFmtId="0" fontId="28" fillId="8" borderId="7" xfId="0" applyFont="1" applyFill="1" applyBorder="1" applyAlignment="1">
      <alignment horizontal="center" vertical="center"/>
    </xf>
    <xf numFmtId="0" fontId="28" fillId="9" borderId="3" xfId="0" applyFont="1" applyFill="1" applyBorder="1" applyAlignment="1">
      <alignment horizontal="center" vertical="center"/>
    </xf>
    <xf numFmtId="0" fontId="28" fillId="9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4" fontId="33" fillId="13" borderId="0" xfId="1" applyNumberFormat="1" applyFont="1" applyFill="1" applyAlignment="1">
      <alignment horizontal="left"/>
    </xf>
    <xf numFmtId="0" fontId="13" fillId="0" borderId="0" xfId="0" applyFont="1" applyFill="1" applyBorder="1" applyAlignment="1">
      <alignment vertical="center"/>
    </xf>
  </cellXfs>
  <cellStyles count="3">
    <cellStyle name="Excel Built-in Normal" xfId="2"/>
    <cellStyle name="Milliers" xfId="1" builtinId="3"/>
    <cellStyle name="Normal" xfId="0" builtinId="0"/>
  </cellStyles>
  <dxfs count="2">
    <dxf>
      <numFmt numFmtId="164" formatCode="_-* #,##0\ _€_-;\-* #,##0\ _€_-;_-* &quot;-&quot;??\ _€_-;_-@_-"/>
    </dxf>
    <dxf>
      <numFmt numFmtId="164" formatCode="_-* #,##0\ _€_-;\-* #,##0\ _€_-;_-* &quot;-&quot;??\ _€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3574.351062499998" createdVersion="3" refreshedVersion="3" minRefreshableVersion="3" recordCount="1182">
  <cacheSource type="worksheet">
    <worksheetSource ref="A10:N1192" sheet="Datas"/>
  </cacheSource>
  <cacheFields count="14">
    <cacheField name="Date" numFmtId="167">
      <sharedItems containsSemiMixedTypes="0" containsNonDate="0" containsDate="1" containsString="0" minDate="2019-03-01T00:00:00" maxDate="2019-04-01T00:00:00"/>
    </cacheField>
    <cacheField name="Details" numFmtId="0">
      <sharedItems/>
    </cacheField>
    <cacheField name="Type de dépenses" numFmtId="0">
      <sharedItems count="22">
        <s v="Transport"/>
        <s v="Personnel"/>
        <s v="Jail visit"/>
        <s v="Office materials"/>
        <s v="Travel subsistence"/>
        <s v="Trust Building"/>
        <s v="Bank fees"/>
        <s v="Telephone"/>
        <s v="Lawyer fees"/>
        <s v="Bonus"/>
        <s v="Transfer fees"/>
        <s v="Flight"/>
        <s v="Rent &amp; Utilities"/>
        <s v="Travel expenses"/>
        <s v="Internet"/>
        <s v="Court fees"/>
        <s v="Services"/>
        <s v="Travel substence" u="1"/>
        <s v="Transport " u="1"/>
        <s v="Office materials " u="1"/>
        <s v="Jail visit " u="1"/>
        <s v="Trust building " u="1"/>
      </sharedItems>
    </cacheField>
    <cacheField name="Departement" numFmtId="0">
      <sharedItems count="8">
        <s v="Investigations"/>
        <s v="Legal"/>
        <s v="Media"/>
        <s v="Office"/>
        <s v="Management"/>
        <s v="Operations"/>
        <s v="CCU"/>
        <s v="Management " u="1"/>
      </sharedItems>
    </cacheField>
    <cacheField name="Received" numFmtId="0">
      <sharedItems containsNonDate="0" containsString="0" containsBlank="1"/>
    </cacheField>
    <cacheField name="Spent in national currency " numFmtId="0">
      <sharedItems containsSemiMixedTypes="0" containsString="0" containsNumber="1" containsInteger="1" minValue="200" maxValue="1710000"/>
    </cacheField>
    <cacheField name="Balance" numFmtId="168">
      <sharedItems containsSemiMixedTypes="0" containsString="0" containsNumber="1" containsInteger="1" minValue="-12011587" maxValue="-2000"/>
    </cacheField>
    <cacheField name="Spent in $" numFmtId="43">
      <sharedItems containsSemiMixedTypes="0" containsString="0" containsNumber="1" minValue="0.35283325100557472" maxValue="3053.7895563968855"/>
    </cacheField>
    <cacheField name="Exchange rate $" numFmtId="43">
      <sharedItems containsSemiMixedTypes="0" containsString="0" containsNumber="1" minValue="551.91" maxValue="566.84"/>
    </cacheField>
    <cacheField name="Name" numFmtId="0">
      <sharedItems count="16">
        <s v="ci64"/>
        <s v="Alexis"/>
        <s v="Amenophys"/>
        <s v="Evariste"/>
        <s v="i23c"/>
        <s v="Stone"/>
        <s v="Dalia"/>
        <s v="IT87"/>
        <s v="Herick"/>
        <s v="BCI"/>
        <s v="Mavy"/>
        <s v="Mésange"/>
        <s v="Jospin"/>
        <s v="Crépin"/>
        <s v="Perrine Odier"/>
        <s v="Jack-Bénisson"/>
      </sharedItems>
    </cacheField>
    <cacheField name="Receipt" numFmtId="0">
      <sharedItems containsMixedTypes="1" containsNumber="1" containsInteger="1" minValue="1" maxValue="3635042"/>
    </cacheField>
    <cacheField name="Donor" numFmtId="0">
      <sharedItems containsBlank="1" count="4">
        <s v="Wildcat"/>
        <s v="EAGLE-USFWS"/>
        <s v="EAGLE-AVAAZ"/>
        <m u="1"/>
      </sharedItems>
    </cacheField>
    <cacheField name="Country" numFmtId="0">
      <sharedItems/>
    </cacheField>
    <cacheField name="Contrôl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82">
  <r>
    <d v="2019-03-01T00:00:00"/>
    <s v="Taxi domicile-bureau-domicile"/>
    <x v="0"/>
    <x v="0"/>
    <m/>
    <n v="2000"/>
    <n v="-2000"/>
    <n v="3.5283325100557477"/>
    <n v="566.84"/>
    <x v="0"/>
    <s v="Décharge"/>
    <x v="0"/>
    <s v="CONGO"/>
    <s v="ɣ"/>
  </r>
  <r>
    <d v="2019-03-01T00:00:00"/>
    <s v="Food allowance pendant la pause"/>
    <x v="1"/>
    <x v="0"/>
    <m/>
    <n v="1000"/>
    <n v="-3000"/>
    <n v="1.7641662550278738"/>
    <n v="566.84"/>
    <x v="0"/>
    <s v="Décharge"/>
    <x v="0"/>
    <s v="CONGO"/>
    <s v="ɣ"/>
  </r>
  <r>
    <d v="2019-03-01T00:00:00"/>
    <s v="Taxi Domicile-Bureau"/>
    <x v="0"/>
    <x v="1"/>
    <m/>
    <n v="1000"/>
    <n v="-4000"/>
    <n v="1.7858418458461318"/>
    <n v="559.96"/>
    <x v="1"/>
    <s v="Décharge"/>
    <x v="1"/>
    <s v="CONGO"/>
    <s v="ɣ"/>
  </r>
  <r>
    <d v="2019-03-01T00:00:00"/>
    <s v="Food allowance pendant la pause"/>
    <x v="1"/>
    <x v="1"/>
    <m/>
    <n v="1000"/>
    <n v="-5000"/>
    <n v="1.7858418458461318"/>
    <n v="559.96"/>
    <x v="1"/>
    <s v="Décharge"/>
    <x v="1"/>
    <s v="CONGO"/>
    <s v="ɣ"/>
  </r>
  <r>
    <d v="2019-03-01T00:00:00"/>
    <s v="Taxi Bureau-Domicile"/>
    <x v="0"/>
    <x v="1"/>
    <m/>
    <n v="1000"/>
    <n v="-6000"/>
    <n v="1.7858418458461318"/>
    <n v="559.96"/>
    <x v="1"/>
    <s v="Décharge"/>
    <x v="1"/>
    <s v="CONGO"/>
    <s v="ɣ"/>
  </r>
  <r>
    <d v="2019-03-01T00:00:00"/>
    <s v="Taxi moto hôtel/Gendarmerie à Etoumbi pour la visite geôle"/>
    <x v="0"/>
    <x v="1"/>
    <m/>
    <n v="300"/>
    <n v="-6300"/>
    <n v="0.53575255375383957"/>
    <n v="559.96"/>
    <x v="2"/>
    <s v="Décharge"/>
    <x v="1"/>
    <s v="CONGO"/>
    <s v="ɣ"/>
  </r>
  <r>
    <d v="2019-03-01T00:00:00"/>
    <s v="Taxi moto Gendarmerie/Marché à Etoumbi pour l'achat de la ration des detenus"/>
    <x v="0"/>
    <x v="1"/>
    <m/>
    <n v="300"/>
    <n v="-6600"/>
    <n v="0.53575255375383957"/>
    <n v="559.96"/>
    <x v="2"/>
    <s v="Décharge"/>
    <x v="1"/>
    <s v="CONGO"/>
    <s v="ɣ"/>
  </r>
  <r>
    <d v="2019-03-01T00:00:00"/>
    <s v="Taxi moto marché/gendarmerie pour deposer la ration des prévenus"/>
    <x v="0"/>
    <x v="1"/>
    <m/>
    <n v="300"/>
    <n v="-6900"/>
    <n v="0.53575255375383957"/>
    <n v="559.96"/>
    <x v="2"/>
    <s v="Décharge"/>
    <x v="1"/>
    <s v="CONGO"/>
    <s v="ɣ"/>
  </r>
  <r>
    <d v="2019-03-01T00:00:00"/>
    <s v="Taxi moto Gendarmerie/restaurant à Etoumbi"/>
    <x v="0"/>
    <x v="1"/>
    <m/>
    <n v="300"/>
    <n v="-7200"/>
    <n v="0.53575255375383957"/>
    <n v="559.96"/>
    <x v="2"/>
    <s v="Décharge"/>
    <x v="1"/>
    <s v="CONGO"/>
    <s v="ɣ"/>
  </r>
  <r>
    <d v="2019-03-01T00:00:00"/>
    <s v="Taxi moto restaurant/hôtel à Etoumbi"/>
    <x v="0"/>
    <x v="1"/>
    <m/>
    <n v="300"/>
    <n v="-7500"/>
    <n v="0.53575255375383957"/>
    <n v="559.96"/>
    <x v="2"/>
    <s v="Décharge"/>
    <x v="1"/>
    <s v="CONGO"/>
    <s v="ɣ"/>
  </r>
  <r>
    <d v="2019-03-01T00:00:00"/>
    <s v="Taxi moto hôtel/Gendarmerie à Etoumbi pour la visite geôle"/>
    <x v="0"/>
    <x v="1"/>
    <m/>
    <n v="300"/>
    <n v="-7800"/>
    <n v="0.53575255375383957"/>
    <n v="559.96"/>
    <x v="2"/>
    <s v="Décharge"/>
    <x v="1"/>
    <s v="CONGO"/>
    <s v="ɣ"/>
  </r>
  <r>
    <d v="2019-03-01T00:00:00"/>
    <s v="Taxi moto Gendarmerie/Hôtel à Etoumbi"/>
    <x v="0"/>
    <x v="1"/>
    <m/>
    <n v="300"/>
    <n v="-8100"/>
    <n v="0.53575255375383957"/>
    <n v="559.96"/>
    <x v="2"/>
    <s v="Décharge"/>
    <x v="1"/>
    <s v="CONGO"/>
    <s v="ɣ"/>
  </r>
  <r>
    <d v="2019-03-01T00:00:00"/>
    <s v="Taxi Bureau PALF-Radio Rurale"/>
    <x v="0"/>
    <x v="2"/>
    <m/>
    <n v="1000"/>
    <n v="-9100"/>
    <n v="1.7858418458461318"/>
    <n v="559.96"/>
    <x v="3"/>
    <s v="Décharge"/>
    <x v="1"/>
    <s v="CONGO"/>
    <s v="ɣ"/>
  </r>
  <r>
    <d v="2019-03-01T00:00:00"/>
    <s v="Taxi Radio Rurale-ES TV"/>
    <x v="0"/>
    <x v="2"/>
    <m/>
    <n v="1000"/>
    <n v="-10100"/>
    <n v="1.7858418458461318"/>
    <n v="559.96"/>
    <x v="3"/>
    <s v="Décharge"/>
    <x v="1"/>
    <s v="CONGO"/>
    <s v="ɣ"/>
  </r>
  <r>
    <d v="2019-03-01T00:00:00"/>
    <s v="Taxi ES TV-TOP TV"/>
    <x v="0"/>
    <x v="2"/>
    <m/>
    <n v="1000"/>
    <n v="-11100"/>
    <n v="1.7858418458461318"/>
    <n v="559.96"/>
    <x v="3"/>
    <s v="Décharge"/>
    <x v="1"/>
    <s v="CONGO"/>
    <s v="ɣ"/>
  </r>
  <r>
    <d v="2019-03-01T00:00:00"/>
    <s v="Taxi TOP TV-Radio Liberté"/>
    <x v="0"/>
    <x v="2"/>
    <m/>
    <n v="1000"/>
    <n v="-12100"/>
    <n v="1.7858418458461318"/>
    <n v="559.96"/>
    <x v="3"/>
    <s v="Décharge"/>
    <x v="1"/>
    <s v="CONGO"/>
    <s v="ɣ"/>
  </r>
  <r>
    <d v="2019-03-01T00:00:00"/>
    <s v="Taxi Radio Liberté-Bureau PALF"/>
    <x v="0"/>
    <x v="2"/>
    <m/>
    <n v="1000"/>
    <n v="-13100"/>
    <n v="1.7858418458461318"/>
    <n v="559.96"/>
    <x v="3"/>
    <s v="Décharge"/>
    <x v="1"/>
    <s v="CONGO"/>
    <s v="ɣ"/>
  </r>
  <r>
    <d v="2019-03-01T00:00:00"/>
    <s v="Taxi Hôtel-Bikeko-Lukusa (prospection sur terrain)"/>
    <x v="0"/>
    <x v="0"/>
    <m/>
    <n v="2000"/>
    <n v="-15100"/>
    <n v="3.5283325100557477"/>
    <n v="566.84"/>
    <x v="4"/>
    <s v="Décharge"/>
    <x v="0"/>
    <s v="CONGO"/>
    <s v="ɣ"/>
  </r>
  <r>
    <d v="2019-03-01T00:00:00"/>
    <s v="Taxi Lukusa-Marché Raille-Gambela (prospection et rencontre avec la cible des peaux)"/>
    <x v="0"/>
    <x v="0"/>
    <m/>
    <n v="2000"/>
    <n v="-17100"/>
    <n v="3.5283325100557477"/>
    <n v="566.84"/>
    <x v="4"/>
    <s v="Décharge"/>
    <x v="0"/>
    <s v="CONGO"/>
    <s v="ɣ"/>
  </r>
  <r>
    <d v="2019-03-01T00:00:00"/>
    <s v="Taxi Gambela-Limete-Matete (prospection sur terrain )"/>
    <x v="0"/>
    <x v="0"/>
    <m/>
    <n v="2000"/>
    <n v="-19100"/>
    <n v="3.5283325100557477"/>
    <n v="566.84"/>
    <x v="4"/>
    <s v="Décharge"/>
    <x v="0"/>
    <s v="CONGO"/>
    <s v="ɣ"/>
  </r>
  <r>
    <d v="2019-03-01T00:00:00"/>
    <s v="Taxi Matete-N'djili-Marché liberté (prospection et rencontre avec les cibles de bonobo)"/>
    <x v="0"/>
    <x v="0"/>
    <m/>
    <n v="2500"/>
    <n v="-21600"/>
    <n v="4.4104156375696846"/>
    <n v="566.84"/>
    <x v="4"/>
    <s v="Décharge"/>
    <x v="0"/>
    <s v="CONGO"/>
    <s v="ɣ"/>
  </r>
  <r>
    <d v="2019-03-01T00:00:00"/>
    <s v="Taxi Marché Liberté-Victoire-Hôtel (retour à l'hôtel)"/>
    <x v="0"/>
    <x v="0"/>
    <m/>
    <n v="2000"/>
    <n v="-23600"/>
    <n v="3.5283325100557477"/>
    <n v="566.84"/>
    <x v="4"/>
    <s v="Décharge"/>
    <x v="0"/>
    <s v="CONGO"/>
    <s v="ɣ"/>
  </r>
  <r>
    <d v="2019-03-01T00:00:00"/>
    <s v="Taxi: Hôtel-Marché acheter le petit déjeuner des détenus"/>
    <x v="0"/>
    <x v="1"/>
    <m/>
    <n v="500"/>
    <n v="-24100"/>
    <n v="0.89292092292306591"/>
    <n v="559.96"/>
    <x v="5"/>
    <s v="Décharge"/>
    <x v="1"/>
    <s v="CONGO"/>
    <s v="ɣ"/>
  </r>
  <r>
    <d v="2019-03-01T00:00:00"/>
    <s v="Achat nourriture des détenus"/>
    <x v="2"/>
    <x v="1"/>
    <m/>
    <n v="4700"/>
    <n v="-28800"/>
    <n v="8.3934566754768198"/>
    <n v="559.96"/>
    <x v="5"/>
    <s v="Décharge"/>
    <x v="1"/>
    <s v="CONGO"/>
    <s v="ɣ"/>
  </r>
  <r>
    <d v="2019-03-01T00:00:00"/>
    <s v="Taxi: Marché-Brigade de détention déposer la nourriture aux détenus"/>
    <x v="0"/>
    <x v="1"/>
    <m/>
    <n v="500"/>
    <n v="-29300"/>
    <n v="0.89292092292306591"/>
    <n v="559.96"/>
    <x v="5"/>
    <s v="Décharge"/>
    <x v="1"/>
    <s v="CONGO"/>
    <s v="ɣ"/>
  </r>
  <r>
    <d v="2019-03-01T00:00:00"/>
    <s v="Taxi: Brigade de détention-Gendarmerie "/>
    <x v="0"/>
    <x v="1"/>
    <m/>
    <n v="500"/>
    <n v="-29800"/>
    <n v="0.89292092292306591"/>
    <n v="559.96"/>
    <x v="5"/>
    <s v="Décharge"/>
    <x v="1"/>
    <s v="CONGO"/>
    <s v="ɣ"/>
  </r>
  <r>
    <d v="2019-03-01T00:00:00"/>
    <s v="Taxi: Gendarmerie-Marché pour acheter le marker "/>
    <x v="0"/>
    <x v="1"/>
    <m/>
    <n v="500"/>
    <n v="-30300"/>
    <n v="0.89292092292306591"/>
    <n v="559.96"/>
    <x v="5"/>
    <s v="Décharge"/>
    <x v="1"/>
    <s v="CONGO"/>
    <s v="ɣ"/>
  </r>
  <r>
    <d v="2019-03-01T00:00:00"/>
    <s v="Taxi: Marché-Gendarmerie"/>
    <x v="0"/>
    <x v="1"/>
    <m/>
    <n v="500"/>
    <n v="-30800"/>
    <n v="0.89292092292306591"/>
    <n v="559.96"/>
    <x v="5"/>
    <s v="Décharge"/>
    <x v="1"/>
    <s v="CONGO"/>
    <s v="ɣ"/>
  </r>
  <r>
    <d v="2019-03-01T00:00:00"/>
    <s v="Achat du marker permanent"/>
    <x v="3"/>
    <x v="3"/>
    <m/>
    <n v="500"/>
    <n v="-31300"/>
    <n v="0.90594480984218451"/>
    <n v="551.91"/>
    <x v="5"/>
    <s v="OUI"/>
    <x v="2"/>
    <s v="CONGO"/>
    <s v="o"/>
  </r>
  <r>
    <d v="2019-03-01T00:00:00"/>
    <s v="Taxi: Gendarmerie-restaurant"/>
    <x v="0"/>
    <x v="1"/>
    <m/>
    <n v="500"/>
    <n v="-31800"/>
    <n v="0.89292092292306591"/>
    <n v="559.96"/>
    <x v="5"/>
    <s v="Décharge"/>
    <x v="1"/>
    <s v="CONGO"/>
    <s v="ɣ"/>
  </r>
  <r>
    <d v="2019-03-01T00:00:00"/>
    <s v="Taxi: Restaurant-Hôtel"/>
    <x v="0"/>
    <x v="1"/>
    <m/>
    <n v="500"/>
    <n v="-32300"/>
    <n v="0.89292092292306591"/>
    <n v="559.96"/>
    <x v="5"/>
    <s v="Décharge"/>
    <x v="1"/>
    <s v="CONGO"/>
    <s v="ɣ"/>
  </r>
  <r>
    <d v="2019-03-01T00:00:00"/>
    <s v="Taxi: Hôtel-Marché avec le gendarme pour cibler le lieu ou le juriste a été menacé"/>
    <x v="0"/>
    <x v="1"/>
    <m/>
    <n v="500"/>
    <n v="-32800"/>
    <n v="0.89292092292306591"/>
    <n v="559.96"/>
    <x v="5"/>
    <s v="Décharge"/>
    <x v="1"/>
    <s v="CONGO"/>
    <s v="ɣ"/>
  </r>
  <r>
    <d v="2019-03-01T00:00:00"/>
    <s v="Taxi: Marché-Hôtel"/>
    <x v="0"/>
    <x v="1"/>
    <m/>
    <n v="500"/>
    <n v="-33300"/>
    <n v="0.89292092292306591"/>
    <n v="559.96"/>
    <x v="5"/>
    <s v="Décharge"/>
    <x v="1"/>
    <s v="CONGO"/>
    <s v="ɣ"/>
  </r>
  <r>
    <d v="2019-03-01T00:00:00"/>
    <s v="Taxi hôtel-océan du nord à Oyo"/>
    <x v="0"/>
    <x v="1"/>
    <m/>
    <n v="500"/>
    <n v="-33800"/>
    <n v="0.89292092292306591"/>
    <n v="559.96"/>
    <x v="6"/>
    <s v="Décharge"/>
    <x v="1"/>
    <s v="CONGO"/>
    <s v="ɣ"/>
  </r>
  <r>
    <d v="2019-03-01T00:00:00"/>
    <s v="Paiement frais d'hôtel à Oyo du 26 février au 1er mars 2019  soit 3 nuitées"/>
    <x v="4"/>
    <x v="1"/>
    <m/>
    <n v="45000"/>
    <n v="-78800"/>
    <n v="80.362883063075927"/>
    <n v="559.96"/>
    <x v="6"/>
    <n v="55"/>
    <x v="1"/>
    <s v="CONGO"/>
    <s v="o"/>
  </r>
  <r>
    <d v="2019-03-01T00:00:00"/>
    <s v="Food allowance à Oyo du 26 février au 1er mars 2019 soit 4 jours "/>
    <x v="4"/>
    <x v="1"/>
    <m/>
    <n v="40000"/>
    <n v="-118800"/>
    <n v="71.433673833845276"/>
    <n v="559.96"/>
    <x v="6"/>
    <s v="Décharge"/>
    <x v="1"/>
    <s v="CONGO"/>
    <s v="ɣ"/>
  </r>
  <r>
    <d v="2019-03-01T00:00:00"/>
    <s v="Taxi agence océan du nord mikalou-domicile"/>
    <x v="0"/>
    <x v="1"/>
    <m/>
    <n v="1500"/>
    <n v="-120300"/>
    <n v="2.6787627687691975"/>
    <n v="559.96"/>
    <x v="6"/>
    <s v="Décharge"/>
    <x v="1"/>
    <s v="CONGO"/>
    <s v="ɣ"/>
  </r>
  <r>
    <d v="2019-03-01T00:00:00"/>
    <s v="Taxi moto hôtel - place rouge pour investigation"/>
    <x v="0"/>
    <x v="0"/>
    <m/>
    <n v="500"/>
    <n v="-120800"/>
    <n v="0.88208312751393692"/>
    <n v="566.84"/>
    <x v="7"/>
    <s v="Décharge"/>
    <x v="0"/>
    <s v="CONGO"/>
    <s v="ɣ"/>
  </r>
  <r>
    <d v="2019-03-01T00:00:00"/>
    <s v="Taxi moto place rouge - ave de la paix pour investigation"/>
    <x v="0"/>
    <x v="0"/>
    <m/>
    <n v="500"/>
    <n v="-121300"/>
    <n v="0.88208312751393692"/>
    <n v="566.84"/>
    <x v="7"/>
    <s v="Décharge"/>
    <x v="0"/>
    <s v="CONGO"/>
    <s v="ɣ"/>
  </r>
  <r>
    <d v="2019-03-01T00:00:00"/>
    <s v="Taxi moto ave de la paix - qtier 2 pour investigation"/>
    <x v="0"/>
    <x v="0"/>
    <m/>
    <n v="500"/>
    <n v="-121800"/>
    <n v="0.88208312751393692"/>
    <n v="566.84"/>
    <x v="7"/>
    <s v="Décharge"/>
    <x v="0"/>
    <s v="CONGO"/>
    <s v="ɣ"/>
  </r>
  <r>
    <d v="2019-03-01T00:00:00"/>
    <s v="Taxi moto qtier 2 - ave Mboumandzi pour investigation"/>
    <x v="0"/>
    <x v="0"/>
    <m/>
    <n v="500"/>
    <n v="-122300"/>
    <n v="0.88208312751393692"/>
    <n v="566.84"/>
    <x v="7"/>
    <s v="Décharge"/>
    <x v="0"/>
    <s v="CONGO"/>
    <s v="ɣ"/>
  </r>
  <r>
    <d v="2019-03-01T00:00:00"/>
    <s v="Taxi moto avec mboumandzi - place rouge pour rendez vous avec une cible"/>
    <x v="0"/>
    <x v="0"/>
    <m/>
    <n v="500"/>
    <n v="-122800"/>
    <n v="0.88208312751393692"/>
    <n v="566.84"/>
    <x v="7"/>
    <s v="Décharge"/>
    <x v="0"/>
    <s v="CONGO"/>
    <s v="ɣ"/>
  </r>
  <r>
    <d v="2019-03-01T00:00:00"/>
    <s v="Achat boisson lors de la rencontre avec la cible"/>
    <x v="5"/>
    <x v="0"/>
    <m/>
    <n v="2500"/>
    <n v="-125300"/>
    <n v="4.4104156375696846"/>
    <n v="566.84"/>
    <x v="7"/>
    <s v="Décharge"/>
    <x v="0"/>
    <s v="CONGO"/>
    <s v="ɣ"/>
  </r>
  <r>
    <d v="2019-03-01T00:00:00"/>
    <s v="Taxi moto place rouge - hôtel"/>
    <x v="0"/>
    <x v="0"/>
    <m/>
    <n v="500"/>
    <n v="-125800"/>
    <n v="0.88208312751393692"/>
    <n v="566.84"/>
    <x v="7"/>
    <s v="Décharge"/>
    <x v="0"/>
    <s v="CONGO"/>
    <s v="ɣ"/>
  </r>
  <r>
    <d v="2019-03-01T00:00:00"/>
    <s v="Taxi à Impfondo : hôtel - DDEF (suivi pv)"/>
    <x v="0"/>
    <x v="1"/>
    <m/>
    <n v="500"/>
    <n v="-126300"/>
    <n v="0.89292092292306591"/>
    <n v="559.96"/>
    <x v="8"/>
    <s v="Décharge "/>
    <x v="1"/>
    <s v="CONGO"/>
    <s v="ɣ"/>
  </r>
  <r>
    <d v="2019-03-01T00:00:00"/>
    <s v="Taxi à Impfondo : DDEF - hôtel après suivi pv"/>
    <x v="0"/>
    <x v="1"/>
    <m/>
    <n v="500"/>
    <n v="-126800"/>
    <n v="0.89292092292306591"/>
    <n v="559.96"/>
    <x v="8"/>
    <s v="Décharge "/>
    <x v="1"/>
    <s v="CONGO"/>
    <s v="ɣ"/>
  </r>
  <r>
    <d v="2019-03-01T00:00:00"/>
    <s v="Taxi à Impfondo : hôtel - gendarmerie suivre l'audition de Wicliff"/>
    <x v="0"/>
    <x v="1"/>
    <m/>
    <n v="500"/>
    <n v="-127300"/>
    <n v="0.89292092292306591"/>
    <n v="559.96"/>
    <x v="8"/>
    <s v="Décharge "/>
    <x v="1"/>
    <s v="CONGO"/>
    <s v="ɣ"/>
  </r>
  <r>
    <d v="2019-03-01T00:00:00"/>
    <s v="Taxi à Impfondo : gendarmerie - restaurant après l'audition de Wicliff "/>
    <x v="0"/>
    <x v="1"/>
    <m/>
    <n v="500"/>
    <n v="-127800"/>
    <n v="0.89292092292306591"/>
    <n v="559.96"/>
    <x v="8"/>
    <s v="Décharge "/>
    <x v="1"/>
    <s v="CONGO"/>
    <s v="ɣ"/>
  </r>
  <r>
    <d v="2019-03-01T00:00:00"/>
    <s v="Taxi à Impfondo restaurant - hôtel vérifier s'il y avait des chambres libres, vu qu'on devait libérer le précédent hôtel ayant été consigné "/>
    <x v="0"/>
    <x v="1"/>
    <m/>
    <n v="500"/>
    <n v="-128300"/>
    <n v="0.89292092292306591"/>
    <n v="559.96"/>
    <x v="8"/>
    <s v="Décharge "/>
    <x v="1"/>
    <s v="CONGO"/>
    <s v="ɣ"/>
  </r>
  <r>
    <d v="2019-03-01T00:00:00"/>
    <s v="AGIOS DU 31/01/19 AU 28/02/19"/>
    <x v="6"/>
    <x v="3"/>
    <m/>
    <n v="18171"/>
    <n v="-146471"/>
    <n v="32.923846279284668"/>
    <n v="551.91"/>
    <x v="9"/>
    <s v="Relevé"/>
    <x v="2"/>
    <s v="CONGO"/>
    <s v="o"/>
  </r>
  <r>
    <d v="2019-03-01T00:00:00"/>
    <s v="FRAIS S/VIRT EMIS"/>
    <x v="6"/>
    <x v="3"/>
    <m/>
    <n v="9964"/>
    <n v="-156435"/>
    <n v="18.053668170535051"/>
    <n v="551.91"/>
    <x v="9"/>
    <s v="Relevé"/>
    <x v="2"/>
    <s v="CONGO"/>
    <s v="o"/>
  </r>
  <r>
    <d v="2019-03-01T00:00:00"/>
    <s v="Achat crédit Télephonique AIRTEL, relatif au budget prévisionnel mensuel du mois de MARS 2019/CHQ N 3635021"/>
    <x v="7"/>
    <x v="3"/>
    <m/>
    <n v="226000"/>
    <n v="-382435"/>
    <n v="409.4870540486674"/>
    <n v="551.91"/>
    <x v="9"/>
    <n v="3635021"/>
    <x v="2"/>
    <s v="CONGO"/>
    <s v="o"/>
  </r>
  <r>
    <d v="2019-03-01T00:00:00"/>
    <s v="FRAIS RET.DEPLACE Chq n°3635021"/>
    <x v="6"/>
    <x v="3"/>
    <m/>
    <n v="3484"/>
    <n v="-385919"/>
    <n v="6.312623434980341"/>
    <n v="551.91"/>
    <x v="9"/>
    <n v="3635021"/>
    <x v="2"/>
    <s v="CONGO"/>
    <s v="o"/>
  </r>
  <r>
    <d v="2019-03-01T00:00:00"/>
    <s v="Achat crédit Télephonique MTN, relatif au budget prévisionnel mensuel du mois de MARS 2019/CHQ N 3635022"/>
    <x v="7"/>
    <x v="3"/>
    <m/>
    <n v="218000"/>
    <n v="-603919"/>
    <n v="394.99193709119243"/>
    <n v="551.91"/>
    <x v="9"/>
    <n v="3635022"/>
    <x v="2"/>
    <s v="CONGO"/>
    <s v="o"/>
  </r>
  <r>
    <d v="2019-03-02T00:00:00"/>
    <s v="Achat du petit déjeuner des détenus"/>
    <x v="2"/>
    <x v="1"/>
    <m/>
    <n v="9500"/>
    <n v="-613419"/>
    <n v="16.965497535538251"/>
    <n v="559.96"/>
    <x v="5"/>
    <s v="Décharge"/>
    <x v="1"/>
    <s v="CONGO"/>
    <s v="ɣ"/>
  </r>
  <r>
    <d v="2019-03-02T00:00:00"/>
    <s v="Taxi moto hôtel/Gendarmerie à Etoumbi pour la visite geôle"/>
    <x v="0"/>
    <x v="1"/>
    <m/>
    <n v="300"/>
    <n v="-613719"/>
    <n v="0.53575255375383957"/>
    <n v="559.96"/>
    <x v="2"/>
    <s v="Décharge"/>
    <x v="1"/>
    <s v="CONGO"/>
    <s v="ɣ"/>
  </r>
  <r>
    <d v="2019-03-02T00:00:00"/>
    <s v="Taxi moto Gendarmerie/Marché à Etoumbi pour l'achat de la ration des detenus"/>
    <x v="0"/>
    <x v="1"/>
    <m/>
    <n v="300"/>
    <n v="-614019"/>
    <n v="0.53575255375383957"/>
    <n v="559.96"/>
    <x v="2"/>
    <s v="Décharge"/>
    <x v="1"/>
    <s v="CONGO"/>
    <s v="ɣ"/>
  </r>
  <r>
    <d v="2019-03-02T00:00:00"/>
    <s v="Taxi moto marché/gendarmerie pour distribuer la ration des prévenus"/>
    <x v="0"/>
    <x v="1"/>
    <m/>
    <n v="300"/>
    <n v="-614319"/>
    <n v="0.53575255375383957"/>
    <n v="559.96"/>
    <x v="2"/>
    <s v="Décharge"/>
    <x v="1"/>
    <s v="CONGO"/>
    <s v="ɣ"/>
  </r>
  <r>
    <d v="2019-03-02T00:00:00"/>
    <s v="Taxi moto hôtel/restaurant  à Etoumbi"/>
    <x v="0"/>
    <x v="1"/>
    <m/>
    <n v="300"/>
    <n v="-614619"/>
    <n v="0.53575255375383957"/>
    <n v="559.96"/>
    <x v="2"/>
    <s v="Décharge"/>
    <x v="1"/>
    <s v="CONGO"/>
    <s v="ɣ"/>
  </r>
  <r>
    <d v="2019-03-02T00:00:00"/>
    <s v="Taxi moto restaurant/hôtel à Etoumbi"/>
    <x v="0"/>
    <x v="1"/>
    <m/>
    <n v="300"/>
    <n v="-614919"/>
    <n v="0.53575255375383957"/>
    <n v="559.96"/>
    <x v="2"/>
    <s v="Décharge"/>
    <x v="1"/>
    <s v="CONGO"/>
    <s v="ɣ"/>
  </r>
  <r>
    <d v="2019-03-02T00:00:00"/>
    <s v="Taxi moto hôtel/Gendarmerie à Etoumbi pour la visite geôle"/>
    <x v="0"/>
    <x v="1"/>
    <m/>
    <n v="300"/>
    <n v="-615219"/>
    <n v="0.53575255375383957"/>
    <n v="559.96"/>
    <x v="2"/>
    <s v="Décharge"/>
    <x v="1"/>
    <s v="CONGO"/>
    <s v="ɣ"/>
  </r>
  <r>
    <d v="2019-03-02T00:00:00"/>
    <s v="Taxi moto Gendarmerie/restaurant à Etoumbi"/>
    <x v="0"/>
    <x v="1"/>
    <m/>
    <n v="300"/>
    <n v="-615519"/>
    <n v="0.53575255375383957"/>
    <n v="559.96"/>
    <x v="2"/>
    <s v="Décharge"/>
    <x v="1"/>
    <s v="CONGO"/>
    <s v="ɣ"/>
  </r>
  <r>
    <d v="2019-03-02T00:00:00"/>
    <s v="Taxi moto restaurant/hôtel à Etoumbi"/>
    <x v="0"/>
    <x v="1"/>
    <m/>
    <n v="300"/>
    <n v="-615819"/>
    <n v="0.53575255375383957"/>
    <n v="559.96"/>
    <x v="2"/>
    <s v="Décharge"/>
    <x v="1"/>
    <s v="CONGO"/>
    <s v="ɣ"/>
  </r>
  <r>
    <d v="2019-03-02T00:00:00"/>
    <s v="Taxi Hôtel-Chez Stany-Chez Mohamed (dernières rencontres avec les cibles)"/>
    <x v="0"/>
    <x v="0"/>
    <m/>
    <n v="2000"/>
    <n v="-617819"/>
    <n v="3.5283325100557477"/>
    <n v="566.84"/>
    <x v="4"/>
    <s v="Décharge"/>
    <x v="0"/>
    <s v="CONGO"/>
    <s v="ɣ"/>
  </r>
  <r>
    <d v="2019-03-02T00:00:00"/>
    <s v="Taxi Chez Mohamed-Grand marché-Beach (prospection et prendre le programme des canots pour Brazzaville)"/>
    <x v="0"/>
    <x v="0"/>
    <m/>
    <n v="2000"/>
    <n v="-619819"/>
    <n v="3.5283325100557477"/>
    <n v="566.84"/>
    <x v="4"/>
    <s v="Décharge"/>
    <x v="0"/>
    <s v="CONGO"/>
    <s v="ɣ"/>
  </r>
  <r>
    <d v="2019-03-02T00:00:00"/>
    <s v="Taxi Beach-Chez Pierre-Socimat-Hôtel (rencontre avec Pierre et retour à l'hotel)"/>
    <x v="0"/>
    <x v="0"/>
    <m/>
    <n v="3000"/>
    <n v="-622819"/>
    <n v="5.2924987650836215"/>
    <n v="566.84"/>
    <x v="4"/>
    <s v="Décharge"/>
    <x v="0"/>
    <s v="CONGO"/>
    <s v="ɣ"/>
  </r>
  <r>
    <d v="2019-03-02T00:00:00"/>
    <s v="Taxi: Hôtel-Brigade de détention déposer le petit déjeuner des détenus"/>
    <x v="0"/>
    <x v="1"/>
    <m/>
    <n v="500"/>
    <n v="-623319"/>
    <n v="0.89292092292306591"/>
    <n v="559.96"/>
    <x v="5"/>
    <s v="Décharge"/>
    <x v="1"/>
    <s v="CONGO"/>
    <s v="ɣ"/>
  </r>
  <r>
    <d v="2019-03-02T00:00:00"/>
    <s v="Taxi: Brigade de détention-Hôtel"/>
    <x v="0"/>
    <x v="1"/>
    <m/>
    <n v="500"/>
    <n v="-623819"/>
    <n v="0.89292092292306591"/>
    <n v="559.96"/>
    <x v="5"/>
    <s v="Décharge"/>
    <x v="1"/>
    <s v="CONGO"/>
    <s v="ɣ"/>
  </r>
  <r>
    <d v="2019-03-02T00:00:00"/>
    <s v="Achat nourriture du soir des détenus"/>
    <x v="2"/>
    <x v="1"/>
    <m/>
    <n v="6500"/>
    <n v="-630319"/>
    <n v="11.607971997999856"/>
    <n v="559.96"/>
    <x v="5"/>
    <s v="Décharge"/>
    <x v="1"/>
    <s v="CONGO"/>
    <s v="ɣ"/>
  </r>
  <r>
    <d v="2019-03-02T00:00:00"/>
    <s v="Taxi: Hôtel-Brigade de détention déposer la nourriture du soir des détenus"/>
    <x v="0"/>
    <x v="1"/>
    <m/>
    <n v="500"/>
    <n v="-630819"/>
    <n v="0.89292092292306591"/>
    <n v="559.96"/>
    <x v="5"/>
    <s v="Décharge"/>
    <x v="1"/>
    <s v="CONGO"/>
    <s v="ɣ"/>
  </r>
  <r>
    <d v="2019-03-02T00:00:00"/>
    <s v="Taxi: Brigade de détention-Hôtel"/>
    <x v="0"/>
    <x v="1"/>
    <m/>
    <n v="500"/>
    <n v="-631319"/>
    <n v="0.89292092292306591"/>
    <n v="559.96"/>
    <x v="5"/>
    <s v="Décharge"/>
    <x v="1"/>
    <s v="CONGO"/>
    <s v="ɣ"/>
  </r>
  <r>
    <d v="2019-03-02T00:00:00"/>
    <s v="Taxi moto hôtel - marché massanda pour le rendez-vous avec la cible"/>
    <x v="0"/>
    <x v="0"/>
    <m/>
    <n v="500"/>
    <n v="-631819"/>
    <n v="0.88208312751393692"/>
    <n v="566.84"/>
    <x v="7"/>
    <s v="Décharge"/>
    <x v="0"/>
    <s v="CONGO"/>
    <s v="ɣ"/>
  </r>
  <r>
    <d v="2019-03-02T00:00:00"/>
    <s v="Achat de la boisson lors de la rencontre"/>
    <x v="5"/>
    <x v="0"/>
    <m/>
    <n v="1500"/>
    <n v="-633319"/>
    <n v="2.6462493825418107"/>
    <n v="566.84"/>
    <x v="7"/>
    <s v="Décharge"/>
    <x v="0"/>
    <s v="CONGO"/>
    <s v="ɣ"/>
  </r>
  <r>
    <d v="2019-03-02T00:00:00"/>
    <s v="Taxi moto marché massanda - gare routière de mayeye"/>
    <x v="0"/>
    <x v="0"/>
    <m/>
    <n v="500"/>
    <n v="-633819"/>
    <n v="0.88208312751393692"/>
    <n v="566.84"/>
    <x v="7"/>
    <s v="Décharge"/>
    <x v="0"/>
    <s v="CONGO"/>
    <s v="ɣ"/>
  </r>
  <r>
    <d v="2019-03-02T00:00:00"/>
    <s v="Achat nourriture lors de la rencontre avec la cible"/>
    <x v="5"/>
    <x v="0"/>
    <m/>
    <n v="2000"/>
    <n v="-635819"/>
    <n v="3.5283325100557477"/>
    <n v="566.84"/>
    <x v="7"/>
    <s v="Décharge"/>
    <x v="0"/>
    <s v="CONGO"/>
    <s v="ɣ"/>
  </r>
  <r>
    <d v="2019-03-02T00:00:00"/>
    <s v="Taxi moto gare de Mayeye - Qtier massanda rencontrer la cible"/>
    <x v="0"/>
    <x v="0"/>
    <m/>
    <n v="500"/>
    <n v="-636319"/>
    <n v="0.88208312751393692"/>
    <n v="566.84"/>
    <x v="7"/>
    <s v="Décharge"/>
    <x v="0"/>
    <s v="CONGO"/>
    <s v="ɣ"/>
  </r>
  <r>
    <d v="2019-03-02T00:00:00"/>
    <s v="Achat boisson et à manger pour la cible et son frère lors de la rencontre"/>
    <x v="5"/>
    <x v="0"/>
    <m/>
    <n v="3000"/>
    <n v="-639319"/>
    <n v="5.2924987650836215"/>
    <n v="566.84"/>
    <x v="7"/>
    <s v="Décharge"/>
    <x v="0"/>
    <s v="CONGO"/>
    <s v="ɣ"/>
  </r>
  <r>
    <d v="2019-03-02T00:00:00"/>
    <s v="Taxi moto qtier Massanda - hôtel "/>
    <x v="0"/>
    <x v="0"/>
    <m/>
    <n v="500"/>
    <n v="-639819"/>
    <n v="0.88208312751393692"/>
    <n v="566.84"/>
    <x v="7"/>
    <s v="Décharge"/>
    <x v="0"/>
    <s v="CONGO"/>
    <s v="ɣ"/>
  </r>
  <r>
    <d v="2019-03-02T00:00:00"/>
    <s v="Taxi à Impfondo le matin : hôtel - marché acheter la ration des des prévenus "/>
    <x v="0"/>
    <x v="1"/>
    <m/>
    <n v="500"/>
    <n v="-640319"/>
    <n v="0.89292092292306591"/>
    <n v="559.96"/>
    <x v="8"/>
    <s v="Décharge "/>
    <x v="1"/>
    <s v="CONGO"/>
    <s v="ɣ"/>
  </r>
  <r>
    <d v="2019-03-02T00:00:00"/>
    <s v="Taxi à Impfondo : marché - brigade de la gendarmerie - hôtel après la visite geôle "/>
    <x v="0"/>
    <x v="1"/>
    <m/>
    <n v="1000"/>
    <n v="-641319"/>
    <n v="1.7858418458461318"/>
    <n v="559.96"/>
    <x v="8"/>
    <s v="Décharge "/>
    <x v="1"/>
    <s v="CONGO"/>
    <s v="ɣ"/>
  </r>
  <r>
    <d v="2019-03-02T00:00:00"/>
    <s v="Taxi à Impfondo le soir : hôtel - marché (acheter la ration des prévenus ) - brigade - hôtel  (visite geôle )"/>
    <x v="0"/>
    <x v="1"/>
    <m/>
    <n v="1500"/>
    <n v="-642819"/>
    <n v="2.6787627687691975"/>
    <n v="559.96"/>
    <x v="8"/>
    <s v="Décharge "/>
    <x v="1"/>
    <s v="CONGO"/>
    <s v="ɣ"/>
  </r>
  <r>
    <d v="2019-03-02T00:00:00"/>
    <s v="Taxi à Impfondo : hôtel - restaurant - hôtel "/>
    <x v="0"/>
    <x v="1"/>
    <m/>
    <n v="1000"/>
    <n v="-643819"/>
    <n v="1.7858418458461318"/>
    <n v="559.96"/>
    <x v="8"/>
    <s v="Décharge "/>
    <x v="1"/>
    <s v="CONGO"/>
    <s v="ɣ"/>
  </r>
  <r>
    <d v="2019-03-03T00:00:00"/>
    <s v="Taxi moto hôtel/Gendarmerie à Etoumbi pour la visite geôle"/>
    <x v="0"/>
    <x v="1"/>
    <m/>
    <n v="300"/>
    <n v="-644119"/>
    <n v="0.53575255375383957"/>
    <n v="559.96"/>
    <x v="2"/>
    <s v="Décharge"/>
    <x v="1"/>
    <s v="CONGO"/>
    <s v="ɣ"/>
  </r>
  <r>
    <d v="2019-03-03T00:00:00"/>
    <s v="Taxi moto Gendarmerie/Marché à Etoumbi pour l'achat de la ration des detenus"/>
    <x v="0"/>
    <x v="1"/>
    <m/>
    <n v="300"/>
    <n v="-644419"/>
    <n v="0.53575255375383957"/>
    <n v="559.96"/>
    <x v="2"/>
    <s v="Décharge"/>
    <x v="1"/>
    <s v="CONGO"/>
    <s v="ɣ"/>
  </r>
  <r>
    <d v="2019-03-03T00:00:00"/>
    <s v="Taxi moto marché/gendarmerie pour distribuer la ration des prévenus"/>
    <x v="0"/>
    <x v="1"/>
    <m/>
    <n v="300"/>
    <n v="-644719"/>
    <n v="0.53575255375383957"/>
    <n v="559.96"/>
    <x v="2"/>
    <s v="Décharge"/>
    <x v="1"/>
    <s v="CONGO"/>
    <s v="ɣ"/>
  </r>
  <r>
    <d v="2019-03-03T00:00:00"/>
    <s v="Taxi moto hôtel/restaurant  à Etoumbi"/>
    <x v="0"/>
    <x v="1"/>
    <m/>
    <n v="300"/>
    <n v="-645019"/>
    <n v="0.53575255375383957"/>
    <n v="559.96"/>
    <x v="2"/>
    <s v="Décharge"/>
    <x v="1"/>
    <s v="CONGO"/>
    <s v="ɣ"/>
  </r>
  <r>
    <d v="2019-03-03T00:00:00"/>
    <s v="Taxi moto restaurant/hôtel à Etoumbi"/>
    <x v="0"/>
    <x v="1"/>
    <m/>
    <n v="300"/>
    <n v="-645319"/>
    <n v="0.53575255375383957"/>
    <n v="559.96"/>
    <x v="2"/>
    <s v="Décharge"/>
    <x v="1"/>
    <s v="CONGO"/>
    <s v="ɣ"/>
  </r>
  <r>
    <d v="2019-03-03T00:00:00"/>
    <s v="Taxi moto hôtel/Gendarmerie à Etoumbi pour la visite geôle"/>
    <x v="0"/>
    <x v="1"/>
    <m/>
    <n v="300"/>
    <n v="-645619"/>
    <n v="0.53575255375383957"/>
    <n v="559.96"/>
    <x v="2"/>
    <s v="Décharge"/>
    <x v="1"/>
    <s v="CONGO"/>
    <s v="ɣ"/>
  </r>
  <r>
    <d v="2019-03-03T00:00:00"/>
    <s v="Taxi moto Gendarmerie/restaurant à Etoumbi"/>
    <x v="0"/>
    <x v="1"/>
    <m/>
    <n v="300"/>
    <n v="-645919"/>
    <n v="0.53575255375383957"/>
    <n v="559.96"/>
    <x v="2"/>
    <s v="Décharge"/>
    <x v="1"/>
    <s v="CONGO"/>
    <s v="ɣ"/>
  </r>
  <r>
    <d v="2019-03-03T00:00:00"/>
    <s v="Taxi moto restaurant/hôtel à Etoumbi"/>
    <x v="0"/>
    <x v="1"/>
    <m/>
    <n v="300"/>
    <n v="-646219"/>
    <n v="0.53575255375383957"/>
    <n v="559.96"/>
    <x v="2"/>
    <s v="Décharge"/>
    <x v="1"/>
    <s v="CONGO"/>
    <s v="ɣ"/>
  </r>
  <r>
    <d v="2019-03-03T00:00:00"/>
    <s v="Ration des detenus du 26 Fevrier au 04 Mars 2019 soit 07 jours/ETOUMBI"/>
    <x v="2"/>
    <x v="1"/>
    <m/>
    <n v="68500"/>
    <n v="-714719"/>
    <n v="122.33016644046002"/>
    <n v="559.96"/>
    <x v="2"/>
    <s v="Décharge"/>
    <x v="1"/>
    <s v="CONGO"/>
    <s v="ɣ"/>
  </r>
  <r>
    <d v="2019-03-03T00:00:00"/>
    <s v="Food allowance du 26 Fevrier au 04 Mars 2019 soit 07 jours"/>
    <x v="4"/>
    <x v="1"/>
    <m/>
    <n v="70000"/>
    <n v="-784719"/>
    <n v="125.00892920922922"/>
    <n v="559.96"/>
    <x v="2"/>
    <s v="Décharge"/>
    <x v="1"/>
    <s v="CONGO"/>
    <s v="ɣ"/>
  </r>
  <r>
    <d v="2019-03-03T00:00:00"/>
    <s v="Paiement frais d'hôtel pour 06 nuitées du 25 au 03 mars 2019 "/>
    <x v="4"/>
    <x v="0"/>
    <m/>
    <n v="130200"/>
    <n v="-914919"/>
    <n v="229.69444640462916"/>
    <n v="566.84"/>
    <x v="4"/>
    <s v="OUI"/>
    <x v="0"/>
    <s v="CONGO"/>
    <s v="o"/>
  </r>
  <r>
    <d v="2019-03-03T00:00:00"/>
    <s v="Taxi Hôtel-Beach (départ pour Brazzaville)"/>
    <x v="0"/>
    <x v="0"/>
    <m/>
    <n v="1000"/>
    <n v="-915919"/>
    <n v="1.7641662550278738"/>
    <n v="566.84"/>
    <x v="4"/>
    <s v="Décharge"/>
    <x v="0"/>
    <s v="CONGO"/>
    <s v="ɣ"/>
  </r>
  <r>
    <d v="2019-03-03T00:00:00"/>
    <s v="Achat billet Kinshasa-Brazzaville (formalités de départ)"/>
    <x v="0"/>
    <x v="0"/>
    <m/>
    <n v="15000"/>
    <n v="-930919"/>
    <n v="26.462493825418107"/>
    <n v="566.84"/>
    <x v="4"/>
    <s v="OUI"/>
    <x v="0"/>
    <s v="CONGO"/>
    <s v="o"/>
  </r>
  <r>
    <d v="2019-03-03T00:00:00"/>
    <s v="Taxi beach-Talangaï-Casis (arrivé à Brazzaville)"/>
    <x v="0"/>
    <x v="0"/>
    <m/>
    <n v="2500"/>
    <n v="-933419"/>
    <n v="4.4104156375696846"/>
    <n v="566.84"/>
    <x v="4"/>
    <s v="Décharge"/>
    <x v="0"/>
    <s v="CONGO"/>
    <s v="ɣ"/>
  </r>
  <r>
    <d v="2019-03-03T00:00:00"/>
    <s v="Food allowance mission Kinshasa du 25 au 03 mars 2019"/>
    <x v="4"/>
    <x v="0"/>
    <m/>
    <n v="70000"/>
    <n v="-1003419"/>
    <n v="123.49163785195115"/>
    <n v="566.84"/>
    <x v="4"/>
    <s v="Décharge"/>
    <x v="0"/>
    <s v="CONGO"/>
    <s v="ɣ"/>
  </r>
  <r>
    <d v="2019-03-03T00:00:00"/>
    <s v="Taxi: Hôtel-Marché acheter le petit déjeuner des détenus"/>
    <x v="0"/>
    <x v="1"/>
    <m/>
    <n v="500"/>
    <n v="-1003919"/>
    <n v="0.89292092292306591"/>
    <n v="559.96"/>
    <x v="5"/>
    <s v="Décharge"/>
    <x v="1"/>
    <s v="CONGO"/>
    <s v="ɣ"/>
  </r>
  <r>
    <d v="2019-03-03T00:00:00"/>
    <s v="Achat du petit déjeuner des détenus"/>
    <x v="2"/>
    <x v="1"/>
    <m/>
    <n v="3500"/>
    <n v="-1007419"/>
    <n v="6.2504464604614611"/>
    <n v="559.96"/>
    <x v="5"/>
    <s v="Décharge"/>
    <x v="1"/>
    <s v="CONGO"/>
    <s v="ɣ"/>
  </r>
  <r>
    <d v="2019-03-03T00:00:00"/>
    <s v="Taxi: Marché-Brigade de détention déposer le petit déjeuner aux détenus"/>
    <x v="0"/>
    <x v="1"/>
    <m/>
    <n v="500"/>
    <n v="-1007919"/>
    <n v="0.89292092292306591"/>
    <n v="559.96"/>
    <x v="5"/>
    <s v="Décharge"/>
    <x v="1"/>
    <s v="CONGO"/>
    <s v="ɣ"/>
  </r>
  <r>
    <d v="2019-03-03T00:00:00"/>
    <s v="Taxi: Brigade de détention-Gendarmerie "/>
    <x v="0"/>
    <x v="1"/>
    <m/>
    <n v="500"/>
    <n v="-1008419"/>
    <n v="0.89292092292306591"/>
    <n v="559.96"/>
    <x v="5"/>
    <s v="Décharge"/>
    <x v="1"/>
    <s v="CONGO"/>
    <s v="ɣ"/>
  </r>
  <r>
    <d v="2019-03-03T00:00:00"/>
    <s v="Taxi: Gendarmerie-hôtel"/>
    <x v="0"/>
    <x v="1"/>
    <m/>
    <n v="500"/>
    <n v="-1008919"/>
    <n v="0.89292092292306591"/>
    <n v="559.96"/>
    <x v="5"/>
    <s v="Décharge"/>
    <x v="1"/>
    <s v="CONGO"/>
    <s v="ɣ"/>
  </r>
  <r>
    <d v="2019-03-03T00:00:00"/>
    <s v="Taxi: Hôtel-Marché acheter la nourriture du soir des détenus"/>
    <x v="0"/>
    <x v="1"/>
    <m/>
    <n v="500"/>
    <n v="-1009419"/>
    <n v="0.89292092292306591"/>
    <n v="559.96"/>
    <x v="5"/>
    <s v="Décharge"/>
    <x v="1"/>
    <s v="CONGO"/>
    <s v="ɣ"/>
  </r>
  <r>
    <d v="2019-03-03T00:00:00"/>
    <s v="Taxi: Marché-Brigade de détention"/>
    <x v="0"/>
    <x v="1"/>
    <m/>
    <n v="500"/>
    <n v="-1009919"/>
    <n v="0.89292092292306591"/>
    <n v="559.96"/>
    <x v="5"/>
    <s v="Décharge"/>
    <x v="1"/>
    <s v="CONGO"/>
    <s v="ɣ"/>
  </r>
  <r>
    <d v="2019-03-03T00:00:00"/>
    <s v="Achat nourriture des détenus"/>
    <x v="2"/>
    <x v="1"/>
    <m/>
    <n v="8000"/>
    <n v="-1017919"/>
    <n v="14.286734766769055"/>
    <n v="559.96"/>
    <x v="5"/>
    <s v="Décharge"/>
    <x v="1"/>
    <s v="CONGO"/>
    <s v="ɣ"/>
  </r>
  <r>
    <d v="2019-03-03T00:00:00"/>
    <s v="Taxi: Brigade de détention-Restaurant"/>
    <x v="0"/>
    <x v="1"/>
    <m/>
    <n v="500"/>
    <n v="-1018419"/>
    <n v="0.89292092292306591"/>
    <n v="559.96"/>
    <x v="5"/>
    <s v="Décharge"/>
    <x v="1"/>
    <s v="CONGO"/>
    <s v="ɣ"/>
  </r>
  <r>
    <d v="2019-03-03T00:00:00"/>
    <s v="Taxi: Restaurant-Hôtel"/>
    <x v="0"/>
    <x v="1"/>
    <m/>
    <n v="500"/>
    <n v="-1018919"/>
    <n v="0.89292092292306591"/>
    <n v="559.96"/>
    <x v="5"/>
    <s v="Décharge"/>
    <x v="1"/>
    <s v="CONGO"/>
    <s v="ɣ"/>
  </r>
  <r>
    <d v="2019-03-03T00:00:00"/>
    <s v="Taxi moto hôtel - place rouge vérifier les véhicules en partance pour Dolisie"/>
    <x v="0"/>
    <x v="0"/>
    <m/>
    <n v="500"/>
    <n v="-1019419"/>
    <n v="0.88208312751393692"/>
    <n v="566.84"/>
    <x v="7"/>
    <s v="Décharge"/>
    <x v="0"/>
    <s v="CONGO"/>
    <s v="ɣ"/>
  </r>
  <r>
    <d v="2019-03-03T00:00:00"/>
    <s v="Taxi moto place rouge - gare routière de Dolisie sur Sibiti"/>
    <x v="0"/>
    <x v="0"/>
    <m/>
    <n v="500"/>
    <n v="-1019919"/>
    <n v="0.88208312751393692"/>
    <n v="566.84"/>
    <x v="7"/>
    <s v="Décharge"/>
    <x v="0"/>
    <s v="CONGO"/>
    <s v="ɣ"/>
  </r>
  <r>
    <d v="2019-03-03T00:00:00"/>
    <s v="Achat du billet Dolisie-Sibiti"/>
    <x v="0"/>
    <x v="0"/>
    <m/>
    <n v="5000"/>
    <n v="-1024919"/>
    <n v="8.8208312751393692"/>
    <n v="566.84"/>
    <x v="7"/>
    <s v="Décharge"/>
    <x v="0"/>
    <s v="CONGO"/>
    <s v="ɣ"/>
  </r>
  <r>
    <d v="2019-03-03T00:00:00"/>
    <s v="Taxi gare routière de Dolisie - ocean du nord pour achat du billet Dolisie-BZV "/>
    <x v="0"/>
    <x v="0"/>
    <m/>
    <n v="1000"/>
    <n v="-1025919"/>
    <n v="1.7641662550278738"/>
    <n v="566.84"/>
    <x v="7"/>
    <s v="Décharge"/>
    <x v="0"/>
    <s v="CONGO"/>
    <s v="ɣ"/>
  </r>
  <r>
    <d v="2019-03-03T00:00:00"/>
    <s v="Taxi gare routière ocean du nord - hôtel"/>
    <x v="0"/>
    <x v="0"/>
    <m/>
    <n v="1000"/>
    <n v="-1026919"/>
    <n v="1.7641662550278738"/>
    <n v="566.84"/>
    <x v="7"/>
    <s v="Décharge"/>
    <x v="0"/>
    <s v="CONGO"/>
    <s v="ɣ"/>
  </r>
  <r>
    <d v="2019-03-03T00:00:00"/>
    <s v="Paiement frais d'hôtel mission de Sibiti 05 nuitées du 26/02 au 03/03/2019"/>
    <x v="4"/>
    <x v="0"/>
    <m/>
    <n v="75000"/>
    <n v="-1101919"/>
    <n v="132.31246912709054"/>
    <n v="566.84"/>
    <x v="7"/>
    <n v="1050"/>
    <x v="0"/>
    <s v="CONGO"/>
    <s v="o"/>
  </r>
  <r>
    <d v="2019-03-03T00:00:00"/>
    <s v="Taxi à Impfondo le matin : hôtel - marché acheter la pitance des prévenus "/>
    <x v="0"/>
    <x v="1"/>
    <m/>
    <n v="500"/>
    <n v="-1102419"/>
    <n v="0.89292092292306591"/>
    <n v="559.96"/>
    <x v="8"/>
    <s v="Décharge "/>
    <x v="1"/>
    <s v="CONGO"/>
    <s v="ɣ"/>
  </r>
  <r>
    <d v="2019-03-03T00:00:00"/>
    <s v="Taxi à Impfondo le matin : marché - brigade - hôtel  (visite geôle )"/>
    <x v="0"/>
    <x v="1"/>
    <m/>
    <n v="1000"/>
    <n v="-1103419"/>
    <n v="1.7858418458461318"/>
    <n v="559.96"/>
    <x v="8"/>
    <s v="Décharge "/>
    <x v="1"/>
    <s v="CONGO"/>
    <s v="ɣ"/>
  </r>
  <r>
    <d v="2019-03-03T00:00:00"/>
    <s v="Taxi à Impfondo le soir : hôtel -  marché  (acheter la ration des prisonniers ) - brigade "/>
    <x v="0"/>
    <x v="1"/>
    <m/>
    <n v="1000"/>
    <n v="-1104419"/>
    <n v="1.7858418458461318"/>
    <n v="559.96"/>
    <x v="8"/>
    <s v="Décharge "/>
    <x v="1"/>
    <s v="CONGO"/>
    <s v="ɣ"/>
  </r>
  <r>
    <d v="2019-03-03T00:00:00"/>
    <s v="Taxi à Impfondo : bridage - commandement de la gendarmerie suivre la confrontation entre Wicliff et Djamal"/>
    <x v="0"/>
    <x v="1"/>
    <m/>
    <n v="500"/>
    <n v="-1104919"/>
    <n v="0.89292092292306591"/>
    <n v="559.96"/>
    <x v="8"/>
    <s v="Décharge "/>
    <x v="1"/>
    <s v="CONGO"/>
    <s v="ɣ"/>
  </r>
  <r>
    <d v="2019-03-03T00:00:00"/>
    <s v="Taxi à Impfondo : commandement de la gendarmerie - restaurant - hôtel , après la confrontation "/>
    <x v="0"/>
    <x v="1"/>
    <m/>
    <n v="1000"/>
    <n v="-1105919"/>
    <n v="1.7858418458461318"/>
    <n v="559.96"/>
    <x v="8"/>
    <s v="Décharge "/>
    <x v="1"/>
    <s v="CONGO"/>
    <s v="ɣ"/>
  </r>
  <r>
    <d v="2019-03-04T00:00:00"/>
    <s v="Taxi bureau-Direction Airtel"/>
    <x v="0"/>
    <x v="0"/>
    <m/>
    <n v="1000"/>
    <n v="-1106919"/>
    <n v="1.7641662550278738"/>
    <n v="566.84"/>
    <x v="0"/>
    <s v="Décharge"/>
    <x v="0"/>
    <s v="CONGO"/>
    <s v="ɣ"/>
  </r>
  <r>
    <d v="2019-03-04T00:00:00"/>
    <s v="Taxi Direction Airtel-bureau"/>
    <x v="0"/>
    <x v="0"/>
    <m/>
    <n v="1000"/>
    <n v="-1107919"/>
    <n v="1.7641662550278738"/>
    <n v="566.84"/>
    <x v="0"/>
    <s v="Décharge"/>
    <x v="0"/>
    <s v="CONGO"/>
    <s v="ɣ"/>
  </r>
  <r>
    <d v="2019-03-04T00:00:00"/>
    <s v="Me Séverin BIOUDI MIAKASSISSA-Frais de mission PNR "/>
    <x v="8"/>
    <x v="1"/>
    <m/>
    <n v="106000"/>
    <n v="-1213919"/>
    <n v="189.29923565968997"/>
    <n v="559.96"/>
    <x v="10"/>
    <n v="26"/>
    <x v="1"/>
    <s v="CONGO"/>
    <s v="o"/>
  </r>
  <r>
    <d v="2019-03-04T00:00:00"/>
    <s v="Bonus du mois de janvier 2019-Dalia OYONTSIO"/>
    <x v="9"/>
    <x v="1"/>
    <m/>
    <n v="15000"/>
    <n v="-1228919"/>
    <n v="26.787627687691977"/>
    <n v="559.96"/>
    <x v="10"/>
    <n v="28"/>
    <x v="1"/>
    <s v="CONGO"/>
    <s v="o"/>
  </r>
  <r>
    <d v="2019-03-04T00:00:00"/>
    <s v="Frais de transfert à Gaudet/IMPFONDO"/>
    <x v="10"/>
    <x v="3"/>
    <m/>
    <n v="7500"/>
    <n v="-1236419"/>
    <n v="13.589172147632768"/>
    <n v="551.91"/>
    <x v="10"/>
    <s v="21/GCF"/>
    <x v="2"/>
    <s v="CONGO"/>
    <s v="o"/>
  </r>
  <r>
    <d v="2019-03-04T00:00:00"/>
    <s v="Taxi Domicile-Bureau"/>
    <x v="0"/>
    <x v="1"/>
    <m/>
    <n v="1000"/>
    <n v="-1237419"/>
    <n v="1.7858418458461318"/>
    <n v="559.96"/>
    <x v="1"/>
    <s v="Décharge"/>
    <x v="1"/>
    <s v="CONGO"/>
    <s v="ɣ"/>
  </r>
  <r>
    <d v="2019-03-04T00:00:00"/>
    <s v="Food allowance pendant la pause"/>
    <x v="1"/>
    <x v="1"/>
    <m/>
    <n v="1000"/>
    <n v="-1238419"/>
    <n v="1.7858418458461318"/>
    <n v="559.96"/>
    <x v="1"/>
    <s v="Décharge"/>
    <x v="1"/>
    <s v="CONGO"/>
    <s v="ɣ"/>
  </r>
  <r>
    <d v="2019-03-04T00:00:00"/>
    <s v="Taxi Bureau-Domicile"/>
    <x v="0"/>
    <x v="1"/>
    <m/>
    <n v="1000"/>
    <n v="-1239419"/>
    <n v="1.7858418458461318"/>
    <n v="559.96"/>
    <x v="1"/>
    <s v="Décharge"/>
    <x v="1"/>
    <s v="CONGO"/>
    <s v="ɣ"/>
  </r>
  <r>
    <d v="2019-03-04T00:00:00"/>
    <s v="Paiement frais d'hôtel du 26 Fevrier au 04 Mars 2019 soit 06 Nuitées"/>
    <x v="4"/>
    <x v="1"/>
    <m/>
    <n v="90000"/>
    <n v="-1329419"/>
    <n v="160.72576612615185"/>
    <n v="559.96"/>
    <x v="2"/>
    <n v="1"/>
    <x v="1"/>
    <s v="CONGO"/>
    <s v="o"/>
  </r>
  <r>
    <d v="2019-03-04T00:00:00"/>
    <s v="Taxi moto hôtel/gendarmerie à Etoumbi pour la visite geôle du matin"/>
    <x v="0"/>
    <x v="1"/>
    <m/>
    <n v="300"/>
    <n v="-1329719"/>
    <n v="0.53575255375383957"/>
    <n v="559.96"/>
    <x v="2"/>
    <s v="Décharge"/>
    <x v="1"/>
    <s v="CONGO"/>
    <s v="ɣ"/>
  </r>
  <r>
    <d v="2019-03-04T00:00:00"/>
    <s v="Taxi moto gendarmerie/Marché à Etoumbi pour l'achat de la ration des detenus"/>
    <x v="0"/>
    <x v="1"/>
    <m/>
    <n v="300"/>
    <n v="-1330019"/>
    <n v="0.53575255375383957"/>
    <n v="559.96"/>
    <x v="2"/>
    <s v="Décharge"/>
    <x v="1"/>
    <s v="CONGO"/>
    <s v="ɣ"/>
  </r>
  <r>
    <d v="2019-03-04T00:00:00"/>
    <s v="Taxi moto marché/gendarmerie pour distribuer la ration des prévenus à Etoumbi"/>
    <x v="0"/>
    <x v="1"/>
    <m/>
    <n v="300"/>
    <n v="-1330319"/>
    <n v="0.53575255375383957"/>
    <n v="559.96"/>
    <x v="2"/>
    <s v="Décharge"/>
    <x v="1"/>
    <s v="CONGO"/>
    <s v="ɣ"/>
  </r>
  <r>
    <d v="2019-03-04T00:00:00"/>
    <s v="Taxi moto gendarmerie/TGI Ewo pour verifier si le procureur était là"/>
    <x v="0"/>
    <x v="1"/>
    <m/>
    <n v="300"/>
    <n v="-1330619"/>
    <n v="0.53575255375383957"/>
    <n v="559.96"/>
    <x v="2"/>
    <s v="Décharge"/>
    <x v="1"/>
    <s v="CONGO"/>
    <s v="ɣ"/>
  </r>
  <r>
    <d v="2019-03-04T00:00:00"/>
    <s v="Taxi moto gendarmerie/gendarmerie pour aller prendre les scellés "/>
    <x v="0"/>
    <x v="1"/>
    <m/>
    <n v="300"/>
    <n v="-1330919"/>
    <n v="0.53575255375383957"/>
    <n v="559.96"/>
    <x v="2"/>
    <s v="Décharge"/>
    <x v="1"/>
    <s v="CONGO"/>
    <s v="ɣ"/>
  </r>
  <r>
    <d v="2019-03-04T00:00:00"/>
    <s v="Taxi moto gendarmerie-hôtel à Ewo pour déposer mes bagages"/>
    <x v="0"/>
    <x v="1"/>
    <m/>
    <n v="300"/>
    <n v="-1331219"/>
    <n v="0.53575255375383957"/>
    <n v="559.96"/>
    <x v="2"/>
    <s v="Décharge"/>
    <x v="1"/>
    <s v="CONGO"/>
    <s v="ɣ"/>
  </r>
  <r>
    <d v="2019-03-04T00:00:00"/>
    <s v="Taxi moto hôtel-gendarmerie à Ewo pour la visite geôle du soir"/>
    <x v="0"/>
    <x v="1"/>
    <m/>
    <n v="300"/>
    <n v="-1331519"/>
    <n v="0.53575255375383957"/>
    <n v="559.96"/>
    <x v="2"/>
    <s v="Décharge"/>
    <x v="1"/>
    <s v="CONGO"/>
    <s v="ɣ"/>
  </r>
  <r>
    <d v="2019-03-04T00:00:00"/>
    <s v="Taxi moto gendarmerie-restaurant à Ewo "/>
    <x v="0"/>
    <x v="1"/>
    <m/>
    <n v="300"/>
    <n v="-1331819"/>
    <n v="0.53575255375383957"/>
    <n v="559.96"/>
    <x v="2"/>
    <s v="Décharge"/>
    <x v="1"/>
    <s v="CONGO"/>
    <s v="ɣ"/>
  </r>
  <r>
    <d v="2019-03-04T00:00:00"/>
    <s v="Taxi moto restaurant-hôtel à Ewo"/>
    <x v="0"/>
    <x v="1"/>
    <m/>
    <n v="300"/>
    <n v="-1332119"/>
    <n v="0.53575255375383957"/>
    <n v="559.96"/>
    <x v="2"/>
    <s v="Décharge"/>
    <x v="1"/>
    <s v="CONGO"/>
    <s v="ɣ"/>
  </r>
  <r>
    <d v="2019-03-04T00:00:00"/>
    <s v="Taxi: Mamati-bureau"/>
    <x v="0"/>
    <x v="1"/>
    <m/>
    <n v="500"/>
    <n v="-1332619"/>
    <n v="0.89292092292306591"/>
    <n v="559.96"/>
    <x v="11"/>
    <s v="Décharge"/>
    <x v="1"/>
    <s v="CONGO"/>
    <s v="ɣ"/>
  </r>
  <r>
    <d v="2019-03-04T00:00:00"/>
    <s v="Taxi Bureau PALF-Radio Rurale"/>
    <x v="0"/>
    <x v="2"/>
    <m/>
    <n v="1000"/>
    <n v="-1333619"/>
    <n v="1.7858418458461318"/>
    <n v="559.96"/>
    <x v="3"/>
    <s v="Décharge"/>
    <x v="1"/>
    <s v="CONGO"/>
    <s v="ɣ"/>
  </r>
  <r>
    <d v="2019-03-04T00:00:00"/>
    <s v="Taxi Radio Rurale-ES TV"/>
    <x v="0"/>
    <x v="2"/>
    <m/>
    <n v="1000"/>
    <n v="-1334619"/>
    <n v="1.7858418458461318"/>
    <n v="559.96"/>
    <x v="3"/>
    <s v="Décharge"/>
    <x v="1"/>
    <s v="CONGO"/>
    <s v="ɣ"/>
  </r>
  <r>
    <d v="2019-03-04T00:00:00"/>
    <s v="Taxi ES TV-TOP TV"/>
    <x v="0"/>
    <x v="2"/>
    <m/>
    <n v="1000"/>
    <n v="-1335619"/>
    <n v="1.7858418458461318"/>
    <n v="559.96"/>
    <x v="3"/>
    <s v="Décharge"/>
    <x v="1"/>
    <s v="CONGO"/>
    <s v="ɣ"/>
  </r>
  <r>
    <d v="2019-03-04T00:00:00"/>
    <s v="Taxi TOP TV-Radio Liberté"/>
    <x v="0"/>
    <x v="2"/>
    <m/>
    <n v="1000"/>
    <n v="-1336619"/>
    <n v="1.7858418458461318"/>
    <n v="559.96"/>
    <x v="3"/>
    <s v="Décharge"/>
    <x v="1"/>
    <s v="CONGO"/>
    <s v="ɣ"/>
  </r>
  <r>
    <d v="2019-03-04T00:00:00"/>
    <s v="Taxi Radio Liberté-Bureau PALF"/>
    <x v="0"/>
    <x v="2"/>
    <m/>
    <n v="1000"/>
    <n v="-1337619"/>
    <n v="1.7858418458461318"/>
    <n v="559.96"/>
    <x v="3"/>
    <s v="Décharge"/>
    <x v="1"/>
    <s v="CONGO"/>
    <s v="ɣ"/>
  </r>
  <r>
    <d v="2019-03-04T00:00:00"/>
    <s v="Taxi bureau-aéroport, acheter le billet de Maitre Severin pour PNR"/>
    <x v="0"/>
    <x v="1"/>
    <m/>
    <n v="1000"/>
    <n v="-1338619"/>
    <n v="1.7858418458461318"/>
    <n v="559.96"/>
    <x v="12"/>
    <s v="Décharge"/>
    <x v="1"/>
    <s v="CONGO"/>
    <s v="ɣ"/>
  </r>
  <r>
    <d v="2019-03-04T00:00:00"/>
    <s v="Taxi aéroport-Agence Océan du nord de l'Angola libre pour acheter mon billet pour Pointe-Noire"/>
    <x v="0"/>
    <x v="1"/>
    <m/>
    <n v="1000"/>
    <n v="-1339619"/>
    <n v="1.7858418458461318"/>
    <n v="559.96"/>
    <x v="12"/>
    <s v="Décharge"/>
    <x v="1"/>
    <s v="CONGO"/>
    <s v="ɣ"/>
  </r>
  <r>
    <d v="2019-03-04T00:00:00"/>
    <s v="Taxi agence océan du nord-bureau"/>
    <x v="0"/>
    <x v="1"/>
    <m/>
    <n v="1000"/>
    <n v="-1340619"/>
    <n v="1.7858418458461318"/>
    <n v="559.96"/>
    <x v="12"/>
    <s v="Décharge"/>
    <x v="1"/>
    <s v="CONGO"/>
    <s v="ɣ"/>
  </r>
  <r>
    <d v="2019-03-04T00:00:00"/>
    <s v="Achat billet d'avion pour Maitre Severin pour BZV-PNR"/>
    <x v="8"/>
    <x v="1"/>
    <m/>
    <n v="38000"/>
    <n v="-1378619"/>
    <n v="67.861990142153005"/>
    <n v="559.96"/>
    <x v="12"/>
    <n v="12587"/>
    <x v="1"/>
    <s v="CONGO"/>
    <s v="o"/>
  </r>
  <r>
    <d v="2019-03-04T00:00:00"/>
    <s v="Paiement FRAIS d'hôtel à Impfondo du 24 février au 04 mars 2019"/>
    <x v="4"/>
    <x v="1"/>
    <m/>
    <n v="120000"/>
    <n v="-1498619"/>
    <n v="214.30102150153581"/>
    <n v="559.96"/>
    <x v="5"/>
    <n v="542"/>
    <x v="1"/>
    <s v="CONGO"/>
    <s v="o"/>
  </r>
  <r>
    <d v="2019-03-04T00:00:00"/>
    <s v="Ration des détenus pour la visite geôle"/>
    <x v="2"/>
    <x v="1"/>
    <m/>
    <n v="8000"/>
    <n v="-1506619"/>
    <n v="14.286734766769055"/>
    <n v="559.96"/>
    <x v="5"/>
    <s v="Décharge"/>
    <x v="1"/>
    <s v="CONGO"/>
    <s v="ɣ"/>
  </r>
  <r>
    <d v="2019-03-04T00:00:00"/>
    <s v="Taxi: Hôtel-Residence de WCS"/>
    <x v="0"/>
    <x v="1"/>
    <m/>
    <n v="500"/>
    <n v="-1507119"/>
    <n v="0.89292092292306591"/>
    <n v="559.96"/>
    <x v="5"/>
    <s v="Décharge"/>
    <x v="1"/>
    <s v="CONGO"/>
    <s v="ɣ"/>
  </r>
  <r>
    <d v="2019-03-04T00:00:00"/>
    <s v="Taxi: Residence de WCS-Brigade de détention"/>
    <x v="0"/>
    <x v="1"/>
    <m/>
    <n v="500"/>
    <n v="-1507619"/>
    <n v="0.89292092292306591"/>
    <n v="559.96"/>
    <x v="5"/>
    <s v="Décharge"/>
    <x v="1"/>
    <s v="CONGO"/>
    <s v="ɣ"/>
  </r>
  <r>
    <d v="2019-03-04T00:00:00"/>
    <s v="Taxi: Brigade de détention-Gendarmerie "/>
    <x v="0"/>
    <x v="1"/>
    <m/>
    <n v="500"/>
    <n v="-1508119"/>
    <n v="0.89292092292306591"/>
    <n v="559.96"/>
    <x v="5"/>
    <s v="Décharge"/>
    <x v="1"/>
    <s v="CONGO"/>
    <s v="ɣ"/>
  </r>
  <r>
    <d v="2019-03-04T00:00:00"/>
    <s v="Taxi: gendarmerie-Charden farell recupérer l'argent envoyé par mavy"/>
    <x v="0"/>
    <x v="1"/>
    <m/>
    <n v="500"/>
    <n v="-1508619"/>
    <n v="0.89292092292306591"/>
    <n v="559.96"/>
    <x v="5"/>
    <s v="Décharge"/>
    <x v="1"/>
    <s v="CONGO"/>
    <s v="ɣ"/>
  </r>
  <r>
    <d v="2019-03-04T00:00:00"/>
    <s v="Taxi: Charden farell-Aeroport acheter mon billet"/>
    <x v="0"/>
    <x v="1"/>
    <m/>
    <n v="500"/>
    <n v="-1509119"/>
    <n v="0.89292092292306591"/>
    <n v="559.96"/>
    <x v="5"/>
    <s v="Décharge"/>
    <x v="1"/>
    <s v="CONGO"/>
    <s v="ɣ"/>
  </r>
  <r>
    <d v="2019-03-04T00:00:00"/>
    <s v="Achat du billet d'avion retour Impfondo pour Brazzavile"/>
    <x v="11"/>
    <x v="1"/>
    <m/>
    <n v="60000"/>
    <n v="-1569119"/>
    <n v="107.15051075076791"/>
    <n v="559.96"/>
    <x v="5"/>
    <n v="3"/>
    <x v="1"/>
    <s v="CONGO"/>
    <s v="o"/>
  </r>
  <r>
    <d v="2019-03-04T00:00:00"/>
    <s v="Taxi: Aeroport-Gendarmerie"/>
    <x v="0"/>
    <x v="1"/>
    <m/>
    <n v="500"/>
    <n v="-1569619"/>
    <n v="0.89292092292306591"/>
    <n v="559.96"/>
    <x v="5"/>
    <s v="Décharge"/>
    <x v="1"/>
    <s v="CONGO"/>
    <s v="ɣ"/>
  </r>
  <r>
    <d v="2019-03-04T00:00:00"/>
    <s v="Taxi: Gendarmerie-restaurant"/>
    <x v="0"/>
    <x v="1"/>
    <m/>
    <n v="500"/>
    <n v="-1570119"/>
    <n v="0.89292092292306591"/>
    <n v="559.96"/>
    <x v="5"/>
    <s v="Décharge"/>
    <x v="1"/>
    <s v="CONGO"/>
    <s v="ɣ"/>
  </r>
  <r>
    <d v="2019-03-04T00:00:00"/>
    <s v="Taxi: Restaurant-Residence de WCS"/>
    <x v="0"/>
    <x v="1"/>
    <m/>
    <n v="500"/>
    <n v="-1570619"/>
    <n v="0.89292092292306591"/>
    <n v="559.96"/>
    <x v="5"/>
    <s v="Décharge"/>
    <x v="1"/>
    <s v="CONGO"/>
    <s v="ɣ"/>
  </r>
  <r>
    <d v="2019-03-04T00:00:00"/>
    <s v="Taxi bureau-agence océan du nord talangai"/>
    <x v="0"/>
    <x v="1"/>
    <m/>
    <n v="1000"/>
    <n v="-1571619"/>
    <n v="1.7858418458461318"/>
    <n v="559.96"/>
    <x v="6"/>
    <s v="Décharge"/>
    <x v="1"/>
    <s v="CONGO"/>
    <s v="ɣ"/>
  </r>
  <r>
    <d v="2019-03-04T00:00:00"/>
    <s v="Taxi agence océan du nord talangai-bureau"/>
    <x v="0"/>
    <x v="1"/>
    <m/>
    <n v="1000"/>
    <n v="-1572619"/>
    <n v="1.7858418458461318"/>
    <n v="559.96"/>
    <x v="6"/>
    <s v="Décharge"/>
    <x v="1"/>
    <s v="CONGO"/>
    <s v="ɣ"/>
  </r>
  <r>
    <d v="2019-03-04T00:00:00"/>
    <s v="Achat du billet Dolisie-BZV pour retour de mission"/>
    <x v="0"/>
    <x v="0"/>
    <m/>
    <n v="10000"/>
    <n v="-1582619"/>
    <n v="17.641662550278738"/>
    <n v="566.84"/>
    <x v="7"/>
    <n v="26"/>
    <x v="0"/>
    <s v="CONGO"/>
    <s v="o"/>
  </r>
  <r>
    <d v="2019-03-04T00:00:00"/>
    <s v="Taxi hôtel - gare routière océan du nord retour de mission de Sibiti"/>
    <x v="0"/>
    <x v="0"/>
    <m/>
    <n v="1000"/>
    <n v="-1583619"/>
    <n v="1.7641662550278738"/>
    <n v="566.84"/>
    <x v="7"/>
    <s v="Décharge"/>
    <x v="0"/>
    <s v="CONGO"/>
    <s v="ɣ"/>
  </r>
  <r>
    <d v="2019-03-04T00:00:00"/>
    <s v="Taxi Ocean Mikalou - domicile retour de mission de Sibiti"/>
    <x v="0"/>
    <x v="0"/>
    <m/>
    <n v="1000"/>
    <n v="-1584619"/>
    <n v="1.7641662550278738"/>
    <n v="566.84"/>
    <x v="7"/>
    <s v="Décharge"/>
    <x v="0"/>
    <s v="CONGO"/>
    <s v="ɣ"/>
  </r>
  <r>
    <d v="2019-03-04T00:00:00"/>
    <s v="Food Allowance mission de Sibiti du 26/02 au 04/03/2019"/>
    <x v="4"/>
    <x v="0"/>
    <m/>
    <n v="70000"/>
    <n v="-1654619"/>
    <n v="123.49163785195115"/>
    <n v="566.84"/>
    <x v="7"/>
    <s v="Décharge"/>
    <x v="0"/>
    <s v="CONGO"/>
    <s v="ɣ"/>
  </r>
  <r>
    <d v="2019-03-04T00:00:00"/>
    <s v="Paiement frais d'hôtel à Dolisie retour de mission de Sibiti 01 nuitée du 03 au 04/03/2019"/>
    <x v="4"/>
    <x v="0"/>
    <m/>
    <n v="15000"/>
    <n v="-1669619"/>
    <n v="26.462493825418107"/>
    <n v="566.84"/>
    <x v="7"/>
    <n v="93"/>
    <x v="0"/>
    <s v="CONGO"/>
    <s v="o"/>
  </r>
  <r>
    <d v="2019-03-04T00:00:00"/>
    <s v="Paiement frais d'hôtel Nuitées à Impfondo du 24 févier au 04 mars  2019"/>
    <x v="4"/>
    <x v="1"/>
    <m/>
    <n v="120000"/>
    <n v="-1789619"/>
    <n v="214.30102150153581"/>
    <n v="559.96"/>
    <x v="8"/>
    <n v="543"/>
    <x v="1"/>
    <s v="CONGO"/>
    <s v="o"/>
  </r>
  <r>
    <d v="2019-03-04T00:00:00"/>
    <s v="Taxi à Impfondo : Résidence wcs - DDEF prendre les EF pour aller imprimer les pv à la bureautique "/>
    <x v="0"/>
    <x v="1"/>
    <m/>
    <n v="500"/>
    <n v="-1790119"/>
    <n v="0.89292092292306591"/>
    <n v="559.96"/>
    <x v="8"/>
    <s v="Décharge "/>
    <x v="1"/>
    <s v="CONGO"/>
    <s v="ɣ"/>
  </r>
  <r>
    <d v="2019-03-04T00:00:00"/>
    <s v="Taxi à Impfondo avec l'agent des EF : DDEF - bureautique pour imprimer les pv de constat d'infraction "/>
    <x v="0"/>
    <x v="1"/>
    <m/>
    <n v="1000"/>
    <n v="-1791119"/>
    <n v="1.7858418458461318"/>
    <n v="559.96"/>
    <x v="8"/>
    <s v="Décharge "/>
    <x v="1"/>
    <s v="CONGO"/>
    <s v="ɣ"/>
  </r>
  <r>
    <d v="2019-03-04T00:00:00"/>
    <s v="Impression pv constat d'infraction à Impfondo "/>
    <x v="3"/>
    <x v="3"/>
    <m/>
    <n v="3500"/>
    <n v="-1794619"/>
    <n v="6.3416136688952909"/>
    <n v="551.91"/>
    <x v="8"/>
    <s v="OUI"/>
    <x v="2"/>
    <s v="CONGO"/>
    <s v="o"/>
  </r>
  <r>
    <d v="2019-03-04T00:00:00"/>
    <s v="Taxi à Impfondo avec l'agent EF : Bureautique - gendarmerie pour signature des prévenus "/>
    <x v="0"/>
    <x v="1"/>
    <m/>
    <n v="1000"/>
    <n v="-1795619"/>
    <n v="1.7858418458461318"/>
    <n v="559.96"/>
    <x v="8"/>
    <s v="Décharge "/>
    <x v="1"/>
    <s v="CONGO"/>
    <s v="ɣ"/>
  </r>
  <r>
    <d v="2019-03-04T00:00:00"/>
    <s v="Achat billet d'avion retour Impfondo - BZV"/>
    <x v="11"/>
    <x v="1"/>
    <m/>
    <n v="60000"/>
    <n v="-1855619"/>
    <n v="107.15051075076791"/>
    <n v="559.96"/>
    <x v="8"/>
    <s v="OUI"/>
    <x v="1"/>
    <s v="CONGO"/>
    <s v="o"/>
  </r>
  <r>
    <d v="2019-03-04T00:00:00"/>
    <s v="Taxi à Impfondo : gendarmerie - restaurant - gendarmerie vérifier si les pv pouvaient être signés le soir (la procédure des gendarmes étant encore en cours de correction )"/>
    <x v="0"/>
    <x v="1"/>
    <m/>
    <n v="1000"/>
    <n v="-1856619"/>
    <n v="1.7858418458461318"/>
    <n v="559.96"/>
    <x v="8"/>
    <s v="Décharge "/>
    <x v="1"/>
    <s v="CONGO"/>
    <s v="ɣ"/>
  </r>
  <r>
    <d v="2019-03-04T00:00:00"/>
    <s v="Taxi à Impfondo : gendarmerie - résidence Wcs "/>
    <x v="0"/>
    <x v="1"/>
    <m/>
    <n v="500"/>
    <n v="-1857119"/>
    <n v="0.89292092292306591"/>
    <n v="559.96"/>
    <x v="8"/>
    <s v="Décharge "/>
    <x v="1"/>
    <s v="CONGO"/>
    <s v="ɣ"/>
  </r>
  <r>
    <d v="2019-03-04T00:00:00"/>
    <s v="Salaire du mois de Février 2019-Jospin Mésach KAYA DAMBA/CHQ N 3635018"/>
    <x v="1"/>
    <x v="1"/>
    <m/>
    <n v="166755"/>
    <n v="-2023874"/>
    <n v="297.79805700407172"/>
    <n v="559.96"/>
    <x v="9"/>
    <n v="3635018"/>
    <x v="1"/>
    <s v="CONGO"/>
    <s v="o"/>
  </r>
  <r>
    <d v="2019-03-04T00:00:00"/>
    <s v="FRAIS RET.DEPLACE Chq n°3635018"/>
    <x v="6"/>
    <x v="3"/>
    <m/>
    <n v="3484"/>
    <n v="-2027358"/>
    <n v="6.312623434980341"/>
    <n v="551.91"/>
    <x v="9"/>
    <n v="3635018"/>
    <x v="2"/>
    <s v="CONGO"/>
    <s v="o"/>
  </r>
  <r>
    <d v="2019-03-05T00:00:00"/>
    <s v="Taxi Bureau-ONEMO-CNSS-BCI-Bureau"/>
    <x v="0"/>
    <x v="4"/>
    <m/>
    <n v="4000"/>
    <n v="-2031358"/>
    <n v="7.1433673833845273"/>
    <n v="559.96"/>
    <x v="10"/>
    <s v="Décharge"/>
    <x v="1"/>
    <s v="CONGO"/>
    <s v="ɣ"/>
  </r>
  <r>
    <d v="2019-03-05T00:00:00"/>
    <s v="Bonus pour Opération IMPFONDO du 27 Février 2019-Mésange CIGNAS"/>
    <x v="9"/>
    <x v="5"/>
    <m/>
    <n v="15000"/>
    <n v="-2046358"/>
    <n v="26.462493825418107"/>
    <n v="566.84"/>
    <x v="10"/>
    <n v="31"/>
    <x v="0"/>
    <s v="CONGO"/>
    <s v="o"/>
  </r>
  <r>
    <d v="2019-03-05T00:00:00"/>
    <s v="Bonus pour Opération IMPFONDO du 27 Février 2019-i23c"/>
    <x v="9"/>
    <x v="5"/>
    <m/>
    <n v="100000"/>
    <n v="-2146358"/>
    <n v="176.41662550278738"/>
    <n v="566.84"/>
    <x v="10"/>
    <n v="32"/>
    <x v="0"/>
    <s v="CONGO"/>
    <s v="o"/>
  </r>
  <r>
    <d v="2019-03-05T00:00:00"/>
    <s v="Bonus du mois de Janvier 2019-it87"/>
    <x v="9"/>
    <x v="0"/>
    <m/>
    <n v="20000"/>
    <n v="-2166358"/>
    <n v="35.283325100557477"/>
    <n v="566.84"/>
    <x v="10"/>
    <n v="34"/>
    <x v="0"/>
    <s v="CONGO"/>
    <s v="o"/>
  </r>
  <r>
    <d v="2019-03-05T00:00:00"/>
    <s v="Bonus du mois de Février 2019-Evariste LELOUSSI"/>
    <x v="9"/>
    <x v="2"/>
    <m/>
    <n v="20000"/>
    <n v="-2186358"/>
    <n v="35.716836916922638"/>
    <n v="559.96"/>
    <x v="10"/>
    <n v="35"/>
    <x v="1"/>
    <s v="CONGO"/>
    <s v="o"/>
  </r>
  <r>
    <d v="2019-03-05T00:00:00"/>
    <s v="Bonus du mois de Février 2019-Crépin IBOUILI"/>
    <x v="9"/>
    <x v="1"/>
    <m/>
    <n v="20000"/>
    <n v="-2206358"/>
    <n v="35.716836916922638"/>
    <n v="559.96"/>
    <x v="10"/>
    <n v="36"/>
    <x v="1"/>
    <s v="CONGO"/>
    <s v="o"/>
  </r>
  <r>
    <d v="2019-03-05T00:00:00"/>
    <s v="Taxi Domicile-Bureau"/>
    <x v="0"/>
    <x v="1"/>
    <m/>
    <n v="1000"/>
    <n v="-2207358"/>
    <n v="1.7858418458461318"/>
    <n v="559.96"/>
    <x v="1"/>
    <s v="Décharge"/>
    <x v="1"/>
    <s v="CONGO"/>
    <s v="ɣ"/>
  </r>
  <r>
    <d v="2019-03-05T00:00:00"/>
    <s v="Food allowance pendant la pause"/>
    <x v="1"/>
    <x v="1"/>
    <m/>
    <n v="1000"/>
    <n v="-2208358"/>
    <n v="1.7858418458461318"/>
    <n v="559.96"/>
    <x v="1"/>
    <s v="Décharge"/>
    <x v="1"/>
    <s v="CONGO"/>
    <s v="ɣ"/>
  </r>
  <r>
    <d v="2019-03-05T00:00:00"/>
    <s v="Taxi Bureau-Domicile"/>
    <x v="0"/>
    <x v="1"/>
    <m/>
    <n v="1000"/>
    <n v="-2209358"/>
    <n v="1.7858418458461318"/>
    <n v="559.96"/>
    <x v="1"/>
    <s v="Décharge"/>
    <x v="1"/>
    <s v="CONGO"/>
    <s v="ɣ"/>
  </r>
  <r>
    <d v="2019-03-05T00:00:00"/>
    <s v="Taxi moto hôtel-marché à Ewo pour l'achat de la nourrriture des detenus,mais celle-ci n'etant pas prête"/>
    <x v="0"/>
    <x v="1"/>
    <m/>
    <n v="300"/>
    <n v="-2209658"/>
    <n v="0.53575255375383957"/>
    <n v="559.96"/>
    <x v="2"/>
    <s v="Décharge"/>
    <x v="1"/>
    <s v="CONGO"/>
    <s v="ɣ"/>
  </r>
  <r>
    <d v="2019-03-05T00:00:00"/>
    <s v="Taxi moto marché-gendarmerie à Ewo pour la visite geôle"/>
    <x v="0"/>
    <x v="1"/>
    <m/>
    <n v="300"/>
    <n v="-2209958"/>
    <n v="0.53575255375383957"/>
    <n v="559.96"/>
    <x v="2"/>
    <s v="Décharge"/>
    <x v="1"/>
    <s v="CONGO"/>
    <s v="ɣ"/>
  </r>
  <r>
    <d v="2019-03-05T00:00:00"/>
    <s v="Taxi moto gendarmerie-Marché à Ewo retour pour l'achat de la ration des detenus"/>
    <x v="0"/>
    <x v="1"/>
    <m/>
    <n v="300"/>
    <n v="-2210258"/>
    <n v="0.53575255375383957"/>
    <n v="559.96"/>
    <x v="2"/>
    <s v="Décharge"/>
    <x v="1"/>
    <s v="CONGO"/>
    <s v="ɣ"/>
  </r>
  <r>
    <d v="2019-03-05T00:00:00"/>
    <s v="Taxi moto marché-gendarmerie à Ewo pour la distribution de la ration"/>
    <x v="0"/>
    <x v="1"/>
    <m/>
    <n v="300"/>
    <n v="-2210558"/>
    <n v="0.53575255375383957"/>
    <n v="559.96"/>
    <x v="2"/>
    <s v="Décharge"/>
    <x v="1"/>
    <s v="CONGO"/>
    <s v="ɣ"/>
  </r>
  <r>
    <d v="2019-03-05T00:00:00"/>
    <s v="Taxi  moto gendarmerie-TGI Ewo pour assister à l'audience "/>
    <x v="0"/>
    <x v="1"/>
    <m/>
    <n v="300"/>
    <n v="-2210858"/>
    <n v="0.53575255375383957"/>
    <n v="559.96"/>
    <x v="2"/>
    <s v="Décharge"/>
    <x v="1"/>
    <s v="CONGO"/>
    <s v="ɣ"/>
  </r>
  <r>
    <d v="2019-03-05T00:00:00"/>
    <s v="Taxi moto TGI-gendarmerie pour la visite geôle,mais sans succes"/>
    <x v="0"/>
    <x v="1"/>
    <m/>
    <n v="300"/>
    <n v="-2211158"/>
    <n v="0.53575255375383957"/>
    <n v="559.96"/>
    <x v="2"/>
    <s v="Décharge"/>
    <x v="1"/>
    <s v="CONGO"/>
    <s v="ɣ"/>
  </r>
  <r>
    <d v="2019-03-05T00:00:00"/>
    <s v="Taxi moto gendarmerie-hôtel à Ewo "/>
    <x v="0"/>
    <x v="1"/>
    <m/>
    <n v="300"/>
    <n v="-2211458"/>
    <n v="0.53575255375383957"/>
    <n v="559.96"/>
    <x v="2"/>
    <s v="Décharge"/>
    <x v="1"/>
    <s v="CONGO"/>
    <s v="ɣ"/>
  </r>
  <r>
    <d v="2019-03-05T00:00:00"/>
    <s v="Taxi moto hôtel-restaurant  à Ewo"/>
    <x v="0"/>
    <x v="1"/>
    <m/>
    <n v="300"/>
    <n v="-2211758"/>
    <n v="0.53575255375383957"/>
    <n v="559.96"/>
    <x v="2"/>
    <s v="Décharge"/>
    <x v="1"/>
    <s v="CONGO"/>
    <s v="ɣ"/>
  </r>
  <r>
    <d v="2019-03-05T00:00:00"/>
    <s v="Taxi moto restaurant-hôtel à Ewo"/>
    <x v="0"/>
    <x v="1"/>
    <m/>
    <n v="300"/>
    <n v="-2212058"/>
    <n v="0.53575255375383957"/>
    <n v="559.96"/>
    <x v="2"/>
    <s v="Décharge"/>
    <x v="1"/>
    <s v="CONGO"/>
    <s v="ɣ"/>
  </r>
  <r>
    <d v="2019-03-05T00:00:00"/>
    <s v="Taxi: Ministère EF-bureau"/>
    <x v="0"/>
    <x v="1"/>
    <m/>
    <n v="1000"/>
    <n v="-2213058"/>
    <n v="1.7858418458461318"/>
    <n v="559.96"/>
    <x v="11"/>
    <s v="Décharge"/>
    <x v="1"/>
    <s v="CONGO"/>
    <s v="ɣ"/>
  </r>
  <r>
    <d v="2019-03-05T00:00:00"/>
    <s v="Achat Billet Océan du nord BZV-PNR"/>
    <x v="0"/>
    <x v="1"/>
    <m/>
    <n v="12000"/>
    <n v="-2225058"/>
    <n v="21.43010215015358"/>
    <n v="559.96"/>
    <x v="12"/>
    <s v="050306302019--21"/>
    <x v="1"/>
    <s v="CONGO"/>
    <s v="o"/>
  </r>
  <r>
    <d v="2019-03-05T00:00:00"/>
    <s v="Taxi domicile-Agence océan du nord de l'Angola libre"/>
    <x v="0"/>
    <x v="1"/>
    <m/>
    <n v="1000"/>
    <n v="-2226058"/>
    <n v="1.7858418458461318"/>
    <n v="559.96"/>
    <x v="12"/>
    <s v="Décharge"/>
    <x v="1"/>
    <s v="CONGO"/>
    <s v="ɣ"/>
  </r>
  <r>
    <d v="2019-03-05T00:00:00"/>
    <s v="Taxi à Pointe-Noire Agence 0céan du nord-Résidence du palf"/>
    <x v="0"/>
    <x v="1"/>
    <m/>
    <n v="1000"/>
    <n v="-2227058"/>
    <n v="1.7858418458461318"/>
    <n v="559.96"/>
    <x v="12"/>
    <s v="Décharge"/>
    <x v="1"/>
    <s v="CONGO"/>
    <s v="ɣ"/>
  </r>
  <r>
    <d v="2019-03-05T00:00:00"/>
    <s v="Taxi à Pointe-Noire Résidence PALF-Restaurant"/>
    <x v="0"/>
    <x v="1"/>
    <m/>
    <n v="1000"/>
    <n v="-2228058"/>
    <n v="1.7858418458461318"/>
    <n v="559.96"/>
    <x v="12"/>
    <s v="Décharge"/>
    <x v="1"/>
    <s v="CONGO"/>
    <s v="ɣ"/>
  </r>
  <r>
    <d v="2019-03-05T00:00:00"/>
    <s v="Taxi restaurant-Résidence PALF"/>
    <x v="0"/>
    <x v="1"/>
    <m/>
    <n v="1000"/>
    <n v="-2229058"/>
    <n v="1.7858418458461318"/>
    <n v="559.96"/>
    <x v="12"/>
    <s v="Décharge"/>
    <x v="1"/>
    <s v="CONGO"/>
    <s v="ɣ"/>
  </r>
  <r>
    <d v="2019-03-05T00:00:00"/>
    <s v="Taxi Residence de WCS-Marché acheter la nourriture des détenus"/>
    <x v="0"/>
    <x v="1"/>
    <m/>
    <n v="500"/>
    <n v="-2229558"/>
    <n v="0.89292092292306591"/>
    <n v="559.96"/>
    <x v="5"/>
    <s v="Décharge"/>
    <x v="1"/>
    <s v="CONGO"/>
    <s v="ɣ"/>
  </r>
  <r>
    <d v="2019-03-05T00:00:00"/>
    <s v="Achat nourriture des détenus"/>
    <x v="2"/>
    <x v="1"/>
    <m/>
    <n v="8000"/>
    <n v="-2237558"/>
    <n v="14.286734766769055"/>
    <n v="559.96"/>
    <x v="5"/>
    <s v="Décharge"/>
    <x v="1"/>
    <s v="CONGO"/>
    <s v="ɣ"/>
  </r>
  <r>
    <d v="2019-03-05T00:00:00"/>
    <s v="Taxi: Marché-Brigade de détention"/>
    <x v="0"/>
    <x v="1"/>
    <m/>
    <n v="500"/>
    <n v="-2238058"/>
    <n v="0.89292092292306591"/>
    <n v="559.96"/>
    <x v="5"/>
    <s v="Décharge"/>
    <x v="1"/>
    <s v="CONGO"/>
    <s v="ɣ"/>
  </r>
  <r>
    <d v="2019-03-05T00:00:00"/>
    <s v="Taxi: Brigade de détentin-Gendarmerie"/>
    <x v="0"/>
    <x v="1"/>
    <m/>
    <n v="500"/>
    <n v="-2238558"/>
    <n v="0.89292092292306591"/>
    <n v="559.96"/>
    <x v="5"/>
    <s v="Décharge"/>
    <x v="1"/>
    <s v="CONGO"/>
    <s v="ɣ"/>
  </r>
  <r>
    <d v="2019-03-05T00:00:00"/>
    <s v="Taxi: Gendarmerie-Marché faire la photocopie de la procédure Economie forerstière"/>
    <x v="0"/>
    <x v="1"/>
    <m/>
    <n v="500"/>
    <n v="-2239058"/>
    <n v="0.89292092292306591"/>
    <n v="559.96"/>
    <x v="5"/>
    <s v="Décharge"/>
    <x v="1"/>
    <s v="CONGO"/>
    <s v="ɣ"/>
  </r>
  <r>
    <d v="2019-03-05T00:00:00"/>
    <s v="Photocopie de la procédure y compris l'achat de deux enveloppes kaki et deux chemises cartonnées"/>
    <x v="3"/>
    <x v="3"/>
    <m/>
    <n v="3025"/>
    <n v="-2242083"/>
    <n v="5.4809660995452161"/>
    <n v="551.91"/>
    <x v="5"/>
    <s v="OUI"/>
    <x v="2"/>
    <s v="CONGO"/>
    <s v="o"/>
  </r>
  <r>
    <d v="2019-03-05T00:00:00"/>
    <s v="Taxi: Marché-Gendarmerie"/>
    <x v="0"/>
    <x v="1"/>
    <m/>
    <n v="500"/>
    <n v="-2242583"/>
    <n v="0.89292092292306591"/>
    <n v="559.96"/>
    <x v="5"/>
    <s v="Décharge"/>
    <x v="1"/>
    <s v="CONGO"/>
    <s v="ɣ"/>
  </r>
  <r>
    <d v="2019-03-05T00:00:00"/>
    <s v="Taxi: Gendarmerie-restaurant"/>
    <x v="0"/>
    <x v="1"/>
    <m/>
    <n v="500"/>
    <n v="-2243083"/>
    <n v="0.89292092292306591"/>
    <n v="559.96"/>
    <x v="5"/>
    <s v="Décharge"/>
    <x v="1"/>
    <s v="CONGO"/>
    <s v="ɣ"/>
  </r>
  <r>
    <d v="2019-03-05T00:00:00"/>
    <s v="Taxi: Restaurant-Residence de WCS"/>
    <x v="0"/>
    <x v="1"/>
    <m/>
    <n v="500"/>
    <n v="-2243583"/>
    <n v="0.89292092292306591"/>
    <n v="559.96"/>
    <x v="5"/>
    <s v="Décharge"/>
    <x v="1"/>
    <s v="CONGO"/>
    <s v="ɣ"/>
  </r>
  <r>
    <d v="2019-03-05T00:00:00"/>
    <s v="Achat billet Brazzaville-Owando"/>
    <x v="0"/>
    <x v="1"/>
    <m/>
    <n v="10000"/>
    <n v="-2253583"/>
    <n v="17.858418458461319"/>
    <n v="559.96"/>
    <x v="6"/>
    <s v="050307002019--44"/>
    <x v="1"/>
    <s v="CONGO"/>
    <s v="o"/>
  </r>
  <r>
    <d v="2019-03-05T00:00:00"/>
    <s v="Taxi domicile-agence océan du nord talangai"/>
    <x v="0"/>
    <x v="1"/>
    <m/>
    <n v="1500"/>
    <n v="-2255083"/>
    <n v="2.6787627687691975"/>
    <n v="559.96"/>
    <x v="6"/>
    <s v="Décharge"/>
    <x v="1"/>
    <s v="CONGO"/>
    <s v="ɣ"/>
  </r>
  <r>
    <d v="2019-03-05T00:00:00"/>
    <s v="Taxi Moto pont Owando-hôtel à Owando"/>
    <x v="0"/>
    <x v="1"/>
    <m/>
    <n v="300"/>
    <n v="-2255383"/>
    <n v="0.53575255375383957"/>
    <n v="559.96"/>
    <x v="6"/>
    <s v="Décharge"/>
    <x v="1"/>
    <s v="CONGO"/>
    <s v="ɣ"/>
  </r>
  <r>
    <d v="2019-03-05T00:00:00"/>
    <s v="Taxi Moto hôtel-restaurant à Owando"/>
    <x v="0"/>
    <x v="1"/>
    <m/>
    <n v="300"/>
    <n v="-2255683"/>
    <n v="0.53575255375383957"/>
    <n v="559.96"/>
    <x v="6"/>
    <s v="Décharge"/>
    <x v="1"/>
    <s v="CONGO"/>
    <s v="ɣ"/>
  </r>
  <r>
    <d v="2019-03-05T00:00:00"/>
    <s v="Taxi Moto restaurant-hôtel à owando"/>
    <x v="0"/>
    <x v="1"/>
    <m/>
    <n v="300"/>
    <n v="-2255983"/>
    <n v="0.53575255375383957"/>
    <n v="559.96"/>
    <x v="6"/>
    <s v="Décharge"/>
    <x v="1"/>
    <s v="CONGO"/>
    <s v="ɣ"/>
  </r>
  <r>
    <d v="2019-03-05T00:00:00"/>
    <s v="Taxi à Impfondo : Résidence wcs - gendarmerie pour signature pv et défèrement "/>
    <x v="0"/>
    <x v="1"/>
    <m/>
    <n v="500"/>
    <n v="-2256483"/>
    <n v="0.89292092292306591"/>
    <n v="559.96"/>
    <x v="8"/>
    <s v="Décharge "/>
    <x v="1"/>
    <s v="CONGO"/>
    <s v="ɣ"/>
  </r>
  <r>
    <d v="2019-03-05T00:00:00"/>
    <s v="Taxi à Impfondo : tribunal - restaurant - résidence wcs après le défèrement "/>
    <x v="0"/>
    <x v="1"/>
    <m/>
    <n v="1000"/>
    <n v="-2257483"/>
    <n v="1.7858418458461318"/>
    <n v="559.96"/>
    <x v="8"/>
    <s v="Décharge "/>
    <x v="1"/>
    <s v="CONGO"/>
    <s v="ɣ"/>
  </r>
  <r>
    <d v="2019-03-06T00:00:00"/>
    <s v="Taxi: Cabinet maitre Anicet-Bureau"/>
    <x v="0"/>
    <x v="1"/>
    <m/>
    <n v="1000"/>
    <n v="-2258483"/>
    <n v="1.7858418458461318"/>
    <n v="559.96"/>
    <x v="13"/>
    <s v="Décharge"/>
    <x v="1"/>
    <s v="CONGO"/>
    <s v="ɣ"/>
  </r>
  <r>
    <d v="2019-03-06T00:00:00"/>
    <s v="Taxi: Bureau-Cabinet de maitre Anicet"/>
    <x v="0"/>
    <x v="1"/>
    <m/>
    <n v="1000"/>
    <n v="-2259483"/>
    <n v="1.7858418458461318"/>
    <n v="559.96"/>
    <x v="13"/>
    <s v="Décharge"/>
    <x v="1"/>
    <s v="CONGO"/>
    <s v="ɣ"/>
  </r>
  <r>
    <d v="2019-03-06T00:00:00"/>
    <s v="Taxi Domicile-Bureau"/>
    <x v="0"/>
    <x v="1"/>
    <m/>
    <n v="1000"/>
    <n v="-2260483"/>
    <n v="1.7858418458461318"/>
    <n v="559.96"/>
    <x v="1"/>
    <s v="Décharge"/>
    <x v="1"/>
    <s v="CONGO"/>
    <s v="ɣ"/>
  </r>
  <r>
    <d v="2019-03-06T00:00:00"/>
    <s v="Food allowance pendant la pause"/>
    <x v="1"/>
    <x v="1"/>
    <m/>
    <n v="1000"/>
    <n v="-2261483"/>
    <n v="1.7858418458461318"/>
    <n v="559.96"/>
    <x v="1"/>
    <s v="Décharge"/>
    <x v="1"/>
    <s v="CONGO"/>
    <s v="ɣ"/>
  </r>
  <r>
    <d v="2019-03-06T00:00:00"/>
    <s v="Taxi Bureau-Domicile"/>
    <x v="0"/>
    <x v="1"/>
    <m/>
    <n v="1000"/>
    <n v="-2262483"/>
    <n v="1.7858418458461318"/>
    <n v="559.96"/>
    <x v="1"/>
    <s v="Décharge"/>
    <x v="1"/>
    <s v="CONGO"/>
    <s v="ɣ"/>
  </r>
  <r>
    <d v="2019-03-06T00:00:00"/>
    <s v="Taxi moto hôtel-Marché à Ewo pour l'achat de la ration des detenus"/>
    <x v="0"/>
    <x v="1"/>
    <m/>
    <n v="300"/>
    <n v="-2262783"/>
    <n v="0.53575255375383957"/>
    <n v="559.96"/>
    <x v="2"/>
    <s v="Décharge"/>
    <x v="1"/>
    <s v="CONGO"/>
    <s v="ɣ"/>
  </r>
  <r>
    <d v="2019-03-06T00:00:00"/>
    <s v="Taxi moto marché-gendarmerie pour distribuer la ration"/>
    <x v="0"/>
    <x v="1"/>
    <m/>
    <n v="300"/>
    <n v="-2263083"/>
    <n v="0.53575255375383957"/>
    <n v="559.96"/>
    <x v="2"/>
    <s v="Décharge"/>
    <x v="1"/>
    <s v="CONGO"/>
    <s v="ɣ"/>
  </r>
  <r>
    <d v="2019-03-06T00:00:00"/>
    <s v="Taxi moto gendarmerie-restaurant à Ewo "/>
    <x v="0"/>
    <x v="1"/>
    <m/>
    <n v="300"/>
    <n v="-2263383"/>
    <n v="0.53575255375383957"/>
    <n v="559.96"/>
    <x v="2"/>
    <s v="Décharge"/>
    <x v="1"/>
    <s v="CONGO"/>
    <s v="ɣ"/>
  </r>
  <r>
    <d v="2019-03-06T00:00:00"/>
    <s v="Taxi moto restaurant-hôtel à Ewo"/>
    <x v="0"/>
    <x v="1"/>
    <m/>
    <n v="300"/>
    <n v="-2263683"/>
    <n v="0.53575255375383957"/>
    <n v="559.96"/>
    <x v="2"/>
    <s v="Décharge"/>
    <x v="1"/>
    <s v="CONGO"/>
    <s v="ɣ"/>
  </r>
  <r>
    <d v="2019-03-06T00:00:00"/>
    <s v="Taxi moto hôtel-gendarmerie à Ewo pour la visite geôle du soir"/>
    <x v="0"/>
    <x v="1"/>
    <m/>
    <n v="300"/>
    <n v="-2263983"/>
    <n v="0.53575255375383957"/>
    <n v="559.96"/>
    <x v="2"/>
    <s v="Décharge"/>
    <x v="1"/>
    <s v="CONGO"/>
    <s v="ɣ"/>
  </r>
  <r>
    <d v="2019-03-06T00:00:00"/>
    <s v="Taxi moto gendarmerie-hôtel"/>
    <x v="0"/>
    <x v="1"/>
    <m/>
    <n v="300"/>
    <n v="-2264283"/>
    <n v="0.53575255375383957"/>
    <n v="559.96"/>
    <x v="2"/>
    <s v="Décharge"/>
    <x v="1"/>
    <s v="CONGO"/>
    <s v="ɣ"/>
  </r>
  <r>
    <d v="2019-03-06T00:00:00"/>
    <s v="Taxi: bureau-banque BCI pour depôt chèque d'authentification de la SNE"/>
    <x v="0"/>
    <x v="1"/>
    <m/>
    <n v="2000"/>
    <n v="-2266283"/>
    <n v="3.5716836916922636"/>
    <n v="559.96"/>
    <x v="11"/>
    <s v="Décharge"/>
    <x v="1"/>
    <s v="CONGO"/>
    <s v="ɣ"/>
  </r>
  <r>
    <d v="2019-03-06T00:00:00"/>
    <s v="Bonus pour opération Impfondo du 27 Février 2019 -Hérick TCHICAYA"/>
    <x v="9"/>
    <x v="5"/>
    <m/>
    <n v="15000"/>
    <n v="-2281283"/>
    <n v="26.462493825418107"/>
    <n v="566.84"/>
    <x v="11"/>
    <n v="2"/>
    <x v="0"/>
    <s v="CONGO"/>
    <s v="o"/>
  </r>
  <r>
    <d v="2019-03-06T00:00:00"/>
    <s v="Bonus encouragement mission Impfondo- Hérick TCHICAYA"/>
    <x v="9"/>
    <x v="1"/>
    <m/>
    <n v="10000"/>
    <n v="-2291283"/>
    <n v="17.858418458461319"/>
    <n v="559.96"/>
    <x v="11"/>
    <n v="3"/>
    <x v="1"/>
    <s v="CONGO"/>
    <s v="o"/>
  </r>
  <r>
    <d v="2019-03-06T00:00:00"/>
    <s v="Bonus pour opération Impfondo du 27 février 2019-Gaudet MALANDA"/>
    <x v="9"/>
    <x v="5"/>
    <m/>
    <n v="10000"/>
    <n v="-2301283"/>
    <n v="17.641662550278738"/>
    <n v="566.84"/>
    <x v="11"/>
    <n v="4"/>
    <x v="0"/>
    <s v="CONGO"/>
    <s v="o"/>
  </r>
  <r>
    <d v="2019-03-06T00:00:00"/>
    <s v="Bonus de responsabilité mois de janvier 2019- Hérick TCHICAYA"/>
    <x v="9"/>
    <x v="1"/>
    <m/>
    <n v="35000"/>
    <n v="-2336283"/>
    <n v="62.504464604614611"/>
    <n v="559.96"/>
    <x v="11"/>
    <n v="5"/>
    <x v="1"/>
    <s v="CONGO"/>
    <s v="o"/>
  </r>
  <r>
    <d v="2019-03-06T00:00:00"/>
    <s v="Bonus du mois de janvier 2019- Hérick TCHICAYA"/>
    <x v="9"/>
    <x v="1"/>
    <m/>
    <n v="15000"/>
    <n v="-2351283"/>
    <n v="26.787627687691977"/>
    <n v="559.96"/>
    <x v="11"/>
    <n v="8"/>
    <x v="1"/>
    <s v="CONGO"/>
    <s v="o"/>
  </r>
  <r>
    <d v="2019-03-06T00:00:00"/>
    <s v="Bonus de responsabilité du mois de février 2019- Hérick TCHICAYA"/>
    <x v="9"/>
    <x v="1"/>
    <m/>
    <n v="15000"/>
    <n v="-2366283"/>
    <n v="26.787627687691977"/>
    <n v="559.96"/>
    <x v="11"/>
    <n v="9"/>
    <x v="1"/>
    <s v="CONGO"/>
    <s v="o"/>
  </r>
  <r>
    <d v="2019-03-06T00:00:00"/>
    <s v="Bonus du mois de février 2019 -Hérick TCHICAYA"/>
    <x v="9"/>
    <x v="1"/>
    <m/>
    <n v="5000"/>
    <n v="-2371283"/>
    <n v="8.9292092292306595"/>
    <n v="559.96"/>
    <x v="11"/>
    <n v="10"/>
    <x v="1"/>
    <s v="CONGO"/>
    <s v="o"/>
  </r>
  <r>
    <d v="2019-03-06T00:00:00"/>
    <s v="Bonus du mois de janvier 2019 -Gaudet MALANDA"/>
    <x v="9"/>
    <x v="1"/>
    <m/>
    <n v="15000"/>
    <n v="-2386283"/>
    <n v="26.787627687691977"/>
    <n v="559.96"/>
    <x v="11"/>
    <n v="11"/>
    <x v="1"/>
    <s v="CONGO"/>
    <s v="o"/>
  </r>
  <r>
    <d v="2019-03-06T00:00:00"/>
    <s v="Bonus du mois de février 2019- Gaudet MALANDA"/>
    <x v="9"/>
    <x v="1"/>
    <m/>
    <n v="15000"/>
    <n v="-2401283"/>
    <n v="26.787627687691977"/>
    <n v="559.96"/>
    <x v="11"/>
    <n v="12"/>
    <x v="1"/>
    <s v="CONGO"/>
    <s v="o"/>
  </r>
  <r>
    <d v="2019-03-06T00:00:00"/>
    <s v="Bonus du mois de février 2019 -CI64"/>
    <x v="9"/>
    <x v="0"/>
    <m/>
    <n v="20000"/>
    <n v="-2421283"/>
    <n v="35.283325100557477"/>
    <n v="566.84"/>
    <x v="11"/>
    <n v="13"/>
    <x v="0"/>
    <s v="CONGO"/>
    <s v="o"/>
  </r>
  <r>
    <d v="2019-03-06T00:00:00"/>
    <s v="Taxi Office &gt; WCS&gt; MEF&gt; Office"/>
    <x v="0"/>
    <x v="4"/>
    <m/>
    <n v="3000"/>
    <n v="-2424283"/>
    <n v="5.357525537538395"/>
    <n v="559.96"/>
    <x v="14"/>
    <s v="Décharge"/>
    <x v="1"/>
    <s v="CONGO"/>
    <s v="ɣ"/>
  </r>
  <r>
    <d v="2019-03-06T00:00:00"/>
    <s v="Taxi Bureau PALF-Banque BCI"/>
    <x v="0"/>
    <x v="2"/>
    <m/>
    <n v="1000"/>
    <n v="-2425283"/>
    <n v="1.7858418458461318"/>
    <n v="559.96"/>
    <x v="3"/>
    <s v="Décharge"/>
    <x v="1"/>
    <s v="CONGO"/>
    <s v="ɣ"/>
  </r>
  <r>
    <d v="2019-03-06T00:00:00"/>
    <s v="Taxi Banque BCI-Radio Liberté"/>
    <x v="0"/>
    <x v="2"/>
    <m/>
    <n v="1000"/>
    <n v="-2426283"/>
    <n v="1.7858418458461318"/>
    <n v="559.96"/>
    <x v="3"/>
    <s v="Décharge"/>
    <x v="1"/>
    <s v="CONGO"/>
    <s v="ɣ"/>
  </r>
  <r>
    <d v="2019-03-06T00:00:00"/>
    <s v="Taxi Radio liberté-Groupecongomédias"/>
    <x v="0"/>
    <x v="2"/>
    <m/>
    <n v="1000"/>
    <n v="-2427283"/>
    <n v="1.7858418458461318"/>
    <n v="559.96"/>
    <x v="3"/>
    <s v="Décharge"/>
    <x v="1"/>
    <s v="CONGO"/>
    <s v="ɣ"/>
  </r>
  <r>
    <d v="2019-03-06T00:00:00"/>
    <s v="Taxi Groupecongomedias-Firstmedias.com"/>
    <x v="0"/>
    <x v="2"/>
    <m/>
    <n v="1000"/>
    <n v="-2428283"/>
    <n v="1.7858418458461318"/>
    <n v="559.96"/>
    <x v="3"/>
    <s v="Décharge"/>
    <x v="1"/>
    <s v="CONGO"/>
    <s v="ɣ"/>
  </r>
  <r>
    <d v="2019-03-06T00:00:00"/>
    <s v="Taxi Firstmediac.com-ES TV"/>
    <x v="0"/>
    <x v="2"/>
    <m/>
    <n v="1000"/>
    <n v="-2429283"/>
    <n v="1.7858418458461318"/>
    <n v="559.96"/>
    <x v="3"/>
    <s v="Décharge"/>
    <x v="1"/>
    <s v="CONGO"/>
    <s v="ɣ"/>
  </r>
  <r>
    <d v="2019-03-06T00:00:00"/>
    <s v="Taxi ES TV-TOP TV"/>
    <x v="0"/>
    <x v="2"/>
    <m/>
    <n v="1000"/>
    <n v="-2430283"/>
    <n v="1.7858418458461318"/>
    <n v="559.96"/>
    <x v="3"/>
    <s v="Décharge"/>
    <x v="1"/>
    <s v="CONGO"/>
    <s v="ɣ"/>
  </r>
  <r>
    <d v="2019-03-06T00:00:00"/>
    <s v="Taxi TOP TV-La Semaine Africaine"/>
    <x v="0"/>
    <x v="2"/>
    <m/>
    <n v="1000"/>
    <n v="-2431283"/>
    <n v="1.7858418458461318"/>
    <n v="559.96"/>
    <x v="3"/>
    <s v="Décharge"/>
    <x v="1"/>
    <s v="CONGO"/>
    <s v="ɣ"/>
  </r>
  <r>
    <d v="2019-03-06T00:00:00"/>
    <s v="Taxi La Semaine Africaine-Radio Rurale"/>
    <x v="0"/>
    <x v="2"/>
    <m/>
    <n v="1000"/>
    <n v="-2432283"/>
    <n v="1.7858418458461318"/>
    <n v="559.96"/>
    <x v="3"/>
    <s v="Décharge"/>
    <x v="1"/>
    <s v="CONGO"/>
    <s v="ɣ"/>
  </r>
  <r>
    <d v="2019-03-06T00:00:00"/>
    <s v="Taxi Radio Rurale-Vox.cg"/>
    <x v="0"/>
    <x v="2"/>
    <m/>
    <n v="1000"/>
    <n v="-2433283"/>
    <n v="1.7858418458461318"/>
    <n v="559.96"/>
    <x v="3"/>
    <s v="Décharge"/>
    <x v="1"/>
    <s v="CONGO"/>
    <s v="ɣ"/>
  </r>
  <r>
    <d v="2019-03-06T00:00:00"/>
    <s v="Taxi vox.cg-Bureau PALF"/>
    <x v="0"/>
    <x v="2"/>
    <m/>
    <n v="1000"/>
    <n v="-2434283"/>
    <n v="1.7858418458461318"/>
    <n v="559.96"/>
    <x v="3"/>
    <s v="Décharge"/>
    <x v="1"/>
    <s v="CONGO"/>
    <s v="ɣ"/>
  </r>
  <r>
    <d v="2019-03-06T00:00:00"/>
    <s v="Taxi résidence PALF-DDEF pour civilités au DD et solliciter la présence d'un agent EF à l'audience"/>
    <x v="0"/>
    <x v="1"/>
    <m/>
    <n v="1000"/>
    <n v="-2435283"/>
    <n v="1.7858418458461318"/>
    <n v="559.96"/>
    <x v="12"/>
    <s v="Décharge"/>
    <x v="1"/>
    <s v="CONGO"/>
    <s v="ɣ"/>
  </r>
  <r>
    <d v="2019-03-06T00:00:00"/>
    <s v="Taxi DDEF-Cour d'Appel pour suivre l'audience"/>
    <x v="0"/>
    <x v="1"/>
    <m/>
    <n v="1000"/>
    <n v="-2436283"/>
    <n v="1.7858418458461318"/>
    <n v="559.96"/>
    <x v="12"/>
    <s v="Décharge"/>
    <x v="1"/>
    <s v="CONGO"/>
    <s v="ɣ"/>
  </r>
  <r>
    <d v="2019-03-06T00:00:00"/>
    <s v="Taxi Cour d'Appel-DDEF pour compte rendu au DD"/>
    <x v="0"/>
    <x v="1"/>
    <m/>
    <n v="1000"/>
    <n v="-2437283"/>
    <n v="1.7858418458461318"/>
    <n v="559.96"/>
    <x v="12"/>
    <s v="Décharge"/>
    <x v="1"/>
    <s v="CONGO"/>
    <s v="ɣ"/>
  </r>
  <r>
    <d v="2019-03-06T00:00:00"/>
    <s v="Taxi DDEF-Agence océan du nord pour l'achat du billet retour"/>
    <x v="0"/>
    <x v="1"/>
    <m/>
    <n v="1000"/>
    <n v="-2438283"/>
    <n v="1.7858418458461318"/>
    <n v="559.96"/>
    <x v="12"/>
    <s v="Décharge"/>
    <x v="1"/>
    <s v="CONGO"/>
    <s v="ɣ"/>
  </r>
  <r>
    <d v="2019-03-06T00:00:00"/>
    <s v="Taxi Agence Océan du nord-Résidence PALF"/>
    <x v="0"/>
    <x v="1"/>
    <m/>
    <n v="1000"/>
    <n v="-2439283"/>
    <n v="1.7858418458461318"/>
    <n v="559.96"/>
    <x v="12"/>
    <s v="Décharge"/>
    <x v="1"/>
    <s v="CONGO"/>
    <s v="ɣ"/>
  </r>
  <r>
    <d v="2019-03-06T00:00:00"/>
    <s v="Taxi Résidence PALF-Restaurant"/>
    <x v="0"/>
    <x v="1"/>
    <m/>
    <n v="1000"/>
    <n v="-2440283"/>
    <n v="1.7858418458461318"/>
    <n v="559.96"/>
    <x v="12"/>
    <s v="Décharge"/>
    <x v="1"/>
    <s v="CONGO"/>
    <s v="ɣ"/>
  </r>
  <r>
    <d v="2019-03-06T00:00:00"/>
    <s v="Taxi restaurant-résidence PALF"/>
    <x v="0"/>
    <x v="1"/>
    <m/>
    <n v="1000"/>
    <n v="-2441283"/>
    <n v="1.7858418458461318"/>
    <n v="559.96"/>
    <x v="12"/>
    <s v="Décharge"/>
    <x v="1"/>
    <s v="CONGO"/>
    <s v="ɣ"/>
  </r>
  <r>
    <d v="2019-03-06T00:00:00"/>
    <s v="Food allowance du 05 au 07 mars 2019 à Pointe-Noire"/>
    <x v="4"/>
    <x v="1"/>
    <m/>
    <n v="30000"/>
    <n v="-2471283"/>
    <n v="53.575255375383954"/>
    <n v="559.96"/>
    <x v="12"/>
    <s v="Décharge"/>
    <x v="1"/>
    <s v="CONGO"/>
    <s v="ɣ"/>
  </r>
  <r>
    <d v="2019-03-06T00:00:00"/>
    <s v="Food Allowance Impfondo du 24 février au 6 mars 2019"/>
    <x v="4"/>
    <x v="1"/>
    <m/>
    <n v="110000"/>
    <n v="-2581283"/>
    <n v="196.44260304307448"/>
    <n v="559.96"/>
    <x v="5"/>
    <s v="Décharge"/>
    <x v="1"/>
    <s v="CONGO"/>
    <s v="ɣ"/>
  </r>
  <r>
    <d v="2019-03-06T00:00:00"/>
    <s v="Taxi: Residence de wcs-Aeroport à destination de Brazzaville"/>
    <x v="0"/>
    <x v="1"/>
    <m/>
    <n v="500"/>
    <n v="-2581783"/>
    <n v="0.89292092292306591"/>
    <n v="559.96"/>
    <x v="5"/>
    <s v="Décharge"/>
    <x v="1"/>
    <s v="CONGO"/>
    <s v="ɣ"/>
  </r>
  <r>
    <d v="2019-03-06T00:00:00"/>
    <s v="Taxi: Aeroport maya maya-Bureau"/>
    <x v="0"/>
    <x v="1"/>
    <m/>
    <n v="1000"/>
    <n v="-2582783"/>
    <n v="1.7858418458461318"/>
    <n v="559.96"/>
    <x v="5"/>
    <s v="Décharge"/>
    <x v="1"/>
    <s v="CONGO"/>
    <s v="ɣ"/>
  </r>
  <r>
    <d v="2019-03-06T00:00:00"/>
    <s v="Taxi Moto hôtel-Ddef à Owando"/>
    <x v="0"/>
    <x v="1"/>
    <m/>
    <n v="300"/>
    <n v="-2583083"/>
    <n v="0.53575255375383957"/>
    <n v="559.96"/>
    <x v="6"/>
    <s v="Décharge"/>
    <x v="1"/>
    <s v="CONGO"/>
    <s v="ɣ"/>
  </r>
  <r>
    <d v="2019-03-06T00:00:00"/>
    <s v="Taxi Moto Ddef-TGI à Owando"/>
    <x v="0"/>
    <x v="1"/>
    <m/>
    <n v="300"/>
    <n v="-2583383"/>
    <n v="0.53575255375383957"/>
    <n v="559.96"/>
    <x v="6"/>
    <s v="Décharge"/>
    <x v="1"/>
    <s v="CONGO"/>
    <s v="ɣ"/>
  </r>
  <r>
    <d v="2019-03-06T00:00:00"/>
    <s v="Taxi Moto TGI-DDEF à Owando"/>
    <x v="0"/>
    <x v="1"/>
    <m/>
    <n v="300"/>
    <n v="-2583683"/>
    <n v="0.53575255375383957"/>
    <n v="559.96"/>
    <x v="6"/>
    <s v="Décharge"/>
    <x v="1"/>
    <s v="CONGO"/>
    <s v="ɣ"/>
  </r>
  <r>
    <d v="2019-03-06T00:00:00"/>
    <s v="Taxi Moto Ddef-hôtel à Owando"/>
    <x v="0"/>
    <x v="1"/>
    <m/>
    <n v="300"/>
    <n v="-2583983"/>
    <n v="0.53575255375383957"/>
    <n v="559.96"/>
    <x v="6"/>
    <s v="Décharge"/>
    <x v="1"/>
    <s v="CONGO"/>
    <s v="ɣ"/>
  </r>
  <r>
    <d v="2019-03-06T00:00:00"/>
    <s v="Taxi Moto hôtel-commissariat de police à Owando"/>
    <x v="0"/>
    <x v="1"/>
    <m/>
    <n v="300"/>
    <n v="-2584283"/>
    <n v="0.53575255375383957"/>
    <n v="559.96"/>
    <x v="6"/>
    <s v="Décharge"/>
    <x v="1"/>
    <s v="CONGO"/>
    <s v="ɣ"/>
  </r>
  <r>
    <d v="2019-03-06T00:00:00"/>
    <s v="Taxi Moto commissariat de police-MA à Owando"/>
    <x v="0"/>
    <x v="1"/>
    <m/>
    <n v="300"/>
    <n v="-2584583"/>
    <n v="0.53575255375383957"/>
    <n v="559.96"/>
    <x v="6"/>
    <s v="Décharge"/>
    <x v="1"/>
    <s v="CONGO"/>
    <s v="ɣ"/>
  </r>
  <r>
    <d v="2019-03-06T00:00:00"/>
    <s v="Taxi Moto MA-hôtel à Owando"/>
    <x v="0"/>
    <x v="1"/>
    <m/>
    <n v="300"/>
    <n v="-2584883"/>
    <n v="0.53575255375383957"/>
    <n v="559.96"/>
    <x v="6"/>
    <s v="Décharge"/>
    <x v="1"/>
    <s v="CONGO"/>
    <s v="ɣ"/>
  </r>
  <r>
    <d v="2019-03-06T00:00:00"/>
    <s v="Ration des détenus au commissariat de police et la MA d'Owando"/>
    <x v="2"/>
    <x v="1"/>
    <m/>
    <n v="7000"/>
    <n v="-2591883"/>
    <n v="12.500892920922922"/>
    <n v="559.96"/>
    <x v="6"/>
    <s v="Décharge"/>
    <x v="1"/>
    <s v="CONGO"/>
    <s v="ɣ"/>
  </r>
  <r>
    <d v="2019-03-06T00:00:00"/>
    <s v="Taxi Moto hôtel-restaurant à Owando"/>
    <x v="0"/>
    <x v="1"/>
    <m/>
    <n v="300"/>
    <n v="-2592183"/>
    <n v="0.53575255375383957"/>
    <n v="559.96"/>
    <x v="6"/>
    <s v="Décharge"/>
    <x v="1"/>
    <s v="CONGO"/>
    <s v="ɣ"/>
  </r>
  <r>
    <d v="2019-03-06T00:00:00"/>
    <s v="Taxi Moto restaurant-hôtel à Owando"/>
    <x v="0"/>
    <x v="1"/>
    <m/>
    <n v="300"/>
    <n v="-2592483"/>
    <n v="0.53575255375383957"/>
    <n v="559.96"/>
    <x v="6"/>
    <s v="Décharge"/>
    <x v="1"/>
    <s v="CONGO"/>
    <s v="ɣ"/>
  </r>
  <r>
    <d v="2019-03-06T00:00:00"/>
    <s v="Taxi à Impfondo : Résidence wcs - aéroport "/>
    <x v="0"/>
    <x v="1"/>
    <m/>
    <n v="500"/>
    <n v="-2592983"/>
    <n v="0.89292092292306591"/>
    <n v="559.96"/>
    <x v="8"/>
    <s v="Décharge "/>
    <x v="1"/>
    <s v="CONGO"/>
    <s v="ɣ"/>
  </r>
  <r>
    <d v="2019-03-06T00:00:00"/>
    <s v="Food allowance à Impfondo du 24 février au 06 mars 2019"/>
    <x v="4"/>
    <x v="1"/>
    <m/>
    <n v="110000"/>
    <n v="-2702983"/>
    <n v="196.44260304307448"/>
    <n v="559.96"/>
    <x v="8"/>
    <s v="Décharge "/>
    <x v="1"/>
    <s v="CONGO"/>
    <s v="ɣ"/>
  </r>
  <r>
    <d v="2019-03-06T00:00:00"/>
    <s v="Taxi à Brazzaville : bureau domicile après la mission d'Impfondo "/>
    <x v="0"/>
    <x v="1"/>
    <m/>
    <n v="1000"/>
    <n v="-2703983"/>
    <n v="1.7858418458461318"/>
    <n v="559.96"/>
    <x v="8"/>
    <s v="Décharge "/>
    <x v="1"/>
    <s v="CONGO"/>
    <s v="ɣ"/>
  </r>
  <r>
    <d v="2019-03-06T00:00:00"/>
    <s v="Reglement facture bonus medias portant sur l'arrestation des trafiquants des produits de faune à IMPFONDO CHQ N°3635025"/>
    <x v="9"/>
    <x v="2"/>
    <m/>
    <n v="330000"/>
    <n v="-3033983"/>
    <n v="589.32780912922351"/>
    <n v="559.96"/>
    <x v="9"/>
    <n v="3635025"/>
    <x v="1"/>
    <s v="CONGO"/>
    <s v="o"/>
  </r>
  <r>
    <d v="2019-03-06T00:00:00"/>
    <s v="FRAIS RET.DEPLACE Chq n°03635025"/>
    <x v="6"/>
    <x v="3"/>
    <m/>
    <n v="3484"/>
    <n v="-3037467"/>
    <n v="6.312623434980341"/>
    <n v="551.91"/>
    <x v="9"/>
    <n v="3635025"/>
    <x v="2"/>
    <s v="CONGO"/>
    <s v="o"/>
  </r>
  <r>
    <d v="2019-03-06T00:00:00"/>
    <s v="FRAIS CERTIFICATION DU CHEQUE SNE/CHQ N°3635024"/>
    <x v="6"/>
    <x v="3"/>
    <m/>
    <n v="14399"/>
    <n v="-3051866"/>
    <n v="26.089398633835227"/>
    <n v="551.91"/>
    <x v="9"/>
    <s v="Relevé"/>
    <x v="2"/>
    <s v="CONGO"/>
    <s v="o"/>
  </r>
  <r>
    <d v="2019-03-06T00:00:00"/>
    <s v="Maitre Anicet MOUSSAHOU GOMA pour solde contrat d'engagement d'avocat du 04 décembre 2018  /CHQ N 03635023"/>
    <x v="8"/>
    <x v="1"/>
    <m/>
    <n v="375000"/>
    <n v="-3426866"/>
    <n v="669.69069219229937"/>
    <n v="559.96"/>
    <x v="9"/>
    <n v="3635023"/>
    <x v="1"/>
    <s v="CONGO"/>
    <s v="o"/>
  </r>
  <r>
    <d v="2019-03-06T00:00:00"/>
    <s v="FRAIS RET.DEPLACE Chq n°03635023"/>
    <x v="6"/>
    <x v="3"/>
    <m/>
    <n v="3484"/>
    <n v="-3430350"/>
    <n v="6.312623434980341"/>
    <n v="551.91"/>
    <x v="9"/>
    <n v="3635023"/>
    <x v="2"/>
    <s v="CONGO"/>
    <s v="o"/>
  </r>
  <r>
    <d v="2019-03-07T00:00:00"/>
    <s v="Taxi: Bureau -TGI Brazzaville"/>
    <x v="0"/>
    <x v="1"/>
    <m/>
    <n v="1000"/>
    <n v="-3431350"/>
    <n v="1.7858418458461318"/>
    <n v="559.96"/>
    <x v="13"/>
    <s v="Décharge"/>
    <x v="1"/>
    <s v="CONGO"/>
    <s v="ɣ"/>
  </r>
  <r>
    <d v="2019-03-07T00:00:00"/>
    <s v="Taxi: TGI-DDEF"/>
    <x v="0"/>
    <x v="1"/>
    <m/>
    <n v="500"/>
    <n v="-3431850"/>
    <n v="0.89292092292306591"/>
    <n v="559.96"/>
    <x v="13"/>
    <s v="Décharge"/>
    <x v="1"/>
    <s v="CONGO"/>
    <s v="ɣ"/>
  </r>
  <r>
    <d v="2019-03-07T00:00:00"/>
    <s v="Taxi: DDEFF-Bureau"/>
    <x v="0"/>
    <x v="1"/>
    <m/>
    <n v="700"/>
    <n v="-3432550"/>
    <n v="1.2500892920922921"/>
    <n v="559.96"/>
    <x v="13"/>
    <s v="Décharge"/>
    <x v="1"/>
    <s v="CONGO"/>
    <s v="ɣ"/>
  </r>
  <r>
    <d v="2019-03-07T00:00:00"/>
    <s v="Frais de transfert à Amenophys/EWO"/>
    <x v="10"/>
    <x v="3"/>
    <m/>
    <n v="5000"/>
    <n v="-3437550"/>
    <n v="9.0594480984218446"/>
    <n v="551.91"/>
    <x v="10"/>
    <s v="53/GCF"/>
    <x v="2"/>
    <s v="CONGO"/>
    <s v="o"/>
  </r>
  <r>
    <d v="2019-03-07T00:00:00"/>
    <s v="Taxi Domicile-Bureau"/>
    <x v="0"/>
    <x v="1"/>
    <m/>
    <n v="1000"/>
    <n v="-3438550"/>
    <n v="1.7858418458461318"/>
    <n v="559.96"/>
    <x v="1"/>
    <s v="Décharge"/>
    <x v="1"/>
    <s v="CONGO"/>
    <s v="ɣ"/>
  </r>
  <r>
    <d v="2019-03-07T00:00:00"/>
    <s v="Food allowance pendant la pause"/>
    <x v="1"/>
    <x v="1"/>
    <m/>
    <n v="1000"/>
    <n v="-3439550"/>
    <n v="1.7858418458461318"/>
    <n v="559.96"/>
    <x v="1"/>
    <s v="Décharge"/>
    <x v="1"/>
    <s v="CONGO"/>
    <s v="ɣ"/>
  </r>
  <r>
    <d v="2019-03-07T00:00:00"/>
    <s v="Taxi Bureau-Domicile"/>
    <x v="0"/>
    <x v="1"/>
    <m/>
    <n v="1000"/>
    <n v="-3440550"/>
    <n v="1.7858418458461318"/>
    <n v="559.96"/>
    <x v="1"/>
    <s v="Décharge"/>
    <x v="1"/>
    <s v="CONGO"/>
    <s v="ɣ"/>
  </r>
  <r>
    <d v="2019-03-07T00:00:00"/>
    <s v="Taxi moto hôtel-gendarmerie pour la visite geôle"/>
    <x v="0"/>
    <x v="1"/>
    <m/>
    <n v="300"/>
    <n v="-3440850"/>
    <n v="0.53575255375383957"/>
    <n v="559.96"/>
    <x v="2"/>
    <s v="Décharge"/>
    <x v="1"/>
    <s v="CONGO"/>
    <s v="ɣ"/>
  </r>
  <r>
    <d v="2019-03-07T00:00:00"/>
    <s v="Taxi moto gendarmerie-marché pour l'achat de la nourrirure des prévenus"/>
    <x v="0"/>
    <x v="1"/>
    <m/>
    <n v="300"/>
    <n v="-3441150"/>
    <n v="0.53575255375383957"/>
    <n v="559.96"/>
    <x v="2"/>
    <s v="Décharge"/>
    <x v="1"/>
    <s v="CONGO"/>
    <s v="ɣ"/>
  </r>
  <r>
    <d v="2019-03-07T00:00:00"/>
    <s v="Taxi moto gendarmerie-hôtel"/>
    <x v="0"/>
    <x v="1"/>
    <m/>
    <n v="300"/>
    <n v="-3441450"/>
    <n v="0.53575255375383957"/>
    <n v="559.96"/>
    <x v="2"/>
    <s v="Décharge"/>
    <x v="1"/>
    <s v="CONGO"/>
    <s v="ɣ"/>
  </r>
  <r>
    <d v="2019-03-07T00:00:00"/>
    <s v="Taxi moto hôtel-agence charden farell"/>
    <x v="0"/>
    <x v="1"/>
    <m/>
    <n v="300"/>
    <n v="-3441750"/>
    <n v="0.53575255375383957"/>
    <n v="559.96"/>
    <x v="2"/>
    <s v="Décharge"/>
    <x v="1"/>
    <s v="CONGO"/>
    <s v="ɣ"/>
  </r>
  <r>
    <d v="2019-03-07T00:00:00"/>
    <s v="Taxi moto agence charden farell-hôtel à Ewo"/>
    <x v="0"/>
    <x v="1"/>
    <m/>
    <n v="300"/>
    <n v="-3442050"/>
    <n v="0.53575255375383957"/>
    <n v="559.96"/>
    <x v="2"/>
    <s v="Décharge"/>
    <x v="1"/>
    <s v="CONGO"/>
    <s v="ɣ"/>
  </r>
  <r>
    <d v="2019-03-07T00:00:00"/>
    <s v="Taxi moto hôtel-restaurant à Ewo "/>
    <x v="0"/>
    <x v="1"/>
    <m/>
    <n v="300"/>
    <n v="-3442350"/>
    <n v="0.53575255375383957"/>
    <n v="559.96"/>
    <x v="2"/>
    <s v="Décharge"/>
    <x v="1"/>
    <s v="CONGO"/>
    <s v="ɣ"/>
  </r>
  <r>
    <d v="2019-03-07T00:00:00"/>
    <s v="Taxi moto restaurant-hôtel à Ewo"/>
    <x v="0"/>
    <x v="1"/>
    <m/>
    <n v="300"/>
    <n v="-3442650"/>
    <n v="0.53575255375383957"/>
    <n v="559.96"/>
    <x v="2"/>
    <s v="Décharge"/>
    <x v="1"/>
    <s v="CONGO"/>
    <s v="ɣ"/>
  </r>
  <r>
    <d v="2019-03-07T00:00:00"/>
    <s v="Taxi moto hôtel-commandement de la gendarmerie pour la visite geôle du soir"/>
    <x v="0"/>
    <x v="1"/>
    <m/>
    <n v="300"/>
    <n v="-3442950"/>
    <n v="0.53575255375383957"/>
    <n v="559.96"/>
    <x v="2"/>
    <s v="Décharge"/>
    <x v="1"/>
    <s v="CONGO"/>
    <s v="ɣ"/>
  </r>
  <r>
    <d v="2019-03-07T00:00:00"/>
    <s v="Taxi moto gendarmerie-hôtel"/>
    <x v="0"/>
    <x v="1"/>
    <m/>
    <n v="300"/>
    <n v="-3443250"/>
    <n v="0.53575255375383957"/>
    <n v="559.96"/>
    <x v="2"/>
    <s v="Décharge"/>
    <x v="1"/>
    <s v="CONGO"/>
    <s v="ɣ"/>
  </r>
  <r>
    <d v="2019-03-07T00:00:00"/>
    <s v="Taxi Office &gt; WCS&gt; MEF&gt; Office"/>
    <x v="0"/>
    <x v="4"/>
    <m/>
    <n v="3000"/>
    <n v="-3446250"/>
    <n v="5.357525537538395"/>
    <n v="559.96"/>
    <x v="14"/>
    <s v="Décharge"/>
    <x v="1"/>
    <s v="CONGO"/>
    <s v="ɣ"/>
  </r>
  <r>
    <d v="2019-03-07T00:00:00"/>
    <s v="Achat billet PNR-Brazzaville"/>
    <x v="0"/>
    <x v="1"/>
    <m/>
    <n v="12000"/>
    <n v="-3458250"/>
    <n v="21.43010215015358"/>
    <n v="559.96"/>
    <x v="12"/>
    <s v="OUI"/>
    <x v="1"/>
    <s v="CONGO"/>
    <s v="o"/>
  </r>
  <r>
    <d v="2019-03-07T00:00:00"/>
    <s v="Taxi residence PALF-agence océan du nord"/>
    <x v="0"/>
    <x v="1"/>
    <m/>
    <n v="1000"/>
    <n v="-3459250"/>
    <n v="1.7858418458461318"/>
    <n v="559.96"/>
    <x v="12"/>
    <s v="Décharge"/>
    <x v="1"/>
    <s v="CONGO"/>
    <s v="ɣ"/>
  </r>
  <r>
    <d v="2019-03-07T00:00:00"/>
    <s v="Taxi à Brazzaville Gare routière Océan du nord-bureau"/>
    <x v="0"/>
    <x v="1"/>
    <m/>
    <n v="1500"/>
    <n v="-3460750"/>
    <n v="2.6787627687691975"/>
    <n v="559.96"/>
    <x v="12"/>
    <s v="Décharge"/>
    <x v="1"/>
    <s v="CONGO"/>
    <s v="ɣ"/>
  </r>
  <r>
    <d v="2019-03-07T00:00:00"/>
    <s v="Taxi Moto hôtel-Ddef à Owando"/>
    <x v="0"/>
    <x v="1"/>
    <m/>
    <n v="300"/>
    <n v="-3461050"/>
    <n v="0.53575255375383957"/>
    <n v="559.96"/>
    <x v="6"/>
    <s v="Décharge"/>
    <x v="1"/>
    <s v="CONGO"/>
    <s v="ɣ"/>
  </r>
  <r>
    <d v="2019-03-07T00:00:00"/>
    <s v="Taxi Moto Ddef-TGI à Owando"/>
    <x v="0"/>
    <x v="1"/>
    <m/>
    <n v="300"/>
    <n v="-3461350"/>
    <n v="0.53575255375383957"/>
    <n v="559.96"/>
    <x v="6"/>
    <s v="Décharge"/>
    <x v="1"/>
    <s v="CONGO"/>
    <s v="ɣ"/>
  </r>
  <r>
    <d v="2019-03-07T00:00:00"/>
    <s v="Taxi Moto TGI-DDEF à Owando"/>
    <x v="0"/>
    <x v="1"/>
    <m/>
    <n v="300"/>
    <n v="-3461650"/>
    <n v="0.53575255375383957"/>
    <n v="559.96"/>
    <x v="6"/>
    <s v="Décharge"/>
    <x v="1"/>
    <s v="CONGO"/>
    <s v="ɣ"/>
  </r>
  <r>
    <d v="2019-03-07T00:00:00"/>
    <s v="Taxi Moto Ddef-hôtel à Owando"/>
    <x v="0"/>
    <x v="1"/>
    <m/>
    <n v="300"/>
    <n v="-3461950"/>
    <n v="0.53575255375383957"/>
    <n v="559.96"/>
    <x v="6"/>
    <s v="Décharge"/>
    <x v="1"/>
    <s v="CONGO"/>
    <s v="ɣ"/>
  </r>
  <r>
    <d v="2019-03-07T00:00:00"/>
    <s v="Taxi Moto hôtel-restaurant à Owando"/>
    <x v="0"/>
    <x v="1"/>
    <m/>
    <n v="300"/>
    <n v="-3462250"/>
    <n v="0.53575255375383957"/>
    <n v="559.96"/>
    <x v="6"/>
    <s v="Décharge"/>
    <x v="1"/>
    <s v="CONGO"/>
    <s v="ɣ"/>
  </r>
  <r>
    <d v="2019-03-07T00:00:00"/>
    <s v="Taxi Moto restaurant-hôtel à Owando"/>
    <x v="0"/>
    <x v="1"/>
    <m/>
    <n v="300"/>
    <n v="-3462550"/>
    <n v="0.53575255375383957"/>
    <n v="559.96"/>
    <x v="6"/>
    <s v="Décharge"/>
    <x v="1"/>
    <s v="CONGO"/>
    <s v="ɣ"/>
  </r>
  <r>
    <d v="2019-03-08T00:00:00"/>
    <s v="Taxi bureau-agence océan du nord jeanne vialle"/>
    <x v="0"/>
    <x v="0"/>
    <m/>
    <n v="1000"/>
    <n v="-3463550"/>
    <n v="1.7641662550278738"/>
    <n v="566.84"/>
    <x v="0"/>
    <s v="décharge"/>
    <x v="0"/>
    <s v="CONGO"/>
    <s v="ɣ"/>
  </r>
  <r>
    <d v="2019-03-08T00:00:00"/>
    <s v="Taxi agence Océan du nord Jeanne Vialle-domicile"/>
    <x v="0"/>
    <x v="0"/>
    <m/>
    <n v="1000"/>
    <n v="-3464550"/>
    <n v="1.7641662550278738"/>
    <n v="566.84"/>
    <x v="0"/>
    <s v="décharge"/>
    <x v="0"/>
    <s v="CONGO"/>
    <s v="ɣ"/>
  </r>
  <r>
    <d v="2019-03-08T00:00:00"/>
    <s v="Taxi Domicile-Bureau"/>
    <x v="0"/>
    <x v="1"/>
    <m/>
    <n v="1000"/>
    <n v="-3465550"/>
    <n v="1.7858418458461318"/>
    <n v="559.96"/>
    <x v="1"/>
    <s v="Décharge"/>
    <x v="1"/>
    <s v="CONGO"/>
    <s v="ɣ"/>
  </r>
  <r>
    <d v="2019-03-08T00:00:00"/>
    <s v="Food allowance pendant la pause"/>
    <x v="1"/>
    <x v="1"/>
    <m/>
    <n v="1000"/>
    <n v="-3466550"/>
    <n v="1.7858418458461318"/>
    <n v="559.96"/>
    <x v="1"/>
    <s v="Décharge"/>
    <x v="1"/>
    <s v="CONGO"/>
    <s v="ɣ"/>
  </r>
  <r>
    <d v="2019-03-08T00:00:00"/>
    <s v="Taxi Bureau-Domicile"/>
    <x v="0"/>
    <x v="1"/>
    <m/>
    <n v="1000"/>
    <n v="-3467550"/>
    <n v="1.7858418458461318"/>
    <n v="559.96"/>
    <x v="1"/>
    <s v="Décharge"/>
    <x v="1"/>
    <s v="CONGO"/>
    <s v="ɣ"/>
  </r>
  <r>
    <d v="2019-03-08T00:00:00"/>
    <s v="Achat chargeur android pour téléphone PALF de marque HUAWEI"/>
    <x v="3"/>
    <x v="3"/>
    <m/>
    <n v="2500"/>
    <n v="-3470050"/>
    <n v="4.5297240492109223"/>
    <n v="551.91"/>
    <x v="1"/>
    <n v="91"/>
    <x v="2"/>
    <s v="CONGO"/>
    <s v="o"/>
  </r>
  <r>
    <d v="2019-03-08T00:00:00"/>
    <s v="Taxi moto hôtel-TGI d'Ewo"/>
    <x v="0"/>
    <x v="1"/>
    <m/>
    <n v="300"/>
    <n v="-3470350"/>
    <n v="0.53575255375383957"/>
    <n v="559.96"/>
    <x v="2"/>
    <s v="Décharge"/>
    <x v="1"/>
    <s v="CONGO"/>
    <s v="ɣ"/>
  </r>
  <r>
    <d v="2019-03-08T00:00:00"/>
    <s v="Taxi moto TGI-agence Ocean du Nord"/>
    <x v="0"/>
    <x v="1"/>
    <m/>
    <n v="300"/>
    <n v="-3470650"/>
    <n v="0.53575255375383957"/>
    <n v="559.96"/>
    <x v="2"/>
    <s v="Décharge"/>
    <x v="1"/>
    <s v="CONGO"/>
    <s v="ɣ"/>
  </r>
  <r>
    <d v="2019-03-08T00:00:00"/>
    <s v="Taxi moto agence Ocean du Nord-TGI d'Ewo"/>
    <x v="0"/>
    <x v="1"/>
    <m/>
    <n v="300"/>
    <n v="-3470950"/>
    <n v="0.53575255375383957"/>
    <n v="559.96"/>
    <x v="2"/>
    <s v="Décharge"/>
    <x v="1"/>
    <s v="CONGO"/>
    <s v="ɣ"/>
  </r>
  <r>
    <d v="2019-03-08T00:00:00"/>
    <s v="Achat billet à l'agence Ocean du Nord Ewo-Bzv"/>
    <x v="0"/>
    <x v="1"/>
    <m/>
    <n v="13000"/>
    <n v="-3483950"/>
    <n v="23.215943995999712"/>
    <n v="559.96"/>
    <x v="2"/>
    <s v="Décharge"/>
    <x v="1"/>
    <s v="CONGO"/>
    <s v="ɣ"/>
  </r>
  <r>
    <d v="2019-03-08T00:00:00"/>
    <s v="Taxi TGI d'Ewo-hôtel"/>
    <x v="0"/>
    <x v="1"/>
    <m/>
    <n v="300"/>
    <n v="-3484250"/>
    <n v="0.53575255375383957"/>
    <n v="559.96"/>
    <x v="2"/>
    <s v="Décharge"/>
    <x v="1"/>
    <s v="CONGO"/>
    <s v="ɣ"/>
  </r>
  <r>
    <d v="2019-03-08T00:00:00"/>
    <s v="Taxi moto hôtel-restaurant à Ewo "/>
    <x v="0"/>
    <x v="1"/>
    <m/>
    <n v="300"/>
    <n v="-3484550"/>
    <n v="0.53575255375383957"/>
    <n v="559.96"/>
    <x v="2"/>
    <s v="Décharge"/>
    <x v="1"/>
    <s v="CONGO"/>
    <s v="ɣ"/>
  </r>
  <r>
    <d v="2019-03-08T00:00:00"/>
    <s v="Taxi moto restaurant-hôtel à Ewo"/>
    <x v="0"/>
    <x v="1"/>
    <m/>
    <n v="300"/>
    <n v="-3484850"/>
    <n v="0.53575255375383957"/>
    <n v="559.96"/>
    <x v="2"/>
    <s v="Décharge"/>
    <x v="1"/>
    <s v="CONGO"/>
    <s v="ɣ"/>
  </r>
  <r>
    <d v="2019-03-08T00:00:00"/>
    <s v="Bonus du mois de février 2019- Mésange CIGNAS"/>
    <x v="9"/>
    <x v="1"/>
    <m/>
    <n v="15000"/>
    <n v="-3499850"/>
    <n v="26.787627687691977"/>
    <n v="559.96"/>
    <x v="11"/>
    <n v="35"/>
    <x v="1"/>
    <s v="CONGO"/>
    <s v="o"/>
  </r>
  <r>
    <d v="2019-03-08T00:00:00"/>
    <s v="Bonus de responsabilité du mois de février 2019 -Mésange CIGNAS"/>
    <x v="9"/>
    <x v="1"/>
    <m/>
    <n v="20000"/>
    <n v="-3519850"/>
    <n v="35.716836916922638"/>
    <n v="559.96"/>
    <x v="11"/>
    <n v="36"/>
    <x v="1"/>
    <s v="CONGO"/>
    <s v="o"/>
  </r>
  <r>
    <d v="2019-03-08T00:00:00"/>
    <s v="Bonus du mois de février 2019 -Jospin Mésach KAYA"/>
    <x v="9"/>
    <x v="1"/>
    <m/>
    <n v="10000"/>
    <n v="-3529850"/>
    <n v="17.858418458461319"/>
    <n v="559.96"/>
    <x v="11"/>
    <n v="19"/>
    <x v="1"/>
    <s v="CONGO"/>
    <s v="o"/>
  </r>
  <r>
    <d v="2019-03-08T00:00:00"/>
    <s v="Taxi Bureau PALF- Agence Ocean du Nord Talangaï"/>
    <x v="0"/>
    <x v="2"/>
    <m/>
    <n v="1000"/>
    <n v="-3530850"/>
    <n v="1.7858418458461318"/>
    <n v="559.96"/>
    <x v="3"/>
    <s v="Décharge"/>
    <x v="1"/>
    <s v="CONGO"/>
    <s v="ɣ"/>
  </r>
  <r>
    <d v="2019-03-08T00:00:00"/>
    <s v="Taxi Agence Ocean du Nord Talangaï-Bureau PALF"/>
    <x v="0"/>
    <x v="2"/>
    <m/>
    <n v="1000"/>
    <n v="-3531850"/>
    <n v="1.7858418458461318"/>
    <n v="559.96"/>
    <x v="3"/>
    <s v="Décharge"/>
    <x v="1"/>
    <s v="CONGO"/>
    <s v="ɣ"/>
  </r>
  <r>
    <d v="2019-03-08T00:00:00"/>
    <s v="Taxi bureau-Talangai-Bureau (achat billet mission Nkayi)"/>
    <x v="0"/>
    <x v="0"/>
    <m/>
    <n v="2500"/>
    <n v="-3534350"/>
    <n v="4.4104156375696846"/>
    <n v="566.84"/>
    <x v="4"/>
    <s v="Décharge"/>
    <x v="0"/>
    <s v="CONGO"/>
    <s v="ɣ"/>
  </r>
  <r>
    <d v="2019-03-08T00:00:00"/>
    <s v="Achat billet Brazzaville-Nkayi"/>
    <x v="0"/>
    <x v="0"/>
    <m/>
    <n v="8000"/>
    <n v="-3542350"/>
    <n v="14.113330040222991"/>
    <n v="566.84"/>
    <x v="4"/>
    <s v="oui"/>
    <x v="0"/>
    <s v="CONGO"/>
    <s v="n"/>
  </r>
  <r>
    <d v="2019-03-08T00:00:00"/>
    <s v="Taxi bureau-agence océan du nord de l'Angola libre pour l'achat des billets de Crepin et Alexi à destination d'Owando"/>
    <x v="0"/>
    <x v="1"/>
    <m/>
    <n v="1000"/>
    <n v="-3543350"/>
    <n v="1.7858418458461318"/>
    <n v="559.96"/>
    <x v="12"/>
    <s v="Décharge"/>
    <x v="1"/>
    <s v="CONGO"/>
    <s v="ɣ"/>
  </r>
  <r>
    <d v="2019-03-08T00:00:00"/>
    <s v="Taxi agence océan du nord de l'Angola libre-agence de Talangai pour l'achat des billets de crépin et alexis à destination d'Owando"/>
    <x v="0"/>
    <x v="1"/>
    <m/>
    <n v="1000"/>
    <n v="-3544350"/>
    <n v="1.7858418458461318"/>
    <n v="559.96"/>
    <x v="12"/>
    <s v="Décharge"/>
    <x v="1"/>
    <s v="CONGO"/>
    <s v="ɣ"/>
  </r>
  <r>
    <d v="2019-03-08T00:00:00"/>
    <s v="Taxi agence océan du nord de Talangai-Bureau"/>
    <x v="0"/>
    <x v="1"/>
    <m/>
    <n v="1000"/>
    <n v="-3545350"/>
    <n v="1.7858418458461318"/>
    <n v="559.96"/>
    <x v="12"/>
    <s v="Décharge"/>
    <x v="1"/>
    <s v="CONGO"/>
    <s v="ɣ"/>
  </r>
  <r>
    <d v="2019-03-08T00:00:00"/>
    <s v="Achat Billet Océan du nord Crépin pour Owando"/>
    <x v="0"/>
    <x v="1"/>
    <m/>
    <n v="10000"/>
    <n v="-3555350"/>
    <n v="17.858418458461319"/>
    <n v="559.96"/>
    <x v="12"/>
    <s v="120307002019--21"/>
    <x v="1"/>
    <s v="CONGO"/>
    <s v="o"/>
  </r>
  <r>
    <d v="2019-03-08T00:00:00"/>
    <s v="Achat Billet Océan du nord Alexis pour Owando"/>
    <x v="0"/>
    <x v="1"/>
    <m/>
    <n v="10000"/>
    <n v="-3565350"/>
    <n v="17.858418458461319"/>
    <n v="559.96"/>
    <x v="12"/>
    <s v="120307002019--22"/>
    <x v="1"/>
    <s v="CONGO"/>
    <s v="o"/>
  </r>
  <r>
    <d v="2019-03-08T00:00:00"/>
    <s v="Taxi Moto hôtel-commissariat de police à Owando"/>
    <x v="0"/>
    <x v="1"/>
    <m/>
    <n v="300"/>
    <n v="-3565650"/>
    <n v="0.53575255375383957"/>
    <n v="559.96"/>
    <x v="6"/>
    <s v="Décharge"/>
    <x v="1"/>
    <s v="CONGO"/>
    <s v="ɣ"/>
  </r>
  <r>
    <d v="2019-03-08T00:00:00"/>
    <s v="Taxi Moto commissariat de police-MA à Owando"/>
    <x v="0"/>
    <x v="1"/>
    <m/>
    <n v="300"/>
    <n v="-3565950"/>
    <n v="0.53575255375383957"/>
    <n v="559.96"/>
    <x v="6"/>
    <s v="Décharge"/>
    <x v="1"/>
    <s v="CONGO"/>
    <s v="ɣ"/>
  </r>
  <r>
    <d v="2019-03-08T00:00:00"/>
    <s v="Taxi Moto MA-Ddef à Owando"/>
    <x v="0"/>
    <x v="1"/>
    <m/>
    <n v="300"/>
    <n v="-3566250"/>
    <n v="0.53575255375383957"/>
    <n v="559.96"/>
    <x v="6"/>
    <s v="Décharge"/>
    <x v="1"/>
    <s v="CONGO"/>
    <s v="ɣ"/>
  </r>
  <r>
    <d v="2019-03-08T00:00:00"/>
    <s v="Ration des détenus au commissariat de police et la MA de Owando"/>
    <x v="2"/>
    <x v="1"/>
    <m/>
    <n v="7000"/>
    <n v="-3573250"/>
    <n v="12.500892920922922"/>
    <n v="559.96"/>
    <x v="6"/>
    <s v="Décharge"/>
    <x v="1"/>
    <s v="CONGO"/>
    <s v="ɣ"/>
  </r>
  <r>
    <d v="2019-03-08T00:00:00"/>
    <s v="Taxi Moto Ddef-agence océan du nord à Owando"/>
    <x v="0"/>
    <x v="1"/>
    <m/>
    <n v="300"/>
    <n v="-3573550"/>
    <n v="0.53575255375383957"/>
    <n v="559.96"/>
    <x v="6"/>
    <s v="Décharge"/>
    <x v="1"/>
    <s v="CONGO"/>
    <s v="ɣ"/>
  </r>
  <r>
    <d v="2019-03-08T00:00:00"/>
    <s v="Taxi Moto agence océan du nord-hôtel à Owando"/>
    <x v="0"/>
    <x v="1"/>
    <m/>
    <n v="300"/>
    <n v="-3573850"/>
    <n v="0.53575255375383957"/>
    <n v="559.96"/>
    <x v="6"/>
    <s v="Décharge"/>
    <x v="1"/>
    <s v="CONGO"/>
    <s v="ɣ"/>
  </r>
  <r>
    <d v="2019-03-08T00:00:00"/>
    <s v="Taxi Moto hôtel-restaurant à Owando"/>
    <x v="0"/>
    <x v="1"/>
    <m/>
    <n v="300"/>
    <n v="-3574150"/>
    <n v="0.53575255375383957"/>
    <n v="559.96"/>
    <x v="6"/>
    <s v="Décharge"/>
    <x v="1"/>
    <s v="CONGO"/>
    <s v="ɣ"/>
  </r>
  <r>
    <d v="2019-03-08T00:00:00"/>
    <s v="Taxi Moto restaurant-hôtel à Owando"/>
    <x v="0"/>
    <x v="1"/>
    <m/>
    <n v="300"/>
    <n v="-3574450"/>
    <n v="0.53575255375383957"/>
    <n v="559.96"/>
    <x v="6"/>
    <s v="Décharge"/>
    <x v="1"/>
    <s v="CONGO"/>
    <s v="ɣ"/>
  </r>
  <r>
    <d v="2019-03-08T00:00:00"/>
    <s v="Taxi Moto hôtel-pont à Owando"/>
    <x v="0"/>
    <x v="1"/>
    <m/>
    <n v="300"/>
    <n v="-3574750"/>
    <n v="0.53575255375383957"/>
    <n v="559.96"/>
    <x v="6"/>
    <s v="Décharge"/>
    <x v="1"/>
    <s v="CONGO"/>
    <s v="ɣ"/>
  </r>
  <r>
    <d v="2019-03-08T00:00:00"/>
    <s v="Achat Billet Owando-Ouesso"/>
    <x v="0"/>
    <x v="1"/>
    <m/>
    <n v="10000"/>
    <n v="-3584750"/>
    <n v="17.858418458461319"/>
    <n v="559.96"/>
    <x v="6"/>
    <s v="Décharge"/>
    <x v="1"/>
    <s v="CONGO"/>
    <s v="ɣ"/>
  </r>
  <r>
    <d v="2019-03-08T00:00:00"/>
    <s v="Taxi agence Séoul express-case de passage à Ouesso"/>
    <x v="0"/>
    <x v="1"/>
    <m/>
    <n v="500"/>
    <n v="-3585250"/>
    <n v="0.89292092292306591"/>
    <n v="559.96"/>
    <x v="6"/>
    <s v="Décharge"/>
    <x v="1"/>
    <s v="CONGO"/>
    <s v="ɣ"/>
  </r>
  <r>
    <d v="2019-03-08T00:00:00"/>
    <s v="Paiement frais d'hôtel à Owando du 5 au 8 mars  soit 3 nuitées"/>
    <x v="4"/>
    <x v="1"/>
    <m/>
    <n v="45000"/>
    <n v="-3630250"/>
    <n v="80.362883063075927"/>
    <n v="559.96"/>
    <x v="6"/>
    <n v="204"/>
    <x v="1"/>
    <s v="CONGO"/>
    <s v="o"/>
  </r>
  <r>
    <d v="2019-03-08T00:00:00"/>
    <s v="Food allowance à owando du 5 au 8 mars soit 4  jours"/>
    <x v="4"/>
    <x v="1"/>
    <m/>
    <n v="40000"/>
    <n v="-3670250"/>
    <n v="71.433673833845276"/>
    <n v="559.96"/>
    <x v="6"/>
    <s v="Décharge"/>
    <x v="1"/>
    <s v="CONGO"/>
    <s v="ɣ"/>
  </r>
  <r>
    <d v="2019-03-08T00:00:00"/>
    <s v="Taxi bureau - ocean Talangai Liberté pour achat du billet BZV-Oyo"/>
    <x v="0"/>
    <x v="0"/>
    <m/>
    <n v="1500"/>
    <n v="-3671750"/>
    <n v="2.6462493825418107"/>
    <n v="566.84"/>
    <x v="7"/>
    <s v="décharge"/>
    <x v="0"/>
    <s v="CONGO"/>
    <s v="ɣ"/>
  </r>
  <r>
    <d v="2019-03-08T00:00:00"/>
    <s v="Taxi ocean talangai Liberté - Stelimac pour achat billet mission Oyo"/>
    <x v="0"/>
    <x v="0"/>
    <m/>
    <n v="1000"/>
    <n v="-3672750"/>
    <n v="1.7641662550278738"/>
    <n v="566.84"/>
    <x v="7"/>
    <s v="décharge"/>
    <x v="0"/>
    <s v="CONGO"/>
    <s v="ɣ"/>
  </r>
  <r>
    <d v="2019-03-08T00:00:00"/>
    <s v="Taxi Stelimac Mikalou - domicile"/>
    <x v="0"/>
    <x v="0"/>
    <m/>
    <n v="1000"/>
    <n v="-3673750"/>
    <n v="1.7641662550278738"/>
    <n v="566.84"/>
    <x v="7"/>
    <s v="décharge"/>
    <x v="0"/>
    <s v="CONGO"/>
    <s v="ɣ"/>
  </r>
  <r>
    <d v="2019-03-09T00:00:00"/>
    <s v="Taxi moto hôtel-agence Ocean du Nord"/>
    <x v="0"/>
    <x v="1"/>
    <m/>
    <n v="300"/>
    <n v="-3674050"/>
    <n v="0.53575255375383957"/>
    <n v="559.96"/>
    <x v="2"/>
    <s v="Décharge"/>
    <x v="1"/>
    <s v="CONGO"/>
    <s v="ɣ"/>
  </r>
  <r>
    <d v="2019-03-09T00:00:00"/>
    <s v="Paiement frais d'hôtel à Ewo du 04 au 09 Mars 2019 soit 05 Nuitées"/>
    <x v="4"/>
    <x v="1"/>
    <m/>
    <n v="75000"/>
    <n v="-3749050"/>
    <n v="133.93813843845987"/>
    <n v="559.96"/>
    <x v="2"/>
    <n v="7"/>
    <x v="1"/>
    <s v="CONGO"/>
    <s v="o"/>
  </r>
  <r>
    <d v="2019-03-09T00:00:00"/>
    <s v="Ration des detenus à Ewo du  05 au 07 Mars 2019  2019 soit 03 jours"/>
    <x v="2"/>
    <x v="1"/>
    <m/>
    <n v="29000"/>
    <n v="-3778050"/>
    <n v="51.789413529537818"/>
    <n v="559.96"/>
    <x v="2"/>
    <s v="Décharge"/>
    <x v="1"/>
    <s v="CONGO"/>
    <s v="ɣ"/>
  </r>
  <r>
    <d v="2019-03-09T00:00:00"/>
    <s v="Food allowance à Ewo du  05 au 09 Mars 2019  soit 05 jours"/>
    <x v="4"/>
    <x v="1"/>
    <m/>
    <n v="50000"/>
    <n v="-3828050"/>
    <n v="89.292092292306592"/>
    <n v="559.96"/>
    <x v="2"/>
    <s v="Décharge"/>
    <x v="1"/>
    <s v="CONGO"/>
    <s v="ɣ"/>
  </r>
  <r>
    <d v="2019-03-09T00:00:00"/>
    <s v="Taxi: Domicile-Aeroport acheter le billet de maitre Malonga pour Ouesso"/>
    <x v="0"/>
    <x v="1"/>
    <m/>
    <n v="1000"/>
    <n v="-3829050"/>
    <n v="1.7858418458461318"/>
    <n v="559.96"/>
    <x v="5"/>
    <s v="Décharge"/>
    <x v="1"/>
    <s v="CONGO"/>
    <s v="ɣ"/>
  </r>
  <r>
    <d v="2019-03-09T00:00:00"/>
    <s v="Taxi: Aeroport-Cabinet de maitre malonga pour lui remettre son billet et budget"/>
    <x v="0"/>
    <x v="1"/>
    <m/>
    <n v="1000"/>
    <n v="-3830050"/>
    <n v="1.7858418458461318"/>
    <n v="559.96"/>
    <x v="5"/>
    <s v="Décharge"/>
    <x v="1"/>
    <s v="CONGO"/>
    <s v="ɣ"/>
  </r>
  <r>
    <d v="2019-03-09T00:00:00"/>
    <s v="Maitre MALONGA MBOKO Audrey-frais de mission OUESSO du 11 au 15 mars 2019"/>
    <x v="8"/>
    <x v="1"/>
    <m/>
    <n v="146000"/>
    <n v="-3976050"/>
    <n v="260.73290949353526"/>
    <n v="559.96"/>
    <x v="5"/>
    <s v="OUI"/>
    <x v="1"/>
    <s v="CONGO"/>
    <s v="o"/>
  </r>
  <r>
    <d v="2019-03-09T00:00:00"/>
    <s v="Taxi: Cabinet de maitre malonga-Domicile"/>
    <x v="0"/>
    <x v="1"/>
    <m/>
    <n v="1000"/>
    <n v="-3977050"/>
    <n v="1.7858418458461318"/>
    <n v="559.96"/>
    <x v="5"/>
    <s v="Décharge"/>
    <x v="1"/>
    <s v="CONGO"/>
    <s v="ɣ"/>
  </r>
  <r>
    <d v="2019-03-09T00:00:00"/>
    <s v="Taxi case de passage-MA à Ouesso"/>
    <x v="0"/>
    <x v="1"/>
    <m/>
    <n v="500"/>
    <n v="-3977550"/>
    <n v="0.89292092292306591"/>
    <n v="559.96"/>
    <x v="6"/>
    <s v="Décharge"/>
    <x v="1"/>
    <s v="CONGO"/>
    <s v="ɣ"/>
  </r>
  <r>
    <d v="2019-03-09T00:00:00"/>
    <s v="Taxi MA-case de passage Palf à Ouesso"/>
    <x v="0"/>
    <x v="1"/>
    <m/>
    <n v="500"/>
    <n v="-3978050"/>
    <n v="0.89292092292306591"/>
    <n v="559.96"/>
    <x v="6"/>
    <s v="Décharge"/>
    <x v="1"/>
    <s v="CONGO"/>
    <s v="ɣ"/>
  </r>
  <r>
    <d v="2019-03-09T00:00:00"/>
    <s v="Ration des prévenus à la MA de Ouesso"/>
    <x v="2"/>
    <x v="1"/>
    <m/>
    <n v="2000"/>
    <n v="-3980050"/>
    <n v="3.5716836916922636"/>
    <n v="559.96"/>
    <x v="6"/>
    <s v="Décharge"/>
    <x v="1"/>
    <s v="CONGO"/>
    <s v="ɣ"/>
  </r>
  <r>
    <d v="2019-03-09T00:00:00"/>
    <s v="Taxi case de passage-restaurant à Ouesso"/>
    <x v="0"/>
    <x v="1"/>
    <m/>
    <n v="500"/>
    <n v="-3980550"/>
    <n v="0.89292092292306591"/>
    <n v="559.96"/>
    <x v="6"/>
    <s v="Décharge"/>
    <x v="1"/>
    <s v="CONGO"/>
    <s v="ɣ"/>
  </r>
  <r>
    <d v="2019-03-09T00:00:00"/>
    <s v="Taxi restaurant-case de passage palf à Ouesso"/>
    <x v="0"/>
    <x v="1"/>
    <m/>
    <n v="500"/>
    <n v="-3981050"/>
    <n v="0.89292092292306591"/>
    <n v="559.96"/>
    <x v="6"/>
    <s v="Décharge"/>
    <x v="1"/>
    <s v="CONGO"/>
    <s v="ɣ"/>
  </r>
  <r>
    <d v="2019-03-09T00:00:00"/>
    <s v="Taxi domicile - gare routière des coaster Lycee Thomas Sankara pour mission d'Oyo"/>
    <x v="0"/>
    <x v="0"/>
    <m/>
    <n v="1000"/>
    <n v="-3982050"/>
    <n v="1.7641662550278738"/>
    <n v="566.84"/>
    <x v="7"/>
    <s v="décharge"/>
    <x v="0"/>
    <s v="CONGO"/>
    <s v="ɣ"/>
  </r>
  <r>
    <d v="2019-03-09T00:00:00"/>
    <s v="Achat du billet BZV-Oyo dans le coaster"/>
    <x v="0"/>
    <x v="0"/>
    <m/>
    <n v="8000"/>
    <n v="-3990050"/>
    <n v="14.113330040222991"/>
    <n v="566.84"/>
    <x v="7"/>
    <s v="décharge"/>
    <x v="0"/>
    <s v="CONGO"/>
    <s v="ɣ"/>
  </r>
  <r>
    <d v="2019-03-09T00:00:00"/>
    <s v="Taxi gare routière Oyo - hôtel mission d'Oyo"/>
    <x v="0"/>
    <x v="0"/>
    <m/>
    <n v="700"/>
    <n v="-3990750"/>
    <n v="1.2349163785195116"/>
    <n v="566.84"/>
    <x v="7"/>
    <s v="décharge"/>
    <x v="0"/>
    <s v="CONGO"/>
    <s v="ɣ"/>
  </r>
  <r>
    <d v="2019-03-10T00:00:00"/>
    <s v="Taxi Agence Océan du nord-domicile"/>
    <x v="0"/>
    <x v="1"/>
    <m/>
    <n v="2000"/>
    <n v="-3992750"/>
    <n v="3.5716836916922636"/>
    <n v="559.96"/>
    <x v="2"/>
    <s v="Décharge"/>
    <x v="1"/>
    <s v="CONGO"/>
    <s v="ɣ"/>
  </r>
  <r>
    <d v="2019-03-10T00:00:00"/>
    <s v="Taxi case de passage-restaurant à Ouesso"/>
    <x v="0"/>
    <x v="1"/>
    <m/>
    <n v="500"/>
    <n v="-3993250"/>
    <n v="0.89292092292306591"/>
    <n v="559.96"/>
    <x v="6"/>
    <s v="Décharge"/>
    <x v="1"/>
    <s v="CONGO"/>
    <s v="ɣ"/>
  </r>
  <r>
    <d v="2019-03-10T00:00:00"/>
    <s v="Taxi restaurant-case de passage palf à Ouesso"/>
    <x v="0"/>
    <x v="1"/>
    <m/>
    <n v="500"/>
    <n v="-3993750"/>
    <n v="0.89292092292306591"/>
    <n v="559.96"/>
    <x v="6"/>
    <s v="Décharge"/>
    <x v="1"/>
    <s v="CONGO"/>
    <s v="ɣ"/>
  </r>
  <r>
    <d v="2019-03-10T00:00:00"/>
    <s v="Taxi hôtel - marché central rencontrer une cible"/>
    <x v="0"/>
    <x v="0"/>
    <m/>
    <n v="500"/>
    <n v="-3994250"/>
    <n v="0.88208312751393692"/>
    <n v="566.84"/>
    <x v="7"/>
    <s v="décharge"/>
    <x v="0"/>
    <s v="CONGO"/>
    <s v="ɣ"/>
  </r>
  <r>
    <d v="2019-03-10T00:00:00"/>
    <s v="Achat à manger lors de la rencontre avec la cible et son frère"/>
    <x v="5"/>
    <x v="0"/>
    <m/>
    <n v="3500"/>
    <n v="-3997750"/>
    <n v="6.1745818925975584"/>
    <n v="566.84"/>
    <x v="7"/>
    <s v="décharge"/>
    <x v="0"/>
    <s v="CONGO"/>
    <s v="ɣ"/>
  </r>
  <r>
    <d v="2019-03-10T00:00:00"/>
    <s v="Taxi marché central - Meddy Chance pour prospection"/>
    <x v="0"/>
    <x v="0"/>
    <m/>
    <n v="500"/>
    <n v="-3998250"/>
    <n v="0.88208312751393692"/>
    <n v="566.84"/>
    <x v="7"/>
    <s v="décharge"/>
    <x v="0"/>
    <s v="CONGO"/>
    <s v="ɣ"/>
  </r>
  <r>
    <d v="2019-03-10T00:00:00"/>
    <s v="Taxi Meddy chance - av.patrice nguesso pour investigation"/>
    <x v="0"/>
    <x v="0"/>
    <m/>
    <n v="500"/>
    <n v="-3998750"/>
    <n v="0.88208312751393692"/>
    <n v="566.84"/>
    <x v="7"/>
    <s v="décharge"/>
    <x v="0"/>
    <s v="CONGO"/>
    <s v="ɣ"/>
  </r>
  <r>
    <d v="2019-03-10T00:00:00"/>
    <s v="Taxi Av patrice Nguesso - Agence Mtn rencontrer une cible"/>
    <x v="0"/>
    <x v="0"/>
    <m/>
    <n v="700"/>
    <n v="-3999450"/>
    <n v="1.2349163785195116"/>
    <n v="566.84"/>
    <x v="7"/>
    <s v="décharge"/>
    <x v="0"/>
    <s v="CONGO"/>
    <s v="ɣ"/>
  </r>
  <r>
    <d v="2019-03-10T00:00:00"/>
    <s v="Achat à boire et à manger lors de la rencontre avec la cible"/>
    <x v="5"/>
    <x v="0"/>
    <m/>
    <n v="3000"/>
    <n v="-4002450"/>
    <n v="5.2924987650836215"/>
    <n v="566.84"/>
    <x v="7"/>
    <s v="décharge"/>
    <x v="0"/>
    <s v="CONGO"/>
    <s v="ɣ"/>
  </r>
  <r>
    <d v="2019-03-10T00:00:00"/>
    <s v="Taxi Agence mtn - av Edith Mbongo "/>
    <x v="0"/>
    <x v="0"/>
    <m/>
    <n v="700"/>
    <n v="-4003150"/>
    <n v="1.2349163785195116"/>
    <n v="566.84"/>
    <x v="7"/>
    <s v="décharge"/>
    <x v="0"/>
    <s v="CONGO"/>
    <s v="ɣ"/>
  </r>
  <r>
    <d v="2019-03-10T00:00:00"/>
    <s v="Taxi Av Edith Mbongo - hôtel "/>
    <x v="0"/>
    <x v="0"/>
    <m/>
    <n v="500"/>
    <n v="-4003650"/>
    <n v="0.88208312751393692"/>
    <n v="566.84"/>
    <x v="7"/>
    <s v="décharge"/>
    <x v="0"/>
    <s v="CONGO"/>
    <s v="ɣ"/>
  </r>
  <r>
    <d v="2019-03-11T00:00:00"/>
    <s v="Achat Billet BZV-Loudima"/>
    <x v="0"/>
    <x v="0"/>
    <m/>
    <n v="9000"/>
    <n v="-4012650"/>
    <n v="15.877496295250863"/>
    <n v="566.84"/>
    <x v="0"/>
    <s v="oui"/>
    <x v="0"/>
    <s v="CONGO"/>
    <s v="o"/>
  </r>
  <r>
    <d v="2019-03-11T00:00:00"/>
    <s v="Taxi Domicile-agence Océan du nord Jeanne Vialle"/>
    <x v="0"/>
    <x v="0"/>
    <m/>
    <n v="1000"/>
    <n v="-4013650"/>
    <n v="1.7641662550278738"/>
    <n v="566.84"/>
    <x v="0"/>
    <s v="décharge"/>
    <x v="0"/>
    <s v="CONGO"/>
    <s v="ɣ"/>
  </r>
  <r>
    <d v="2019-03-11T00:00:00"/>
    <s v="Achat billet Loudima-Sibiti"/>
    <x v="0"/>
    <x v="0"/>
    <m/>
    <n v="3000"/>
    <n v="-4016650"/>
    <n v="5.2924987650836215"/>
    <n v="566.84"/>
    <x v="0"/>
    <s v="décharge"/>
    <x v="0"/>
    <s v="CONGO"/>
    <s v="ɣ"/>
  </r>
  <r>
    <d v="2019-03-11T00:00:00"/>
    <s v="Taxi à Sibiti -recherche d'hôtel"/>
    <x v="0"/>
    <x v="0"/>
    <m/>
    <n v="600"/>
    <n v="-4017250"/>
    <n v="1.0584997530167242"/>
    <n v="566.84"/>
    <x v="0"/>
    <s v="décharge"/>
    <x v="0"/>
    <s v="CONGO"/>
    <s v="ɣ"/>
  </r>
  <r>
    <d v="2019-03-11T00:00:00"/>
    <s v="Ration journalière"/>
    <x v="4"/>
    <x v="0"/>
    <m/>
    <n v="10000"/>
    <n v="-4027250"/>
    <n v="17.641662550278738"/>
    <n v="566.84"/>
    <x v="0"/>
    <s v="décharge"/>
    <x v="0"/>
    <s v="CONGO"/>
    <s v="ɣ"/>
  </r>
  <r>
    <d v="2019-03-11T00:00:00"/>
    <s v="Paiement frais d'hôtel"/>
    <x v="4"/>
    <x v="0"/>
    <m/>
    <n v="15000"/>
    <n v="-4042250"/>
    <n v="26.462493825418107"/>
    <n v="566.84"/>
    <x v="0"/>
    <s v="décharge"/>
    <x v="0"/>
    <s v="CONGO"/>
    <s v="ɣ"/>
  </r>
  <r>
    <d v="2019-03-11T00:00:00"/>
    <s v="Frais de transfert à IT87/OYO"/>
    <x v="10"/>
    <x v="3"/>
    <m/>
    <n v="800"/>
    <n v="-4043050"/>
    <n v="1.4495116957474952"/>
    <n v="551.91"/>
    <x v="10"/>
    <s v="29/GCF"/>
    <x v="2"/>
    <s v="CONGO"/>
    <s v="o"/>
  </r>
  <r>
    <d v="2019-03-11T00:00:00"/>
    <s v="Taxi Domicile-Bureau"/>
    <x v="0"/>
    <x v="1"/>
    <m/>
    <n v="1000"/>
    <n v="-4044050"/>
    <n v="1.7858418458461318"/>
    <n v="559.96"/>
    <x v="1"/>
    <s v="Décharge"/>
    <x v="1"/>
    <s v="CONGO"/>
    <s v="ɣ"/>
  </r>
  <r>
    <d v="2019-03-11T00:00:00"/>
    <s v="Food allowance pendant la pause"/>
    <x v="1"/>
    <x v="1"/>
    <m/>
    <n v="1000"/>
    <n v="-4045050"/>
    <n v="1.7858418458461318"/>
    <n v="559.96"/>
    <x v="1"/>
    <s v="Décharge"/>
    <x v="1"/>
    <s v="CONGO"/>
    <s v="ɣ"/>
  </r>
  <r>
    <d v="2019-03-11T00:00:00"/>
    <s v="Taxi Bureau-Domicile"/>
    <x v="0"/>
    <x v="1"/>
    <m/>
    <n v="1000"/>
    <n v="-4046050"/>
    <n v="1.7858418458461318"/>
    <n v="559.96"/>
    <x v="1"/>
    <s v="Décharge"/>
    <x v="1"/>
    <s v="CONGO"/>
    <s v="ɣ"/>
  </r>
  <r>
    <d v="2019-03-11T00:00:00"/>
    <s v="Taxi domicile-Bureau"/>
    <x v="0"/>
    <x v="1"/>
    <m/>
    <n v="1000"/>
    <n v="-4047050"/>
    <n v="1.7858418458461318"/>
    <n v="559.96"/>
    <x v="2"/>
    <s v="Décharge"/>
    <x v="1"/>
    <s v="CONGO"/>
    <s v="ɣ"/>
  </r>
  <r>
    <d v="2019-03-11T00:00:00"/>
    <s v="Food allowance pendant la pause"/>
    <x v="1"/>
    <x v="1"/>
    <m/>
    <n v="1000"/>
    <n v="-4048050"/>
    <n v="1.7858418458461318"/>
    <n v="559.96"/>
    <x v="2"/>
    <s v="Décharge"/>
    <x v="1"/>
    <s v="CONGO"/>
    <s v="ɣ"/>
  </r>
  <r>
    <d v="2019-03-11T00:00:00"/>
    <s v="Taxi Bureau -domicile"/>
    <x v="0"/>
    <x v="1"/>
    <m/>
    <n v="1000"/>
    <n v="-4049050"/>
    <n v="1.7858418458461318"/>
    <n v="559.96"/>
    <x v="2"/>
    <s v="Décharge"/>
    <x v="1"/>
    <s v="CONGO"/>
    <s v="ɣ"/>
  </r>
  <r>
    <d v="2019-03-11T00:00:00"/>
    <s v="Achat billet pour Gaudet ocean du nord Dolisie"/>
    <x v="0"/>
    <x v="1"/>
    <m/>
    <n v="10000"/>
    <n v="-4059050"/>
    <n v="17.858418458461319"/>
    <n v="559.96"/>
    <x v="11"/>
    <s v="OUI"/>
    <x v="1"/>
    <s v="CONGO"/>
    <s v="o"/>
  </r>
  <r>
    <d v="2019-03-11T00:00:00"/>
    <s v="Taxi Office &gt; WCS&gt; WWF&gt; Office "/>
    <x v="0"/>
    <x v="4"/>
    <m/>
    <n v="2500"/>
    <n v="-4061550"/>
    <n v="4.4646046146153298"/>
    <n v="559.96"/>
    <x v="14"/>
    <s v="Décharge"/>
    <x v="1"/>
    <s v="CONGO"/>
    <s v="ɣ"/>
  </r>
  <r>
    <d v="2019-03-11T00:00:00"/>
    <s v="Taxi Bureau PALF-Agence Ocean du Nord de Angola Libre"/>
    <x v="0"/>
    <x v="2"/>
    <m/>
    <n v="1000"/>
    <n v="-4062550"/>
    <n v="1.7858418458461318"/>
    <n v="559.96"/>
    <x v="3"/>
    <s v="Décharge"/>
    <x v="1"/>
    <s v="CONGO"/>
    <s v="ɣ"/>
  </r>
  <r>
    <d v="2019-03-11T00:00:00"/>
    <s v="Taxi Agence Océan du Nord de Angla Libre-Bureau PALF"/>
    <x v="0"/>
    <x v="2"/>
    <m/>
    <n v="1000"/>
    <n v="-4063550"/>
    <n v="1.7858418458461318"/>
    <n v="559.96"/>
    <x v="3"/>
    <s v="Décharge"/>
    <x v="1"/>
    <s v="CONGO"/>
    <s v="ɣ"/>
  </r>
  <r>
    <d v="2019-03-11T00:00:00"/>
    <s v="Photocopie et réliure de six Rapports PALF de l'année 2018"/>
    <x v="3"/>
    <x v="3"/>
    <m/>
    <n v="7200"/>
    <n v="-4070750"/>
    <n v="13.045605261727456"/>
    <n v="551.91"/>
    <x v="3"/>
    <n v="14"/>
    <x v="2"/>
    <s v="CONGO"/>
    <s v="o"/>
  </r>
  <r>
    <d v="2019-03-11T00:00:00"/>
    <s v="Taxi Casis-Mikalou-Ouenze (départ de Brazzaville pour Nkayi)"/>
    <x v="0"/>
    <x v="0"/>
    <m/>
    <n v="2000"/>
    <n v="-4072750"/>
    <n v="3.5283325100557477"/>
    <n v="566.84"/>
    <x v="4"/>
    <s v="Décharge"/>
    <x v="0"/>
    <s v="CONGO"/>
    <s v="ɣ"/>
  </r>
  <r>
    <d v="2019-03-11T00:00:00"/>
    <s v="Taxi Gare routière-Qtier Mibalou-Les rosettes (arrivé à Nkayi et recherche de l'hôtel)"/>
    <x v="0"/>
    <x v="0"/>
    <m/>
    <n v="2000"/>
    <n v="-4074750"/>
    <n v="3.5283325100557477"/>
    <n v="566.84"/>
    <x v="4"/>
    <s v="Décharge"/>
    <x v="0"/>
    <s v="CONGO"/>
    <s v="ɣ"/>
  </r>
  <r>
    <d v="2019-03-11T00:00:00"/>
    <s v="Taxi les rosettes-hôtel -Le phillipe (hôtel trouvé)"/>
    <x v="0"/>
    <x v="0"/>
    <m/>
    <n v="2000"/>
    <n v="-4076750"/>
    <n v="3.5283325100557477"/>
    <n v="566.84"/>
    <x v="4"/>
    <s v="Décharge"/>
    <x v="0"/>
    <s v="CONGO"/>
    <s v="ɣ"/>
  </r>
  <r>
    <d v="2019-03-11T00:00:00"/>
    <s v="Taxi Hôtel-Marché-Dépôt de Gaz (première prospection)"/>
    <x v="0"/>
    <x v="0"/>
    <m/>
    <n v="1500"/>
    <n v="-4078250"/>
    <n v="2.6462493825418107"/>
    <n v="566.84"/>
    <x v="4"/>
    <s v="Décharge"/>
    <x v="0"/>
    <s v="CONGO"/>
    <s v="ɣ"/>
  </r>
  <r>
    <d v="2019-03-11T00:00:00"/>
    <s v="Taxi Dépôt de Gaz-Chez Yves-Chez Matiti (rencontre avec les cibles)"/>
    <x v="0"/>
    <x v="0"/>
    <m/>
    <n v="2000"/>
    <n v="-4080250"/>
    <n v="3.5283325100557477"/>
    <n v="566.84"/>
    <x v="4"/>
    <s v="Décharge"/>
    <x v="0"/>
    <s v="CONGO"/>
    <s v="ɣ"/>
  </r>
  <r>
    <d v="2019-03-11T00:00:00"/>
    <s v="Taxi Chez Matiti-Gare Kimongo-Hôtel (prospection et retour à l'hôtel)"/>
    <x v="0"/>
    <x v="0"/>
    <m/>
    <n v="2000"/>
    <n v="-4082250"/>
    <n v="3.5283325100557477"/>
    <n v="566.84"/>
    <x v="4"/>
    <s v="Décharge"/>
    <x v="0"/>
    <s v="CONGO"/>
    <s v="ɣ"/>
  </r>
  <r>
    <d v="2019-03-11T00:00:00"/>
    <s v="Taxi case de passage-Ddef à Ouesso"/>
    <x v="0"/>
    <x v="1"/>
    <m/>
    <n v="500"/>
    <n v="-4082750"/>
    <n v="0.89292092292306591"/>
    <n v="559.96"/>
    <x v="6"/>
    <s v="Décharge"/>
    <x v="1"/>
    <s v="CONGO"/>
    <s v="ɣ"/>
  </r>
  <r>
    <d v="2019-03-11T00:00:00"/>
    <s v="Taxi DDEF-TGI à ouesso"/>
    <x v="0"/>
    <x v="1"/>
    <m/>
    <n v="500"/>
    <n v="-4083250"/>
    <n v="0.89292092292306591"/>
    <n v="559.96"/>
    <x v="6"/>
    <s v="Décharge"/>
    <x v="1"/>
    <s v="CONGO"/>
    <s v="ɣ"/>
  </r>
  <r>
    <d v="2019-03-11T00:00:00"/>
    <s v="Taxi TGI-Ddef à Ouesso"/>
    <x v="0"/>
    <x v="1"/>
    <m/>
    <n v="500"/>
    <n v="-4083750"/>
    <n v="0.89292092292306591"/>
    <n v="559.96"/>
    <x v="6"/>
    <s v="Décharge"/>
    <x v="1"/>
    <s v="CONGO"/>
    <s v="ɣ"/>
  </r>
  <r>
    <d v="2019-03-11T00:00:00"/>
    <s v="Taxi Ddef-case de passage Palf à Ouesso "/>
    <x v="0"/>
    <x v="1"/>
    <m/>
    <n v="500"/>
    <n v="-4084250"/>
    <n v="0.89292092292306591"/>
    <n v="559.96"/>
    <x v="6"/>
    <s v="Décharge"/>
    <x v="1"/>
    <s v="CONGO"/>
    <s v="ɣ"/>
  </r>
  <r>
    <d v="2019-03-11T00:00:00"/>
    <s v="Taxi case de passage-restaurant à Ouesso"/>
    <x v="0"/>
    <x v="1"/>
    <m/>
    <n v="500"/>
    <n v="-4084750"/>
    <n v="0.89292092292306591"/>
    <n v="559.96"/>
    <x v="6"/>
    <s v="Décharge"/>
    <x v="1"/>
    <s v="CONGO"/>
    <s v="ɣ"/>
  </r>
  <r>
    <d v="2019-03-11T00:00:00"/>
    <s v="Taxi restaurant-case de passage palf à Ouesso"/>
    <x v="0"/>
    <x v="1"/>
    <m/>
    <n v="500"/>
    <n v="-4085250"/>
    <n v="0.89292092292306591"/>
    <n v="559.96"/>
    <x v="6"/>
    <s v="Décharge"/>
    <x v="1"/>
    <s v="CONGO"/>
    <s v="ɣ"/>
  </r>
  <r>
    <d v="2019-03-11T00:00:00"/>
    <s v="Taxi Hôtel - av Pierre Mahoungou pour prospection"/>
    <x v="0"/>
    <x v="0"/>
    <m/>
    <n v="700"/>
    <n v="-4085950"/>
    <n v="1.2349163785195116"/>
    <n v="566.84"/>
    <x v="7"/>
    <s v="décharge"/>
    <x v="0"/>
    <s v="CONGO"/>
    <s v="ɣ"/>
  </r>
  <r>
    <d v="2019-03-11T00:00:00"/>
    <s v="Taxi av. Pierre Mahoungou - Charden Farell pour le retrait du reste du budget"/>
    <x v="0"/>
    <x v="0"/>
    <m/>
    <n v="500"/>
    <n v="-4086450"/>
    <n v="0.88208312751393692"/>
    <n v="566.84"/>
    <x v="7"/>
    <s v="décharge"/>
    <x v="0"/>
    <s v="CONGO"/>
    <s v="ɣ"/>
  </r>
  <r>
    <d v="2019-03-11T00:00:00"/>
    <s v="Taxi Charden Farell - Rue Mbobo pour investigation"/>
    <x v="0"/>
    <x v="0"/>
    <m/>
    <n v="500"/>
    <n v="-4086950"/>
    <n v="0.88208312751393692"/>
    <n v="566.84"/>
    <x v="7"/>
    <s v="décharge"/>
    <x v="0"/>
    <s v="CONGO"/>
    <s v="ɣ"/>
  </r>
  <r>
    <d v="2019-03-11T00:00:00"/>
    <s v="Achat boisson lors de la rencontre avec la cible et son partenaire"/>
    <x v="5"/>
    <x v="0"/>
    <m/>
    <n v="4000"/>
    <n v="-4090950"/>
    <n v="7.0566650201114953"/>
    <n v="566.84"/>
    <x v="7"/>
    <s v="décharge"/>
    <x v="0"/>
    <s v="CONGO"/>
    <s v="ɣ"/>
  </r>
  <r>
    <d v="2019-03-11T00:00:00"/>
    <s v="Taxi av Bouanga - rue Bokouele"/>
    <x v="0"/>
    <x v="0"/>
    <m/>
    <n v="500"/>
    <n v="-4091450"/>
    <n v="0.88208312751393692"/>
    <n v="566.84"/>
    <x v="7"/>
    <s v="décharge"/>
    <x v="0"/>
    <s v="CONGO"/>
    <s v="ɣ"/>
  </r>
  <r>
    <d v="2019-03-11T00:00:00"/>
    <s v="Taxi rue Bokouele - ocean du nord pour achat du billet Oyo-BZV"/>
    <x v="0"/>
    <x v="0"/>
    <m/>
    <n v="700"/>
    <n v="-4092150"/>
    <n v="1.2349163785195116"/>
    <n v="566.84"/>
    <x v="7"/>
    <s v="décharge"/>
    <x v="0"/>
    <s v="CONGO"/>
    <s v="ɣ"/>
  </r>
  <r>
    <d v="2019-03-11T00:00:00"/>
    <s v="Taxi ocean du nord - gare routière des coasters pour reservation de ma place Oyo-BZV"/>
    <x v="0"/>
    <x v="0"/>
    <m/>
    <n v="500"/>
    <n v="-4092650"/>
    <n v="0.88208312751393692"/>
    <n v="566.84"/>
    <x v="7"/>
    <s v="décharge"/>
    <x v="0"/>
    <s v="CONGO"/>
    <s v="ɣ"/>
  </r>
  <r>
    <d v="2019-03-11T00:00:00"/>
    <s v="Taxi gare routière - hôtel"/>
    <x v="0"/>
    <x v="0"/>
    <m/>
    <n v="500"/>
    <n v="-4093150"/>
    <n v="0.88208312751393692"/>
    <n v="566.84"/>
    <x v="7"/>
    <s v="décharge"/>
    <x v="0"/>
    <s v="CONGO"/>
    <s v="ɣ"/>
  </r>
  <r>
    <d v="2019-03-12T00:00:00"/>
    <s v="Ration journalière"/>
    <x v="4"/>
    <x v="0"/>
    <m/>
    <n v="10000"/>
    <n v="-4103150"/>
    <n v="17.641662550278738"/>
    <n v="566.84"/>
    <x v="0"/>
    <s v="décharge"/>
    <x v="0"/>
    <s v="CONGO"/>
    <s v="ɣ"/>
  </r>
  <r>
    <d v="2019-03-12T00:00:00"/>
    <s v="Billet Sibiti-Zanaga"/>
    <x v="0"/>
    <x v="0"/>
    <m/>
    <n v="5000"/>
    <n v="-4108150"/>
    <n v="8.8208312751393692"/>
    <n v="566.84"/>
    <x v="0"/>
    <s v="décharge"/>
    <x v="0"/>
    <s v="CONGO"/>
    <s v="ɣ"/>
  </r>
  <r>
    <d v="2019-03-12T00:00:00"/>
    <s v="Taxi sur terrain pour investigation"/>
    <x v="0"/>
    <x v="0"/>
    <m/>
    <n v="300"/>
    <n v="-4108450"/>
    <n v="0.52924987650836208"/>
    <n v="566.84"/>
    <x v="0"/>
    <s v="décharge"/>
    <x v="0"/>
    <s v="CONGO"/>
    <s v="ɣ"/>
  </r>
  <r>
    <d v="2019-03-12T00:00:00"/>
    <s v="Taxi: Domicile-Agence Ocean du Nord de la libeté"/>
    <x v="0"/>
    <x v="1"/>
    <m/>
    <n v="1500"/>
    <n v="-4109950"/>
    <n v="2.6787627687691975"/>
    <n v="559.96"/>
    <x v="13"/>
    <s v="Décharge"/>
    <x v="1"/>
    <s v="CONGO"/>
    <s v="ɣ"/>
  </r>
  <r>
    <d v="2019-03-12T00:00:00"/>
    <s v="Taxi moto: Pont Owando-Hôtel"/>
    <x v="0"/>
    <x v="1"/>
    <m/>
    <n v="300"/>
    <n v="-4110250"/>
    <n v="0.53575255375383957"/>
    <n v="559.96"/>
    <x v="13"/>
    <s v="Décharge"/>
    <x v="1"/>
    <s v="CONGO"/>
    <s v="ɣ"/>
  </r>
  <r>
    <d v="2019-03-12T00:00:00"/>
    <s v="Taxi moto: Hôtel-Restaurant"/>
    <x v="0"/>
    <x v="1"/>
    <m/>
    <n v="300"/>
    <n v="-4110550"/>
    <n v="0.53575255375383957"/>
    <n v="559.96"/>
    <x v="13"/>
    <s v="Décharge"/>
    <x v="1"/>
    <s v="CONGO"/>
    <s v="ɣ"/>
  </r>
  <r>
    <d v="2019-03-12T00:00:00"/>
    <s v="Taxi moto: Restaurant-Hôtel"/>
    <x v="0"/>
    <x v="1"/>
    <m/>
    <n v="300"/>
    <n v="-4110850"/>
    <n v="0.53575255375383957"/>
    <n v="559.96"/>
    <x v="13"/>
    <s v="Décharge"/>
    <x v="1"/>
    <s v="CONGO"/>
    <s v="ɣ"/>
  </r>
  <r>
    <d v="2019-03-12T00:00:00"/>
    <s v="Taxi Ouesso Port de Ouesso-Banque (avc Luc)"/>
    <x v="0"/>
    <x v="1"/>
    <m/>
    <n v="1000"/>
    <n v="-4111850"/>
    <n v="1.7858418458461318"/>
    <n v="559.96"/>
    <x v="15"/>
    <s v="Décharge"/>
    <x v="1"/>
    <s v="CONGO"/>
    <s v="ɣ"/>
  </r>
  <r>
    <d v="2019-03-12T00:00:00"/>
    <s v="Taxi Ouesso Aéroport-Hôtel"/>
    <x v="0"/>
    <x v="1"/>
    <m/>
    <n v="1000"/>
    <n v="-4112850"/>
    <n v="1.7858418458461318"/>
    <n v="559.96"/>
    <x v="15"/>
    <s v="Décharge"/>
    <x v="1"/>
    <s v="CONGO"/>
    <s v="ɣ"/>
  </r>
  <r>
    <d v="2019-03-12T00:00:00"/>
    <s v="Taxi Ouesso Hôtel JB-Hôtel Guillaume"/>
    <x v="0"/>
    <x v="1"/>
    <m/>
    <n v="500"/>
    <n v="-4113350"/>
    <n v="0.89292092292306591"/>
    <n v="559.96"/>
    <x v="15"/>
    <s v="Décharge"/>
    <x v="1"/>
    <s v="CONGO"/>
    <s v="ɣ"/>
  </r>
  <r>
    <d v="2019-03-12T00:00:00"/>
    <s v="Taxi Ouesso Hôtel Guillaume-direction MTN (achat sim Guillaume et problème internet JB)"/>
    <x v="0"/>
    <x v="1"/>
    <m/>
    <n v="1000"/>
    <n v="-4114350"/>
    <n v="1.7858418458461318"/>
    <n v="559.96"/>
    <x v="15"/>
    <s v="Décharge"/>
    <x v="1"/>
    <s v="CONGO"/>
    <s v="ɣ"/>
  </r>
  <r>
    <d v="2019-03-12T00:00:00"/>
    <s v="Taxi Ouesso Direction MTN-Restaurant"/>
    <x v="0"/>
    <x v="1"/>
    <m/>
    <n v="500"/>
    <n v="-4114850"/>
    <n v="0.89292092292306591"/>
    <n v="559.96"/>
    <x v="15"/>
    <s v="Décharge"/>
    <x v="1"/>
    <s v="CONGO"/>
    <s v="ɣ"/>
  </r>
  <r>
    <d v="2019-03-12T00:00:00"/>
    <s v="Taxi Domicile-Gare Routière Océan du nord"/>
    <x v="0"/>
    <x v="1"/>
    <m/>
    <n v="1500"/>
    <n v="-4116350"/>
    <n v="2.6787627687691975"/>
    <n v="559.96"/>
    <x v="1"/>
    <s v="Décharge"/>
    <x v="1"/>
    <s v="CONGO"/>
    <s v="ɣ"/>
  </r>
  <r>
    <d v="2019-03-12T00:00:00"/>
    <s v="Taxi Pont rivière kouyou-hôtel"/>
    <x v="0"/>
    <x v="1"/>
    <m/>
    <n v="300"/>
    <n v="-4116650"/>
    <n v="0.53575255375383957"/>
    <n v="559.96"/>
    <x v="1"/>
    <s v="Décharge"/>
    <x v="1"/>
    <s v="CONGO"/>
    <s v="ɣ"/>
  </r>
  <r>
    <d v="2019-03-12T00:00:00"/>
    <s v="Taxi hôtel-restaurant"/>
    <x v="0"/>
    <x v="1"/>
    <m/>
    <n v="300"/>
    <n v="-4116950"/>
    <n v="0.53575255375383957"/>
    <n v="559.96"/>
    <x v="1"/>
    <s v="Décharge"/>
    <x v="1"/>
    <s v="CONGO"/>
    <s v="ɣ"/>
  </r>
  <r>
    <d v="2019-03-12T00:00:00"/>
    <s v="Food allowance en mission"/>
    <x v="4"/>
    <x v="1"/>
    <m/>
    <n v="10000"/>
    <n v="-4126950"/>
    <n v="17.858418458461319"/>
    <n v="559.96"/>
    <x v="1"/>
    <s v="Décharge"/>
    <x v="1"/>
    <s v="CONGO"/>
    <s v="ɣ"/>
  </r>
  <r>
    <d v="2019-03-12T00:00:00"/>
    <s v="Taxi Restaurant-hôtel"/>
    <x v="0"/>
    <x v="1"/>
    <m/>
    <n v="300"/>
    <n v="-4127250"/>
    <n v="0.53575255375383957"/>
    <n v="559.96"/>
    <x v="1"/>
    <s v="Décharge"/>
    <x v="1"/>
    <s v="CONGO"/>
    <s v="ɣ"/>
  </r>
  <r>
    <d v="2019-03-12T00:00:00"/>
    <s v="Taxi domicile-Bureau"/>
    <x v="0"/>
    <x v="1"/>
    <m/>
    <n v="1000"/>
    <n v="-4128250"/>
    <n v="1.7858418458461318"/>
    <n v="559.96"/>
    <x v="2"/>
    <s v="Décharge"/>
    <x v="1"/>
    <s v="CONGO"/>
    <s v="ɣ"/>
  </r>
  <r>
    <d v="2019-03-12T00:00:00"/>
    <s v="Taxi bureau-agence Ocean du Nord /Aller-retour"/>
    <x v="0"/>
    <x v="1"/>
    <m/>
    <n v="2000"/>
    <n v="-4130250"/>
    <n v="3.5716836916922636"/>
    <n v="559.96"/>
    <x v="2"/>
    <s v="Décharge"/>
    <x v="1"/>
    <s v="CONGO"/>
    <s v="ɣ"/>
  </r>
  <r>
    <d v="2019-03-12T00:00:00"/>
    <s v="Food allowance pendant la pause"/>
    <x v="1"/>
    <x v="1"/>
    <m/>
    <n v="1000"/>
    <n v="-4131250"/>
    <n v="1.7858418458461318"/>
    <n v="559.96"/>
    <x v="2"/>
    <s v="Décharge"/>
    <x v="1"/>
    <s v="CONGO"/>
    <s v="ɣ"/>
  </r>
  <r>
    <d v="2019-03-12T00:00:00"/>
    <s v="Taxi Bureau-domicile"/>
    <x v="0"/>
    <x v="1"/>
    <m/>
    <n v="1000"/>
    <n v="-4132250"/>
    <n v="1.7858418458461318"/>
    <n v="559.96"/>
    <x v="2"/>
    <s v="Décharge"/>
    <x v="1"/>
    <s v="CONGO"/>
    <s v="ɣ"/>
  </r>
  <r>
    <d v="2019-03-12T00:00:00"/>
    <s v="Frais de mission Maitre Séverin BIYOUDI MIAKASSISSA budget Dolisie"/>
    <x v="8"/>
    <x v="1"/>
    <m/>
    <n v="76000"/>
    <n v="-4208250"/>
    <n v="135.72398028430601"/>
    <n v="559.96"/>
    <x v="11"/>
    <s v="OUI"/>
    <x v="1"/>
    <s v="CONGO"/>
    <s v="o"/>
  </r>
  <r>
    <d v="2019-03-12T00:00:00"/>
    <s v="Taxi Office &gt; FNAC &gt; Office "/>
    <x v="0"/>
    <x v="4"/>
    <m/>
    <n v="2000"/>
    <n v="-4210250"/>
    <n v="3.5716836916922636"/>
    <n v="559.96"/>
    <x v="14"/>
    <s v="Décharge"/>
    <x v="1"/>
    <s v="CONGO"/>
    <s v="ɣ"/>
  </r>
  <r>
    <d v="2019-03-12T00:00:00"/>
    <s v="Achat de deux chargeurs ordinateurs universels car grosse coupure de courant qui a grillé 2 chargeurs d'ordinateurs"/>
    <x v="3"/>
    <x v="3"/>
    <m/>
    <n v="87000"/>
    <n v="-4297250"/>
    <n v="155.36824058861347"/>
    <n v="559.96"/>
    <x v="14"/>
    <s v="OUI"/>
    <x v="1"/>
    <s v="CONGO"/>
    <s v="o"/>
  </r>
  <r>
    <d v="2019-03-12T00:00:00"/>
    <s v="Taxi Bureau PALF-Marché Total"/>
    <x v="0"/>
    <x v="2"/>
    <m/>
    <n v="1000"/>
    <n v="-4298250"/>
    <n v="1.7858418458461318"/>
    <n v="559.96"/>
    <x v="3"/>
    <s v="Décharge"/>
    <x v="1"/>
    <s v="CONGO"/>
    <s v="ɣ"/>
  </r>
  <r>
    <d v="2019-03-12T00:00:00"/>
    <s v="Achat d'une cafetière au marché Total"/>
    <x v="3"/>
    <x v="3"/>
    <m/>
    <n v="5000"/>
    <n v="-4303250"/>
    <n v="9.0594480984218446"/>
    <n v="551.91"/>
    <x v="3"/>
    <n v="1"/>
    <x v="2"/>
    <s v="CONGO"/>
    <s v="o"/>
  </r>
  <r>
    <d v="2019-03-12T00:00:00"/>
    <s v="Taxi Marché Total-Bureau PALF"/>
    <x v="0"/>
    <x v="2"/>
    <m/>
    <n v="1000"/>
    <n v="-4304250"/>
    <n v="1.7858418458461318"/>
    <n v="559.96"/>
    <x v="3"/>
    <s v="Décharge"/>
    <x v="1"/>
    <s v="CONGO"/>
    <s v="ɣ"/>
  </r>
  <r>
    <d v="2019-03-12T00:00:00"/>
    <s v="Taxi Bureau PALF-Super marché Casino"/>
    <x v="0"/>
    <x v="2"/>
    <m/>
    <n v="1000"/>
    <n v="-4305250"/>
    <n v="1.7858418458461318"/>
    <n v="559.96"/>
    <x v="3"/>
    <s v="Décharge"/>
    <x v="1"/>
    <s v="CONGO"/>
    <s v="ɣ"/>
  </r>
  <r>
    <d v="2019-03-12T00:00:00"/>
    <s v="Taxi Super Marché Casino-Bureau PALF"/>
    <x v="0"/>
    <x v="2"/>
    <m/>
    <n v="1000"/>
    <n v="-4306250"/>
    <n v="1.7858418458461318"/>
    <n v="559.96"/>
    <x v="3"/>
    <s v="Décharge"/>
    <x v="1"/>
    <s v="CONGO"/>
    <s v="ɣ"/>
  </r>
  <r>
    <d v="2019-03-12T00:00:00"/>
    <s v="Taxi Hôtel-Gare Kimongo-Gare Zanaga (consigner la place pour Kimongo et prospection)"/>
    <x v="0"/>
    <x v="0"/>
    <m/>
    <n v="2000"/>
    <n v="-4308250"/>
    <n v="3.5283325100557477"/>
    <n v="566.84"/>
    <x v="4"/>
    <s v="Décharge"/>
    <x v="0"/>
    <s v="CONGO"/>
    <s v="ɣ"/>
  </r>
  <r>
    <d v="2019-03-12T00:00:00"/>
    <s v="Taxi Gare de Zanaga-Marché RN-Chez Yves (investigation sur terrain)"/>
    <x v="0"/>
    <x v="0"/>
    <m/>
    <n v="2000"/>
    <n v="-4310250"/>
    <n v="3.5283325100557477"/>
    <n v="566.84"/>
    <x v="4"/>
    <s v="Décharge"/>
    <x v="0"/>
    <s v="CONGO"/>
    <s v="ɣ"/>
  </r>
  <r>
    <d v="2019-03-12T00:00:00"/>
    <s v="Taxi Chez Yves-Marché la Base-Grand marché (prospection sur terrain)"/>
    <x v="0"/>
    <x v="0"/>
    <m/>
    <n v="2000"/>
    <n v="-4312250"/>
    <n v="3.5283325100557477"/>
    <n v="566.84"/>
    <x v="4"/>
    <s v="Décharge"/>
    <x v="0"/>
    <s v="CONGO"/>
    <s v="ɣ"/>
  </r>
  <r>
    <d v="2019-03-12T00:00:00"/>
    <s v="Taxi Grand marché-Chez Hervé-Hôtel (rencontre, prospection et retour à l'hôtel)"/>
    <x v="0"/>
    <x v="0"/>
    <m/>
    <n v="2000"/>
    <n v="-4314250"/>
    <n v="3.5283325100557477"/>
    <n v="566.84"/>
    <x v="4"/>
    <s v="Décharge"/>
    <x v="0"/>
    <s v="CONGO"/>
    <s v="ɣ"/>
  </r>
  <r>
    <d v="2019-03-12T00:00:00"/>
    <s v="Achat boisson (rencontre avec 3 cibles)"/>
    <x v="5"/>
    <x v="0"/>
    <m/>
    <n v="6000"/>
    <n v="-4320250"/>
    <n v="10.584997530167243"/>
    <n v="566.84"/>
    <x v="4"/>
    <s v="Décharge"/>
    <x v="0"/>
    <s v="CONGO"/>
    <s v="ɣ"/>
  </r>
  <r>
    <d v="2019-03-12T00:00:00"/>
    <s v="Taxi: Domicile-Agence océan du nord destination Dolisie"/>
    <x v="0"/>
    <x v="1"/>
    <m/>
    <n v="1000"/>
    <n v="-4321250"/>
    <n v="1.7858418458461318"/>
    <n v="559.96"/>
    <x v="5"/>
    <s v="Décharge"/>
    <x v="1"/>
    <s v="CONGO"/>
    <s v="ɣ"/>
  </r>
  <r>
    <d v="2019-03-12T00:00:00"/>
    <s v="Taxi: Agence océan du nord de Dolisie-Hôtel"/>
    <x v="0"/>
    <x v="1"/>
    <m/>
    <n v="700"/>
    <n v="-4321950"/>
    <n v="1.2500892920922921"/>
    <n v="559.96"/>
    <x v="5"/>
    <s v="Décharge"/>
    <x v="1"/>
    <s v="CONGO"/>
    <s v="ɣ"/>
  </r>
  <r>
    <d v="2019-03-12T00:00:00"/>
    <s v="Taxi: Hôtel-Restaurant"/>
    <x v="0"/>
    <x v="1"/>
    <m/>
    <n v="700"/>
    <n v="-4322650"/>
    <n v="1.2500892920922921"/>
    <n v="559.96"/>
    <x v="5"/>
    <s v="Décharge"/>
    <x v="1"/>
    <s v="CONGO"/>
    <s v="ɣ"/>
  </r>
  <r>
    <d v="2019-03-12T00:00:00"/>
    <s v="Taxi: Restaurant-Hôtel"/>
    <x v="0"/>
    <x v="1"/>
    <m/>
    <n v="700"/>
    <n v="-4323350"/>
    <n v="1.2500892920922921"/>
    <n v="559.96"/>
    <x v="5"/>
    <s v="Décharge"/>
    <x v="1"/>
    <s v="CONGO"/>
    <s v="ɣ"/>
  </r>
  <r>
    <d v="2019-03-12T00:00:00"/>
    <s v="Taxi case de passage-Ddef à Ouesso"/>
    <x v="0"/>
    <x v="1"/>
    <m/>
    <n v="500"/>
    <n v="-4323850"/>
    <n v="0.89292092292306591"/>
    <n v="559.96"/>
    <x v="6"/>
    <s v="Décharge"/>
    <x v="1"/>
    <s v="CONGO"/>
    <s v="ɣ"/>
  </r>
  <r>
    <d v="2019-03-12T00:00:00"/>
    <s v="Taxi DDEF-TGI à ouesso"/>
    <x v="0"/>
    <x v="1"/>
    <m/>
    <n v="500"/>
    <n v="-4324350"/>
    <n v="0.89292092292306591"/>
    <n v="559.96"/>
    <x v="6"/>
    <s v="Décharge"/>
    <x v="1"/>
    <s v="CONGO"/>
    <s v="ɣ"/>
  </r>
  <r>
    <d v="2019-03-12T00:00:00"/>
    <s v="Taxi TGI-Ddef à Ouesso"/>
    <x v="0"/>
    <x v="1"/>
    <m/>
    <n v="500"/>
    <n v="-4324850"/>
    <n v="0.89292092292306591"/>
    <n v="559.96"/>
    <x v="6"/>
    <s v="Décharge"/>
    <x v="1"/>
    <s v="CONGO"/>
    <s v="ɣ"/>
  </r>
  <r>
    <d v="2019-03-12T00:00:00"/>
    <s v="Taxi Ddef-case de passage Palf à Ouesso "/>
    <x v="0"/>
    <x v="1"/>
    <m/>
    <n v="500"/>
    <n v="-4325350"/>
    <n v="0.89292092292306591"/>
    <n v="559.96"/>
    <x v="6"/>
    <s v="Décharge"/>
    <x v="1"/>
    <s v="CONGO"/>
    <s v="ɣ"/>
  </r>
  <r>
    <d v="2019-03-12T00:00:00"/>
    <s v="Taxi case de passage-restaurant à Ouesso"/>
    <x v="0"/>
    <x v="1"/>
    <m/>
    <n v="500"/>
    <n v="-4325850"/>
    <n v="0.89292092292306591"/>
    <n v="559.96"/>
    <x v="6"/>
    <s v="Décharge"/>
    <x v="1"/>
    <s v="CONGO"/>
    <s v="ɣ"/>
  </r>
  <r>
    <d v="2019-03-12T00:00:00"/>
    <s v="Taxi restaurant-case de passage palf à Ouesso"/>
    <x v="0"/>
    <x v="1"/>
    <m/>
    <n v="500"/>
    <n v="-4326350"/>
    <n v="0.89292092292306591"/>
    <n v="559.96"/>
    <x v="6"/>
    <s v="Décharge"/>
    <x v="1"/>
    <s v="CONGO"/>
    <s v="ɣ"/>
  </r>
  <r>
    <d v="2019-03-12T00:00:00"/>
    <s v="Taxi hôtel - gare routière des coaster pour retour de mission d'Oyo"/>
    <x v="0"/>
    <x v="0"/>
    <m/>
    <n v="500"/>
    <n v="-4326850"/>
    <n v="0.88208312751393692"/>
    <n v="566.84"/>
    <x v="7"/>
    <s v="décharge"/>
    <x v="0"/>
    <s v="CONGO"/>
    <s v="ɣ"/>
  </r>
  <r>
    <d v="2019-03-12T00:00:00"/>
    <s v="Achat de la place dans le coaster Oyo-BZV"/>
    <x v="0"/>
    <x v="0"/>
    <m/>
    <n v="8000"/>
    <n v="-4334850"/>
    <n v="14.113330040222991"/>
    <n v="566.84"/>
    <x v="7"/>
    <s v="décharge"/>
    <x v="0"/>
    <s v="CONGO"/>
    <s v="ɣ"/>
  </r>
  <r>
    <d v="2019-03-12T00:00:00"/>
    <s v="Food Allowance mission d'Oyo du 09 au 12/03/2019"/>
    <x v="4"/>
    <x v="0"/>
    <m/>
    <n v="40000"/>
    <n v="-4374850"/>
    <n v="70.566650201114953"/>
    <n v="566.84"/>
    <x v="7"/>
    <s v="décharge"/>
    <x v="0"/>
    <s v="CONGO"/>
    <s v="ɣ"/>
  </r>
  <r>
    <d v="2019-03-12T00:00:00"/>
    <s v="Paiement frais d'hôtel pour 03 nuitées du 09 au 12/03/2019 mission d'Oyo"/>
    <x v="4"/>
    <x v="0"/>
    <m/>
    <n v="45000"/>
    <n v="-4419850"/>
    <n v="79.387481476254322"/>
    <n v="566.84"/>
    <x v="7"/>
    <s v="oui"/>
    <x v="0"/>
    <s v="CONGO"/>
    <s v="o"/>
  </r>
  <r>
    <d v="2019-03-12T00:00:00"/>
    <s v="Taxi gare routière des coasters lycée Thomas Sankara - domicile retour de mission"/>
    <x v="0"/>
    <x v="0"/>
    <m/>
    <n v="1000"/>
    <n v="-4420850"/>
    <n v="1.7641662550278738"/>
    <n v="566.84"/>
    <x v="7"/>
    <s v="décharge"/>
    <x v="0"/>
    <s v="CONGO"/>
    <s v="ɣ"/>
  </r>
  <r>
    <d v="2019-03-12T00:00:00"/>
    <s v="Règlement facture SNE Janvier-Février 2019 CHQ N°03635024"/>
    <x v="12"/>
    <x v="3"/>
    <m/>
    <n v="53676"/>
    <n v="-4474526"/>
    <n v="97.254987226178187"/>
    <n v="551.91"/>
    <x v="9"/>
    <n v="3635024"/>
    <x v="2"/>
    <s v="CONGO"/>
    <s v="o"/>
  </r>
  <r>
    <d v="2019-03-12T00:00:00"/>
    <s v="FRAIS RET.DEPLACE Chq n°3635026"/>
    <x v="6"/>
    <x v="3"/>
    <m/>
    <n v="3484"/>
    <n v="-4478010"/>
    <n v="6.312623434980341"/>
    <n v="551.91"/>
    <x v="9"/>
    <n v="3635026"/>
    <x v="2"/>
    <s v="CONGO"/>
    <s v="o"/>
  </r>
  <r>
    <d v="2019-03-13T00:00:00"/>
    <s v="Ration journalière"/>
    <x v="4"/>
    <x v="0"/>
    <m/>
    <n v="10000"/>
    <n v="-4488010"/>
    <n v="17.641662550278738"/>
    <n v="566.84"/>
    <x v="0"/>
    <s v="décharge"/>
    <x v="0"/>
    <s v="CONGO"/>
    <s v="ɣ"/>
  </r>
  <r>
    <d v="2019-03-13T00:00:00"/>
    <s v="Taxi (hôtel-Q,social-Ogoué-hôtel)"/>
    <x v="0"/>
    <x v="0"/>
    <m/>
    <n v="800"/>
    <n v="-4488810"/>
    <n v="1.4113330040222989"/>
    <n v="566.84"/>
    <x v="0"/>
    <s v="décharge"/>
    <x v="0"/>
    <s v="CONGO"/>
    <s v="ɣ"/>
  </r>
  <r>
    <d v="2019-03-13T00:00:00"/>
    <s v="Achat boisson pour les cibles en renforcement de la confiance"/>
    <x v="5"/>
    <x v="0"/>
    <m/>
    <n v="2400"/>
    <n v="-4491210"/>
    <n v="4.2339990120668967"/>
    <n v="566.84"/>
    <x v="0"/>
    <s v="décharge"/>
    <x v="0"/>
    <s v="CONGO"/>
    <s v="ɣ"/>
  </r>
  <r>
    <d v="2019-03-13T00:00:00"/>
    <s v="Taxi moto: Hôtel-DDEF"/>
    <x v="0"/>
    <x v="1"/>
    <m/>
    <n v="300"/>
    <n v="-4491510"/>
    <n v="0.53575255375383957"/>
    <n v="559.96"/>
    <x v="13"/>
    <s v="Décharge"/>
    <x v="1"/>
    <s v="CONGO"/>
    <s v="ɣ"/>
  </r>
  <r>
    <d v="2019-03-13T00:00:00"/>
    <s v="Taxi moto: DDEF-Cour d'appel"/>
    <x v="0"/>
    <x v="1"/>
    <m/>
    <n v="300"/>
    <n v="-4491810"/>
    <n v="0.53575255375383957"/>
    <n v="559.96"/>
    <x v="13"/>
    <s v="Décharge"/>
    <x v="1"/>
    <s v="CONGO"/>
    <s v="ɣ"/>
  </r>
  <r>
    <d v="2019-03-13T00:00:00"/>
    <s v="Taxi moto: Cour d'Appel-DDEF"/>
    <x v="0"/>
    <x v="1"/>
    <m/>
    <n v="300"/>
    <n v="-4492110"/>
    <n v="0.53575255375383957"/>
    <n v="559.96"/>
    <x v="13"/>
    <s v="Décharge"/>
    <x v="1"/>
    <s v="CONGO"/>
    <s v="ɣ"/>
  </r>
  <r>
    <d v="2019-03-13T00:00:00"/>
    <s v="Taxi moto: DDEF-Agence Ocean du Nord Owando"/>
    <x v="0"/>
    <x v="1"/>
    <m/>
    <n v="300"/>
    <n v="-4492410"/>
    <n v="0.53575255375383957"/>
    <n v="559.96"/>
    <x v="13"/>
    <s v="Décharge"/>
    <x v="1"/>
    <s v="CONGO"/>
    <s v="ɣ"/>
  </r>
  <r>
    <d v="2019-03-13T00:00:00"/>
    <s v="Taxi moto: Agence Ocean du Nord-Maison d'arrêt"/>
    <x v="0"/>
    <x v="1"/>
    <m/>
    <n v="300"/>
    <n v="-4492710"/>
    <n v="0.53575255375383957"/>
    <n v="559.96"/>
    <x v="13"/>
    <s v="Décharge"/>
    <x v="1"/>
    <s v="CONGO"/>
    <s v="ɣ"/>
  </r>
  <r>
    <d v="2019-03-13T00:00:00"/>
    <s v="Taxi moto: Maison d'arrêt-Commissariat"/>
    <x v="0"/>
    <x v="1"/>
    <m/>
    <n v="300"/>
    <n v="-4493010"/>
    <n v="0.53575255375383957"/>
    <n v="559.96"/>
    <x v="13"/>
    <s v="Décharge"/>
    <x v="1"/>
    <s v="CONGO"/>
    <s v="ɣ"/>
  </r>
  <r>
    <d v="2019-03-13T00:00:00"/>
    <s v="Taxi moto: commissariat-hôtel"/>
    <x v="0"/>
    <x v="1"/>
    <m/>
    <n v="300"/>
    <n v="-4493310"/>
    <n v="0.53575255375383957"/>
    <n v="559.96"/>
    <x v="13"/>
    <s v="Décharge"/>
    <x v="1"/>
    <s v="CONGO"/>
    <s v="ɣ"/>
  </r>
  <r>
    <d v="2019-03-13T00:00:00"/>
    <s v="Taxi moto: Hôtel-Restaurant"/>
    <x v="0"/>
    <x v="1"/>
    <m/>
    <n v="300"/>
    <n v="-4493610"/>
    <n v="0.53575255375383957"/>
    <n v="559.96"/>
    <x v="13"/>
    <s v="Décharge"/>
    <x v="1"/>
    <s v="CONGO"/>
    <s v="ɣ"/>
  </r>
  <r>
    <d v="2019-03-13T00:00:00"/>
    <s v="Taxi moto: Restaurant-Hôtel"/>
    <x v="0"/>
    <x v="1"/>
    <m/>
    <n v="300"/>
    <n v="-4493910"/>
    <n v="0.53575255375383957"/>
    <n v="559.96"/>
    <x v="13"/>
    <s v="Décharge"/>
    <x v="1"/>
    <s v="CONGO"/>
    <s v="ɣ"/>
  </r>
  <r>
    <d v="2019-03-13T00:00:00"/>
    <s v="Taxi Ouesso Hôtel JB-Bureau WWF"/>
    <x v="0"/>
    <x v="1"/>
    <m/>
    <n v="500"/>
    <n v="-4494410"/>
    <n v="0.89292092292306591"/>
    <n v="559.96"/>
    <x v="15"/>
    <s v="Décharge"/>
    <x v="1"/>
    <s v="CONGO"/>
    <s v="ɣ"/>
  </r>
  <r>
    <d v="2019-03-13T00:00:00"/>
    <s v="Taxi Ouesso Bureau WWF-Agence Séoul (pour achat billet)"/>
    <x v="0"/>
    <x v="1"/>
    <m/>
    <n v="500"/>
    <n v="-4494910"/>
    <n v="0.89292092292306591"/>
    <n v="559.96"/>
    <x v="15"/>
    <s v="Décharge"/>
    <x v="1"/>
    <s v="CONGO"/>
    <s v="ɣ"/>
  </r>
  <r>
    <d v="2019-03-13T00:00:00"/>
    <s v="Taxi Ouesso Agence Séoul-Agence Océan du Nord"/>
    <x v="0"/>
    <x v="1"/>
    <m/>
    <n v="500"/>
    <n v="-4495410"/>
    <n v="0.89292092292306591"/>
    <n v="559.96"/>
    <x v="15"/>
    <s v="Décharge"/>
    <x v="1"/>
    <s v="CONGO"/>
    <s v="ɣ"/>
  </r>
  <r>
    <d v="2019-03-13T00:00:00"/>
    <s v="Achat billet Ouesso-Brazzaville"/>
    <x v="0"/>
    <x v="1"/>
    <m/>
    <n v="15000"/>
    <n v="-4510410"/>
    <n v="26.787627687691977"/>
    <n v="559.96"/>
    <x v="15"/>
    <s v="190305002019--2"/>
    <x v="1"/>
    <s v="CONGO"/>
    <s v="o"/>
  </r>
  <r>
    <d v="2019-03-13T00:00:00"/>
    <s v="Taxi Ouesso Agence Océan du Nord-Restaurant"/>
    <x v="0"/>
    <x v="1"/>
    <m/>
    <n v="500"/>
    <n v="-4510910"/>
    <n v="0.89292092292306591"/>
    <n v="559.96"/>
    <x v="15"/>
    <s v="Décharge"/>
    <x v="1"/>
    <s v="CONGO"/>
    <s v="ɣ"/>
  </r>
  <r>
    <d v="2019-03-13T00:00:00"/>
    <s v="Taxi Ouesso Restaurant-Hôtel"/>
    <x v="0"/>
    <x v="1"/>
    <m/>
    <n v="500"/>
    <n v="-4511410"/>
    <n v="0.89292092292306591"/>
    <n v="559.96"/>
    <x v="15"/>
    <s v="Décharge"/>
    <x v="1"/>
    <s v="CONGO"/>
    <s v="ɣ"/>
  </r>
  <r>
    <d v="2019-03-13T00:00:00"/>
    <s v="Taxi Hôtel-Avenue ancienne piste (rencontre avec Saturnin)"/>
    <x v="0"/>
    <x v="1"/>
    <m/>
    <n v="500"/>
    <n v="-4511910"/>
    <n v="0.89292092292306591"/>
    <n v="559.96"/>
    <x v="15"/>
    <s v="Décharge"/>
    <x v="1"/>
    <s v="CONGO"/>
    <s v="ɣ"/>
  </r>
  <r>
    <d v="2019-03-13T00:00:00"/>
    <s v="Taxi Ouesso Ancienne Piste-Hôtel JB"/>
    <x v="0"/>
    <x v="1"/>
    <m/>
    <n v="500"/>
    <n v="-4512410"/>
    <n v="0.89292092292306591"/>
    <n v="559.96"/>
    <x v="15"/>
    <s v="Décharge"/>
    <x v="1"/>
    <s v="CONGO"/>
    <s v="ɣ"/>
  </r>
  <r>
    <d v="2019-03-13T00:00:00"/>
    <s v="Taxi hôtel-DDEF"/>
    <x v="0"/>
    <x v="1"/>
    <m/>
    <n v="300"/>
    <n v="-4512710"/>
    <n v="0.53575255375383957"/>
    <n v="559.96"/>
    <x v="1"/>
    <s v="Décharge"/>
    <x v="1"/>
    <s v="CONGO"/>
    <s v="ɣ"/>
  </r>
  <r>
    <d v="2019-03-13T00:00:00"/>
    <s v="Taxi DDEF-CA"/>
    <x v="0"/>
    <x v="1"/>
    <m/>
    <n v="300"/>
    <n v="-4513010"/>
    <n v="0.53575255375383957"/>
    <n v="559.96"/>
    <x v="1"/>
    <s v="Décharge"/>
    <x v="1"/>
    <s v="CONGO"/>
    <s v="ɣ"/>
  </r>
  <r>
    <d v="2019-03-13T00:00:00"/>
    <s v="Taxi DDEF-Agence Océan du nord"/>
    <x v="0"/>
    <x v="1"/>
    <m/>
    <n v="300"/>
    <n v="-4513310"/>
    <n v="0.53575255375383957"/>
    <n v="559.96"/>
    <x v="1"/>
    <s v="Décharge"/>
    <x v="1"/>
    <s v="CONGO"/>
    <s v="ɣ"/>
  </r>
  <r>
    <d v="2019-03-13T00:00:00"/>
    <s v="Agence Océan du nord-Maison d'arrêt"/>
    <x v="0"/>
    <x v="1"/>
    <m/>
    <n v="300"/>
    <n v="-4513610"/>
    <n v="0.53575255375383957"/>
    <n v="559.96"/>
    <x v="1"/>
    <s v="Décharge"/>
    <x v="1"/>
    <s v="CONGO"/>
    <s v="ɣ"/>
  </r>
  <r>
    <d v="2019-03-13T00:00:00"/>
    <s v="Ration des Prévénus à OWANDO"/>
    <x v="2"/>
    <x v="1"/>
    <m/>
    <n v="4000"/>
    <n v="-4517610"/>
    <n v="7.1433673833845273"/>
    <n v="559.96"/>
    <x v="1"/>
    <s v="Décharge"/>
    <x v="1"/>
    <s v="CONGO"/>
    <s v="ɣ"/>
  </r>
  <r>
    <d v="2019-03-13T00:00:00"/>
    <s v="Taxi Maison d'arrêt-Commissariat"/>
    <x v="0"/>
    <x v="1"/>
    <m/>
    <n v="300"/>
    <n v="-4517910"/>
    <n v="0.53575255375383957"/>
    <n v="559.96"/>
    <x v="1"/>
    <s v="Décharge"/>
    <x v="1"/>
    <s v="CONGO"/>
    <s v="ɣ"/>
  </r>
  <r>
    <d v="2019-03-13T00:00:00"/>
    <s v="Ration des Prévenus à OWANDO"/>
    <x v="2"/>
    <x v="1"/>
    <m/>
    <n v="3000"/>
    <n v="-4520910"/>
    <n v="5.357525537538395"/>
    <n v="559.96"/>
    <x v="1"/>
    <s v="Décharge"/>
    <x v="1"/>
    <s v="CONGO"/>
    <s v="ɣ"/>
  </r>
  <r>
    <d v="2019-03-13T00:00:00"/>
    <s v="Taxi commissariat-hôtel"/>
    <x v="0"/>
    <x v="1"/>
    <m/>
    <n v="300"/>
    <n v="-4521210"/>
    <n v="0.53575255375383957"/>
    <n v="559.96"/>
    <x v="1"/>
    <s v="Décharge"/>
    <x v="1"/>
    <s v="CONGO"/>
    <s v="ɣ"/>
  </r>
  <r>
    <d v="2019-03-13T00:00:00"/>
    <s v="Paiement frais d'Hôtel"/>
    <x v="4"/>
    <x v="1"/>
    <m/>
    <n v="15000"/>
    <n v="-4536210"/>
    <n v="26.787627687691977"/>
    <n v="559.96"/>
    <x v="1"/>
    <s v="Décharge"/>
    <x v="1"/>
    <s v="CONGO"/>
    <m/>
  </r>
  <r>
    <d v="2019-03-13T00:00:00"/>
    <s v="Taxi hôtel-restaurant"/>
    <x v="0"/>
    <x v="1"/>
    <m/>
    <n v="300"/>
    <n v="-4536510"/>
    <n v="0.53575255375383957"/>
    <n v="559.96"/>
    <x v="1"/>
    <s v="Décharge"/>
    <x v="1"/>
    <s v="CONGO"/>
    <s v="ɣ"/>
  </r>
  <r>
    <d v="2019-03-13T00:00:00"/>
    <s v="Food allowance en mission"/>
    <x v="4"/>
    <x v="1"/>
    <m/>
    <n v="10000"/>
    <n v="-4546510"/>
    <n v="17.858418458461319"/>
    <n v="559.96"/>
    <x v="1"/>
    <s v="Décharge"/>
    <x v="1"/>
    <s v="CONGO"/>
    <s v="ɣ"/>
  </r>
  <r>
    <d v="2019-03-13T00:00:00"/>
    <s v="Taxi Restaurant-hôtel"/>
    <x v="0"/>
    <x v="1"/>
    <m/>
    <n v="300"/>
    <n v="-4546810"/>
    <n v="0.53575255375383957"/>
    <n v="559.96"/>
    <x v="1"/>
    <s v="Décharge"/>
    <x v="1"/>
    <s v="CONGO"/>
    <s v="ɣ"/>
  </r>
  <r>
    <d v="2019-03-13T00:00:00"/>
    <s v="Achat billet de Maitre BIYOUDI Severin à l'agence Ocean du Nord Mikalou pour Bzv-Dolisie"/>
    <x v="8"/>
    <x v="1"/>
    <m/>
    <n v="10000"/>
    <n v="-4556810"/>
    <n v="17.858418458461319"/>
    <n v="559.96"/>
    <x v="2"/>
    <s v="130307302019--14"/>
    <x v="1"/>
    <s v="CONGO"/>
    <s v="o"/>
  </r>
  <r>
    <d v="2019-03-13T00:00:00"/>
    <s v="Taxi domicile-Bureau"/>
    <x v="0"/>
    <x v="1"/>
    <m/>
    <n v="1000"/>
    <n v="-4557810"/>
    <n v="1.7858418458461318"/>
    <n v="559.96"/>
    <x v="2"/>
    <s v="Décharge"/>
    <x v="1"/>
    <s v="CONGO"/>
    <s v="ɣ"/>
  </r>
  <r>
    <d v="2019-03-13T00:00:00"/>
    <s v="Food allowance pendant la pause"/>
    <x v="1"/>
    <x v="1"/>
    <m/>
    <n v="1000"/>
    <n v="-4558810"/>
    <n v="1.7858418458461318"/>
    <n v="559.96"/>
    <x v="2"/>
    <s v="Décharge"/>
    <x v="1"/>
    <s v="CONGO"/>
    <s v="ɣ"/>
  </r>
  <r>
    <d v="2019-03-13T00:00:00"/>
    <s v="Taxi pour visiter les maisons dans le cadre du demenagement de it87"/>
    <x v="0"/>
    <x v="1"/>
    <m/>
    <n v="2000"/>
    <n v="-4560810"/>
    <n v="3.5716836916922636"/>
    <n v="559.96"/>
    <x v="2"/>
    <s v="Décharge"/>
    <x v="1"/>
    <s v="CONGO"/>
    <s v="ɣ"/>
  </r>
  <r>
    <d v="2019-03-13T00:00:00"/>
    <s v="Taxi bureau-domicile"/>
    <x v="0"/>
    <x v="1"/>
    <m/>
    <n v="1000"/>
    <n v="-4561810"/>
    <n v="1.7858418458461318"/>
    <n v="559.96"/>
    <x v="2"/>
    <s v="Décharge"/>
    <x v="1"/>
    <s v="CONGO"/>
    <s v="ɣ"/>
  </r>
  <r>
    <d v="2019-03-13T00:00:00"/>
    <s v="Taxi Office &gt; WCS&gt; Office "/>
    <x v="0"/>
    <x v="4"/>
    <m/>
    <n v="2000"/>
    <n v="-4563810"/>
    <n v="3.5716836916922636"/>
    <n v="559.96"/>
    <x v="14"/>
    <s v="Décharge"/>
    <x v="1"/>
    <s v="CONGO"/>
    <s v="ɣ"/>
  </r>
  <r>
    <d v="2019-03-13T00:00:00"/>
    <s v="Taxi Domicile de IT87-Bureau PALF"/>
    <x v="0"/>
    <x v="2"/>
    <m/>
    <n v="1000"/>
    <n v="-4564810"/>
    <n v="1.7858418458461318"/>
    <n v="559.96"/>
    <x v="3"/>
    <s v="Décharge"/>
    <x v="1"/>
    <s v="CONGO"/>
    <s v="ɣ"/>
  </r>
  <r>
    <d v="2019-03-13T00:00:00"/>
    <s v="Taxi Bureau PALF-Direction MTN"/>
    <x v="0"/>
    <x v="2"/>
    <m/>
    <n v="1000"/>
    <n v="-4565810"/>
    <n v="1.7858418458461318"/>
    <n v="559.96"/>
    <x v="3"/>
    <s v="Décharge"/>
    <x v="1"/>
    <s v="CONGO"/>
    <s v="ɣ"/>
  </r>
  <r>
    <d v="2019-03-13T00:00:00"/>
    <s v="Photocopie des documents dans une bureautique"/>
    <x v="3"/>
    <x v="3"/>
    <m/>
    <n v="2500"/>
    <n v="-4568310"/>
    <n v="4.5297240492109223"/>
    <n v="551.91"/>
    <x v="3"/>
    <n v="39"/>
    <x v="2"/>
    <s v="CONGO"/>
    <s v="o"/>
  </r>
  <r>
    <d v="2019-03-13T00:00:00"/>
    <s v="Taxi Direction MTN-Bureau PALF"/>
    <x v="0"/>
    <x v="2"/>
    <m/>
    <n v="1000"/>
    <n v="-4569310"/>
    <n v="1.7858418458461318"/>
    <n v="559.96"/>
    <x v="3"/>
    <s v="Décharge"/>
    <x v="1"/>
    <s v="CONGO"/>
    <s v="ɣ"/>
  </r>
  <r>
    <d v="2019-03-13T00:00:00"/>
    <s v="Taxi hôtel-Gare sibiti-RN (propsection vers les gares routières)"/>
    <x v="0"/>
    <x v="0"/>
    <m/>
    <n v="2000"/>
    <n v="-4571310"/>
    <n v="3.5283325100557477"/>
    <n v="566.84"/>
    <x v="4"/>
    <s v="Décharge"/>
    <x v="0"/>
    <s v="CONGO"/>
    <s v="ɣ"/>
  </r>
  <r>
    <d v="2019-03-13T00:00:00"/>
    <s v="Taxi RN-marché Loudima-marché carrefour (prospection sur terrain)"/>
    <x v="0"/>
    <x v="0"/>
    <m/>
    <n v="2000"/>
    <n v="-4573310"/>
    <n v="3.5283325100557477"/>
    <n v="566.84"/>
    <x v="4"/>
    <s v="Décharge"/>
    <x v="0"/>
    <s v="CONGO"/>
    <s v="ɣ"/>
  </r>
  <r>
    <d v="2019-03-13T00:00:00"/>
    <s v="Taxi marché carrefour-Dépôt de gaz-Grand marché (rencontre avec les cibles identifiées)"/>
    <x v="0"/>
    <x v="0"/>
    <m/>
    <n v="2000"/>
    <n v="-4575310"/>
    <n v="3.5283325100557477"/>
    <n v="566.84"/>
    <x v="4"/>
    <s v="Décharge"/>
    <x v="0"/>
    <s v="CONGO"/>
    <s v="ɣ"/>
  </r>
  <r>
    <d v="2019-03-13T00:00:00"/>
    <s v="Taxi grand marché-chez valerie-Hôtel (rencontre avec une cible et retour à l'hôtel)"/>
    <x v="0"/>
    <x v="0"/>
    <m/>
    <n v="2000"/>
    <n v="-4577310"/>
    <n v="3.5283325100557477"/>
    <n v="566.84"/>
    <x v="4"/>
    <s v="Décharge"/>
    <x v="0"/>
    <s v="CONGO"/>
    <s v="ɣ"/>
  </r>
  <r>
    <d v="2019-03-13T00:00:00"/>
    <s v="Taxi bureau-Talangai au Domicile de IT87  pour l'aider à deménager"/>
    <x v="0"/>
    <x v="1"/>
    <m/>
    <n v="1000"/>
    <n v="-4578310"/>
    <n v="1.7858418458461318"/>
    <n v="559.96"/>
    <x v="12"/>
    <s v="Décharge"/>
    <x v="1"/>
    <s v="CONGO"/>
    <s v="ɣ"/>
  </r>
  <r>
    <d v="2019-03-13T00:00:00"/>
    <s v="Taxi domicile de IT87 de talangai-Ouenze pour la recherche d'une maison"/>
    <x v="0"/>
    <x v="1"/>
    <m/>
    <n v="1000"/>
    <n v="-4579310"/>
    <n v="1.7858418458461318"/>
    <n v="559.96"/>
    <x v="12"/>
    <s v="Décharge"/>
    <x v="1"/>
    <s v="CONGO"/>
    <s v="ɣ"/>
  </r>
  <r>
    <d v="2019-03-13T00:00:00"/>
    <s v="Taxi Ouenze-Mpila pour la recherche d'une autre maison de IT87"/>
    <x v="0"/>
    <x v="1"/>
    <m/>
    <n v="1000"/>
    <n v="-4580310"/>
    <n v="1.7858418458461318"/>
    <n v="559.96"/>
    <x v="12"/>
    <s v="Décharge"/>
    <x v="1"/>
    <s v="CONGO"/>
    <s v="ɣ"/>
  </r>
  <r>
    <d v="2019-03-13T00:00:00"/>
    <s v="Taxi Mpila-Talangai pour la recherche d'une autre maison de IT87"/>
    <x v="0"/>
    <x v="1"/>
    <m/>
    <n v="1000"/>
    <n v="-4581310"/>
    <n v="1.7858418458461318"/>
    <n v="559.96"/>
    <x v="12"/>
    <s v="Décharge"/>
    <x v="1"/>
    <s v="CONGO"/>
    <s v="ɣ"/>
  </r>
  <r>
    <d v="2019-03-13T00:00:00"/>
    <s v="Taxi: Hôtel-DDEF Dolisie"/>
    <x v="0"/>
    <x v="1"/>
    <m/>
    <n v="700"/>
    <n v="-4582010"/>
    <n v="1.2500892920922921"/>
    <n v="559.96"/>
    <x v="5"/>
    <s v="Décharge"/>
    <x v="1"/>
    <s v="CONGO"/>
    <s v="ɣ"/>
  </r>
  <r>
    <d v="2019-03-13T00:00:00"/>
    <s v="Taxi: DDEF- Cour d'Appel"/>
    <x v="0"/>
    <x v="1"/>
    <m/>
    <n v="700"/>
    <n v="-4582710"/>
    <n v="1.2500892920922921"/>
    <n v="559.96"/>
    <x v="5"/>
    <s v="Décharge"/>
    <x v="1"/>
    <s v="CONGO"/>
    <s v="ɣ"/>
  </r>
  <r>
    <d v="2019-03-13T00:00:00"/>
    <s v="Taxi: Cour d'appel-Hôtel"/>
    <x v="0"/>
    <x v="1"/>
    <m/>
    <n v="700"/>
    <n v="-4583410"/>
    <n v="1.2500892920922921"/>
    <n v="559.96"/>
    <x v="5"/>
    <s v="Décharge"/>
    <x v="1"/>
    <s v="CONGO"/>
    <s v="ɣ"/>
  </r>
  <r>
    <d v="2019-03-13T00:00:00"/>
    <s v="Taxi: Hôtel-Restaurant"/>
    <x v="0"/>
    <x v="1"/>
    <m/>
    <n v="700"/>
    <n v="-4584110"/>
    <n v="1.2500892920922921"/>
    <n v="559.96"/>
    <x v="5"/>
    <s v="Décharge"/>
    <x v="1"/>
    <s v="CONGO"/>
    <s v="ɣ"/>
  </r>
  <r>
    <d v="2019-03-13T00:00:00"/>
    <s v="Taxi: Restaurant-Hôtel"/>
    <x v="0"/>
    <x v="1"/>
    <m/>
    <n v="700"/>
    <n v="-4584810"/>
    <n v="1.2500892920922921"/>
    <n v="559.96"/>
    <x v="5"/>
    <s v="Décharge"/>
    <x v="1"/>
    <s v="CONGO"/>
    <s v="ɣ"/>
  </r>
  <r>
    <d v="2019-03-13T00:00:00"/>
    <s v="Taxi case de passage-TGI à Ouesso"/>
    <x v="0"/>
    <x v="1"/>
    <m/>
    <n v="500"/>
    <n v="-4585310"/>
    <n v="0.89292092292306591"/>
    <n v="559.96"/>
    <x v="6"/>
    <s v="Décharge"/>
    <x v="1"/>
    <s v="CONGO"/>
    <s v="ɣ"/>
  </r>
  <r>
    <d v="2019-03-13T00:00:00"/>
    <s v="Taxi TGI-charden farell à Ouesso"/>
    <x v="0"/>
    <x v="1"/>
    <m/>
    <n v="500"/>
    <n v="-4585810"/>
    <n v="0.89292092292306591"/>
    <n v="559.96"/>
    <x v="6"/>
    <s v="Décharge"/>
    <x v="1"/>
    <s v="CONGO"/>
    <s v="ɣ"/>
  </r>
  <r>
    <d v="2019-03-13T00:00:00"/>
    <s v="Taxi Charden farell-Air Congo à Ouesso"/>
    <x v="0"/>
    <x v="1"/>
    <m/>
    <n v="500"/>
    <n v="-4586310"/>
    <n v="0.89292092292306591"/>
    <n v="559.96"/>
    <x v="6"/>
    <s v="Décharge"/>
    <x v="1"/>
    <s v="CONGO"/>
    <s v="ɣ"/>
  </r>
  <r>
    <d v="2019-03-13T00:00:00"/>
    <s v="Taxi Cir congo-case de passage à Ouesso"/>
    <x v="0"/>
    <x v="1"/>
    <m/>
    <n v="500"/>
    <n v="-4586810"/>
    <n v="0.89292092292306591"/>
    <n v="559.96"/>
    <x v="6"/>
    <s v="Décharge"/>
    <x v="1"/>
    <s v="CONGO"/>
    <s v="ɣ"/>
  </r>
  <r>
    <d v="2019-03-13T00:00:00"/>
    <s v="Taxi case de passage-Océan du  nord à Ouesso"/>
    <x v="0"/>
    <x v="1"/>
    <m/>
    <n v="500"/>
    <n v="-4587310"/>
    <n v="0.89292092292306591"/>
    <n v="559.96"/>
    <x v="6"/>
    <s v="Décharge"/>
    <x v="1"/>
    <s v="CONGO"/>
    <s v="ɣ"/>
  </r>
  <r>
    <d v="2019-03-13T00:00:00"/>
    <s v="Taxi océan du nord-restaurant  à Ouesso"/>
    <x v="0"/>
    <x v="1"/>
    <m/>
    <n v="500"/>
    <n v="-4587810"/>
    <n v="0.89292092292306591"/>
    <n v="559.96"/>
    <x v="6"/>
    <s v="Décharge"/>
    <x v="1"/>
    <s v="CONGO"/>
    <s v="ɣ"/>
  </r>
  <r>
    <d v="2019-03-13T00:00:00"/>
    <s v="Taxi restaurant-océan du nord à Ouesso"/>
    <x v="0"/>
    <x v="1"/>
    <m/>
    <n v="500"/>
    <n v="-4588310"/>
    <n v="0.89292092292306591"/>
    <n v="559.96"/>
    <x v="6"/>
    <s v="Décharge"/>
    <x v="1"/>
    <s v="CONGO"/>
    <s v="ɣ"/>
  </r>
  <r>
    <d v="2019-03-13T00:00:00"/>
    <s v="Pénalité pour l'annulation du billet océan du nord Ouesso-Makoua"/>
    <x v="13"/>
    <x v="1"/>
    <m/>
    <n v="2000"/>
    <n v="-4590310"/>
    <n v="3.5716836916922636"/>
    <n v="559.96"/>
    <x v="6"/>
    <s v="Décharge"/>
    <x v="1"/>
    <s v="CONGO"/>
    <s v="ɣ"/>
  </r>
  <r>
    <d v="2019-03-13T00:00:00"/>
    <s v="Taxi océan du nord-case de passage à Ouesso"/>
    <x v="0"/>
    <x v="1"/>
    <m/>
    <n v="500"/>
    <n v="-4590810"/>
    <n v="0.89292092292306591"/>
    <n v="559.96"/>
    <x v="6"/>
    <s v="Décharge"/>
    <x v="1"/>
    <s v="CONGO"/>
    <s v="ɣ"/>
  </r>
  <r>
    <d v="2019-03-13T00:00:00"/>
    <s v="Food allowance à Ouesso du 9 au 13 Mars 2019 soit 5 jours"/>
    <x v="4"/>
    <x v="1"/>
    <m/>
    <n v="50000"/>
    <n v="-4640810"/>
    <n v="89.292092292306592"/>
    <n v="559.96"/>
    <x v="6"/>
    <s v="Décharge"/>
    <x v="1"/>
    <s v="CONGO"/>
    <s v="ɣ"/>
  </r>
  <r>
    <d v="2019-03-13T00:00:00"/>
    <s v="Reglement facture Congo Telecom-FEVRIER 2019/CHQ n°3635027"/>
    <x v="14"/>
    <x v="3"/>
    <m/>
    <n v="89175"/>
    <n v="-4729985"/>
    <n v="161.5752568353536"/>
    <n v="551.91"/>
    <x v="9"/>
    <n v="3635027"/>
    <x v="2"/>
    <s v="CONGO"/>
    <s v="o"/>
  </r>
  <r>
    <d v="2019-03-14T00:00:00"/>
    <s v="Ration journalière"/>
    <x v="4"/>
    <x v="0"/>
    <m/>
    <n v="10000"/>
    <n v="-4739985"/>
    <n v="17.641662550278738"/>
    <n v="566.84"/>
    <x v="0"/>
    <s v="décharge"/>
    <x v="0"/>
    <s v="CONGO"/>
    <s v="ɣ"/>
  </r>
  <r>
    <d v="2019-03-14T00:00:00"/>
    <s v="Taxi hôtel-ogoué-Logoué12km-hôtel-Malima5km-hôtel"/>
    <x v="0"/>
    <x v="0"/>
    <m/>
    <n v="3800"/>
    <n v="-4743785"/>
    <n v="6.7038317691059204"/>
    <n v="566.84"/>
    <x v="0"/>
    <s v="décharge"/>
    <x v="0"/>
    <s v="CONGO"/>
    <s v="ɣ"/>
  </r>
  <r>
    <d v="2019-03-14T00:00:00"/>
    <s v="Achat boisson pour les cibles en renforcement de la confiance"/>
    <x v="5"/>
    <x v="0"/>
    <m/>
    <n v="2400"/>
    <n v="-4746185"/>
    <n v="4.2339990120668967"/>
    <n v="566.84"/>
    <x v="0"/>
    <s v="décharge"/>
    <x v="0"/>
    <s v="CONGO"/>
    <s v="ɣ"/>
  </r>
  <r>
    <d v="2019-03-14T00:00:00"/>
    <s v="Taxi moto: Hôtel-commissariat"/>
    <x v="0"/>
    <x v="1"/>
    <m/>
    <n v="300"/>
    <n v="-4746485"/>
    <n v="0.53575255375383957"/>
    <n v="559.96"/>
    <x v="13"/>
    <s v="Décharge"/>
    <x v="1"/>
    <s v="CONGO"/>
    <s v="ɣ"/>
  </r>
  <r>
    <d v="2019-03-14T00:00:00"/>
    <s v="Taxi moto: commissariat-Maison d'arrêt"/>
    <x v="0"/>
    <x v="1"/>
    <m/>
    <n v="300"/>
    <n v="-4746785"/>
    <n v="0.53575255375383957"/>
    <n v="559.96"/>
    <x v="13"/>
    <s v="Décharge"/>
    <x v="1"/>
    <s v="CONGO"/>
    <s v="ɣ"/>
  </r>
  <r>
    <d v="2019-03-14T00:00:00"/>
    <s v="Taxi moto: Maison d'arrêt-DDEF Owando"/>
    <x v="0"/>
    <x v="1"/>
    <m/>
    <n v="300"/>
    <n v="-4747085"/>
    <n v="0.53575255375383957"/>
    <n v="559.96"/>
    <x v="13"/>
    <s v="Décharge"/>
    <x v="1"/>
    <s v="CONGO"/>
    <s v="ɣ"/>
  </r>
  <r>
    <d v="2019-03-14T00:00:00"/>
    <s v="Taxi moto: DDEF-Restaurant"/>
    <x v="0"/>
    <x v="1"/>
    <m/>
    <n v="300"/>
    <n v="-4747385"/>
    <n v="0.53575255375383957"/>
    <n v="559.96"/>
    <x v="13"/>
    <s v="Décharge"/>
    <x v="1"/>
    <s v="CONGO"/>
    <s v="ɣ"/>
  </r>
  <r>
    <d v="2019-03-14T00:00:00"/>
    <s v="Taxi moto: Restaurant-Charden Farell"/>
    <x v="0"/>
    <x v="1"/>
    <m/>
    <n v="300"/>
    <n v="-4747685"/>
    <n v="0.53575255375383957"/>
    <n v="559.96"/>
    <x v="13"/>
    <s v="Décharge"/>
    <x v="1"/>
    <s v="CONGO"/>
    <s v="ɣ"/>
  </r>
  <r>
    <d v="2019-03-14T00:00:00"/>
    <s v="Taxi moto: Charden farell-Hôtel"/>
    <x v="0"/>
    <x v="1"/>
    <m/>
    <n v="300"/>
    <n v="-4747985"/>
    <n v="0.53575255375383957"/>
    <n v="559.96"/>
    <x v="13"/>
    <s v="Décharge"/>
    <x v="1"/>
    <s v="CONGO"/>
    <s v="ɣ"/>
  </r>
  <r>
    <d v="2019-03-14T00:00:00"/>
    <s v="Paiement frais d'hôtel 02 Nuitées à Owando du 12 au 14/03/2019"/>
    <x v="4"/>
    <x v="1"/>
    <m/>
    <n v="30000"/>
    <n v="-4777985"/>
    <n v="53.575255375383954"/>
    <n v="559.96"/>
    <x v="13"/>
    <n v="32"/>
    <x v="1"/>
    <s v="CONGO"/>
    <s v="o"/>
  </r>
  <r>
    <d v="2019-03-14T00:00:00"/>
    <s v="Taxi moto: Hôtel-Gare routière owando pour Oyo"/>
    <x v="0"/>
    <x v="1"/>
    <m/>
    <n v="300"/>
    <n v="-4778285"/>
    <n v="0.53575255375383957"/>
    <n v="559.96"/>
    <x v="13"/>
    <s v="Décharge"/>
    <x v="1"/>
    <s v="CONGO"/>
    <s v="ɣ"/>
  </r>
  <r>
    <d v="2019-03-14T00:00:00"/>
    <s v="Billet: Owando-Oyo"/>
    <x v="0"/>
    <x v="1"/>
    <m/>
    <n v="4000"/>
    <n v="-4782285"/>
    <n v="7.1433673833845273"/>
    <n v="559.96"/>
    <x v="13"/>
    <s v="Décharge"/>
    <x v="1"/>
    <s v="CONGO"/>
    <s v="ɣ"/>
  </r>
  <r>
    <d v="2019-03-14T00:00:00"/>
    <s v="Taxi moto: Gare routière Oyo-Hôtel"/>
    <x v="0"/>
    <x v="1"/>
    <m/>
    <n v="500"/>
    <n v="-4782785"/>
    <n v="0.89292092292306591"/>
    <n v="559.96"/>
    <x v="13"/>
    <s v="Décharge"/>
    <x v="1"/>
    <s v="CONGO"/>
    <s v="ɣ"/>
  </r>
  <r>
    <d v="2019-03-14T00:00:00"/>
    <s v="Taxi moto: Hôtel-Restaurant"/>
    <x v="0"/>
    <x v="1"/>
    <m/>
    <n v="300"/>
    <n v="-4783085"/>
    <n v="0.53575255375383957"/>
    <n v="559.96"/>
    <x v="13"/>
    <s v="Décharge"/>
    <x v="1"/>
    <s v="CONGO"/>
    <s v="ɣ"/>
  </r>
  <r>
    <d v="2019-03-14T00:00:00"/>
    <s v="Taxi moto: Restaurant-Hôtel"/>
    <x v="0"/>
    <x v="1"/>
    <m/>
    <n v="300"/>
    <n v="-4783385"/>
    <n v="0.53575255375383957"/>
    <n v="559.96"/>
    <x v="13"/>
    <s v="Décharge"/>
    <x v="1"/>
    <s v="CONGO"/>
    <s v="ɣ"/>
  </r>
  <r>
    <d v="2019-03-14T00:00:00"/>
    <s v="Frais de transfert à i23c/NKAYI"/>
    <x v="10"/>
    <x v="3"/>
    <m/>
    <n v="2875"/>
    <n v="-4786260"/>
    <n v="5.209182656592561"/>
    <n v="551.91"/>
    <x v="10"/>
    <s v="22/GCF"/>
    <x v="2"/>
    <s v="CONGO"/>
    <s v="o"/>
  </r>
  <r>
    <d v="2019-03-14T00:00:00"/>
    <s v="Frais de transfert à Dalia/ETOUMBI"/>
    <x v="10"/>
    <x v="3"/>
    <m/>
    <n v="3750"/>
    <n v="-4790010"/>
    <n v="6.7945860738163839"/>
    <n v="551.91"/>
    <x v="10"/>
    <s v="41/GCF"/>
    <x v="2"/>
    <s v="CONGO"/>
    <s v="o"/>
  </r>
  <r>
    <d v="2019-03-14T00:00:00"/>
    <s v="Frais de transfert à CI64/ZANAGA"/>
    <x v="10"/>
    <x v="3"/>
    <m/>
    <n v="2000"/>
    <n v="-4792010"/>
    <n v="3.623779239368738"/>
    <n v="551.91"/>
    <x v="10"/>
    <s v="23/GCF"/>
    <x v="2"/>
    <s v="CONGO"/>
    <s v="o"/>
  </r>
  <r>
    <d v="2019-03-14T00:00:00"/>
    <s v="Frais de transfert à Dalia/OUESSO"/>
    <x v="10"/>
    <x v="3"/>
    <m/>
    <n v="3750"/>
    <n v="-4795760"/>
    <n v="6.7945860738163839"/>
    <n v="551.91"/>
    <x v="10"/>
    <s v="24/GCF"/>
    <x v="2"/>
    <s v="CONGO"/>
    <s v="o"/>
  </r>
  <r>
    <d v="2019-03-14T00:00:00"/>
    <s v="Frais de transfert à Crépin/OWANDO"/>
    <x v="10"/>
    <x v="3"/>
    <m/>
    <n v="1825"/>
    <n v="-4797585"/>
    <n v="3.3066985559239734"/>
    <n v="551.91"/>
    <x v="10"/>
    <s v="23/GCF"/>
    <x v="2"/>
    <s v="CONGO"/>
    <s v="o"/>
  </r>
  <r>
    <d v="2019-03-14T00:00:00"/>
    <s v="Frais de transfert à Gaudet/DOLISIE"/>
    <x v="10"/>
    <x v="3"/>
    <m/>
    <n v="775"/>
    <n v="-4798360"/>
    <n v="1.4042144552553859"/>
    <n v="551.91"/>
    <x v="10"/>
    <s v="21/GCF"/>
    <x v="2"/>
    <s v="CONGO"/>
    <s v="o"/>
  </r>
  <r>
    <d v="2019-03-14T00:00:00"/>
    <s v="Taxi Bureau-ONEMO"/>
    <x v="0"/>
    <x v="4"/>
    <m/>
    <n v="2000"/>
    <n v="-4800360"/>
    <n v="3.5716836916922636"/>
    <n v="559.96"/>
    <x v="10"/>
    <s v="Décharge"/>
    <x v="1"/>
    <s v="CONGO"/>
    <s v="ɣ"/>
  </r>
  <r>
    <d v="2019-03-14T00:00:00"/>
    <s v="Paiement frais d'Hôtel (2 nuitées du 12 au 14 mars 2019 à Ouesso)"/>
    <x v="4"/>
    <x v="1"/>
    <m/>
    <n v="30000"/>
    <n v="-4830360"/>
    <n v="53.575255375383954"/>
    <n v="559.96"/>
    <x v="15"/>
    <n v="20"/>
    <x v="1"/>
    <s v="CONGO"/>
    <s v="o"/>
  </r>
  <r>
    <d v="2019-03-14T00:00:00"/>
    <s v="Food allowance du 12 au 14 mars 2019 à Ouesso"/>
    <x v="4"/>
    <x v="1"/>
    <m/>
    <n v="30000"/>
    <n v="-4860360"/>
    <n v="53.575255375383954"/>
    <n v="559.96"/>
    <x v="15"/>
    <s v="Décharge"/>
    <x v="1"/>
    <s v="CONGO"/>
    <s v="ɣ"/>
  </r>
  <r>
    <d v="2019-03-14T00:00:00"/>
    <s v="Taxi Ouesso Hôtel JB-Agence Océan du Nord"/>
    <x v="0"/>
    <x v="1"/>
    <m/>
    <n v="500"/>
    <n v="-4860860"/>
    <n v="0.89292092292306591"/>
    <n v="559.96"/>
    <x v="15"/>
    <s v="Décharge"/>
    <x v="1"/>
    <s v="CONGO"/>
    <s v="ɣ"/>
  </r>
  <r>
    <d v="2019-03-14T00:00:00"/>
    <s v="Taxi Hôtel-commissariat"/>
    <x v="0"/>
    <x v="1"/>
    <m/>
    <n v="300"/>
    <n v="-4861160"/>
    <n v="0.53575255375383957"/>
    <n v="559.96"/>
    <x v="1"/>
    <s v="Décharge"/>
    <x v="1"/>
    <s v="CONGO"/>
    <s v="ɣ"/>
  </r>
  <r>
    <d v="2019-03-14T00:00:00"/>
    <s v="Ration des Prévenus à OWANDO"/>
    <x v="2"/>
    <x v="1"/>
    <m/>
    <n v="3000"/>
    <n v="-4864160"/>
    <n v="5.357525537538395"/>
    <n v="559.96"/>
    <x v="1"/>
    <s v="Décharge"/>
    <x v="1"/>
    <s v="CONGO"/>
    <s v="ɣ"/>
  </r>
  <r>
    <d v="2019-03-14T00:00:00"/>
    <s v="Taxi commissariat-Maison d'arrêt"/>
    <x v="0"/>
    <x v="1"/>
    <m/>
    <n v="300"/>
    <n v="-4864460"/>
    <n v="0.53575255375383957"/>
    <n v="559.96"/>
    <x v="1"/>
    <s v="Décharge"/>
    <x v="1"/>
    <s v="CONGO"/>
    <s v="ɣ"/>
  </r>
  <r>
    <d v="2019-03-14T00:00:00"/>
    <s v="Ration des Prévenus (Maison d'arrêt) à OWANDO"/>
    <x v="2"/>
    <x v="1"/>
    <m/>
    <n v="4000"/>
    <n v="-4868460"/>
    <n v="7.1433673833845273"/>
    <n v="559.96"/>
    <x v="1"/>
    <s v="Décharge"/>
    <x v="1"/>
    <s v="CONGO"/>
    <s v="ɣ"/>
  </r>
  <r>
    <d v="2019-03-14T00:00:00"/>
    <s v="Taxi Maison d'arrêt-DDEF"/>
    <x v="0"/>
    <x v="1"/>
    <m/>
    <n v="300"/>
    <n v="-4868760"/>
    <n v="0.53575255375383957"/>
    <n v="559.96"/>
    <x v="1"/>
    <s v="Décharge"/>
    <x v="1"/>
    <s v="CONGO"/>
    <s v="ɣ"/>
  </r>
  <r>
    <d v="2019-03-14T00:00:00"/>
    <s v="Taxi DDEF-restaurant"/>
    <x v="0"/>
    <x v="1"/>
    <m/>
    <n v="300"/>
    <n v="-4869060"/>
    <n v="0.53575255375383957"/>
    <n v="559.96"/>
    <x v="1"/>
    <s v="Décharge"/>
    <x v="1"/>
    <s v="CONGO"/>
    <s v="ɣ"/>
  </r>
  <r>
    <d v="2019-03-14T00:00:00"/>
    <s v="Food allowance en mission"/>
    <x v="4"/>
    <x v="1"/>
    <m/>
    <n v="10000"/>
    <n v="-4879060"/>
    <n v="17.858418458461319"/>
    <n v="559.96"/>
    <x v="1"/>
    <s v="Décharge"/>
    <x v="1"/>
    <s v="CONGO"/>
    <s v="ɣ"/>
  </r>
  <r>
    <d v="2019-03-14T00:00:00"/>
    <s v="Taxi restaurant- GCF"/>
    <x v="0"/>
    <x v="1"/>
    <m/>
    <n v="300"/>
    <n v="-4879360"/>
    <n v="0.53575255375383957"/>
    <n v="559.96"/>
    <x v="1"/>
    <s v="Décharge"/>
    <x v="1"/>
    <s v="CONGO"/>
    <s v="ɣ"/>
  </r>
  <r>
    <d v="2019-03-14T00:00:00"/>
    <s v="Taxi GCF-hôtel"/>
    <x v="0"/>
    <x v="1"/>
    <m/>
    <n v="300"/>
    <n v="-4879660"/>
    <n v="0.53575255375383957"/>
    <n v="559.96"/>
    <x v="1"/>
    <s v="Décharge"/>
    <x v="1"/>
    <s v="CONGO"/>
    <s v="ɣ"/>
  </r>
  <r>
    <d v="2019-03-14T00:00:00"/>
    <s v="Taxi hôtel-gare routière"/>
    <x v="0"/>
    <x v="1"/>
    <m/>
    <n v="300"/>
    <n v="-4879960"/>
    <n v="0.53575255375383957"/>
    <n v="559.96"/>
    <x v="1"/>
    <s v="Décharge"/>
    <x v="1"/>
    <s v="CONGO"/>
    <s v="ɣ"/>
  </r>
  <r>
    <d v="2019-03-14T00:00:00"/>
    <s v="Achat billet Owando-Oyo"/>
    <x v="0"/>
    <x v="1"/>
    <m/>
    <n v="4000"/>
    <n v="-4883960"/>
    <n v="7.1433673833845273"/>
    <n v="559.96"/>
    <x v="1"/>
    <s v="Décharge"/>
    <x v="1"/>
    <s v="CONGO"/>
    <s v="ɣ"/>
  </r>
  <r>
    <d v="2019-03-14T00:00:00"/>
    <s v="Paiement frais d'Hôtel du 12 au 14 mars 2019 à OWANDO"/>
    <x v="4"/>
    <x v="1"/>
    <m/>
    <n v="30000"/>
    <n v="-4913960"/>
    <n v="53.575255375383954"/>
    <n v="559.96"/>
    <x v="1"/>
    <n v="33"/>
    <x v="1"/>
    <s v="CONGO"/>
    <s v="o"/>
  </r>
  <r>
    <d v="2019-03-14T00:00:00"/>
    <s v="Taxi gare routière-hôtel"/>
    <x v="0"/>
    <x v="1"/>
    <m/>
    <n v="500"/>
    <n v="-4914460"/>
    <n v="0.89292092292306591"/>
    <n v="559.96"/>
    <x v="1"/>
    <s v="Décharge"/>
    <x v="1"/>
    <s v="CONGO"/>
    <s v="ɣ"/>
  </r>
  <r>
    <d v="2019-03-14T00:00:00"/>
    <s v="Taxi hôtel-restaurant"/>
    <x v="0"/>
    <x v="1"/>
    <m/>
    <n v="300"/>
    <n v="-4914760"/>
    <n v="0.53575255375383957"/>
    <n v="559.96"/>
    <x v="1"/>
    <s v="Décharge"/>
    <x v="1"/>
    <s v="CONGO"/>
    <s v="ɣ"/>
  </r>
  <r>
    <d v="2019-03-14T00:00:00"/>
    <s v="Taxi Restaurant-hôtel"/>
    <x v="0"/>
    <x v="1"/>
    <m/>
    <n v="300"/>
    <n v="-4915060"/>
    <n v="0.53575255375383957"/>
    <n v="559.96"/>
    <x v="1"/>
    <s v="Décharge"/>
    <x v="1"/>
    <s v="CONGO"/>
    <s v="ɣ"/>
  </r>
  <r>
    <d v="2019-03-14T00:00:00"/>
    <s v="Taxi domicile-Bureau"/>
    <x v="0"/>
    <x v="1"/>
    <m/>
    <n v="1000"/>
    <n v="-4916060"/>
    <n v="1.7858418458461318"/>
    <n v="559.96"/>
    <x v="2"/>
    <s v="Décharge"/>
    <x v="1"/>
    <s v="CONGO"/>
    <s v="ɣ"/>
  </r>
  <r>
    <d v="2019-03-14T00:00:00"/>
    <s v="Food allowance pendant la pause"/>
    <x v="1"/>
    <x v="1"/>
    <m/>
    <n v="1000"/>
    <n v="-4917060"/>
    <n v="1.7858418458461318"/>
    <n v="559.96"/>
    <x v="2"/>
    <s v="Décharge"/>
    <x v="1"/>
    <s v="CONGO"/>
    <s v="ɣ"/>
  </r>
  <r>
    <d v="2019-03-14T00:00:00"/>
    <s v="Taxi bureau-domicile"/>
    <x v="0"/>
    <x v="1"/>
    <m/>
    <n v="1000"/>
    <n v="-4918060"/>
    <n v="1.7858418458461318"/>
    <n v="559.96"/>
    <x v="2"/>
    <s v="Décharge"/>
    <x v="1"/>
    <s v="CONGO"/>
    <s v="ɣ"/>
  </r>
  <r>
    <d v="2019-03-14T00:00:00"/>
    <s v="Taxi Office &gt; WCS &gt; UE chargée des Droits de l'Homme &gt; Office "/>
    <x v="0"/>
    <x v="4"/>
    <m/>
    <n v="3000"/>
    <n v="-4921060"/>
    <n v="5.357525537538395"/>
    <n v="559.96"/>
    <x v="14"/>
    <s v="Décharge"/>
    <x v="1"/>
    <s v="CONGO"/>
    <s v="ɣ"/>
  </r>
  <r>
    <d v="2019-03-14T00:00:00"/>
    <s v="Taxi Pharmacie Plateau de 15 ans-Pharmacie Mavré "/>
    <x v="0"/>
    <x v="2"/>
    <m/>
    <n v="1000"/>
    <n v="-4922060"/>
    <n v="1.7858418458461318"/>
    <n v="559.96"/>
    <x v="3"/>
    <s v="Décharge"/>
    <x v="1"/>
    <s v="CONGO"/>
    <s v="ɣ"/>
  </r>
  <r>
    <d v="2019-03-14T00:00:00"/>
    <s v="Taxi Pharmacie Mavré-Bureau PALF "/>
    <x v="0"/>
    <x v="2"/>
    <m/>
    <n v="1000"/>
    <n v="-4923060"/>
    <n v="1.7858418458461318"/>
    <n v="559.96"/>
    <x v="3"/>
    <s v="Décharge"/>
    <x v="1"/>
    <s v="CONGO"/>
    <s v="ɣ"/>
  </r>
  <r>
    <d v="2019-03-14T00:00:00"/>
    <s v="Taxi Bureau PALF-Ministère de l'Economie Forestière"/>
    <x v="0"/>
    <x v="2"/>
    <m/>
    <n v="1000"/>
    <n v="-4924060"/>
    <n v="1.7858418458461318"/>
    <n v="559.96"/>
    <x v="3"/>
    <s v="Décharge"/>
    <x v="1"/>
    <s v="CONGO"/>
    <s v="ɣ"/>
  </r>
  <r>
    <d v="2019-03-14T00:00:00"/>
    <s v="Taxi Ministère de l'Economie Forestière-Direction de l'Accord de Lusaka "/>
    <x v="0"/>
    <x v="2"/>
    <m/>
    <n v="1000"/>
    <n v="-4925060"/>
    <n v="1.7858418458461318"/>
    <n v="559.96"/>
    <x v="3"/>
    <s v="Décharge"/>
    <x v="1"/>
    <s v="CONGO"/>
    <s v="ɣ"/>
  </r>
  <r>
    <d v="2019-03-14T00:00:00"/>
    <s v="Taxi Direction de l'Accord de Lusaka-Bureau PALF"/>
    <x v="0"/>
    <x v="2"/>
    <m/>
    <n v="1000"/>
    <n v="-4926060"/>
    <n v="1.7858418458461318"/>
    <n v="559.96"/>
    <x v="3"/>
    <s v="Décharge"/>
    <x v="1"/>
    <s v="CONGO"/>
    <s v="ɣ"/>
  </r>
  <r>
    <d v="2019-03-14T00:00:00"/>
    <s v="Taxi Bureau PALF-Marché Total"/>
    <x v="0"/>
    <x v="2"/>
    <m/>
    <n v="1000"/>
    <n v="-4927060"/>
    <n v="1.7858418458461318"/>
    <n v="559.96"/>
    <x v="3"/>
    <s v="Décharge"/>
    <x v="1"/>
    <s v="CONGO"/>
    <s v="ɣ"/>
  </r>
  <r>
    <d v="2019-03-14T00:00:00"/>
    <s v="Achat au marché Total, d'une Moustiquaire pour la chambre des passagers du bureau PALF "/>
    <x v="3"/>
    <x v="3"/>
    <m/>
    <n v="2000"/>
    <n v="-4929060"/>
    <n v="3.623779239368738"/>
    <n v="551.91"/>
    <x v="3"/>
    <s v="Décharge"/>
    <x v="2"/>
    <s v="CONGO"/>
    <s v="ɣ"/>
  </r>
  <r>
    <d v="2019-03-14T00:00:00"/>
    <s v="Taxi Marché Total-Bureau PALF"/>
    <x v="0"/>
    <x v="2"/>
    <m/>
    <n v="1000"/>
    <n v="-4930060"/>
    <n v="1.7858418458461318"/>
    <n v="559.96"/>
    <x v="3"/>
    <s v="Décharge"/>
    <x v="1"/>
    <s v="CONGO"/>
    <s v="ɣ"/>
  </r>
  <r>
    <d v="2019-03-14T00:00:00"/>
    <s v="Taxi Hôtel-Chez Yves-Grand marché (rencontre avec la cible et prospection sur terrain)"/>
    <x v="0"/>
    <x v="0"/>
    <m/>
    <n v="2000"/>
    <n v="-4932060"/>
    <n v="3.5283325100557477"/>
    <n v="566.84"/>
    <x v="4"/>
    <s v="Décharge"/>
    <x v="0"/>
    <s v="CONGO"/>
    <s v="ɣ"/>
  </r>
  <r>
    <d v="2019-03-14T00:00:00"/>
    <s v="Taxi Grand marché-Marché RN-Gare PN et Dolisie (prospection sur le terrain)"/>
    <x v="0"/>
    <x v="0"/>
    <m/>
    <n v="2000"/>
    <n v="-4934060"/>
    <n v="3.5283325100557477"/>
    <n v="566.84"/>
    <x v="4"/>
    <s v="Décharge"/>
    <x v="0"/>
    <s v="CONGO"/>
    <s v="ɣ"/>
  </r>
  <r>
    <d v="2019-03-14T00:00:00"/>
    <s v="Taxi Gare-Charden Farell-Marché la base (retrait d'argent et continuation d'investigation)"/>
    <x v="0"/>
    <x v="0"/>
    <m/>
    <n v="2000"/>
    <n v="-4936060"/>
    <n v="3.5283325100557477"/>
    <n v="566.84"/>
    <x v="4"/>
    <s v="Décharge"/>
    <x v="0"/>
    <s v="CONGO"/>
    <s v="ɣ"/>
  </r>
  <r>
    <d v="2019-03-14T00:00:00"/>
    <s v="Taxi Marché la base-Mabomo-Chez Hervé (prospection et rencontre avec une cible)"/>
    <x v="0"/>
    <x v="0"/>
    <m/>
    <n v="2000"/>
    <n v="-4938060"/>
    <n v="3.5283325100557477"/>
    <n v="566.84"/>
    <x v="4"/>
    <s v="Décharge"/>
    <x v="0"/>
    <s v="CONGO"/>
    <s v="ɣ"/>
  </r>
  <r>
    <d v="2019-03-14T00:00:00"/>
    <s v="Taxi chez Hervé-Hôtel (retour à l'hôltel)"/>
    <x v="0"/>
    <x v="0"/>
    <m/>
    <n v="1000"/>
    <n v="-4939060"/>
    <n v="1.7641662550278738"/>
    <n v="566.84"/>
    <x v="4"/>
    <s v="Décharge"/>
    <x v="0"/>
    <s v="CONGO"/>
    <s v="ɣ"/>
  </r>
  <r>
    <d v="2019-03-14T00:00:00"/>
    <s v="Taxi: Hôtel-DDEF Dolisie"/>
    <x v="0"/>
    <x v="1"/>
    <m/>
    <n v="700"/>
    <n v="-4939760"/>
    <n v="1.2500892920922921"/>
    <n v="559.96"/>
    <x v="5"/>
    <s v="Décharge"/>
    <x v="1"/>
    <s v="CONGO"/>
    <s v="ɣ"/>
  </r>
  <r>
    <d v="2019-03-14T00:00:00"/>
    <s v="Taxi: DDEF-Cour d'Appel"/>
    <x v="0"/>
    <x v="1"/>
    <m/>
    <n v="700"/>
    <n v="-4940460"/>
    <n v="1.2500892920922921"/>
    <n v="559.96"/>
    <x v="5"/>
    <s v="Décharge"/>
    <x v="1"/>
    <s v="CONGO"/>
    <s v="ɣ"/>
  </r>
  <r>
    <d v="2019-03-14T00:00:00"/>
    <s v="Paiement frais de l'expédition du cas MATALAMBAKOU à la cour d'appel de Dolisie"/>
    <x v="15"/>
    <x v="1"/>
    <m/>
    <n v="20000"/>
    <n v="-4960460"/>
    <n v="35.716836916922638"/>
    <n v="559.96"/>
    <x v="5"/>
    <n v="49"/>
    <x v="1"/>
    <s v="CONGO"/>
    <s v="o"/>
  </r>
  <r>
    <d v="2019-03-14T00:00:00"/>
    <s v="Taxi: Cour d'Appel-Charden farell"/>
    <x v="0"/>
    <x v="1"/>
    <m/>
    <n v="700"/>
    <n v="-4961160"/>
    <n v="1.2500892920922921"/>
    <n v="559.96"/>
    <x v="5"/>
    <s v="Décharge"/>
    <x v="1"/>
    <s v="CONGO"/>
    <s v="ɣ"/>
  </r>
  <r>
    <d v="2019-03-14T00:00:00"/>
    <s v="Taxi: Charden farell-Agence océan du nord de Dolisie payer mon billet pour le retour Brazzaville"/>
    <x v="0"/>
    <x v="1"/>
    <m/>
    <n v="700"/>
    <n v="-4961860"/>
    <n v="1.2500892920922921"/>
    <n v="559.96"/>
    <x v="5"/>
    <s v="Décharge"/>
    <x v="1"/>
    <s v="CONGO"/>
    <s v="ɣ"/>
  </r>
  <r>
    <d v="2019-03-14T00:00:00"/>
    <s v="Taxi: Agence océan du nord-Hôtel"/>
    <x v="0"/>
    <x v="1"/>
    <m/>
    <n v="700"/>
    <n v="-4962560"/>
    <n v="1.2500892920922921"/>
    <n v="559.96"/>
    <x v="5"/>
    <s v="Décharge"/>
    <x v="1"/>
    <s v="CONGO"/>
    <s v="ɣ"/>
  </r>
  <r>
    <d v="2019-03-14T00:00:00"/>
    <s v="Taxi: Hôtel-Restaurant"/>
    <x v="0"/>
    <x v="1"/>
    <m/>
    <n v="700"/>
    <n v="-4963260"/>
    <n v="1.2500892920922921"/>
    <n v="559.96"/>
    <x v="5"/>
    <s v="Décharge"/>
    <x v="1"/>
    <s v="CONGO"/>
    <s v="ɣ"/>
  </r>
  <r>
    <d v="2019-03-14T00:00:00"/>
    <s v="Taxi: Restaurant-Hôtel"/>
    <x v="0"/>
    <x v="1"/>
    <m/>
    <n v="700"/>
    <n v="-4963960"/>
    <n v="1.2500892920922921"/>
    <n v="559.96"/>
    <x v="5"/>
    <s v="Décharge"/>
    <x v="1"/>
    <s v="CONGO"/>
    <s v="ɣ"/>
  </r>
  <r>
    <d v="2019-03-14T00:00:00"/>
    <s v="Taxi case de passage-locaux Pnok à Ouesso"/>
    <x v="0"/>
    <x v="1"/>
    <m/>
    <n v="500"/>
    <n v="-4964460"/>
    <n v="0.89292092292306591"/>
    <n v="559.96"/>
    <x v="6"/>
    <s v="Décharge"/>
    <x v="1"/>
    <s v="CONGO"/>
    <s v="ɣ"/>
  </r>
  <r>
    <d v="2019-03-14T00:00:00"/>
    <s v="Taxi Moto hôtel-restaurant à Etoumbi"/>
    <x v="0"/>
    <x v="1"/>
    <m/>
    <n v="500"/>
    <n v="-4964960"/>
    <n v="0.89292092292306591"/>
    <n v="559.96"/>
    <x v="6"/>
    <s v="Décharge"/>
    <x v="1"/>
    <s v="CONGO"/>
    <s v="ɣ"/>
  </r>
  <r>
    <d v="2019-03-14T00:00:00"/>
    <s v="Taxi Moto restaurant-hôtel à Etoumbi"/>
    <x v="0"/>
    <x v="1"/>
    <m/>
    <n v="500"/>
    <n v="-4965460"/>
    <n v="0.89292092292306591"/>
    <n v="559.96"/>
    <x v="6"/>
    <s v="Décharge"/>
    <x v="1"/>
    <s v="CONGO"/>
    <s v="ɣ"/>
  </r>
  <r>
    <d v="2019-03-15T00:00:00"/>
    <s v="Ration journalière"/>
    <x v="4"/>
    <x v="0"/>
    <m/>
    <n v="10000"/>
    <n v="-4975460"/>
    <n v="17.641662550278738"/>
    <n v="566.84"/>
    <x v="0"/>
    <s v="décharge"/>
    <x v="0"/>
    <s v="CONGO"/>
    <s v="ɣ"/>
  </r>
  <r>
    <d v="2019-03-15T00:00:00"/>
    <s v="Billet Zanaga-Sibiti"/>
    <x v="0"/>
    <x v="0"/>
    <m/>
    <n v="5000"/>
    <n v="-4980460"/>
    <n v="8.8208312751393692"/>
    <n v="566.84"/>
    <x v="0"/>
    <s v="décharge"/>
    <x v="0"/>
    <s v="CONGO"/>
    <s v="ɣ"/>
  </r>
  <r>
    <d v="2019-03-15T00:00:00"/>
    <s v="Taxi gare routière-Hôtel"/>
    <x v="0"/>
    <x v="0"/>
    <m/>
    <n v="400"/>
    <n v="-4980860"/>
    <n v="0.70566650201114944"/>
    <n v="566.84"/>
    <x v="0"/>
    <s v="décharge"/>
    <x v="0"/>
    <s v="CONGO"/>
    <s v="ɣ"/>
  </r>
  <r>
    <d v="2019-03-15T00:00:00"/>
    <s v="Paiement frais d'hôtel du 12 au 15/03/2019"/>
    <x v="4"/>
    <x v="0"/>
    <m/>
    <n v="45000"/>
    <n v="-5025860"/>
    <n v="79.387481476254322"/>
    <n v="566.84"/>
    <x v="0"/>
    <n v="93"/>
    <x v="0"/>
    <s v="CONGO"/>
    <s v="o"/>
  </r>
  <r>
    <d v="2019-03-15T00:00:00"/>
    <s v="Taxi moto: Hôtel-Agence Ocean du Nord Oyo"/>
    <x v="0"/>
    <x v="1"/>
    <m/>
    <n v="500"/>
    <n v="-5026360"/>
    <n v="0.89292092292306591"/>
    <n v="559.96"/>
    <x v="13"/>
    <s v="Décharge"/>
    <x v="1"/>
    <s v="CONGO"/>
    <s v="ɣ"/>
  </r>
  <r>
    <d v="2019-03-15T00:00:00"/>
    <s v="Taxi moto: Agence Ocean du Nord-Agence Stellimac"/>
    <x v="0"/>
    <x v="1"/>
    <m/>
    <n v="300"/>
    <n v="-5026660"/>
    <n v="0.53575255375383957"/>
    <n v="559.96"/>
    <x v="13"/>
    <s v="Décharge"/>
    <x v="1"/>
    <s v="CONGO"/>
    <s v="ɣ"/>
  </r>
  <r>
    <d v="2019-03-15T00:00:00"/>
    <s v="Taxi moto: Agence Stellimac-Gare routière Oyo"/>
    <x v="0"/>
    <x v="1"/>
    <m/>
    <n v="300"/>
    <n v="-5026960"/>
    <n v="0.53575255375383957"/>
    <n v="559.96"/>
    <x v="13"/>
    <s v="Décharge"/>
    <x v="1"/>
    <s v="CONGO"/>
    <s v="ɣ"/>
  </r>
  <r>
    <d v="2019-03-15T00:00:00"/>
    <s v="Taxi moto: Gare routière-Hôtel"/>
    <x v="0"/>
    <x v="1"/>
    <m/>
    <n v="500"/>
    <n v="-5027460"/>
    <n v="0.89292092292306591"/>
    <n v="559.96"/>
    <x v="13"/>
    <s v="Décharge"/>
    <x v="1"/>
    <s v="CONGO"/>
    <s v="ɣ"/>
  </r>
  <r>
    <d v="2019-03-15T00:00:00"/>
    <s v="Taxi moto: Hôtel-Gendarmerie Oyo"/>
    <x v="0"/>
    <x v="1"/>
    <m/>
    <n v="500"/>
    <n v="-5027960"/>
    <n v="0.89292092292306591"/>
    <n v="559.96"/>
    <x v="13"/>
    <s v="Décharge"/>
    <x v="1"/>
    <s v="CONGO"/>
    <s v="ɣ"/>
  </r>
  <r>
    <d v="2019-03-15T00:00:00"/>
    <s v="Taxi moto: Gendarmerie-Hôtel"/>
    <x v="0"/>
    <x v="1"/>
    <m/>
    <n v="500"/>
    <n v="-5028460"/>
    <n v="0.89292092292306591"/>
    <n v="559.96"/>
    <x v="13"/>
    <s v="Décharge"/>
    <x v="1"/>
    <s v="CONGO"/>
    <s v="ɣ"/>
  </r>
  <r>
    <d v="2019-03-15T00:00:00"/>
    <s v="Taxi moto: Hôtel-Restaurant"/>
    <x v="0"/>
    <x v="1"/>
    <m/>
    <n v="300"/>
    <n v="-5028760"/>
    <n v="0.53575255375383957"/>
    <n v="559.96"/>
    <x v="13"/>
    <s v="Décharge"/>
    <x v="1"/>
    <s v="CONGO"/>
    <s v="ɣ"/>
  </r>
  <r>
    <d v="2019-03-15T00:00:00"/>
    <s v="Taxi moto: Restaurant-Hôtel"/>
    <x v="0"/>
    <x v="1"/>
    <m/>
    <n v="300"/>
    <n v="-5029060"/>
    <n v="0.53575255375383957"/>
    <n v="559.96"/>
    <x v="13"/>
    <s v="Décharge"/>
    <x v="1"/>
    <s v="CONGO"/>
    <s v="ɣ"/>
  </r>
  <r>
    <d v="2019-03-15T00:00:00"/>
    <s v="Taxi moto: Hôtel-Marcché pour ration du traf le soir"/>
    <x v="0"/>
    <x v="1"/>
    <m/>
    <n v="500"/>
    <n v="-5029560"/>
    <n v="0.89292092292306591"/>
    <n v="559.96"/>
    <x v="13"/>
    <s v="Décharge"/>
    <x v="1"/>
    <s v="CONGO"/>
    <s v="ɣ"/>
  </r>
  <r>
    <d v="2019-03-15T00:00:00"/>
    <s v="Taxi moto: Marché-Gendarmerie"/>
    <x v="0"/>
    <x v="1"/>
    <m/>
    <n v="500"/>
    <n v="-5030060"/>
    <n v="0.89292092292306591"/>
    <n v="559.96"/>
    <x v="13"/>
    <s v="Décharge"/>
    <x v="1"/>
    <s v="CONGO"/>
    <s v="ɣ"/>
  </r>
  <r>
    <d v="2019-03-15T00:00:00"/>
    <s v="Taxi moto: Gendarmerie-Gare routière Oyo"/>
    <x v="0"/>
    <x v="1"/>
    <m/>
    <n v="500"/>
    <n v="-5030560"/>
    <n v="0.89292092292306591"/>
    <n v="559.96"/>
    <x v="13"/>
    <s v="Décharge"/>
    <x v="1"/>
    <s v="CONGO"/>
    <s v="ɣ"/>
  </r>
  <r>
    <d v="2019-03-15T00:00:00"/>
    <s v="Taxi moto: Gare routière-Hôtel"/>
    <x v="0"/>
    <x v="1"/>
    <m/>
    <n v="500"/>
    <n v="-5031060"/>
    <n v="0.89292092292306591"/>
    <n v="559.96"/>
    <x v="13"/>
    <s v="Décharge"/>
    <x v="1"/>
    <s v="CONGO"/>
    <s v="ɣ"/>
  </r>
  <r>
    <d v="2019-03-15T00:00:00"/>
    <s v="Taxi moto: Hôtel-Restaurant"/>
    <x v="0"/>
    <x v="1"/>
    <m/>
    <n v="300"/>
    <n v="-5031360"/>
    <n v="0.53575255375383957"/>
    <n v="559.96"/>
    <x v="13"/>
    <s v="Décharge"/>
    <x v="1"/>
    <s v="CONGO"/>
    <s v="ɣ"/>
  </r>
  <r>
    <d v="2019-03-15T00:00:00"/>
    <s v="Taxi moto: Restaurant-Hôtel"/>
    <x v="0"/>
    <x v="1"/>
    <m/>
    <n v="300"/>
    <n v="-5031660"/>
    <n v="0.53575255375383957"/>
    <n v="559.96"/>
    <x v="13"/>
    <s v="Décharge"/>
    <x v="1"/>
    <s v="CONGO"/>
    <s v="ɣ"/>
  </r>
  <r>
    <d v="2019-03-15T00:00:00"/>
    <s v="Billet: Oyo-Brazzaville"/>
    <x v="0"/>
    <x v="1"/>
    <m/>
    <n v="8000"/>
    <n v="-5039660"/>
    <n v="14.286734766769055"/>
    <n v="559.96"/>
    <x v="13"/>
    <s v="Décharge"/>
    <x v="1"/>
    <s v="CONGO"/>
    <s v="ɣ"/>
  </r>
  <r>
    <d v="2019-03-15T00:00:00"/>
    <s v="Achat billet d'avion BZV-LBZ/LUC MATHOT"/>
    <x v="11"/>
    <x v="6"/>
    <m/>
    <n v="127540"/>
    <n v="-5167200"/>
    <n v="227.76626901921566"/>
    <n v="559.96"/>
    <x v="10"/>
    <s v="OUI"/>
    <x v="1"/>
    <s v="CONGO"/>
    <s v="o"/>
  </r>
  <r>
    <d v="2019-03-15T00:00:00"/>
    <s v="Carburant groupe Electrogene bureau PALF-Mr Anil"/>
    <x v="12"/>
    <x v="3"/>
    <m/>
    <n v="25000"/>
    <n v="-5192200"/>
    <n v="45.297240492109225"/>
    <n v="551.91"/>
    <x v="10"/>
    <n v="44"/>
    <x v="2"/>
    <s v="CONGO"/>
    <s v="o"/>
  </r>
  <r>
    <d v="2019-03-15T00:00:00"/>
    <s v="Taxi Brazzaville Agence Océan du Nord-Domicile"/>
    <x v="0"/>
    <x v="1"/>
    <m/>
    <n v="2000"/>
    <n v="-5194200"/>
    <n v="3.5716836916922636"/>
    <n v="559.96"/>
    <x v="15"/>
    <s v="Décharge"/>
    <x v="1"/>
    <s v="CONGO"/>
    <s v="ɣ"/>
  </r>
  <r>
    <d v="2019-03-15T00:00:00"/>
    <s v="Taxi hôtel-agence ON"/>
    <x v="0"/>
    <x v="1"/>
    <m/>
    <n v="500"/>
    <n v="-5194700"/>
    <n v="0.89292092292306591"/>
    <n v="559.96"/>
    <x v="1"/>
    <s v="Décharge"/>
    <x v="1"/>
    <s v="CONGO"/>
    <s v="ɣ"/>
  </r>
  <r>
    <d v="2019-03-15T00:00:00"/>
    <s v="Taxi agence ON- agence Stelimac"/>
    <x v="0"/>
    <x v="1"/>
    <m/>
    <n v="300"/>
    <n v="-5195000"/>
    <n v="0.53575255375383957"/>
    <n v="559.96"/>
    <x v="1"/>
    <s v="Décharge"/>
    <x v="1"/>
    <s v="CONGO"/>
    <s v="ɣ"/>
  </r>
  <r>
    <d v="2019-03-15T00:00:00"/>
    <s v="Taxi agence Stelimac-gare routière"/>
    <x v="0"/>
    <x v="1"/>
    <m/>
    <n v="300"/>
    <n v="-5195300"/>
    <n v="0.53575255375383957"/>
    <n v="559.96"/>
    <x v="1"/>
    <s v="Décharge"/>
    <x v="1"/>
    <s v="CONGO"/>
    <s v="ɣ"/>
  </r>
  <r>
    <d v="2019-03-15T00:00:00"/>
    <s v="Taxi gare routière-hôtel"/>
    <x v="0"/>
    <x v="1"/>
    <m/>
    <n v="500"/>
    <n v="-5195800"/>
    <n v="0.89292092292306591"/>
    <n v="559.96"/>
    <x v="1"/>
    <s v="Décharge"/>
    <x v="1"/>
    <s v="CONGO"/>
    <s v="ɣ"/>
  </r>
  <r>
    <d v="2019-03-15T00:00:00"/>
    <s v="Taxi hôtel-gendarmerie"/>
    <x v="0"/>
    <x v="1"/>
    <m/>
    <n v="500"/>
    <n v="-5196300"/>
    <n v="0.89292092292306591"/>
    <n v="559.96"/>
    <x v="1"/>
    <s v="Décharge"/>
    <x v="1"/>
    <s v="CONGO"/>
    <s v="ɣ"/>
  </r>
  <r>
    <d v="2019-03-15T00:00:00"/>
    <s v="Taxi hôtel-marché"/>
    <x v="0"/>
    <x v="1"/>
    <m/>
    <n v="500"/>
    <n v="-5196800"/>
    <n v="0.89292092292306591"/>
    <n v="559.96"/>
    <x v="1"/>
    <s v="Décharge"/>
    <x v="1"/>
    <s v="CONGO"/>
    <s v="ɣ"/>
  </r>
  <r>
    <d v="2019-03-15T00:00:00"/>
    <s v="Taxi marché-hôtel"/>
    <x v="0"/>
    <x v="1"/>
    <m/>
    <n v="500"/>
    <n v="-5197300"/>
    <n v="0.89292092292306591"/>
    <n v="559.96"/>
    <x v="1"/>
    <s v="Décharge"/>
    <x v="1"/>
    <s v="CONGO"/>
    <s v="ɣ"/>
  </r>
  <r>
    <d v="2019-03-15T00:00:00"/>
    <s v="Ration du prévenu à OYO"/>
    <x v="2"/>
    <x v="1"/>
    <m/>
    <n v="3800"/>
    <n v="-5201100"/>
    <n v="6.7861990142153008"/>
    <n v="559.96"/>
    <x v="1"/>
    <s v="Décharge"/>
    <x v="1"/>
    <s v="CONGO"/>
    <s v="ɣ"/>
  </r>
  <r>
    <d v="2019-03-15T00:00:00"/>
    <s v="Taxi gendarmerie-hôtel"/>
    <x v="0"/>
    <x v="1"/>
    <m/>
    <n v="500"/>
    <n v="-5201600"/>
    <n v="0.89292092292306591"/>
    <n v="559.96"/>
    <x v="1"/>
    <s v="Décharge"/>
    <x v="1"/>
    <s v="CONGO"/>
    <s v="ɣ"/>
  </r>
  <r>
    <d v="2019-03-15T00:00:00"/>
    <s v="Taxi hôtel-restaurant"/>
    <x v="0"/>
    <x v="1"/>
    <m/>
    <n v="300"/>
    <n v="-5201900"/>
    <n v="0.53575255375383957"/>
    <n v="559.96"/>
    <x v="1"/>
    <s v="Décharge"/>
    <x v="1"/>
    <s v="CONGO"/>
    <s v="ɣ"/>
  </r>
  <r>
    <d v="2019-03-15T00:00:00"/>
    <s v="Taxi Restaurant-hôtel"/>
    <x v="0"/>
    <x v="1"/>
    <m/>
    <n v="300"/>
    <n v="-5202200"/>
    <n v="0.53575255375383957"/>
    <n v="559.96"/>
    <x v="1"/>
    <s v="Décharge"/>
    <x v="1"/>
    <s v="CONGO"/>
    <s v="ɣ"/>
  </r>
  <r>
    <d v="2019-03-15T00:00:00"/>
    <s v="Food allowance en mission"/>
    <x v="4"/>
    <x v="1"/>
    <m/>
    <n v="10000"/>
    <n v="-5212200"/>
    <n v="17.858418458461319"/>
    <n v="559.96"/>
    <x v="1"/>
    <s v="Décharge"/>
    <x v="1"/>
    <s v="CONGO"/>
    <s v="ɣ"/>
  </r>
  <r>
    <d v="2019-03-15T00:00:00"/>
    <s v="Taxi hôtel-marché"/>
    <x v="0"/>
    <x v="1"/>
    <m/>
    <n v="500"/>
    <n v="-5212700"/>
    <n v="0.89292092292306591"/>
    <n v="559.96"/>
    <x v="1"/>
    <s v="Décharge"/>
    <x v="1"/>
    <s v="CONGO"/>
    <s v="ɣ"/>
  </r>
  <r>
    <d v="2019-03-15T00:00:00"/>
    <s v="Taxi Marché-gendarmerie"/>
    <x v="0"/>
    <x v="1"/>
    <m/>
    <n v="500"/>
    <n v="-5213200"/>
    <n v="0.89292092292306591"/>
    <n v="559.96"/>
    <x v="1"/>
    <s v="Décharge"/>
    <x v="1"/>
    <s v="CONGO"/>
    <s v="ɣ"/>
  </r>
  <r>
    <d v="2019-03-15T00:00:00"/>
    <s v="Ration du détenu à OYO"/>
    <x v="2"/>
    <x v="1"/>
    <m/>
    <n v="2400"/>
    <n v="-5215600"/>
    <n v="4.2860204300307165"/>
    <n v="559.96"/>
    <x v="1"/>
    <s v="Décharge"/>
    <x v="1"/>
    <s v="CONGO"/>
    <s v="ɣ"/>
  </r>
  <r>
    <d v="2019-03-15T00:00:00"/>
    <s v="Taxi gendarmerie-hôtel"/>
    <x v="0"/>
    <x v="1"/>
    <m/>
    <n v="500"/>
    <n v="-5216100"/>
    <n v="0.89292092292306591"/>
    <n v="559.96"/>
    <x v="1"/>
    <s v="Décharge"/>
    <x v="1"/>
    <s v="CONGO"/>
    <s v="ɣ"/>
  </r>
  <r>
    <d v="2019-03-15T00:00:00"/>
    <s v="Taxi hôtel-gare routière"/>
    <x v="0"/>
    <x v="1"/>
    <m/>
    <n v="500"/>
    <n v="-5216600"/>
    <n v="0.89292092292306591"/>
    <n v="559.96"/>
    <x v="1"/>
    <s v="Décharge"/>
    <x v="1"/>
    <s v="CONGO"/>
    <s v="ɣ"/>
  </r>
  <r>
    <d v="2019-03-15T00:00:00"/>
    <s v="Taxi domicile-Bureau"/>
    <x v="0"/>
    <x v="1"/>
    <m/>
    <n v="1000"/>
    <n v="-5217600"/>
    <n v="1.7858418458461318"/>
    <n v="559.96"/>
    <x v="2"/>
    <s v="Décharge"/>
    <x v="1"/>
    <s v="CONGO"/>
    <s v="ɣ"/>
  </r>
  <r>
    <d v="2019-03-15T00:00:00"/>
    <s v="Taxi bureau-maison d'arrêt de bzv pour la visite geôle "/>
    <x v="0"/>
    <x v="1"/>
    <m/>
    <n v="1000"/>
    <n v="-5218600"/>
    <n v="1.7858418458461318"/>
    <n v="559.96"/>
    <x v="2"/>
    <s v="Décharge"/>
    <x v="1"/>
    <s v="CONGO"/>
    <s v="ɣ"/>
  </r>
  <r>
    <d v="2019-03-15T00:00:00"/>
    <s v="Taxi bureau-maison d'arrêt de BZV pour la visite geôle "/>
    <x v="0"/>
    <x v="1"/>
    <m/>
    <n v="1000"/>
    <n v="-5219600"/>
    <n v="1.7858418458461318"/>
    <n v="559.96"/>
    <x v="2"/>
    <s v="Décharge"/>
    <x v="1"/>
    <s v="CONGO"/>
    <s v="ɣ"/>
  </r>
  <r>
    <d v="2019-03-15T00:00:00"/>
    <s v="Food allowance pendant la pause"/>
    <x v="1"/>
    <x v="1"/>
    <m/>
    <n v="1000"/>
    <n v="-5220600"/>
    <n v="1.7858418458461318"/>
    <n v="559.96"/>
    <x v="2"/>
    <s v="Décharge"/>
    <x v="1"/>
    <s v="CONGO"/>
    <s v="ɣ"/>
  </r>
  <r>
    <d v="2019-03-15T00:00:00"/>
    <s v="Taxi bureau-domicile"/>
    <x v="0"/>
    <x v="1"/>
    <m/>
    <n v="1000"/>
    <n v="-5221600"/>
    <n v="1.7858418458461318"/>
    <n v="559.96"/>
    <x v="2"/>
    <s v="Décharge"/>
    <x v="1"/>
    <s v="CONGO"/>
    <s v="ɣ"/>
  </r>
  <r>
    <d v="2019-03-15T00:00:00"/>
    <s v="Taxi: bureau--aéroport pour regler le problème de billet de Luc/ aller-retour"/>
    <x v="0"/>
    <x v="1"/>
    <m/>
    <n v="2000"/>
    <n v="-5223600"/>
    <n v="3.5716836916922636"/>
    <n v="559.96"/>
    <x v="11"/>
    <s v="Décharge"/>
    <x v="1"/>
    <s v="CONGO"/>
    <s v="ɣ"/>
  </r>
  <r>
    <d v="2019-03-15T00:00:00"/>
    <s v="Taxi: bureau-aéroport pour l'achat du billet Libreville de Luc"/>
    <x v="0"/>
    <x v="1"/>
    <m/>
    <n v="2000"/>
    <n v="-5225600"/>
    <n v="3.5716836916922636"/>
    <n v="559.96"/>
    <x v="11"/>
    <s v="Décharge"/>
    <x v="1"/>
    <s v="CONGO"/>
    <s v="ɣ"/>
  </r>
  <r>
    <d v="2019-03-15T00:00:00"/>
    <s v="Taxi: bureau-MEF pour le retrait des contrats d'avocats"/>
    <x v="0"/>
    <x v="1"/>
    <m/>
    <n v="2000"/>
    <n v="-5227600"/>
    <n v="3.5716836916922636"/>
    <n v="559.96"/>
    <x v="11"/>
    <s v="Décharge"/>
    <x v="1"/>
    <s v="CONGO"/>
    <s v="ɣ"/>
  </r>
  <r>
    <d v="2019-03-15T00:00:00"/>
    <s v="Taxi Pharmacie du Plateau de 15 ans-Pharmacie Mavré"/>
    <x v="0"/>
    <x v="2"/>
    <m/>
    <n v="1000"/>
    <n v="-5228600"/>
    <n v="1.7858418458461318"/>
    <n v="559.96"/>
    <x v="3"/>
    <s v="Décharge"/>
    <x v="1"/>
    <s v="CONGO"/>
    <s v="ɣ"/>
  </r>
  <r>
    <d v="2019-03-15T00:00:00"/>
    <s v="Taxi Pharmacie Mavré-Bureau PALF "/>
    <x v="0"/>
    <x v="2"/>
    <m/>
    <n v="1000"/>
    <n v="-5229600"/>
    <n v="1.7858418458461318"/>
    <n v="559.96"/>
    <x v="3"/>
    <s v="Décharge"/>
    <x v="1"/>
    <s v="CONGO"/>
    <s v="ɣ"/>
  </r>
  <r>
    <d v="2019-03-15T00:00:00"/>
    <s v="Taxi hôtel-Grand marché-Coin de tsiam-gare Sibiti (prospection sur terrain)"/>
    <x v="0"/>
    <x v="0"/>
    <m/>
    <n v="2500"/>
    <n v="-5232100"/>
    <n v="4.4104156375696846"/>
    <n v="566.84"/>
    <x v="4"/>
    <s v="Décharge"/>
    <x v="0"/>
    <s v="CONGO"/>
    <s v="ɣ"/>
  </r>
  <r>
    <d v="2019-03-15T00:00:00"/>
    <s v="Taxi gare Sibiti-Chez Moustapha-chez Yves (prospection sur terrain et rencontre avec les cibles)"/>
    <x v="0"/>
    <x v="0"/>
    <m/>
    <n v="2000"/>
    <n v="-5234100"/>
    <n v="3.5283325100557477"/>
    <n v="566.84"/>
    <x v="4"/>
    <s v="Décharge"/>
    <x v="0"/>
    <s v="CONGO"/>
    <s v="ɣ"/>
  </r>
  <r>
    <d v="2019-03-15T00:00:00"/>
    <s v="Taxi Chez Yves-Marché RN-Marché la base (investigation sur terrain)"/>
    <x v="0"/>
    <x v="0"/>
    <m/>
    <n v="2000"/>
    <n v="-5236100"/>
    <n v="3.5283325100557477"/>
    <n v="566.84"/>
    <x v="4"/>
    <s v="Décharge"/>
    <x v="0"/>
    <s v="CONGO"/>
    <s v="ɣ"/>
  </r>
  <r>
    <d v="2019-03-15T00:00:00"/>
    <s v="Taxi Marché  la base-Mabomo-Hôtel (prospection et retour à l'hôtel)"/>
    <x v="0"/>
    <x v="0"/>
    <m/>
    <n v="2000"/>
    <n v="-5238100"/>
    <n v="3.5283325100557477"/>
    <n v="566.84"/>
    <x v="4"/>
    <s v="Décharge"/>
    <x v="0"/>
    <s v="CONGO"/>
    <s v="ɣ"/>
  </r>
  <r>
    <d v="2019-03-15T00:00:00"/>
    <s v="Taxi bureau-Maison d'arrêt de brazzaville pour la visite geôle"/>
    <x v="0"/>
    <x v="1"/>
    <m/>
    <n v="1000"/>
    <n v="-5239100"/>
    <n v="1.7858418458461318"/>
    <n v="559.96"/>
    <x v="12"/>
    <s v="Décharge"/>
    <x v="1"/>
    <s v="CONGO"/>
    <s v="ɣ"/>
  </r>
  <r>
    <d v="2019-03-15T00:00:00"/>
    <s v="Ration des prévenus"/>
    <x v="2"/>
    <x v="1"/>
    <m/>
    <n v="10000"/>
    <n v="-5249100"/>
    <n v="17.858418458461319"/>
    <n v="559.96"/>
    <x v="12"/>
    <s v="Décharge"/>
    <x v="1"/>
    <s v="CONGO"/>
    <s v="ɣ"/>
  </r>
  <r>
    <d v="2019-03-15T00:00:00"/>
    <s v="Achat du billet retour Dolisie-Brazzaville"/>
    <x v="0"/>
    <x v="1"/>
    <m/>
    <n v="10000"/>
    <n v="-5259100"/>
    <n v="17.858418458461319"/>
    <n v="559.96"/>
    <x v="5"/>
    <s v="OUI"/>
    <x v="1"/>
    <s v="CONGO"/>
    <s v="o"/>
  </r>
  <r>
    <d v="2019-03-15T00:00:00"/>
    <s v="Paiement frais d'hôtel pour trois nuitées à Dolisie du 12 au 15 mars 2019"/>
    <x v="4"/>
    <x v="1"/>
    <m/>
    <n v="45000"/>
    <n v="-5304100"/>
    <n v="80.362883063075927"/>
    <n v="559.96"/>
    <x v="5"/>
    <n v="94"/>
    <x v="1"/>
    <s v="CONGO"/>
    <s v="o"/>
  </r>
  <r>
    <d v="2019-03-15T00:00:00"/>
    <s v="Food Allowance Dolisie du 12 au 15 mars 2019"/>
    <x v="4"/>
    <x v="1"/>
    <m/>
    <n v="40000"/>
    <n v="-5344100"/>
    <n v="71.433673833845276"/>
    <n v="559.96"/>
    <x v="5"/>
    <s v="Décharge"/>
    <x v="1"/>
    <s v="CONGO"/>
    <s v="ɣ"/>
  </r>
  <r>
    <d v="2019-03-15T00:00:00"/>
    <s v="Taxi: Hôtel-Agence océan du nord de Dolisie à destination de brazzaville"/>
    <x v="0"/>
    <x v="1"/>
    <m/>
    <n v="700"/>
    <n v="-5344800"/>
    <n v="1.2500892920922921"/>
    <n v="559.96"/>
    <x v="5"/>
    <s v="Décharge"/>
    <x v="1"/>
    <s v="CONGO"/>
    <s v="ɣ"/>
  </r>
  <r>
    <d v="2019-03-15T00:00:00"/>
    <s v="Taxi: Agence océan du nord de mikalou -Domicile"/>
    <x v="0"/>
    <x v="1"/>
    <m/>
    <n v="1000"/>
    <n v="-5345800"/>
    <n v="1.7858418458461318"/>
    <n v="559.96"/>
    <x v="5"/>
    <s v="Décharge"/>
    <x v="1"/>
    <s v="CONGO"/>
    <s v="ɣ"/>
  </r>
  <r>
    <d v="2019-03-15T00:00:00"/>
    <s v="Taxi Moto hôtel-Gendarmerie à Etoumbi"/>
    <x v="0"/>
    <x v="1"/>
    <m/>
    <n v="500"/>
    <n v="-5346300"/>
    <n v="0.89292092292306591"/>
    <n v="559.96"/>
    <x v="6"/>
    <s v="Décharge"/>
    <x v="1"/>
    <s v="CONGO"/>
    <s v="ɣ"/>
  </r>
  <r>
    <d v="2019-03-15T00:00:00"/>
    <s v="Taxi Moto Gendarmerie-hôtel à Etoumbi"/>
    <x v="0"/>
    <x v="1"/>
    <m/>
    <n v="500"/>
    <n v="-5346800"/>
    <n v="0.89292092292306591"/>
    <n v="559.96"/>
    <x v="6"/>
    <s v="Décharge"/>
    <x v="1"/>
    <s v="CONGO"/>
    <s v="ɣ"/>
  </r>
  <r>
    <d v="2019-03-15T00:00:00"/>
    <s v="Taxi Moto hôtel-restaurant à Etoumbi"/>
    <x v="0"/>
    <x v="1"/>
    <m/>
    <n v="500"/>
    <n v="-5347300"/>
    <n v="0.89292092292306591"/>
    <n v="559.96"/>
    <x v="6"/>
    <s v="Décharge"/>
    <x v="1"/>
    <s v="CONGO"/>
    <s v="ɣ"/>
  </r>
  <r>
    <d v="2019-03-15T00:00:00"/>
    <s v="Taxi Moto restaurant-hôtel à Etoumbi"/>
    <x v="0"/>
    <x v="1"/>
    <m/>
    <n v="500"/>
    <n v="-5347800"/>
    <n v="0.89292092292306591"/>
    <n v="559.96"/>
    <x v="6"/>
    <s v="Décharge"/>
    <x v="1"/>
    <s v="CONGO"/>
    <s v="ɣ"/>
  </r>
  <r>
    <d v="2019-03-15T00:00:00"/>
    <s v="Taxi à Brazzaville : bureau - DFAP - bureau rencontrer le Collaborateur du DFAP au sujet du vol de scellé à Owando "/>
    <x v="0"/>
    <x v="1"/>
    <m/>
    <n v="2000"/>
    <n v="-5349800"/>
    <n v="3.5716836916922636"/>
    <n v="559.96"/>
    <x v="8"/>
    <s v="Décharge "/>
    <x v="1"/>
    <s v="CONGO"/>
    <s v="ɣ"/>
  </r>
  <r>
    <d v="2019-03-16T00:00:00"/>
    <s v="Ration journalière"/>
    <x v="4"/>
    <x v="0"/>
    <m/>
    <n v="10000"/>
    <n v="-5359800"/>
    <n v="17.641662550278738"/>
    <n v="566.84"/>
    <x v="0"/>
    <s v="décharge"/>
    <x v="0"/>
    <s v="CONGO"/>
    <s v="ɣ"/>
  </r>
  <r>
    <d v="2019-03-16T00:00:00"/>
    <s v="Taxi hôtel-gare routière"/>
    <x v="0"/>
    <x v="0"/>
    <m/>
    <n v="200"/>
    <n v="-5360000"/>
    <n v="0.35283325100557472"/>
    <n v="566.84"/>
    <x v="0"/>
    <s v="décharge"/>
    <x v="0"/>
    <s v="CONGO"/>
    <s v="ɣ"/>
  </r>
  <r>
    <d v="2019-03-16T00:00:00"/>
    <s v="Billet Sibiti-Dolisie"/>
    <x v="0"/>
    <x v="0"/>
    <m/>
    <n v="5000"/>
    <n v="-5365000"/>
    <n v="8.8208312751393692"/>
    <n v="566.84"/>
    <x v="0"/>
    <s v="décharge"/>
    <x v="0"/>
    <s v="CONGO"/>
    <s v="ɣ"/>
  </r>
  <r>
    <d v="2019-03-16T00:00:00"/>
    <s v="Paiement frais d'hôtel du 15 au 16 mars 2019 à SIBITI"/>
    <x v="4"/>
    <x v="0"/>
    <m/>
    <n v="15000"/>
    <n v="-5380000"/>
    <n v="26.462493825418107"/>
    <n v="566.84"/>
    <x v="0"/>
    <n v="1051"/>
    <x v="0"/>
    <s v="CONGO"/>
    <s v="o"/>
  </r>
  <r>
    <d v="2019-03-16T00:00:00"/>
    <s v="Taxi Gare routière-agence Océan du nord-hôtel"/>
    <x v="0"/>
    <x v="0"/>
    <m/>
    <n v="2000"/>
    <n v="-5382000"/>
    <n v="3.5283325100557477"/>
    <n v="566.84"/>
    <x v="0"/>
    <s v="décharge"/>
    <x v="0"/>
    <s v="CONGO"/>
    <s v="ɣ"/>
  </r>
  <r>
    <d v="2019-03-16T00:00:00"/>
    <s v="Paiement frais d'hôtel 02 Nuitées à Oyo du 14 au 16/03/2019"/>
    <x v="4"/>
    <x v="1"/>
    <m/>
    <n v="30000"/>
    <n v="-5412000"/>
    <n v="53.575255375383954"/>
    <n v="559.96"/>
    <x v="13"/>
    <n v="72"/>
    <x v="1"/>
    <s v="CONGO"/>
    <s v="o"/>
  </r>
  <r>
    <d v="2019-03-16T00:00:00"/>
    <s v="Taxi moto: Hôtel-Gare routière"/>
    <x v="0"/>
    <x v="1"/>
    <m/>
    <n v="500"/>
    <n v="-5412500"/>
    <n v="0.89292092292306591"/>
    <n v="559.96"/>
    <x v="13"/>
    <s v="Décharge"/>
    <x v="1"/>
    <s v="CONGO"/>
    <s v="ɣ"/>
  </r>
  <r>
    <d v="2019-03-16T00:00:00"/>
    <s v="Food Allowance du 12 au 16/03/2019 à Owando et Oyo"/>
    <x v="4"/>
    <x v="1"/>
    <m/>
    <n v="50000"/>
    <n v="-5462500"/>
    <n v="89.292092292306592"/>
    <n v="559.96"/>
    <x v="13"/>
    <s v="Décharge"/>
    <x v="1"/>
    <s v="CONGO"/>
    <s v="ɣ"/>
  </r>
  <r>
    <d v="2019-03-16T00:00:00"/>
    <s v="Taxi Gare routière Brazzaville-Domicile"/>
    <x v="0"/>
    <x v="1"/>
    <m/>
    <n v="2500"/>
    <n v="-5465000"/>
    <n v="4.4646046146153298"/>
    <n v="559.96"/>
    <x v="13"/>
    <s v="Décharge"/>
    <x v="1"/>
    <s v="CONGO"/>
    <s v="ɣ"/>
  </r>
  <r>
    <d v="2019-03-16T00:00:00"/>
    <s v="Frais de transfert à CI64/"/>
    <x v="10"/>
    <x v="3"/>
    <m/>
    <n v="1200"/>
    <n v="-5466200"/>
    <n v="2.1742675436212426"/>
    <n v="551.91"/>
    <x v="10"/>
    <s v="Mobilemoney"/>
    <x v="2"/>
    <s v="CONGO"/>
    <s v="o"/>
  </r>
  <r>
    <d v="2019-03-16T00:00:00"/>
    <s v="Paiement frais d'Hôtel du 14 au 16 mars 2019 à OYO"/>
    <x v="4"/>
    <x v="1"/>
    <m/>
    <n v="30000"/>
    <n v="-5496200"/>
    <n v="53.575255375383954"/>
    <n v="559.96"/>
    <x v="1"/>
    <n v="71"/>
    <x v="1"/>
    <s v="CONGO"/>
    <s v="o"/>
  </r>
  <r>
    <d v="2019-03-16T00:00:00"/>
    <s v="Achat billet Oyo-Brazzaville"/>
    <x v="0"/>
    <x v="1"/>
    <m/>
    <n v="8000"/>
    <n v="-5504200"/>
    <n v="14.286734766769055"/>
    <n v="559.96"/>
    <x v="1"/>
    <s v="Décharge"/>
    <x v="1"/>
    <s v="CONGO"/>
    <s v="ɣ"/>
  </r>
  <r>
    <d v="2019-03-16T00:00:00"/>
    <s v="Food allowance en mission"/>
    <x v="4"/>
    <x v="1"/>
    <m/>
    <n v="10000"/>
    <n v="-5514200"/>
    <n v="17.858418458461319"/>
    <n v="559.96"/>
    <x v="1"/>
    <s v="Décharge"/>
    <x v="1"/>
    <s v="CONGO"/>
    <s v="ɣ"/>
  </r>
  <r>
    <d v="2019-03-16T00:00:00"/>
    <s v="Taxi hôtel-gare routière-marché RN (reservation pour retour à Brazzaville)"/>
    <x v="0"/>
    <x v="0"/>
    <m/>
    <n v="2000"/>
    <n v="-5516200"/>
    <n v="3.5283325100557477"/>
    <n v="566.84"/>
    <x v="4"/>
    <s v="Décharge"/>
    <x v="0"/>
    <s v="CONGO"/>
    <s v="ɣ"/>
  </r>
  <r>
    <d v="2019-03-16T00:00:00"/>
    <s v="Achat billet Nkayi-Brazzaville (départ pour Brazzaville)"/>
    <x v="0"/>
    <x v="0"/>
    <m/>
    <n v="7000"/>
    <n v="-5523200"/>
    <n v="12.349163785195117"/>
    <n v="566.84"/>
    <x v="4"/>
    <s v="oui"/>
    <x v="0"/>
    <s v="CONGO"/>
    <s v="ɣ"/>
  </r>
  <r>
    <d v="2019-03-16T00:00:00"/>
    <s v="Taxi RN-Chez Yves-Chez Matiti (dernières rencontres avec les cibles)"/>
    <x v="0"/>
    <x v="0"/>
    <m/>
    <n v="2000"/>
    <n v="-5525200"/>
    <n v="3.5283325100557477"/>
    <n v="566.84"/>
    <x v="4"/>
    <s v="Décharge"/>
    <x v="0"/>
    <s v="CONGO"/>
    <s v="ɣ"/>
  </r>
  <r>
    <d v="2019-03-16T00:00:00"/>
    <s v="Taxi Chez Matiti-Chez Hervé-Chez Moustapha (dernières rencontres avec les cibles)"/>
    <x v="0"/>
    <x v="0"/>
    <m/>
    <n v="2000"/>
    <n v="-5527200"/>
    <n v="3.5283325100557477"/>
    <n v="566.84"/>
    <x v="4"/>
    <s v="Décharge"/>
    <x v="0"/>
    <s v="CONGO"/>
    <s v="ɣ"/>
  </r>
  <r>
    <d v="2019-03-16T00:00:00"/>
    <s v="Taxi Chez Moustapha-Chez Valerie-Hôtel (retour à l'hôtel)"/>
    <x v="0"/>
    <x v="0"/>
    <m/>
    <n v="2000"/>
    <n v="-5529200"/>
    <n v="3.5283325100557477"/>
    <n v="566.84"/>
    <x v="4"/>
    <s v="Décharge"/>
    <x v="0"/>
    <s v="CONGO"/>
    <s v="ɣ"/>
  </r>
  <r>
    <d v="2019-03-16T00:00:00"/>
    <s v="Taxi Moto hôtel-Marché à Etoumbi"/>
    <x v="0"/>
    <x v="1"/>
    <m/>
    <n v="500"/>
    <n v="-5529700"/>
    <n v="0.89292092292306591"/>
    <n v="559.96"/>
    <x v="6"/>
    <s v="Décharge"/>
    <x v="1"/>
    <s v="CONGO"/>
    <s v="ɣ"/>
  </r>
  <r>
    <d v="2019-03-16T00:00:00"/>
    <s v="Taxi Moto Marché-gendarmerie à Etoumbi"/>
    <x v="0"/>
    <x v="1"/>
    <m/>
    <n v="500"/>
    <n v="-5530200"/>
    <n v="0.89292092292306591"/>
    <n v="559.96"/>
    <x v="6"/>
    <s v="Décharge"/>
    <x v="1"/>
    <s v="CONGO"/>
    <s v="ɣ"/>
  </r>
  <r>
    <d v="2019-03-16T00:00:00"/>
    <s v="Taxi Moto Gendarmerie-hôtel à Etoumbi"/>
    <x v="0"/>
    <x v="1"/>
    <m/>
    <n v="500"/>
    <n v="-5530700"/>
    <n v="0.89292092292306591"/>
    <n v="559.96"/>
    <x v="6"/>
    <s v="Décharge"/>
    <x v="1"/>
    <s v="CONGO"/>
    <s v="ɣ"/>
  </r>
  <r>
    <d v="2019-03-16T00:00:00"/>
    <s v="Taxi Moto hôtel-Gendarmerie à Etoumbi"/>
    <x v="0"/>
    <x v="1"/>
    <m/>
    <n v="500"/>
    <n v="-5531200"/>
    <n v="0.89292092292306591"/>
    <n v="559.96"/>
    <x v="6"/>
    <s v="Décharge"/>
    <x v="1"/>
    <s v="CONGO"/>
    <s v="ɣ"/>
  </r>
  <r>
    <d v="2019-03-16T00:00:00"/>
    <s v="Taxi Moto gendarmerie-restaurant à Etoumbi"/>
    <x v="0"/>
    <x v="1"/>
    <m/>
    <n v="500"/>
    <n v="-5531700"/>
    <n v="0.89292092292306591"/>
    <n v="559.96"/>
    <x v="6"/>
    <s v="Décharge"/>
    <x v="1"/>
    <s v="CONGO"/>
    <s v="ɣ"/>
  </r>
  <r>
    <d v="2019-03-16T00:00:00"/>
    <s v="Taxi Moto restaurant-hôtel à Etoumbi"/>
    <x v="0"/>
    <x v="1"/>
    <m/>
    <n v="500"/>
    <n v="-5532200"/>
    <n v="0.89292092292306591"/>
    <n v="559.96"/>
    <x v="6"/>
    <s v="Décharge"/>
    <x v="1"/>
    <s v="CONGO"/>
    <s v="ɣ"/>
  </r>
  <r>
    <d v="2019-03-17T00:00:00"/>
    <s v="Achat Billet Dolisie-BZV"/>
    <x v="0"/>
    <x v="0"/>
    <m/>
    <n v="10000"/>
    <n v="-5542200"/>
    <n v="17.641662550278738"/>
    <n v="566.84"/>
    <x v="0"/>
    <n v="64"/>
    <x v="0"/>
    <s v="CONGO"/>
    <s v="o"/>
  </r>
  <r>
    <d v="2019-03-17T00:00:00"/>
    <s v="Ration journalière"/>
    <x v="4"/>
    <x v="0"/>
    <m/>
    <n v="10000"/>
    <n v="-5552200"/>
    <n v="17.641662550278738"/>
    <n v="566.84"/>
    <x v="0"/>
    <s v="décharge"/>
    <x v="0"/>
    <s v="CONGO"/>
    <s v="ɣ"/>
  </r>
  <r>
    <d v="2019-03-17T00:00:00"/>
    <s v="Taxi hôtel-agence Océan du nord"/>
    <x v="0"/>
    <x v="0"/>
    <m/>
    <n v="1000"/>
    <n v="-5553200"/>
    <n v="1.7641662550278738"/>
    <n v="566.84"/>
    <x v="0"/>
    <s v="décharge"/>
    <x v="0"/>
    <s v="CONGO"/>
    <s v="ɣ"/>
  </r>
  <r>
    <d v="2019-03-17T00:00:00"/>
    <s v="Taxi Mikalou-domicile/retour de la mission"/>
    <x v="0"/>
    <x v="0"/>
    <m/>
    <n v="1500"/>
    <n v="-5554700"/>
    <n v="2.6462493825418107"/>
    <n v="566.84"/>
    <x v="0"/>
    <s v="décharge"/>
    <x v="0"/>
    <s v="CONGO"/>
    <s v="ɣ"/>
  </r>
  <r>
    <d v="2019-03-17T00:00:00"/>
    <s v="Paiement frais d'hôtel"/>
    <x v="4"/>
    <x v="0"/>
    <m/>
    <n v="15000"/>
    <n v="-5569700"/>
    <n v="26.462493825418107"/>
    <n v="566.84"/>
    <x v="0"/>
    <s v="décharge"/>
    <x v="0"/>
    <s v="CONGO"/>
    <s v="n"/>
  </r>
  <r>
    <d v="2019-03-17T00:00:00"/>
    <s v="Paiement frais d'hôtel 06 nuitées du 11 au 17 mars 2019 à l'hôtel (mission Nkayi)"/>
    <x v="4"/>
    <x v="0"/>
    <m/>
    <n v="90000"/>
    <n v="-5659700"/>
    <n v="158.77496295250864"/>
    <n v="566.84"/>
    <x v="4"/>
    <s v="oui"/>
    <x v="0"/>
    <s v="CONGO"/>
    <s v="n"/>
  </r>
  <r>
    <d v="2019-03-17T00:00:00"/>
    <s v="Taxi hôtel-gare routière (départ pour Brazzaville)"/>
    <x v="0"/>
    <x v="0"/>
    <m/>
    <n v="1000"/>
    <n v="-5660700"/>
    <n v="1.7641662550278738"/>
    <n v="566.84"/>
    <x v="4"/>
    <s v="Décharge"/>
    <x v="0"/>
    <s v="CONGO"/>
    <s v="ɣ"/>
  </r>
  <r>
    <d v="2019-03-17T00:00:00"/>
    <s v="Taxi Gare Brazzaville-Mikalou-Casis (arrivé à Brazzaville)"/>
    <x v="0"/>
    <x v="0"/>
    <m/>
    <n v="2000"/>
    <n v="-5662700"/>
    <n v="3.5283325100557477"/>
    <n v="566.84"/>
    <x v="4"/>
    <s v="Décharge"/>
    <x v="0"/>
    <s v="CONGO"/>
    <s v="ɣ"/>
  </r>
  <r>
    <d v="2019-03-17T00:00:00"/>
    <s v="Food allowance mission Nkayi-Kimongo du 11 au 17/03/2019"/>
    <x v="4"/>
    <x v="0"/>
    <m/>
    <n v="70000"/>
    <n v="-5732700"/>
    <n v="123.49163785195115"/>
    <n v="566.84"/>
    <x v="4"/>
    <s v="Décharge"/>
    <x v="0"/>
    <s v="CONGO"/>
    <s v="ɣ"/>
  </r>
  <r>
    <d v="2019-03-17T00:00:00"/>
    <s v="Taxi Moto hôtel-Marché à Etoumbi"/>
    <x v="0"/>
    <x v="1"/>
    <m/>
    <n v="500"/>
    <n v="-5733200"/>
    <n v="0.89292092292306591"/>
    <n v="559.96"/>
    <x v="6"/>
    <s v="Décharge"/>
    <x v="1"/>
    <s v="CONGO"/>
    <s v="ɣ"/>
  </r>
  <r>
    <d v="2019-03-17T00:00:00"/>
    <s v="Taxi Moto Marché-gendarmerie à Etoumbi"/>
    <x v="0"/>
    <x v="1"/>
    <m/>
    <n v="500"/>
    <n v="-5733700"/>
    <n v="0.89292092292306591"/>
    <n v="559.96"/>
    <x v="6"/>
    <s v="Décharge"/>
    <x v="1"/>
    <s v="CONGO"/>
    <s v="ɣ"/>
  </r>
  <r>
    <d v="2019-03-17T00:00:00"/>
    <s v="Taxi Moto Gendarmerie-hôtel à Etoumbi"/>
    <x v="0"/>
    <x v="1"/>
    <m/>
    <n v="500"/>
    <n v="-5734200"/>
    <n v="0.89292092292306591"/>
    <n v="559.96"/>
    <x v="6"/>
    <s v="Décharge"/>
    <x v="1"/>
    <s v="CONGO"/>
    <s v="ɣ"/>
  </r>
  <r>
    <d v="2019-03-17T00:00:00"/>
    <s v="Taxi Moto hôtel-Gendarmerie à Etoumbi"/>
    <x v="0"/>
    <x v="1"/>
    <m/>
    <n v="500"/>
    <n v="-5734700"/>
    <n v="0.89292092292306591"/>
    <n v="559.96"/>
    <x v="6"/>
    <s v="Décharge"/>
    <x v="1"/>
    <s v="CONGO"/>
    <s v="ɣ"/>
  </r>
  <r>
    <d v="2019-03-17T00:00:00"/>
    <s v="Taxi Moto Gendarmerie-hôtel à Etoumbi"/>
    <x v="0"/>
    <x v="1"/>
    <m/>
    <n v="500"/>
    <n v="-5735200"/>
    <n v="0.89292092292306591"/>
    <n v="559.96"/>
    <x v="6"/>
    <s v="Décharge"/>
    <x v="1"/>
    <s v="CONGO"/>
    <s v="ɣ"/>
  </r>
  <r>
    <d v="2019-03-17T00:00:00"/>
    <s v="Taxi Moto hôtel-restaurant à Etoumbi"/>
    <x v="0"/>
    <x v="1"/>
    <m/>
    <n v="500"/>
    <n v="-5735700"/>
    <n v="0.89292092292306591"/>
    <n v="559.96"/>
    <x v="6"/>
    <s v="Décharge"/>
    <x v="1"/>
    <s v="CONGO"/>
    <s v="ɣ"/>
  </r>
  <r>
    <d v="2019-03-17T00:00:00"/>
    <s v="Taxi Moto restaurant-hôtel à Etoumbi"/>
    <x v="0"/>
    <x v="1"/>
    <m/>
    <n v="500"/>
    <n v="-5736200"/>
    <n v="0.89292092292306591"/>
    <n v="559.96"/>
    <x v="6"/>
    <s v="Décharge"/>
    <x v="1"/>
    <s v="CONGO"/>
    <s v="ɣ"/>
  </r>
  <r>
    <d v="2019-03-18T00:00:00"/>
    <s v="Taxi Domicile-Bureau"/>
    <x v="0"/>
    <x v="1"/>
    <m/>
    <n v="1000"/>
    <n v="-5737200"/>
    <n v="1.7858418458461318"/>
    <n v="559.96"/>
    <x v="1"/>
    <s v="Décharge"/>
    <x v="1"/>
    <s v="CONGO"/>
    <s v="ɣ"/>
  </r>
  <r>
    <d v="2019-03-18T00:00:00"/>
    <s v="Taxi Bureau-GCF"/>
    <x v="0"/>
    <x v="1"/>
    <m/>
    <n v="1000"/>
    <n v="-5738200"/>
    <n v="1.7858418458461318"/>
    <n v="559.96"/>
    <x v="1"/>
    <s v="Décharge"/>
    <x v="1"/>
    <s v="CONGO"/>
    <s v="ɣ"/>
  </r>
  <r>
    <d v="2019-03-18T00:00:00"/>
    <s v="Taxi GCF-Bureau"/>
    <x v="0"/>
    <x v="1"/>
    <m/>
    <n v="1000"/>
    <n v="-5739200"/>
    <n v="1.7858418458461318"/>
    <n v="559.96"/>
    <x v="1"/>
    <s v="Décharge"/>
    <x v="1"/>
    <s v="CONGO"/>
    <s v="ɣ"/>
  </r>
  <r>
    <d v="2019-03-18T00:00:00"/>
    <s v="Food allowance pendant la pause"/>
    <x v="1"/>
    <x v="1"/>
    <m/>
    <n v="1000"/>
    <n v="-5740200"/>
    <n v="1.7858418458461318"/>
    <n v="559.96"/>
    <x v="1"/>
    <s v="Décharge"/>
    <x v="1"/>
    <s v="CONGO"/>
    <s v="ɣ"/>
  </r>
  <r>
    <d v="2019-03-18T00:00:00"/>
    <s v="Taxi Bureau-Domicile"/>
    <x v="0"/>
    <x v="1"/>
    <m/>
    <n v="1000"/>
    <n v="-5741200"/>
    <n v="1.7858418458461318"/>
    <n v="559.96"/>
    <x v="1"/>
    <s v="Décharge"/>
    <x v="1"/>
    <s v="CONGO"/>
    <s v="ɣ"/>
  </r>
  <r>
    <d v="2019-03-18T00:00:00"/>
    <s v="Taxi domicile-Bureau"/>
    <x v="0"/>
    <x v="1"/>
    <m/>
    <n v="1000"/>
    <n v="-5742200"/>
    <n v="1.7858418458461318"/>
    <n v="559.96"/>
    <x v="2"/>
    <s v="Décharge"/>
    <x v="1"/>
    <s v="CONGO"/>
    <s v="ɣ"/>
  </r>
  <r>
    <d v="2019-03-18T00:00:00"/>
    <s v="Food allowance pendant la pause"/>
    <x v="1"/>
    <x v="1"/>
    <m/>
    <n v="1000"/>
    <n v="-5743200"/>
    <n v="1.7858418458461318"/>
    <n v="559.96"/>
    <x v="2"/>
    <s v="Décharge"/>
    <x v="1"/>
    <s v="CONGO"/>
    <s v="ɣ"/>
  </r>
  <r>
    <d v="2019-03-18T00:00:00"/>
    <s v="Taxi bureau-domicile"/>
    <x v="0"/>
    <x v="1"/>
    <m/>
    <n v="1000"/>
    <n v="-5744200"/>
    <n v="1.7858418458461318"/>
    <n v="559.96"/>
    <x v="2"/>
    <s v="Décharge"/>
    <x v="1"/>
    <s v="CONGO"/>
    <s v="ɣ"/>
  </r>
  <r>
    <d v="2019-03-18T00:00:00"/>
    <s v="Taxi Bureau PALF-Aéroport Maya Maya"/>
    <x v="0"/>
    <x v="2"/>
    <m/>
    <n v="1000"/>
    <n v="-5745200"/>
    <n v="1.7858418458461318"/>
    <n v="559.96"/>
    <x v="3"/>
    <s v="Décharge"/>
    <x v="1"/>
    <s v="CONGO"/>
    <s v="ɣ"/>
  </r>
  <r>
    <d v="2019-03-18T00:00:00"/>
    <s v="Taxi Aéroport Maya maya-Bureau PALF"/>
    <x v="0"/>
    <x v="2"/>
    <m/>
    <n v="1000"/>
    <n v="-5746200"/>
    <n v="1.7858418458461318"/>
    <n v="559.96"/>
    <x v="3"/>
    <s v="Décharge"/>
    <x v="1"/>
    <s v="CONGO"/>
    <s v="ɣ"/>
  </r>
  <r>
    <d v="2019-03-18T00:00:00"/>
    <s v="Taxi: Bureau-Aeroport pour achat du billet de maitre Séverin"/>
    <x v="0"/>
    <x v="1"/>
    <m/>
    <n v="1000"/>
    <n v="-5747200"/>
    <n v="1.7858418458461318"/>
    <n v="559.96"/>
    <x v="5"/>
    <s v="Décharge"/>
    <x v="1"/>
    <s v="CONGO"/>
    <s v="ɣ"/>
  </r>
  <r>
    <d v="2019-03-18T00:00:00"/>
    <s v="Taxi: Aeroport-Bureau"/>
    <x v="0"/>
    <x v="1"/>
    <m/>
    <n v="1000"/>
    <n v="-5748200"/>
    <n v="1.7858418458461318"/>
    <n v="559.96"/>
    <x v="5"/>
    <s v="Décharge"/>
    <x v="1"/>
    <s v="CONGO"/>
    <s v="ɣ"/>
  </r>
  <r>
    <d v="2019-03-18T00:00:00"/>
    <s v="Taxi Moto hôtel-Gendarmerie à Etoumbi"/>
    <x v="0"/>
    <x v="1"/>
    <m/>
    <n v="500"/>
    <n v="-5748700"/>
    <n v="0.89292092292306591"/>
    <n v="559.96"/>
    <x v="6"/>
    <s v="Décharge"/>
    <x v="1"/>
    <s v="CONGO"/>
    <s v="ɣ"/>
  </r>
  <r>
    <d v="2019-03-18T00:00:00"/>
    <s v="Taxi Moto Gendarmerie-hotel à Etoumbi"/>
    <x v="0"/>
    <x v="1"/>
    <m/>
    <n v="500"/>
    <n v="-5749200"/>
    <n v="0.89292092292306591"/>
    <n v="559.96"/>
    <x v="6"/>
    <s v="Décharge"/>
    <x v="1"/>
    <s v="CONGO"/>
    <s v="ɣ"/>
  </r>
  <r>
    <d v="2019-03-18T00:00:00"/>
    <s v="Taxi Moto hôtel-charden farell à Etoumbi"/>
    <x v="0"/>
    <x v="1"/>
    <m/>
    <n v="500"/>
    <n v="-5749700"/>
    <n v="0.89292092292306591"/>
    <n v="559.96"/>
    <x v="6"/>
    <s v="Décharge"/>
    <x v="1"/>
    <s v="CONGO"/>
    <s v="ɣ"/>
  </r>
  <r>
    <d v="2019-03-18T00:00:00"/>
    <s v="Taxi Moto charden farell-restaurant  à Etoumbi"/>
    <x v="0"/>
    <x v="1"/>
    <m/>
    <n v="500"/>
    <n v="-5750200"/>
    <n v="0.89292092292306591"/>
    <n v="559.96"/>
    <x v="6"/>
    <s v="Décharge"/>
    <x v="1"/>
    <s v="CONGO"/>
    <s v="ɣ"/>
  </r>
  <r>
    <d v="2019-03-18T00:00:00"/>
    <s v="Taxi Moto restaurant-gendarmerie à Etoumbi"/>
    <x v="0"/>
    <x v="1"/>
    <m/>
    <n v="500"/>
    <n v="-5750700"/>
    <n v="0.89292092292306591"/>
    <n v="559.96"/>
    <x v="6"/>
    <s v="Décharge"/>
    <x v="1"/>
    <s v="CONGO"/>
    <s v="ɣ"/>
  </r>
  <r>
    <d v="2019-03-18T00:00:00"/>
    <s v="Taxi Moto gendarmerie-marché à Etoumbi"/>
    <x v="0"/>
    <x v="1"/>
    <m/>
    <n v="500"/>
    <n v="-5751200"/>
    <n v="0.89292092292306591"/>
    <n v="559.96"/>
    <x v="6"/>
    <s v="Décharge"/>
    <x v="1"/>
    <s v="CONGO"/>
    <s v="ɣ"/>
  </r>
  <r>
    <d v="2019-03-18T00:00:00"/>
    <s v="Taxi Moto Marché-gendarmerie à Etoumbi"/>
    <x v="0"/>
    <x v="1"/>
    <m/>
    <n v="500"/>
    <n v="-5751700"/>
    <n v="0.89292092292306591"/>
    <n v="559.96"/>
    <x v="6"/>
    <s v="Décharge"/>
    <x v="1"/>
    <s v="CONGO"/>
    <s v="ɣ"/>
  </r>
  <r>
    <d v="2019-03-18T00:00:00"/>
    <s v="Ration du détenu resté à la gendarmerie d'Etoumbi"/>
    <x v="2"/>
    <x v="1"/>
    <m/>
    <n v="1000"/>
    <n v="-5752700"/>
    <n v="1.7858418458461318"/>
    <n v="559.96"/>
    <x v="6"/>
    <s v="Décharge"/>
    <x v="1"/>
    <s v="CONGO"/>
    <s v="ɣ"/>
  </r>
  <r>
    <d v="2019-03-18T00:00:00"/>
    <s v="Taxi Moto gendarmerie-domicile Cbef"/>
    <x v="0"/>
    <x v="1"/>
    <m/>
    <n v="500"/>
    <n v="-5753200"/>
    <n v="0.89292092292306591"/>
    <n v="559.96"/>
    <x v="6"/>
    <s v="Décharge"/>
    <x v="1"/>
    <s v="CONGO"/>
    <s v="ɣ"/>
  </r>
  <r>
    <d v="2019-03-18T00:00:00"/>
    <s v="Taxi Moto domicile Cbef-hôtel à Etoumbi"/>
    <x v="0"/>
    <x v="1"/>
    <m/>
    <n v="500"/>
    <n v="-5753700"/>
    <n v="0.89292092292306591"/>
    <n v="559.96"/>
    <x v="6"/>
    <s v="Décharge"/>
    <x v="1"/>
    <s v="CONGO"/>
    <s v="ɣ"/>
  </r>
  <r>
    <d v="2019-03-18T00:00:00"/>
    <s v="Taxi à BZV : Bureau - océan du nord - bureau acheter un billet à destination de PNR"/>
    <x v="0"/>
    <x v="1"/>
    <m/>
    <n v="2000"/>
    <n v="-5755700"/>
    <n v="3.5716836916922636"/>
    <n v="559.96"/>
    <x v="8"/>
    <s v="Décharge "/>
    <x v="1"/>
    <s v="CONGO"/>
    <s v="ɣ"/>
  </r>
  <r>
    <d v="2019-03-18T00:00:00"/>
    <s v="Taxi à BZV: Aéroport - bureau après avoir accompagné Luc "/>
    <x v="0"/>
    <x v="1"/>
    <m/>
    <n v="1000"/>
    <n v="-5756700"/>
    <n v="1.7858418458461318"/>
    <n v="559.96"/>
    <x v="8"/>
    <s v="Décharge "/>
    <x v="1"/>
    <s v="CONGO"/>
    <s v="ɣ"/>
  </r>
  <r>
    <d v="2019-03-18T00:00:00"/>
    <s v="Avance sur salaire au comptable Mavy Dierre Aimerel MALELA  /CHQ N 03635028"/>
    <x v="1"/>
    <x v="4"/>
    <m/>
    <n v="200000"/>
    <n v="-5956700"/>
    <n v="357.16836916922637"/>
    <n v="559.96"/>
    <x v="9"/>
    <n v="3635028"/>
    <x v="1"/>
    <s v="CONGO"/>
    <s v="o"/>
  </r>
  <r>
    <d v="2019-03-18T00:00:00"/>
    <s v="FRAIS RET.DEPLACE Chq n°03635028"/>
    <x v="6"/>
    <x v="3"/>
    <m/>
    <n v="3484"/>
    <n v="-5960184"/>
    <n v="6.312623434980341"/>
    <n v="551.91"/>
    <x v="9"/>
    <n v="3635028"/>
    <x v="2"/>
    <s v="CONGO"/>
    <s v="o"/>
  </r>
  <r>
    <d v="2019-03-18T00:00:00"/>
    <s v="Quote part de rémunération versée par PALF à Perrine ODIER, Coordinatrice (Janvier et février 2019 /CHQ N°3635029"/>
    <x v="1"/>
    <x v="4"/>
    <m/>
    <n v="600000"/>
    <n v="-6560184"/>
    <n v="1071.505107507679"/>
    <n v="559.96"/>
    <x v="9"/>
    <n v="3635029"/>
    <x v="1"/>
    <s v="CONGO"/>
    <s v="o"/>
  </r>
  <r>
    <d v="2019-03-18T00:00:00"/>
    <s v="FRAIS RET.DEPLACE Chq n°03635029"/>
    <x v="6"/>
    <x v="3"/>
    <m/>
    <n v="3484"/>
    <n v="-6563668"/>
    <n v="6.312623434980341"/>
    <n v="551.91"/>
    <x v="9"/>
    <n v="3635029"/>
    <x v="2"/>
    <s v="CONGO"/>
    <s v="o"/>
  </r>
  <r>
    <d v="2019-03-19T00:00:00"/>
    <s v="Taxi Domicile-Bureau"/>
    <x v="0"/>
    <x v="1"/>
    <m/>
    <n v="1000"/>
    <n v="-6564668"/>
    <n v="1.7858418458461318"/>
    <n v="559.96"/>
    <x v="1"/>
    <s v="Décharge"/>
    <x v="1"/>
    <s v="CONGO"/>
    <s v="ɣ"/>
  </r>
  <r>
    <d v="2019-03-19T00:00:00"/>
    <s v="Food allowance pendant la pause"/>
    <x v="1"/>
    <x v="1"/>
    <m/>
    <n v="1000"/>
    <n v="-6565668"/>
    <n v="1.7858418458461318"/>
    <n v="559.96"/>
    <x v="1"/>
    <s v="Décharge"/>
    <x v="1"/>
    <s v="CONGO"/>
    <s v="ɣ"/>
  </r>
  <r>
    <d v="2019-03-19T00:00:00"/>
    <s v="Taxi Bureau-Domicile"/>
    <x v="0"/>
    <x v="1"/>
    <m/>
    <n v="1000"/>
    <n v="-6566668"/>
    <n v="1.7858418458461318"/>
    <n v="559.96"/>
    <x v="1"/>
    <s v="Décharge"/>
    <x v="1"/>
    <s v="CONGO"/>
    <s v="ɣ"/>
  </r>
  <r>
    <d v="2019-03-19T00:00:00"/>
    <s v="Taxi domicile-Bureau"/>
    <x v="0"/>
    <x v="1"/>
    <m/>
    <n v="1000"/>
    <n v="-6567668"/>
    <n v="1.7858418458461318"/>
    <n v="559.96"/>
    <x v="2"/>
    <s v="Décharge"/>
    <x v="1"/>
    <s v="CONGO"/>
    <s v="ɣ"/>
  </r>
  <r>
    <d v="2019-03-19T00:00:00"/>
    <s v="Food allowance pendant la pause"/>
    <x v="1"/>
    <x v="1"/>
    <m/>
    <n v="1000"/>
    <n v="-6568668"/>
    <n v="1.7858418458461318"/>
    <n v="559.96"/>
    <x v="2"/>
    <s v="Décharge"/>
    <x v="1"/>
    <s v="CONGO"/>
    <s v="ɣ"/>
  </r>
  <r>
    <d v="2019-03-19T00:00:00"/>
    <s v="Taxi bureau-Agence ocean du Nord pour l'achat du billet"/>
    <x v="0"/>
    <x v="1"/>
    <m/>
    <n v="500"/>
    <n v="-6569168"/>
    <n v="0.89292092292306591"/>
    <n v="559.96"/>
    <x v="2"/>
    <s v="Décharge"/>
    <x v="1"/>
    <s v="CONGO"/>
    <s v="ɣ"/>
  </r>
  <r>
    <d v="2019-03-19T00:00:00"/>
    <s v="Taxi Agences trans afrique express-Stelimac pour acheter le billet"/>
    <x v="0"/>
    <x v="1"/>
    <m/>
    <n v="500"/>
    <n v="-6569668"/>
    <n v="0.89292092292306591"/>
    <n v="559.96"/>
    <x v="2"/>
    <s v="Décharge"/>
    <x v="1"/>
    <s v="CONGO"/>
    <s v="ɣ"/>
  </r>
  <r>
    <d v="2019-03-19T00:00:00"/>
    <s v="Taxi Agences stelimac-seoul pour acheter le billet"/>
    <x v="0"/>
    <x v="1"/>
    <m/>
    <n v="1000"/>
    <n v="-6570668"/>
    <n v="1.7858418458461318"/>
    <n v="559.96"/>
    <x v="2"/>
    <s v="Décharge"/>
    <x v="1"/>
    <s v="CONGO"/>
    <s v="ɣ"/>
  </r>
  <r>
    <d v="2019-03-19T00:00:00"/>
    <s v="Taxi Agence Seoul-parking marché lycée pour recueillir diverses informations sur le depart des bus"/>
    <x v="0"/>
    <x v="1"/>
    <m/>
    <n v="1000"/>
    <n v="-6571668"/>
    <n v="1.7858418458461318"/>
    <n v="559.96"/>
    <x v="2"/>
    <s v="Décharge"/>
    <x v="1"/>
    <s v="CONGO"/>
    <s v="ɣ"/>
  </r>
  <r>
    <d v="2019-03-19T00:00:00"/>
    <s v="Taxi Marché lycée-bureau"/>
    <x v="0"/>
    <x v="1"/>
    <m/>
    <n v="1000"/>
    <n v="-6572668"/>
    <n v="1.7858418458461318"/>
    <n v="559.96"/>
    <x v="2"/>
    <s v="Décharge"/>
    <x v="1"/>
    <s v="CONGO"/>
    <s v="ɣ"/>
  </r>
  <r>
    <d v="2019-03-19T00:00:00"/>
    <s v="Taxi bureau-domicile"/>
    <x v="0"/>
    <x v="1"/>
    <m/>
    <n v="1000"/>
    <n v="-6573668"/>
    <n v="1.7858418458461318"/>
    <n v="559.96"/>
    <x v="2"/>
    <s v="Décharge"/>
    <x v="1"/>
    <s v="CONGO"/>
    <s v="ɣ"/>
  </r>
  <r>
    <d v="2019-03-19T00:00:00"/>
    <s v="Taxi Bureau PALF-Radio Rurale"/>
    <x v="0"/>
    <x v="2"/>
    <m/>
    <n v="1000"/>
    <n v="-6574668"/>
    <n v="1.7858418458461318"/>
    <n v="559.96"/>
    <x v="3"/>
    <s v="Décharge"/>
    <x v="1"/>
    <s v="CONGO"/>
    <s v="ɣ"/>
  </r>
  <r>
    <d v="2019-03-19T00:00:00"/>
    <s v="Taxi Radio Rurale-TOP TV"/>
    <x v="0"/>
    <x v="2"/>
    <m/>
    <n v="1000"/>
    <n v="-6575668"/>
    <n v="1.7858418458461318"/>
    <n v="559.96"/>
    <x v="3"/>
    <s v="Décharge"/>
    <x v="1"/>
    <s v="CONGO"/>
    <s v="ɣ"/>
  </r>
  <r>
    <d v="2019-03-19T00:00:00"/>
    <s v="Taxi TOP TV-Radio Liberté"/>
    <x v="0"/>
    <x v="2"/>
    <m/>
    <n v="1000"/>
    <n v="-6576668"/>
    <n v="1.7858418458461318"/>
    <n v="559.96"/>
    <x v="3"/>
    <s v="Décharge"/>
    <x v="1"/>
    <s v="CONGO"/>
    <s v="ɣ"/>
  </r>
  <r>
    <d v="2019-03-19T00:00:00"/>
    <s v="Taxi Radio Liberté-Bureau PALF"/>
    <x v="0"/>
    <x v="2"/>
    <m/>
    <n v="1000"/>
    <n v="-6577668"/>
    <n v="1.7858418458461318"/>
    <n v="559.96"/>
    <x v="3"/>
    <s v="Décharge"/>
    <x v="1"/>
    <s v="CONGO"/>
    <s v="ɣ"/>
  </r>
  <r>
    <d v="2019-03-19T00:00:00"/>
    <s v="Taxi Etoumbi-Makoua"/>
    <x v="0"/>
    <x v="1"/>
    <m/>
    <n v="3000"/>
    <n v="-6580668"/>
    <n v="5.357525537538395"/>
    <n v="559.96"/>
    <x v="6"/>
    <s v="Décharge"/>
    <x v="1"/>
    <s v="CONGO"/>
    <s v="ɣ"/>
  </r>
  <r>
    <d v="2019-03-19T00:00:00"/>
    <s v="Taxi Makoua-Ouesso"/>
    <x v="0"/>
    <x v="1"/>
    <m/>
    <n v="10000"/>
    <n v="-6590668"/>
    <n v="17.858418458461319"/>
    <n v="559.96"/>
    <x v="6"/>
    <s v="Décharge"/>
    <x v="1"/>
    <s v="CONGO"/>
    <s v="ɣ"/>
  </r>
  <r>
    <d v="2019-03-19T00:00:00"/>
    <s v="Taxi gare routière-case de passage à Ouesso"/>
    <x v="0"/>
    <x v="1"/>
    <m/>
    <n v="500"/>
    <n v="-6591168"/>
    <n v="0.89292092292306591"/>
    <n v="559.96"/>
    <x v="6"/>
    <s v="Décharge"/>
    <x v="1"/>
    <s v="CONGO"/>
    <s v="ɣ"/>
  </r>
  <r>
    <d v="2019-03-19T00:00:00"/>
    <s v="Taxi case de passage-restaurant à ouesso"/>
    <x v="0"/>
    <x v="1"/>
    <m/>
    <n v="500"/>
    <n v="-6591668"/>
    <n v="0.89292092292306591"/>
    <n v="559.96"/>
    <x v="6"/>
    <s v="Décharge"/>
    <x v="1"/>
    <s v="CONGO"/>
    <s v="ɣ"/>
  </r>
  <r>
    <d v="2019-03-19T00:00:00"/>
    <s v="Taxi restaurant-case de passage palf à Ouesso"/>
    <x v="0"/>
    <x v="1"/>
    <m/>
    <n v="500"/>
    <n v="-6592168"/>
    <n v="0.89292092292306591"/>
    <n v="559.96"/>
    <x v="6"/>
    <s v="Décharge"/>
    <x v="1"/>
    <s v="CONGO"/>
    <s v="ɣ"/>
  </r>
  <r>
    <d v="2019-03-19T00:00:00"/>
    <s v="Paiement frais d'hôtel à Etoumbi du 14 au 19 Mars soit 5 nuitées"/>
    <x v="4"/>
    <x v="1"/>
    <m/>
    <n v="75000"/>
    <n v="-6667168"/>
    <n v="133.93813843845987"/>
    <n v="559.96"/>
    <x v="6"/>
    <n v="102"/>
    <x v="1"/>
    <s v="CONGO"/>
    <s v="o"/>
  </r>
  <r>
    <d v="2019-03-19T00:00:00"/>
    <s v="Food allowance à Etoumbi du 14 au 19 Mars soit 6 jours"/>
    <x v="4"/>
    <x v="1"/>
    <m/>
    <n v="60000"/>
    <n v="-6727168"/>
    <n v="107.15051075076791"/>
    <n v="559.96"/>
    <x v="6"/>
    <s v="Décharge"/>
    <x v="1"/>
    <s v="CONGO"/>
    <s v="ɣ"/>
  </r>
  <r>
    <d v="2019-03-19T00:00:00"/>
    <s v="Taxi à BZV: Bureau - Océan du Nord - bureau annuler le billet de PNR"/>
    <x v="0"/>
    <x v="1"/>
    <m/>
    <n v="2000"/>
    <n v="-6729168"/>
    <n v="3.5716836916922636"/>
    <n v="559.96"/>
    <x v="8"/>
    <s v="Décharge "/>
    <x v="1"/>
    <s v="CONGO"/>
    <s v="ɣ"/>
  </r>
  <r>
    <d v="2019-03-19T00:00:00"/>
    <s v="Pénalité pour l'annulation du billet de PNR "/>
    <x v="13"/>
    <x v="1"/>
    <m/>
    <n v="2000"/>
    <n v="-6731168"/>
    <n v="3.5716836916922636"/>
    <n v="559.96"/>
    <x v="8"/>
    <s v="Décharge "/>
    <x v="1"/>
    <s v="CONGO"/>
    <s v="ɣ"/>
  </r>
  <r>
    <d v="2019-03-19T00:00:00"/>
    <s v="Maitre Anicet MOUSSAHOU GOMA contrat d'engagement d'avocat du 15 mars 2019  /CHQ N 03635031"/>
    <x v="8"/>
    <x v="1"/>
    <m/>
    <n v="200000"/>
    <n v="-6931168"/>
    <n v="357.16836916922637"/>
    <n v="559.96"/>
    <x v="9"/>
    <n v="3635031"/>
    <x v="1"/>
    <s v="CONGO"/>
    <s v="o"/>
  </r>
  <r>
    <d v="2019-03-19T00:00:00"/>
    <s v="FRAIS RET.DEPLACE Chq n°03635031"/>
    <x v="6"/>
    <x v="3"/>
    <m/>
    <n v="3484"/>
    <n v="-6934652"/>
    <n v="6.312623434980341"/>
    <n v="551.91"/>
    <x v="9"/>
    <n v="3635031"/>
    <x v="2"/>
    <s v="CONGO"/>
    <s v="o"/>
  </r>
  <r>
    <d v="2019-03-19T00:00:00"/>
    <s v="Maitre Scrutin Mabiking MOUYETI contrat d'engagement d'avocat du 15 mars 2019  /CHQ N 03635030"/>
    <x v="8"/>
    <x v="1"/>
    <m/>
    <n v="125000"/>
    <n v="-7059652"/>
    <n v="223.23023073076646"/>
    <n v="559.96"/>
    <x v="9"/>
    <n v="3635030"/>
    <x v="1"/>
    <s v="CONGO"/>
    <s v="o"/>
  </r>
  <r>
    <d v="2019-03-19T00:00:00"/>
    <s v="FRAIS RET.DEPLACE Chq n°03635030"/>
    <x v="6"/>
    <x v="3"/>
    <m/>
    <n v="3484"/>
    <n v="-7063136"/>
    <n v="6.312623434980341"/>
    <n v="551.91"/>
    <x v="9"/>
    <n v="3635030"/>
    <x v="2"/>
    <s v="CONGO"/>
    <s v="o"/>
  </r>
  <r>
    <d v="2019-03-20T00:00:00"/>
    <s v="Taxi bureau-agence Océan du nord Jeanne vialle-bureau"/>
    <x v="0"/>
    <x v="0"/>
    <m/>
    <n v="2000"/>
    <n v="-7065136"/>
    <n v="3.5283325100557477"/>
    <n v="566.84"/>
    <x v="0"/>
    <s v="décharge"/>
    <x v="0"/>
    <s v="CONGO"/>
    <s v="ɣ"/>
  </r>
  <r>
    <d v="2019-03-20T00:00:00"/>
    <s v="Achat Billet BZV-PNR"/>
    <x v="0"/>
    <x v="0"/>
    <m/>
    <n v="12000"/>
    <n v="-7077136"/>
    <n v="21.169995060334486"/>
    <n v="566.84"/>
    <x v="0"/>
    <s v="210306002019--34"/>
    <x v="0"/>
    <s v="CONGO"/>
    <s v="o"/>
  </r>
  <r>
    <d v="2019-03-20T00:00:00"/>
    <s v="Taxi Domicile-Bureau"/>
    <x v="0"/>
    <x v="1"/>
    <m/>
    <n v="1000"/>
    <n v="-7078136"/>
    <n v="1.7858418458461318"/>
    <n v="559.96"/>
    <x v="1"/>
    <s v="Décharge"/>
    <x v="1"/>
    <s v="CONGO"/>
    <s v="ɣ"/>
  </r>
  <r>
    <d v="2019-03-20T00:00:00"/>
    <s v="Food allowance pendant la pause"/>
    <x v="1"/>
    <x v="1"/>
    <m/>
    <n v="1000"/>
    <n v="-7079136"/>
    <n v="1.7858418458461318"/>
    <n v="559.96"/>
    <x v="1"/>
    <s v="Décharge"/>
    <x v="1"/>
    <s v="CONGO"/>
    <s v="ɣ"/>
  </r>
  <r>
    <d v="2019-03-20T00:00:00"/>
    <s v="Taxi Bureau-Domicile"/>
    <x v="0"/>
    <x v="1"/>
    <m/>
    <n v="1000"/>
    <n v="-7080136"/>
    <n v="1.7858418458461318"/>
    <n v="559.96"/>
    <x v="1"/>
    <s v="Décharge"/>
    <x v="1"/>
    <s v="CONGO"/>
    <s v="ɣ"/>
  </r>
  <r>
    <d v="2019-03-20T00:00:00"/>
    <s v="Taxi domicile-parking marché lycée pour prendre le bus à destination d'owando"/>
    <x v="0"/>
    <x v="1"/>
    <m/>
    <n v="2500"/>
    <n v="-7082636"/>
    <n v="4.4646046146153298"/>
    <n v="559.96"/>
    <x v="2"/>
    <s v="Décharge"/>
    <x v="1"/>
    <s v="CONGO"/>
    <s v="ɣ"/>
  </r>
  <r>
    <d v="2019-03-20T00:00:00"/>
    <s v="Billets Coaster à destination d'Owando/ Jospin et Amenophys"/>
    <x v="0"/>
    <x v="1"/>
    <m/>
    <n v="20000"/>
    <n v="-7102636"/>
    <n v="35.716836916922638"/>
    <n v="559.96"/>
    <x v="2"/>
    <s v="Décharge"/>
    <x v="1"/>
    <s v="CONGO"/>
    <s v="ɣ"/>
  </r>
  <r>
    <d v="2019-03-20T00:00:00"/>
    <s v="Taxi moto parking marché-hôtel à Owando"/>
    <x v="0"/>
    <x v="1"/>
    <m/>
    <n v="300"/>
    <n v="-7102936"/>
    <n v="0.53575255375383957"/>
    <n v="559.96"/>
    <x v="2"/>
    <s v="Décharge"/>
    <x v="1"/>
    <s v="CONGO"/>
    <s v="ɣ"/>
  </r>
  <r>
    <d v="2019-03-20T00:00:00"/>
    <s v="Taxi moto hôtel-restaurant à Owando"/>
    <x v="0"/>
    <x v="1"/>
    <m/>
    <n v="300"/>
    <n v="-7103236"/>
    <n v="0.53575255375383957"/>
    <n v="559.96"/>
    <x v="2"/>
    <s v="Décharge"/>
    <x v="1"/>
    <s v="CONGO"/>
    <s v="ɣ"/>
  </r>
  <r>
    <d v="2019-03-20T00:00:00"/>
    <s v="Taxi moto restaurant-hôtel à Owando"/>
    <x v="0"/>
    <x v="1"/>
    <m/>
    <n v="300"/>
    <n v="-7103536"/>
    <n v="0.53575255375383957"/>
    <n v="559.96"/>
    <x v="2"/>
    <s v="Décharge"/>
    <x v="1"/>
    <s v="CONGO"/>
    <s v="ɣ"/>
  </r>
  <r>
    <d v="2019-03-20T00:00:00"/>
    <s v="Taxi domicile-terminus des bus de Mikalou"/>
    <x v="0"/>
    <x v="1"/>
    <m/>
    <n v="2000"/>
    <n v="-7105536"/>
    <n v="3.5716836916922636"/>
    <n v="559.96"/>
    <x v="12"/>
    <s v="Décharge"/>
    <x v="1"/>
    <s v="CONGO"/>
    <s v="ɣ"/>
  </r>
  <r>
    <d v="2019-03-20T00:00:00"/>
    <s v="Taxi moto à Owando Terminus des bus-hôtel"/>
    <x v="0"/>
    <x v="1"/>
    <m/>
    <n v="300"/>
    <n v="-7105836"/>
    <n v="0.53575255375383957"/>
    <n v="559.96"/>
    <x v="12"/>
    <s v="Décharge"/>
    <x v="1"/>
    <s v="CONGO"/>
    <s v="ɣ"/>
  </r>
  <r>
    <d v="2019-03-20T00:00:00"/>
    <s v="Taxi moto hôtel-restaurant"/>
    <x v="0"/>
    <x v="1"/>
    <m/>
    <n v="300"/>
    <n v="-7106136"/>
    <n v="0.53575255375383957"/>
    <n v="559.96"/>
    <x v="12"/>
    <s v="Décharge"/>
    <x v="1"/>
    <s v="CONGO"/>
    <s v="ɣ"/>
  </r>
  <r>
    <d v="2019-03-20T00:00:00"/>
    <s v="Taxi Restaurant-hôtel"/>
    <x v="0"/>
    <x v="1"/>
    <m/>
    <n v="300"/>
    <n v="-7106436"/>
    <n v="0.53575255375383957"/>
    <n v="559.96"/>
    <x v="12"/>
    <s v="Décharge"/>
    <x v="1"/>
    <s v="CONGO"/>
    <s v="ɣ"/>
  </r>
  <r>
    <d v="2019-03-20T00:00:00"/>
    <s v="Taxi case de passage-Ddef à Ouesso"/>
    <x v="0"/>
    <x v="1"/>
    <m/>
    <n v="500"/>
    <n v="-7106936"/>
    <n v="0.89292092292306591"/>
    <n v="559.96"/>
    <x v="6"/>
    <s v="Décharge"/>
    <x v="1"/>
    <s v="CONGO"/>
    <s v="ɣ"/>
  </r>
  <r>
    <d v="2019-03-20T00:00:00"/>
    <s v="Taxi DDEF-TGI à ouesso"/>
    <x v="0"/>
    <x v="1"/>
    <m/>
    <n v="500"/>
    <n v="-7107436"/>
    <n v="0.89292092292306591"/>
    <n v="559.96"/>
    <x v="6"/>
    <s v="Décharge"/>
    <x v="1"/>
    <s v="CONGO"/>
    <s v="ɣ"/>
  </r>
  <r>
    <d v="2019-03-20T00:00:00"/>
    <s v="Taxi TGI-Ddef à Ouesso"/>
    <x v="0"/>
    <x v="1"/>
    <m/>
    <n v="500"/>
    <n v="-7107936"/>
    <n v="0.89292092292306591"/>
    <n v="559.96"/>
    <x v="6"/>
    <s v="Décharge"/>
    <x v="1"/>
    <s v="CONGO"/>
    <s v="ɣ"/>
  </r>
  <r>
    <d v="2019-03-20T00:00:00"/>
    <s v="Taxi Ddef-case de passage Palf à Ouesso "/>
    <x v="0"/>
    <x v="1"/>
    <m/>
    <n v="500"/>
    <n v="-7108436"/>
    <n v="0.89292092292306591"/>
    <n v="559.96"/>
    <x v="6"/>
    <s v="Décharge"/>
    <x v="1"/>
    <s v="CONGO"/>
    <s v="ɣ"/>
  </r>
  <r>
    <d v="2019-03-20T00:00:00"/>
    <s v="Taxi case de passage-restaurant à Ouesso "/>
    <x v="0"/>
    <x v="1"/>
    <m/>
    <n v="500"/>
    <n v="-7108936"/>
    <n v="0.89292092292306591"/>
    <n v="559.96"/>
    <x v="6"/>
    <s v="Décharge"/>
    <x v="1"/>
    <s v="CONGO"/>
    <s v="ɣ"/>
  </r>
  <r>
    <d v="2019-03-20T00:00:00"/>
    <s v="Taxi restaurant-case de passage palf à Ouesso"/>
    <x v="0"/>
    <x v="1"/>
    <m/>
    <n v="500"/>
    <n v="-7109436"/>
    <n v="0.89292092292306591"/>
    <n v="559.96"/>
    <x v="6"/>
    <s v="Décharge"/>
    <x v="1"/>
    <s v="CONGO"/>
    <s v="ɣ"/>
  </r>
  <r>
    <d v="2019-03-21T00:00:00"/>
    <s v="Taxi domicile-agence Océan du nord Jeanne Vialle"/>
    <x v="0"/>
    <x v="0"/>
    <m/>
    <n v="1000"/>
    <n v="-7110436"/>
    <n v="1.7641662550278738"/>
    <n v="566.84"/>
    <x v="0"/>
    <s v="décharge"/>
    <x v="0"/>
    <s v="CONGO"/>
    <s v="ɣ"/>
  </r>
  <r>
    <d v="2019-03-21T00:00:00"/>
    <s v="Taxi agence Océan du nord NKouikou-Appartement"/>
    <x v="0"/>
    <x v="0"/>
    <m/>
    <n v="1500"/>
    <n v="-7111936"/>
    <n v="2.6462493825418107"/>
    <n v="566.84"/>
    <x v="0"/>
    <s v="décharge"/>
    <x v="0"/>
    <s v="CONGO"/>
    <s v="ɣ"/>
  </r>
  <r>
    <d v="2019-03-21T00:00:00"/>
    <s v="Taxi: Domicile-Siège de la délégation de l'Union Eurpéenne"/>
    <x v="0"/>
    <x v="1"/>
    <m/>
    <n v="1000"/>
    <n v="-7112936"/>
    <n v="1.7858418458461318"/>
    <n v="559.96"/>
    <x v="13"/>
    <s v="Décharge"/>
    <x v="1"/>
    <s v="CONGO"/>
    <s v="ɣ"/>
  </r>
  <r>
    <d v="2019-03-21T00:00:00"/>
    <s v="Taxi: Siège UE-Bureau"/>
    <x v="0"/>
    <x v="1"/>
    <m/>
    <n v="700"/>
    <n v="-7113636"/>
    <n v="1.2500892920922921"/>
    <n v="559.96"/>
    <x v="13"/>
    <s v="Décharge"/>
    <x v="1"/>
    <s v="CONGO"/>
    <s v="ɣ"/>
  </r>
  <r>
    <d v="2019-03-21T00:00:00"/>
    <s v="Taxi: Bureau-TGI de Brazzaville en remplacement de Gaudet à l'audience du cas LOBOKO Dénise"/>
    <x v="0"/>
    <x v="1"/>
    <m/>
    <n v="1000"/>
    <n v="-7114636"/>
    <n v="1.7858418458461318"/>
    <n v="559.96"/>
    <x v="13"/>
    <s v="Décharge"/>
    <x v="1"/>
    <s v="CONGO"/>
    <s v="ɣ"/>
  </r>
  <r>
    <d v="2019-03-21T00:00:00"/>
    <s v="Taxi: TGI-Domicile"/>
    <x v="0"/>
    <x v="1"/>
    <m/>
    <n v="1000"/>
    <n v="-7115636"/>
    <n v="1.7858418458461318"/>
    <n v="559.96"/>
    <x v="13"/>
    <s v="Décharge"/>
    <x v="1"/>
    <s v="CONGO"/>
    <s v="ɣ"/>
  </r>
  <r>
    <d v="2019-03-21T00:00:00"/>
    <s v="Frais de transfert à Amenophys/OWANDO"/>
    <x v="10"/>
    <x v="3"/>
    <m/>
    <n v="2000"/>
    <n v="-7117636"/>
    <n v="3.623779239368738"/>
    <n v="551.91"/>
    <x v="10"/>
    <s v="41/GCF"/>
    <x v="2"/>
    <s v="CONGO"/>
    <s v="o"/>
  </r>
  <r>
    <d v="2019-03-21T00:00:00"/>
    <s v="Taxi Domicile-Bureau"/>
    <x v="0"/>
    <x v="1"/>
    <m/>
    <n v="1000"/>
    <n v="-7118636"/>
    <n v="1.7858418458461318"/>
    <n v="559.96"/>
    <x v="1"/>
    <s v="Décharge"/>
    <x v="1"/>
    <s v="CONGO"/>
    <s v="ɣ"/>
  </r>
  <r>
    <d v="2019-03-21T00:00:00"/>
    <s v="Food allowance pendant la pause"/>
    <x v="1"/>
    <x v="1"/>
    <m/>
    <n v="1000"/>
    <n v="-7119636"/>
    <n v="1.7858418458461318"/>
    <n v="559.96"/>
    <x v="1"/>
    <s v="Décharge"/>
    <x v="1"/>
    <s v="CONGO"/>
    <s v="ɣ"/>
  </r>
  <r>
    <d v="2019-03-21T00:00:00"/>
    <s v="Taxi Bureau-Domicile"/>
    <x v="0"/>
    <x v="1"/>
    <m/>
    <n v="1000"/>
    <n v="-7120636"/>
    <n v="1.7858418458461318"/>
    <n v="559.96"/>
    <x v="1"/>
    <s v="Décharge"/>
    <x v="1"/>
    <s v="CONGO"/>
    <s v="ɣ"/>
  </r>
  <r>
    <d v="2019-03-21T00:00:00"/>
    <s v="Taxi moto hôtel-DDEF  d'Owando pour rencontrer le chauf faune,la DD et recuperer la copie du pv de restitution de scellés"/>
    <x v="0"/>
    <x v="1"/>
    <m/>
    <n v="300"/>
    <n v="-7120936"/>
    <n v="0.53575255375383957"/>
    <n v="559.96"/>
    <x v="2"/>
    <s v="Décharge"/>
    <x v="1"/>
    <s v="CONGO"/>
    <s v="ɣ"/>
  </r>
  <r>
    <d v="2019-03-21T00:00:00"/>
    <s v="Taxi  moto DDEF-TGI d'owando pour consulter le role d'audience"/>
    <x v="0"/>
    <x v="1"/>
    <m/>
    <n v="300"/>
    <n v="-7121236"/>
    <n v="0.53575255375383957"/>
    <n v="559.96"/>
    <x v="2"/>
    <s v="Décharge"/>
    <x v="1"/>
    <s v="CONGO"/>
    <s v="ɣ"/>
  </r>
  <r>
    <d v="2019-03-21T00:00:00"/>
    <s v="Taxi TGI d'Owando-charden farell"/>
    <x v="0"/>
    <x v="1"/>
    <m/>
    <n v="300"/>
    <n v="-7121536"/>
    <n v="0.53575255375383957"/>
    <n v="559.96"/>
    <x v="2"/>
    <s v="Décharge"/>
    <x v="1"/>
    <s v="CONGO"/>
    <s v="ɣ"/>
  </r>
  <r>
    <d v="2019-03-21T00:00:00"/>
    <s v="Taxi Charden farell-agence ocean du Nord pour verifier s'il y aura un bus en partance d'Etoumbi "/>
    <x v="0"/>
    <x v="1"/>
    <m/>
    <n v="300"/>
    <n v="-7121836"/>
    <n v="0.53575255375383957"/>
    <n v="559.96"/>
    <x v="2"/>
    <s v="Décharge"/>
    <x v="1"/>
    <s v="CONGO"/>
    <s v="ɣ"/>
  </r>
  <r>
    <d v="2019-03-21T00:00:00"/>
    <s v="Taxi Charden farell-Maison d'arrêt d'Owando pour rencontrer et signifier au directeur de notre presence à Owando"/>
    <x v="0"/>
    <x v="1"/>
    <m/>
    <n v="300"/>
    <n v="-7122136"/>
    <n v="0.53575255375383957"/>
    <n v="559.96"/>
    <x v="2"/>
    <s v="Décharge"/>
    <x v="1"/>
    <s v="CONGO"/>
    <s v="ɣ"/>
  </r>
  <r>
    <d v="2019-03-21T00:00:00"/>
    <s v="Taxi moto Maison d'arrêt-commissariat de police  pour la visite geôle à Owando"/>
    <x v="0"/>
    <x v="1"/>
    <m/>
    <n v="300"/>
    <n v="-7122436"/>
    <n v="0.53575255375383957"/>
    <n v="559.96"/>
    <x v="2"/>
    <s v="Décharge"/>
    <x v="1"/>
    <s v="CONGO"/>
    <s v="ɣ"/>
  </r>
  <r>
    <d v="2019-03-21T00:00:00"/>
    <s v="Taxi moto commissariat de police-restaurant à Owando"/>
    <x v="0"/>
    <x v="1"/>
    <m/>
    <n v="300"/>
    <n v="-7122736"/>
    <n v="0.53575255375383957"/>
    <n v="559.96"/>
    <x v="2"/>
    <s v="Décharge"/>
    <x v="1"/>
    <s v="CONGO"/>
    <s v="ɣ"/>
  </r>
  <r>
    <d v="2019-03-21T00:00:00"/>
    <s v="Taxi moto restaurant-boutique à Ownado pour acheter la ration des prévenus"/>
    <x v="0"/>
    <x v="1"/>
    <m/>
    <n v="300"/>
    <n v="-7123036"/>
    <n v="0.53575255375383957"/>
    <n v="559.96"/>
    <x v="2"/>
    <s v="Décharge"/>
    <x v="1"/>
    <s v="CONGO"/>
    <s v="ɣ"/>
  </r>
  <r>
    <d v="2019-03-21T00:00:00"/>
    <s v="Taxi moto Boutique-gendarmerie à Owando pour la remise de la ration"/>
    <x v="0"/>
    <x v="1"/>
    <m/>
    <n v="300"/>
    <n v="-7123336"/>
    <n v="0.53575255375383957"/>
    <n v="559.96"/>
    <x v="2"/>
    <s v="Décharge"/>
    <x v="1"/>
    <s v="CONGO"/>
    <s v="ɣ"/>
  </r>
  <r>
    <d v="2019-03-21T00:00:00"/>
    <s v="Taxi moto gendarmerie-hôpital à Owando"/>
    <x v="0"/>
    <x v="1"/>
    <m/>
    <n v="300"/>
    <n v="-7123636"/>
    <n v="0.53575255375383957"/>
    <n v="559.96"/>
    <x v="2"/>
    <s v="Décharge"/>
    <x v="1"/>
    <s v="CONGO"/>
    <s v="ɣ"/>
  </r>
  <r>
    <d v="2019-03-21T00:00:00"/>
    <s v="Taxi moto hôpital-restaurant à Owando"/>
    <x v="0"/>
    <x v="1"/>
    <m/>
    <n v="300"/>
    <n v="-7123936"/>
    <n v="0.53575255375383957"/>
    <n v="559.96"/>
    <x v="2"/>
    <s v="Décharge"/>
    <x v="1"/>
    <s v="CONGO"/>
    <s v="ɣ"/>
  </r>
  <r>
    <d v="2019-03-21T00:00:00"/>
    <s v="Taxi moto restaurant-hôtel à Owando"/>
    <x v="0"/>
    <x v="1"/>
    <m/>
    <n v="300"/>
    <n v="-7124236"/>
    <n v="0.53575255375383957"/>
    <n v="559.96"/>
    <x v="2"/>
    <s v="Décharge"/>
    <x v="1"/>
    <s v="CONGO"/>
    <s v="ɣ"/>
  </r>
  <r>
    <d v="2019-03-21T00:00:00"/>
    <s v="Paiement Frais d'hôtel à Owando du 20 au 22 Mars 2019 soit 02 Nuitées"/>
    <x v="4"/>
    <x v="1"/>
    <m/>
    <n v="30000"/>
    <n v="-7154236"/>
    <n v="53.575255375383954"/>
    <n v="559.96"/>
    <x v="2"/>
    <n v="203"/>
    <x v="1"/>
    <s v="CONGO"/>
    <s v="o"/>
  </r>
  <r>
    <d v="2019-03-21T00:00:00"/>
    <s v="Ration des detenus à Owando du 21 Mars 2019 soit 01 jour"/>
    <x v="2"/>
    <x v="1"/>
    <m/>
    <n v="10400"/>
    <n v="-7164636"/>
    <n v="18.572755196799772"/>
    <n v="559.96"/>
    <x v="2"/>
    <s v="Décharge"/>
    <x v="1"/>
    <s v="CONGO"/>
    <s v="ɣ"/>
  </r>
  <r>
    <d v="2019-03-21T00:00:00"/>
    <s v="Food allowance à Owando du 20 au 22 Mars 2019 soit 03 jours"/>
    <x v="4"/>
    <x v="1"/>
    <m/>
    <n v="30000"/>
    <n v="-7194636"/>
    <n v="53.575255375383954"/>
    <n v="559.96"/>
    <x v="2"/>
    <s v="Décharge"/>
    <x v="1"/>
    <s v="CONGO"/>
    <s v="ɣ"/>
  </r>
  <r>
    <d v="2019-03-21T00:00:00"/>
    <s v="Taxi Bureau PALF-Radio Rurale"/>
    <x v="0"/>
    <x v="2"/>
    <m/>
    <n v="1000"/>
    <n v="-7195636"/>
    <n v="1.7858418458461318"/>
    <n v="559.96"/>
    <x v="3"/>
    <s v="Décharge"/>
    <x v="1"/>
    <s v="CONGO"/>
    <s v="ɣ"/>
  </r>
  <r>
    <d v="2019-03-21T00:00:00"/>
    <s v="Taxi Radio Rurale-TOP TV"/>
    <x v="0"/>
    <x v="2"/>
    <m/>
    <n v="1000"/>
    <n v="-7196636"/>
    <n v="1.7858418458461318"/>
    <n v="559.96"/>
    <x v="3"/>
    <s v="Décharge"/>
    <x v="1"/>
    <s v="CONGO"/>
    <s v="ɣ"/>
  </r>
  <r>
    <d v="2019-03-21T00:00:00"/>
    <s v="Taxi TOP TV-Radio liberté"/>
    <x v="0"/>
    <x v="2"/>
    <m/>
    <n v="1000"/>
    <n v="-7197636"/>
    <n v="1.7858418458461318"/>
    <n v="559.96"/>
    <x v="3"/>
    <s v="Décharge"/>
    <x v="1"/>
    <s v="CONGO"/>
    <s v="ɣ"/>
  </r>
  <r>
    <d v="2019-03-21T00:00:00"/>
    <s v="Taxi Radio librté-Quincaillerie sur l'avenue de la paix"/>
    <x v="0"/>
    <x v="2"/>
    <m/>
    <n v="1000"/>
    <n v="-7198636"/>
    <n v="1.7858418458461318"/>
    <n v="559.96"/>
    <x v="3"/>
    <s v="Décharge"/>
    <x v="1"/>
    <s v="CONGO"/>
    <s v="ɣ"/>
  </r>
  <r>
    <d v="2019-03-21T00:00:00"/>
    <s v="Taxi Quincaillerie sur l'avenue de la paix-Magasin TPI (Tout Pour l'Industrie)"/>
    <x v="0"/>
    <x v="2"/>
    <m/>
    <n v="1000"/>
    <n v="-7199636"/>
    <n v="1.7858418458461318"/>
    <n v="559.96"/>
    <x v="3"/>
    <s v="Décharge"/>
    <x v="1"/>
    <s v="CONGO"/>
    <s v="ɣ"/>
  </r>
  <r>
    <d v="2019-03-21T00:00:00"/>
    <s v="Taxi Magasin TPI (Tout Pour l'Industrie)-Bureau PALF "/>
    <x v="0"/>
    <x v="2"/>
    <m/>
    <n v="1000"/>
    <n v="-7200636"/>
    <n v="1.7858418458461318"/>
    <n v="559.96"/>
    <x v="3"/>
    <s v="Décharge"/>
    <x v="1"/>
    <s v="CONGO"/>
    <s v="ɣ"/>
  </r>
  <r>
    <d v="2019-03-21T00:00:00"/>
    <s v="Achat du papier higienique pour le bureau PALF  "/>
    <x v="3"/>
    <x v="3"/>
    <m/>
    <n v="4500"/>
    <n v="-7205136"/>
    <n v="8.1535032885796603"/>
    <n v="551.91"/>
    <x v="3"/>
    <s v="Oui"/>
    <x v="2"/>
    <s v="CONGO"/>
    <s v="o"/>
  </r>
  <r>
    <d v="2019-03-21T00:00:00"/>
    <s v="Taxi moto hôtel-DDEF, pour civilités à la DD et rencontrer le chef faune"/>
    <x v="0"/>
    <x v="1"/>
    <m/>
    <n v="300"/>
    <n v="-7205436"/>
    <n v="0.53575255375383957"/>
    <n v="559.96"/>
    <x v="12"/>
    <s v="Décharge"/>
    <x v="1"/>
    <s v="CONGO"/>
    <s v="ɣ"/>
  </r>
  <r>
    <d v="2019-03-21T00:00:00"/>
    <s v="Taxi moto DDEF-TGI pour suivre l'audience"/>
    <x v="0"/>
    <x v="1"/>
    <m/>
    <n v="300"/>
    <n v="-7205736"/>
    <n v="0.53575255375383957"/>
    <n v="559.96"/>
    <x v="12"/>
    <s v="Décharge"/>
    <x v="1"/>
    <s v="CONGO"/>
    <s v="ɣ"/>
  </r>
  <r>
    <d v="2019-03-21T00:00:00"/>
    <s v="Taxi moto TGI-Charden farell pour retirer les fonds envoyés par Mavy"/>
    <x v="0"/>
    <x v="1"/>
    <m/>
    <n v="300"/>
    <n v="-7206036"/>
    <n v="0.53575255375383957"/>
    <n v="559.96"/>
    <x v="12"/>
    <s v="Décharge"/>
    <x v="1"/>
    <s v="CONGO"/>
    <s v="ɣ"/>
  </r>
  <r>
    <d v="2019-03-21T00:00:00"/>
    <s v="Taxi moto charden farell-agence océan du nord pour renseignement concernant le programme des bus"/>
    <x v="0"/>
    <x v="1"/>
    <m/>
    <n v="300"/>
    <n v="-7206336"/>
    <n v="0.53575255375383957"/>
    <n v="559.96"/>
    <x v="12"/>
    <s v="Décharge"/>
    <x v="1"/>
    <s v="CONGO"/>
    <s v="ɣ"/>
  </r>
  <r>
    <d v="2019-03-21T00:00:00"/>
    <s v="Taxi moto agence océan du nord-Maison d'arrêt pour la rencontre avec le directeur et visite geôle"/>
    <x v="0"/>
    <x v="1"/>
    <m/>
    <n v="300"/>
    <n v="-7206636"/>
    <n v="0.53575255375383957"/>
    <n v="559.96"/>
    <x v="12"/>
    <s v="Décharge"/>
    <x v="1"/>
    <s v="CONGO"/>
    <s v="ɣ"/>
  </r>
  <r>
    <d v="2019-03-21T00:00:00"/>
    <s v="Taxi moto Maison d'arrêt-Commissariat de police pour la visite geôle"/>
    <x v="0"/>
    <x v="1"/>
    <m/>
    <n v="300"/>
    <n v="-7206936"/>
    <n v="0.53575255375383957"/>
    <n v="559.96"/>
    <x v="12"/>
    <s v="Décharge"/>
    <x v="1"/>
    <s v="CONGO"/>
    <s v="ɣ"/>
  </r>
  <r>
    <d v="2019-03-21T00:00:00"/>
    <s v="Taxi moto commissariat de police-Restaurant"/>
    <x v="0"/>
    <x v="1"/>
    <m/>
    <n v="300"/>
    <n v="-7207236"/>
    <n v="0.53575255375383957"/>
    <n v="559.96"/>
    <x v="12"/>
    <s v="Décharge"/>
    <x v="1"/>
    <s v="CONGO"/>
    <s v="ɣ"/>
  </r>
  <r>
    <d v="2019-03-21T00:00:00"/>
    <s v="Taxi moto restaurant-gendarmerie pour la visite au détenu AYOA Guellord"/>
    <x v="0"/>
    <x v="1"/>
    <m/>
    <n v="300"/>
    <n v="-7207536"/>
    <n v="0.53575255375383957"/>
    <n v="559.96"/>
    <x v="12"/>
    <s v="Décharge"/>
    <x v="1"/>
    <s v="CONGO"/>
    <s v="ɣ"/>
  </r>
  <r>
    <d v="2019-03-21T00:00:00"/>
    <s v="Taxi moto gendarmerie-hôpital d'Owando pour la visite au délinquant ITOUA Grâce hospitalisé"/>
    <x v="0"/>
    <x v="1"/>
    <m/>
    <n v="300"/>
    <n v="-7207836"/>
    <n v="0.53575255375383957"/>
    <n v="559.96"/>
    <x v="12"/>
    <s v="Décharge"/>
    <x v="1"/>
    <s v="CONGO"/>
    <s v="ɣ"/>
  </r>
  <r>
    <d v="2019-03-21T00:00:00"/>
    <s v="Taxi moto hôpital-retour au restaurant"/>
    <x v="0"/>
    <x v="1"/>
    <m/>
    <n v="300"/>
    <n v="-7208136"/>
    <n v="0.53575255375383957"/>
    <n v="559.96"/>
    <x v="12"/>
    <s v="Décharge"/>
    <x v="1"/>
    <s v="CONGO"/>
    <s v="ɣ"/>
  </r>
  <r>
    <d v="2019-03-21T00:00:00"/>
    <s v="Taxi moto Restaurant-hôtel"/>
    <x v="0"/>
    <x v="1"/>
    <m/>
    <n v="300"/>
    <n v="-7208436"/>
    <n v="0.53575255375383957"/>
    <n v="559.96"/>
    <x v="12"/>
    <s v="Décharge"/>
    <x v="1"/>
    <s v="CONGO"/>
    <s v="ɣ"/>
  </r>
  <r>
    <d v="2019-03-21T00:00:00"/>
    <s v="Paiement frais d'hôtel à Owando du 20 au 22 mars 2019 soit deux nuitées"/>
    <x v="4"/>
    <x v="1"/>
    <m/>
    <n v="30000"/>
    <n v="-7238436"/>
    <n v="53.575255375383954"/>
    <n v="559.96"/>
    <x v="12"/>
    <n v="202"/>
    <x v="1"/>
    <s v="CONGO"/>
    <s v="o"/>
  </r>
  <r>
    <d v="2019-03-21T00:00:00"/>
    <s v="Food allowance à Owando du 20 AU 21 Mars 2019"/>
    <x v="4"/>
    <x v="1"/>
    <m/>
    <n v="20000"/>
    <n v="-7258436"/>
    <n v="35.716836916922638"/>
    <n v="559.96"/>
    <x v="12"/>
    <s v="Décharge"/>
    <x v="1"/>
    <s v="CONGO"/>
    <s v="ɣ"/>
  </r>
  <r>
    <d v="2019-03-21T00:00:00"/>
    <s v="Taxi: Bureau-TGI de Brazzaville Alexis et moi pour assister à l'audience du cas LOBOKO."/>
    <x v="0"/>
    <x v="1"/>
    <m/>
    <n v="1000"/>
    <n v="-7259436"/>
    <n v="1.7858418458461318"/>
    <n v="559.96"/>
    <x v="5"/>
    <s v="Décharge"/>
    <x v="1"/>
    <s v="CONGO"/>
    <s v="ɣ"/>
  </r>
  <r>
    <d v="2019-03-21T00:00:00"/>
    <s v="Taxi  case de passage-Air congo à Ouesso"/>
    <x v="0"/>
    <x v="1"/>
    <m/>
    <n v="500"/>
    <n v="-7259936"/>
    <n v="0.89292092292306591"/>
    <n v="559.96"/>
    <x v="6"/>
    <s v="Décharge"/>
    <x v="1"/>
    <s v="CONGO"/>
    <s v="ɣ"/>
  </r>
  <r>
    <d v="2019-03-21T00:00:00"/>
    <s v="Pénalité pour l'annulation du billet d'avion Air Congo Ouesso-Brazzaville acheté le 13 mars"/>
    <x v="13"/>
    <x v="1"/>
    <m/>
    <n v="6000"/>
    <n v="-7265936"/>
    <n v="10.71505107507679"/>
    <n v="559.96"/>
    <x v="6"/>
    <s v="Décharge"/>
    <x v="1"/>
    <s v="CONGO"/>
    <s v="ɣ"/>
  </r>
  <r>
    <d v="2019-03-21T00:00:00"/>
    <s v="Taxi air congo-Ddef à Ouesso"/>
    <x v="0"/>
    <x v="1"/>
    <m/>
    <n v="500"/>
    <n v="-7266436"/>
    <n v="0.89292092292306591"/>
    <n v="559.96"/>
    <x v="6"/>
    <s v="Décharge"/>
    <x v="1"/>
    <s v="CONGO"/>
    <s v="ɣ"/>
  </r>
  <r>
    <d v="2019-03-21T00:00:00"/>
    <s v="Taxi DDEF-TGI à Ouesso"/>
    <x v="0"/>
    <x v="1"/>
    <m/>
    <n v="500"/>
    <n v="-7266936"/>
    <n v="0.89292092292306591"/>
    <n v="559.96"/>
    <x v="6"/>
    <s v="Décharge"/>
    <x v="1"/>
    <s v="CONGO"/>
    <s v="ɣ"/>
  </r>
  <r>
    <d v="2019-03-21T00:00:00"/>
    <s v="Taxi TGI-agence Stélimac à Ouesso"/>
    <x v="0"/>
    <x v="1"/>
    <m/>
    <n v="500"/>
    <n v="-7267436"/>
    <n v="0.89292092292306591"/>
    <n v="559.96"/>
    <x v="6"/>
    <s v="Décharge"/>
    <x v="1"/>
    <s v="CONGO"/>
    <s v="ɣ"/>
  </r>
  <r>
    <d v="2019-03-21T00:00:00"/>
    <s v="Taxi agence Stélimac-agence Séoul express à Ouesso"/>
    <x v="0"/>
    <x v="1"/>
    <m/>
    <n v="500"/>
    <n v="-7267936"/>
    <n v="0.89292092292306591"/>
    <n v="559.96"/>
    <x v="6"/>
    <s v="Décharge"/>
    <x v="1"/>
    <s v="CONGO"/>
    <s v="ɣ"/>
  </r>
  <r>
    <d v="2019-03-21T00:00:00"/>
    <s v="Taxi agence Séoul-case de  passage à Ouesso"/>
    <x v="0"/>
    <x v="1"/>
    <m/>
    <n v="500"/>
    <n v="-7268436"/>
    <n v="0.89292092292306591"/>
    <n v="559.96"/>
    <x v="6"/>
    <s v="Décharge"/>
    <x v="1"/>
    <s v="CONGO"/>
    <s v="ɣ"/>
  </r>
  <r>
    <d v="2019-03-21T00:00:00"/>
    <s v="Taxi case de passage-bureau WCS à Ouesso"/>
    <x v="0"/>
    <x v="1"/>
    <m/>
    <n v="500"/>
    <n v="-7268936"/>
    <n v="0.89292092292306591"/>
    <n v="559.96"/>
    <x v="6"/>
    <s v="Décharge"/>
    <x v="1"/>
    <s v="CONGO"/>
    <s v="ɣ"/>
  </r>
  <r>
    <d v="2019-03-21T00:00:00"/>
    <s v="Taxi bureau WCS-case de passage à Ouesso"/>
    <x v="0"/>
    <x v="1"/>
    <m/>
    <n v="500"/>
    <n v="-7269436"/>
    <n v="0.89292092292306591"/>
    <n v="559.96"/>
    <x v="6"/>
    <s v="Décharge"/>
    <x v="1"/>
    <s v="CONGO"/>
    <s v="ɣ"/>
  </r>
  <r>
    <d v="2019-03-21T00:00:00"/>
    <s v="Taxi case de passage-restaurant à Ouesso"/>
    <x v="0"/>
    <x v="1"/>
    <m/>
    <n v="500"/>
    <n v="-7269936"/>
    <n v="0.89292092292306591"/>
    <n v="559.96"/>
    <x v="6"/>
    <s v="Décharge"/>
    <x v="1"/>
    <s v="CONGO"/>
    <s v="ɣ"/>
  </r>
  <r>
    <d v="2019-03-21T00:00:00"/>
    <s v="Taxi restaurant-case de passage palf à Ouesso"/>
    <x v="0"/>
    <x v="1"/>
    <m/>
    <n v="500"/>
    <n v="-7270436"/>
    <n v="0.89292092292306591"/>
    <n v="559.96"/>
    <x v="6"/>
    <s v="Décharge"/>
    <x v="1"/>
    <s v="CONGO"/>
    <s v="ɣ"/>
  </r>
  <r>
    <d v="2019-03-21T00:00:00"/>
    <s v="COTISATION WEB BANK"/>
    <x v="6"/>
    <x v="3"/>
    <m/>
    <n v="6670"/>
    <n v="-7277106"/>
    <n v="12.085303763294741"/>
    <n v="551.91"/>
    <x v="9"/>
    <s v="Relevé"/>
    <x v="2"/>
    <s v="CONGO"/>
    <s v="o"/>
  </r>
  <r>
    <d v="2019-03-22T00:00:00"/>
    <s v="Taxi appartement PNR-Marché Mayaka"/>
    <x v="0"/>
    <x v="0"/>
    <m/>
    <n v="1500"/>
    <n v="-7278606"/>
    <n v="2.6462493825418107"/>
    <n v="566.84"/>
    <x v="0"/>
    <s v="décharge"/>
    <x v="0"/>
    <s v="CONGO"/>
    <s v="ɣ"/>
  </r>
  <r>
    <d v="2019-03-22T00:00:00"/>
    <s v="Billet PNR-MADINGO KAYES"/>
    <x v="0"/>
    <x v="0"/>
    <m/>
    <n v="6000"/>
    <n v="-7284606"/>
    <n v="10.584997530167243"/>
    <n v="566.84"/>
    <x v="0"/>
    <s v="décharge"/>
    <x v="0"/>
    <s v="CONGO"/>
    <s v="ɣ"/>
  </r>
  <r>
    <d v="2019-03-22T00:00:00"/>
    <s v="Frais de mission EWO/Me MALONGA MBOKO Audrey du 23 au 26 mars 2019"/>
    <x v="8"/>
    <x v="1"/>
    <m/>
    <n v="106000"/>
    <n v="-7390606"/>
    <n v="189.29923565968997"/>
    <n v="559.96"/>
    <x v="10"/>
    <n v="17"/>
    <x v="1"/>
    <s v="CONGO"/>
    <s v="o"/>
  </r>
  <r>
    <d v="2019-03-22T00:00:00"/>
    <s v="Achat billet BZV-EWO/Me MALONGA"/>
    <x v="8"/>
    <x v="1"/>
    <m/>
    <n v="13000"/>
    <n v="-7403606"/>
    <n v="23.215943995999712"/>
    <n v="559.96"/>
    <x v="10"/>
    <s v="OUI"/>
    <x v="1"/>
    <s v="CONGO"/>
    <s v="o"/>
  </r>
  <r>
    <d v="2019-03-22T00:00:00"/>
    <s v="Frais de transfer à CI64/PNR"/>
    <x v="10"/>
    <x v="3"/>
    <m/>
    <n v="3250"/>
    <n v="-7406856"/>
    <n v="5.8886412639741987"/>
    <n v="551.91"/>
    <x v="10"/>
    <s v="19/GCF"/>
    <x v="2"/>
    <s v="CONGO"/>
    <s v="o"/>
  </r>
  <r>
    <d v="2019-03-22T00:00:00"/>
    <s v="Taxi hôtel-gare routiere à Owando"/>
    <x v="0"/>
    <x v="1"/>
    <m/>
    <n v="300"/>
    <n v="-7407156"/>
    <n v="0.53575255375383957"/>
    <n v="559.96"/>
    <x v="2"/>
    <s v="Décharge"/>
    <x v="1"/>
    <s v="CONGO"/>
    <s v="ɣ"/>
  </r>
  <r>
    <d v="2019-03-22T00:00:00"/>
    <s v="Taxi Owando-makoua"/>
    <x v="0"/>
    <x v="1"/>
    <m/>
    <n v="3000"/>
    <n v="-7410156"/>
    <n v="5.357525537538395"/>
    <n v="559.96"/>
    <x v="2"/>
    <s v="Décharge"/>
    <x v="1"/>
    <s v="CONGO"/>
    <s v="ɣ"/>
  </r>
  <r>
    <d v="2019-03-22T00:00:00"/>
    <s v="Taxi Makoua-Etoumbi"/>
    <x v="0"/>
    <x v="1"/>
    <m/>
    <n v="4000"/>
    <n v="-7414156"/>
    <n v="7.1433673833845273"/>
    <n v="559.96"/>
    <x v="2"/>
    <s v="Décharge"/>
    <x v="1"/>
    <s v="CONGO"/>
    <s v="ɣ"/>
  </r>
  <r>
    <d v="2019-03-22T00:00:00"/>
    <s v="Taxi Marché-hôtel Etoumbi"/>
    <x v="0"/>
    <x v="1"/>
    <m/>
    <n v="300"/>
    <n v="-7414456"/>
    <n v="0.53575255375383957"/>
    <n v="559.96"/>
    <x v="2"/>
    <s v="Décharge"/>
    <x v="1"/>
    <s v="CONGO"/>
    <s v="ɣ"/>
  </r>
  <r>
    <d v="2019-03-22T00:00:00"/>
    <s v="Taxi hôtel-Espace Bobi pour rencontrer le CBEF d'Etoumbi afin d'en savoir plus sur la procedure"/>
    <x v="0"/>
    <x v="1"/>
    <m/>
    <n v="300"/>
    <n v="-7414756"/>
    <n v="0.53575255375383957"/>
    <n v="559.96"/>
    <x v="2"/>
    <s v="Décharge"/>
    <x v="1"/>
    <s v="CONGO"/>
    <s v="ɣ"/>
  </r>
  <r>
    <d v="2019-03-22T00:00:00"/>
    <s v="Taxi moto espace Bobi-gendarmerie à Etoumbi où nous avons rencontré le CB et le capitaine pour verifier l'etat d'avancement de la procedure"/>
    <x v="0"/>
    <x v="1"/>
    <m/>
    <n v="300"/>
    <n v="-7415056"/>
    <n v="0.53575255375383957"/>
    <n v="559.96"/>
    <x v="2"/>
    <s v="Décharge"/>
    <x v="1"/>
    <s v="CONGO"/>
    <s v="ɣ"/>
  </r>
  <r>
    <d v="2019-03-22T00:00:00"/>
    <s v="Taxi moto gendarmerie-Antenne Airtel pour négocier aux fins d'impression"/>
    <x v="0"/>
    <x v="1"/>
    <m/>
    <n v="300"/>
    <n v="-7415356"/>
    <n v="0.53575255375383957"/>
    <n v="559.96"/>
    <x v="2"/>
    <s v="Décharge"/>
    <x v="1"/>
    <s v="CONGO"/>
    <s v="ɣ"/>
  </r>
  <r>
    <d v="2019-03-22T00:00:00"/>
    <s v="Taxi moto Antenne Airtel-station Total pour proceder à limpression"/>
    <x v="0"/>
    <x v="1"/>
    <m/>
    <n v="300"/>
    <n v="-7415656"/>
    <n v="0.53575255375383957"/>
    <n v="559.96"/>
    <x v="2"/>
    <s v="Décharge"/>
    <x v="1"/>
    <s v="CONGO"/>
    <s v="ɣ"/>
  </r>
  <r>
    <d v="2019-03-22T00:00:00"/>
    <s v="Taxi moto station total-domicile du directeur du college pour recuperer les appareils en vue de l'impression"/>
    <x v="0"/>
    <x v="1"/>
    <m/>
    <n v="300"/>
    <n v="-7415956"/>
    <n v="0.53575255375383957"/>
    <n v="559.96"/>
    <x v="2"/>
    <s v="Décharge"/>
    <x v="1"/>
    <s v="CONGO"/>
    <s v="ɣ"/>
  </r>
  <r>
    <d v="2019-03-22T00:00:00"/>
    <s v="Taxi moto domicile du directeur du college-station total pour la mise en place des appareils pour finaliser le travail d'impression"/>
    <x v="0"/>
    <x v="1"/>
    <m/>
    <n v="300"/>
    <n v="-7416256"/>
    <n v="0.53575255375383957"/>
    <n v="559.96"/>
    <x v="2"/>
    <s v="Décharge"/>
    <x v="1"/>
    <s v="CONGO"/>
    <s v="ɣ"/>
  </r>
  <r>
    <d v="2019-03-22T00:00:00"/>
    <s v="Taxi moto hôtel-marché à Etoumbi afin de retrouver le CB et d'aller à la gendarmerie afin de recuperer le pv"/>
    <x v="0"/>
    <x v="1"/>
    <m/>
    <n v="300"/>
    <n v="-7416556"/>
    <n v="0.53575255375383957"/>
    <n v="559.96"/>
    <x v="2"/>
    <s v="Décharge"/>
    <x v="1"/>
    <s v="CONGO"/>
    <s v="ɣ"/>
  </r>
  <r>
    <d v="2019-03-22T00:00:00"/>
    <s v="Taxi moto marché-gendarmerie à Etoumbi pour recuperer la piece dans son bureau"/>
    <x v="0"/>
    <x v="1"/>
    <m/>
    <n v="300"/>
    <n v="-7416856"/>
    <n v="0.53575255375383957"/>
    <n v="559.96"/>
    <x v="2"/>
    <s v="Décharge"/>
    <x v="1"/>
    <s v="CONGO"/>
    <s v="ɣ"/>
  </r>
  <r>
    <d v="2019-03-22T00:00:00"/>
    <s v="Taxi moto gendarmerie-marché à Etoumbi pour l'impression"/>
    <x v="0"/>
    <x v="1"/>
    <m/>
    <n v="300"/>
    <n v="-7417156"/>
    <n v="0.53575255375383957"/>
    <n v="559.96"/>
    <x v="2"/>
    <s v="Décharge"/>
    <x v="1"/>
    <s v="CONGO"/>
    <s v="ɣ"/>
  </r>
  <r>
    <d v="2019-03-22T00:00:00"/>
    <s v="Taxi moto marché-restaurant"/>
    <x v="0"/>
    <x v="1"/>
    <m/>
    <n v="300"/>
    <n v="-7417456"/>
    <n v="0.53575255375383957"/>
    <n v="559.96"/>
    <x v="2"/>
    <s v="Décharge"/>
    <x v="1"/>
    <s v="CONGO"/>
    <s v="ɣ"/>
  </r>
  <r>
    <d v="2019-03-22T00:00:00"/>
    <s v="Taxi moto restaurant-hôtel à Etoumbi"/>
    <x v="0"/>
    <x v="1"/>
    <m/>
    <n v="300"/>
    <n v="-7417756"/>
    <n v="0.53575255375383957"/>
    <n v="559.96"/>
    <x v="2"/>
    <s v="Décharge"/>
    <x v="1"/>
    <s v="CONGO"/>
    <s v="ɣ"/>
  </r>
  <r>
    <d v="2019-03-22T00:00:00"/>
    <s v="Photocopie du pv d'audition de romeo Akouango"/>
    <x v="3"/>
    <x v="3"/>
    <m/>
    <n v="1800"/>
    <n v="-7419556"/>
    <n v="3.261401315431864"/>
    <n v="551.91"/>
    <x v="2"/>
    <s v="OUI"/>
    <x v="2"/>
    <s v="CONGO"/>
    <s v="o"/>
  </r>
  <r>
    <d v="2019-03-22T00:00:00"/>
    <s v="Taxi Bureau PALF-Agence Océan du Nord Talangaî"/>
    <x v="0"/>
    <x v="2"/>
    <m/>
    <n v="1000"/>
    <n v="-7420556"/>
    <n v="1.7858418458461318"/>
    <n v="559.96"/>
    <x v="3"/>
    <s v="Décharge"/>
    <x v="1"/>
    <s v="CONGO"/>
    <s v="ɣ"/>
  </r>
  <r>
    <d v="2019-03-22T00:00:00"/>
    <s v="Taxi Océan du Nord Talangaï-Bureau PALF"/>
    <x v="0"/>
    <x v="2"/>
    <m/>
    <n v="1000"/>
    <n v="-7421556"/>
    <n v="1.7858418458461318"/>
    <n v="559.96"/>
    <x v="3"/>
    <s v="Décharge"/>
    <x v="1"/>
    <s v="CONGO"/>
    <s v="ɣ"/>
  </r>
  <r>
    <d v="2019-03-22T00:00:00"/>
    <s v="Taxi bureau-Talangai-la tsieme (chercher le billet pour Makoua)"/>
    <x v="0"/>
    <x v="0"/>
    <m/>
    <n v="2500"/>
    <n v="-7424056"/>
    <n v="4.4104156375696846"/>
    <n v="566.84"/>
    <x v="4"/>
    <s v="Décharge"/>
    <x v="0"/>
    <s v="CONGO"/>
    <s v="ɣ"/>
  </r>
  <r>
    <d v="2019-03-22T00:00:00"/>
    <s v="Taxi la tsieme-Bureau (retour au bureau)"/>
    <x v="0"/>
    <x v="0"/>
    <m/>
    <n v="1000"/>
    <n v="-7425056"/>
    <n v="1.7641662550278738"/>
    <n v="566.84"/>
    <x v="4"/>
    <s v="Décharge"/>
    <x v="0"/>
    <s v="CONGO"/>
    <s v="ɣ"/>
  </r>
  <r>
    <d v="2019-03-22T00:00:00"/>
    <s v="Taxi moto à Owando hôtel-gare routière"/>
    <x v="0"/>
    <x v="1"/>
    <m/>
    <n v="300"/>
    <n v="-7425356"/>
    <n v="0.53575255375383957"/>
    <n v="559.96"/>
    <x v="12"/>
    <s v="Décharge"/>
    <x v="1"/>
    <s v="CONGO"/>
    <s v="ɣ"/>
  </r>
  <r>
    <d v="2019-03-22T00:00:00"/>
    <s v="Taxi Owando-Makoua"/>
    <x v="0"/>
    <x v="1"/>
    <m/>
    <n v="3000"/>
    <n v="-7428356"/>
    <n v="5.357525537538395"/>
    <n v="559.96"/>
    <x v="12"/>
    <s v="Décharge"/>
    <x v="1"/>
    <s v="CONGO"/>
    <s v="ɣ"/>
  </r>
  <r>
    <d v="2019-03-22T00:00:00"/>
    <s v="Taxi Makoua-Etoumbi"/>
    <x v="0"/>
    <x v="1"/>
    <m/>
    <n v="4000"/>
    <n v="-7432356"/>
    <n v="7.1433673833845273"/>
    <n v="559.96"/>
    <x v="12"/>
    <s v="Décharge"/>
    <x v="1"/>
    <s v="CONGO"/>
    <s v="ɣ"/>
  </r>
  <r>
    <d v="2019-03-22T00:00:00"/>
    <s v="Taxi moto à Etoumbi gare routière-hôtel"/>
    <x v="0"/>
    <x v="1"/>
    <m/>
    <n v="300"/>
    <n v="-7432656"/>
    <n v="0.53575255375383957"/>
    <n v="559.96"/>
    <x v="12"/>
    <s v="Décharge"/>
    <x v="1"/>
    <s v="CONGO"/>
    <s v="ɣ"/>
  </r>
  <r>
    <d v="2019-03-22T00:00:00"/>
    <s v="Taxi moto à Etoumbi hôtel-gendarmerie pour rencontrer le CB et connaître l'évolution de la procédure"/>
    <x v="0"/>
    <x v="1"/>
    <m/>
    <n v="300"/>
    <n v="-7432956"/>
    <n v="0.53575255375383957"/>
    <n v="559.96"/>
    <x v="12"/>
    <s v="Décharge"/>
    <x v="1"/>
    <s v="CONGO"/>
    <s v="ɣ"/>
  </r>
  <r>
    <d v="2019-03-22T00:00:00"/>
    <s v="Taxi moto gendarmerie-station service pour impression de la procédure"/>
    <x v="0"/>
    <x v="1"/>
    <m/>
    <n v="300"/>
    <n v="-7433256"/>
    <n v="0.53575255375383957"/>
    <n v="559.96"/>
    <x v="12"/>
    <s v="Décharge"/>
    <x v="1"/>
    <s v="CONGO"/>
    <s v="ɣ"/>
  </r>
  <r>
    <d v="2019-03-22T00:00:00"/>
    <s v="Taxi case de passage-bureau WCS à Ouesso"/>
    <x v="0"/>
    <x v="1"/>
    <m/>
    <n v="500"/>
    <n v="-7433756"/>
    <n v="0.89292092292306591"/>
    <n v="559.96"/>
    <x v="6"/>
    <s v="Décharge"/>
    <x v="1"/>
    <s v="CONGO"/>
    <s v="ɣ"/>
  </r>
  <r>
    <d v="2019-03-22T00:00:00"/>
    <s v="Taxi hôtel-restaurant à Oyo"/>
    <x v="0"/>
    <x v="1"/>
    <m/>
    <n v="500"/>
    <n v="-7434256"/>
    <n v="0.89292092292306591"/>
    <n v="559.96"/>
    <x v="6"/>
    <s v="Décharge"/>
    <x v="1"/>
    <s v="CONGO"/>
    <s v="ɣ"/>
  </r>
  <r>
    <d v="2019-03-22T00:00:00"/>
    <s v="Taxi restaurant-hôtel à Oyo"/>
    <x v="0"/>
    <x v="1"/>
    <m/>
    <n v="500"/>
    <n v="-7434756"/>
    <n v="0.89292092292306591"/>
    <n v="559.96"/>
    <x v="6"/>
    <s v="Décharge"/>
    <x v="1"/>
    <s v="CONGO"/>
    <s v="ɣ"/>
  </r>
  <r>
    <d v="2019-03-22T00:00:00"/>
    <s v="Paiement frais d'hôtel à Oyo du 21 au 22 mars 2019 soit 1 nuitée"/>
    <x v="4"/>
    <x v="1"/>
    <m/>
    <n v="15000"/>
    <n v="-7449756"/>
    <n v="26.787627687691977"/>
    <n v="559.96"/>
    <x v="6"/>
    <n v="33"/>
    <x v="1"/>
    <s v="CONGO"/>
    <s v="o"/>
  </r>
  <r>
    <d v="2019-03-22T00:00:00"/>
    <s v="Taxi à BZV: domicile - MEF rencontrer le DG avec Perrine "/>
    <x v="0"/>
    <x v="1"/>
    <m/>
    <n v="1000"/>
    <n v="-7450756"/>
    <n v="1.7858418458461318"/>
    <n v="559.96"/>
    <x v="8"/>
    <s v="Décharge "/>
    <x v="1"/>
    <s v="CONGO"/>
    <s v="ɣ"/>
  </r>
  <r>
    <d v="2019-03-22T00:00:00"/>
    <s v="Reglement facture bonus medias portant sur les audiences des trafiquants des produits de faune du 21,26 et 28 mars 2019 aux TGI de BZV, EWO et OYO"/>
    <x v="9"/>
    <x v="2"/>
    <m/>
    <n v="230000"/>
    <n v="-7680756"/>
    <n v="410.74362454461033"/>
    <n v="559.96"/>
    <x v="9"/>
    <n v="3635033"/>
    <x v="1"/>
    <s v="CONGO"/>
    <s v="o"/>
  </r>
  <r>
    <d v="2019-03-22T00:00:00"/>
    <s v="FRAIS RET.DEPLACE Chq n°03635025"/>
    <x v="6"/>
    <x v="3"/>
    <m/>
    <n v="3484"/>
    <n v="-7684240"/>
    <n v="6.312623434980341"/>
    <n v="551.91"/>
    <x v="9"/>
    <n v="3635033"/>
    <x v="2"/>
    <s v="CONGO"/>
    <s v="o"/>
  </r>
  <r>
    <d v="2019-03-23T00:00:00"/>
    <s v="Frais de transfert à Jospin/ETOUMBI"/>
    <x v="10"/>
    <x v="3"/>
    <m/>
    <n v="2000"/>
    <n v="-7686240"/>
    <n v="3.623779239368738"/>
    <n v="551.91"/>
    <x v="10"/>
    <s v="14/GCF"/>
    <x v="2"/>
    <s v="CONGO"/>
    <s v="o"/>
  </r>
  <r>
    <d v="2019-03-23T00:00:00"/>
    <s v="Taxi moto hôtel-restaurant à Etoumbi"/>
    <x v="0"/>
    <x v="1"/>
    <m/>
    <n v="300"/>
    <n v="-7686540"/>
    <n v="0.53575255375383957"/>
    <n v="559.96"/>
    <x v="2"/>
    <s v="Décharge"/>
    <x v="1"/>
    <s v="CONGO"/>
    <s v="ɣ"/>
  </r>
  <r>
    <d v="2019-03-23T00:00:00"/>
    <s v="Taxi moto restaurant-hôtel à Etoumbi"/>
    <x v="0"/>
    <x v="1"/>
    <m/>
    <n v="300"/>
    <n v="-7686840"/>
    <n v="0.53575255375383957"/>
    <n v="559.96"/>
    <x v="2"/>
    <s v="Décharge"/>
    <x v="1"/>
    <s v="CONGO"/>
    <s v="ɣ"/>
  </r>
  <r>
    <d v="2019-03-23T00:00:00"/>
    <s v="Taxi moto Etoumbi-Ewo"/>
    <x v="0"/>
    <x v="1"/>
    <m/>
    <n v="18000"/>
    <n v="-7704840"/>
    <n v="32.145153225230374"/>
    <n v="559.96"/>
    <x v="2"/>
    <s v="Décharge"/>
    <x v="1"/>
    <s v="CONGO"/>
    <s v="ɣ"/>
  </r>
  <r>
    <d v="2019-03-23T00:00:00"/>
    <s v="Paiement Frais d'hôtel à Owando du 22 au 23 Mars 2019 soit 01 Nuitée"/>
    <x v="4"/>
    <x v="1"/>
    <m/>
    <n v="15000"/>
    <n v="-7719840"/>
    <n v="26.787627687691977"/>
    <n v="559.96"/>
    <x v="2"/>
    <n v="10"/>
    <x v="1"/>
    <s v="CONGO"/>
    <s v="o"/>
  </r>
  <r>
    <d v="2019-03-23T00:00:00"/>
    <s v="Food allowance à Owando du 22 au 23 Mars 2019 soit 01 jours"/>
    <x v="4"/>
    <x v="1"/>
    <m/>
    <n v="10000"/>
    <n v="-7729840"/>
    <n v="17.858418458461319"/>
    <n v="559.96"/>
    <x v="2"/>
    <s v="Décharge"/>
    <x v="1"/>
    <s v="CONGO"/>
    <s v="ɣ"/>
  </r>
  <r>
    <d v="2019-03-23T00:00:00"/>
    <s v="Taxi moto hôtel à Ewo"/>
    <x v="0"/>
    <x v="1"/>
    <m/>
    <n v="300"/>
    <n v="-7730140"/>
    <n v="0.53575255375383957"/>
    <n v="559.96"/>
    <x v="2"/>
    <s v="Décharge"/>
    <x v="1"/>
    <s v="CONGO"/>
    <s v="ɣ"/>
  </r>
  <r>
    <d v="2019-03-23T00:00:00"/>
    <s v="Taxi Ouenze-Lycée-Ouenze (faire la réservation pour lundi, mission Oyo)"/>
    <x v="0"/>
    <x v="0"/>
    <m/>
    <n v="2000"/>
    <n v="-7732140"/>
    <n v="3.5283325100557477"/>
    <n v="566.84"/>
    <x v="4"/>
    <s v="Décharge"/>
    <x v="0"/>
    <s v="CONGO"/>
    <s v="ɣ"/>
  </r>
  <r>
    <d v="2019-03-23T00:00:00"/>
    <s v="Taxi moto hôtel-charden farell, rétirer les fonds envoyés par Mavy"/>
    <x v="0"/>
    <x v="1"/>
    <m/>
    <n v="300"/>
    <n v="-7732440"/>
    <n v="0.53575255375383957"/>
    <n v="559.96"/>
    <x v="12"/>
    <s v="Décharge"/>
    <x v="1"/>
    <s v="CONGO"/>
    <s v="ɣ"/>
  </r>
  <r>
    <d v="2019-03-23T00:00:00"/>
    <s v="Taxi moto charden farell-hôtel"/>
    <x v="0"/>
    <x v="1"/>
    <m/>
    <n v="300"/>
    <n v="-7732740"/>
    <n v="0.53575255375383957"/>
    <n v="559.96"/>
    <x v="12"/>
    <s v="Décharge"/>
    <x v="1"/>
    <s v="CONGO"/>
    <s v="ɣ"/>
  </r>
  <r>
    <d v="2019-03-23T00:00:00"/>
    <s v="Taxi moto hôtel-restaurant"/>
    <x v="0"/>
    <x v="1"/>
    <m/>
    <n v="300"/>
    <n v="-7733040"/>
    <n v="0.53575255375383957"/>
    <n v="559.96"/>
    <x v="12"/>
    <s v="Décharge"/>
    <x v="1"/>
    <s v="CONGO"/>
    <s v="ɣ"/>
  </r>
  <r>
    <d v="2019-03-23T00:00:00"/>
    <s v="Taxi moto Restaurant-hôtel"/>
    <x v="0"/>
    <x v="1"/>
    <m/>
    <n v="300"/>
    <n v="-7733340"/>
    <n v="0.53575255375383957"/>
    <n v="559.96"/>
    <x v="12"/>
    <s v="Décharge"/>
    <x v="1"/>
    <s v="CONGO"/>
    <s v="ɣ"/>
  </r>
  <r>
    <d v="2019-03-23T00:00:00"/>
    <s v="Paiement frais d'hôtel à Etoumbi du 22 au 24 mars 2019 soit deux nuitées"/>
    <x v="4"/>
    <x v="1"/>
    <m/>
    <n v="30000"/>
    <n v="-7763340"/>
    <n v="53.575255375383954"/>
    <n v="559.96"/>
    <x v="12"/>
    <n v="18"/>
    <x v="1"/>
    <s v="CONGO"/>
    <s v="o"/>
  </r>
  <r>
    <d v="2019-03-23T00:00:00"/>
    <s v="Food allowance à Etoumbi du 22 au 24 Mars 2019"/>
    <x v="4"/>
    <x v="1"/>
    <m/>
    <n v="30000"/>
    <n v="-7793340"/>
    <n v="53.575255375383954"/>
    <n v="559.96"/>
    <x v="12"/>
    <s v="Décharge"/>
    <x v="1"/>
    <s v="CONGO"/>
    <s v="ɣ"/>
  </r>
  <r>
    <d v="2019-03-23T00:00:00"/>
    <s v="Taxi bureau WCS-domicile"/>
    <x v="0"/>
    <x v="1"/>
    <m/>
    <n v="1000"/>
    <n v="-7794340"/>
    <n v="1.7858418458461318"/>
    <n v="559.96"/>
    <x v="6"/>
    <s v="Décharge"/>
    <x v="1"/>
    <s v="CONGO"/>
    <s v="ɣ"/>
  </r>
  <r>
    <d v="2019-03-23T00:00:00"/>
    <s v="Food allowance à Ouesso du 20 au 23 mars 2019 soit 4  jours"/>
    <x v="4"/>
    <x v="1"/>
    <m/>
    <n v="40000"/>
    <n v="-7834340"/>
    <n v="71.433673833845276"/>
    <n v="559.96"/>
    <x v="6"/>
    <s v="Décharge"/>
    <x v="1"/>
    <s v="CONGO"/>
    <s v="ɣ"/>
  </r>
  <r>
    <d v="2019-03-24T00:00:00"/>
    <s v="Billet MADINGO KAYES-CONCKOUATI"/>
    <x v="0"/>
    <x v="0"/>
    <m/>
    <n v="9000"/>
    <n v="-7843340"/>
    <n v="15.877496295250863"/>
    <n v="566.84"/>
    <x v="0"/>
    <s v="décharge"/>
    <x v="0"/>
    <s v="CONGO"/>
    <s v="ɣ"/>
  </r>
  <r>
    <d v="2019-03-24T00:00:00"/>
    <s v="Paiement frais d'Hôtel du 22 au 24 Mars 2019"/>
    <x v="4"/>
    <x v="0"/>
    <m/>
    <n v="20000"/>
    <n v="-7863340"/>
    <n v="35.283325100557477"/>
    <n v="566.84"/>
    <x v="0"/>
    <n v="98"/>
    <x v="0"/>
    <s v="CONGO"/>
    <s v="o"/>
  </r>
  <r>
    <d v="2019-03-24T00:00:00"/>
    <s v="Taxi moto hôtel-gendarmerie à Ewo pour la visite geôle"/>
    <x v="0"/>
    <x v="1"/>
    <m/>
    <n v="300"/>
    <n v="-7863640"/>
    <n v="0.53575255375383957"/>
    <n v="559.96"/>
    <x v="2"/>
    <s v="Décharge"/>
    <x v="1"/>
    <s v="CONGO"/>
    <s v="ɣ"/>
  </r>
  <r>
    <d v="2019-03-24T00:00:00"/>
    <s v="Taxi moto gendarmerie-hôtel à Ewo"/>
    <x v="0"/>
    <x v="1"/>
    <m/>
    <n v="300"/>
    <n v="-7863940"/>
    <n v="0.53575255375383957"/>
    <n v="559.96"/>
    <x v="2"/>
    <s v="Décharge"/>
    <x v="1"/>
    <s v="CONGO"/>
    <s v="ɣ"/>
  </r>
  <r>
    <d v="2019-03-24T00:00:00"/>
    <s v="Taxi moto hôtel-gendarmerie-restaurant"/>
    <x v="0"/>
    <x v="1"/>
    <m/>
    <n v="300"/>
    <n v="-7864240"/>
    <n v="0.53575255375383957"/>
    <n v="559.96"/>
    <x v="2"/>
    <s v="Décharge"/>
    <x v="1"/>
    <s v="CONGO"/>
    <s v="ɣ"/>
  </r>
  <r>
    <d v="2019-03-24T00:00:00"/>
    <s v="Taxi moto restaurant-hôtel à Ewo"/>
    <x v="0"/>
    <x v="1"/>
    <m/>
    <n v="300"/>
    <n v="-7864540"/>
    <n v="0.53575255375383957"/>
    <n v="559.96"/>
    <x v="2"/>
    <s v="Décharge"/>
    <x v="1"/>
    <s v="CONGO"/>
    <s v="ɣ"/>
  </r>
  <r>
    <d v="2019-03-24T00:00:00"/>
    <s v="Taxi moto Etoumbi-Ewo"/>
    <x v="0"/>
    <x v="1"/>
    <m/>
    <n v="18000"/>
    <n v="-7882540"/>
    <n v="32.145153225230374"/>
    <n v="559.96"/>
    <x v="12"/>
    <s v="Décharge"/>
    <x v="1"/>
    <s v="CONGO"/>
    <s v="ɣ"/>
  </r>
  <r>
    <d v="2019-03-24T00:00:00"/>
    <s v="Taxi moto à Ewo hôtel-restaurant"/>
    <x v="0"/>
    <x v="1"/>
    <m/>
    <n v="300"/>
    <n v="-7882840"/>
    <n v="0.53575255375383957"/>
    <n v="559.96"/>
    <x v="12"/>
    <s v="Décharge"/>
    <x v="1"/>
    <s v="CONGO"/>
    <s v="ɣ"/>
  </r>
  <r>
    <d v="2019-03-24T00:00:00"/>
    <s v="Taxi moto à Ewo restaurant-hôtel"/>
    <x v="0"/>
    <x v="1"/>
    <m/>
    <n v="300"/>
    <n v="-7883140"/>
    <n v="0.53575255375383957"/>
    <n v="559.96"/>
    <x v="12"/>
    <s v="Décharge"/>
    <x v="1"/>
    <s v="CONGO"/>
    <s v="ɣ"/>
  </r>
  <r>
    <d v="2019-03-25T00:00:00"/>
    <s v="Billet CONCKOUATI-NZAMBI"/>
    <x v="0"/>
    <x v="0"/>
    <m/>
    <n v="2000"/>
    <n v="-7885140"/>
    <n v="3.5283325100557477"/>
    <n v="566.84"/>
    <x v="0"/>
    <s v="décharge"/>
    <x v="0"/>
    <s v="CONGO"/>
    <s v="ɣ"/>
  </r>
  <r>
    <d v="2019-03-25T00:00:00"/>
    <s v="Achat boisson pour les cibles en renforcement de la confiance"/>
    <x v="5"/>
    <x v="0"/>
    <m/>
    <n v="4000"/>
    <n v="-7889140"/>
    <n v="7.0566650201114953"/>
    <n v="566.84"/>
    <x v="0"/>
    <s v="décharge"/>
    <x v="0"/>
    <s v="CONGO"/>
    <s v="ɣ"/>
  </r>
  <r>
    <d v="2019-03-25T00:00:00"/>
    <s v="Frais de mission Me Anicet MOUSSAHOU GOMA/OYO du 27 au 29 mars 2019"/>
    <x v="8"/>
    <x v="1"/>
    <m/>
    <n v="83000"/>
    <n v="-7972140"/>
    <n v="148.22487320522893"/>
    <n v="559.96"/>
    <x v="10"/>
    <s v="OUI"/>
    <x v="1"/>
    <s v="CONGO"/>
    <s v="o"/>
  </r>
  <r>
    <d v="2019-03-25T00:00:00"/>
    <s v="Frais de transfert à Amenophys/EWO"/>
    <x v="10"/>
    <x v="3"/>
    <m/>
    <n v="4000"/>
    <n v="-7976140"/>
    <n v="7.2475584787374761"/>
    <n v="551.91"/>
    <x v="10"/>
    <s v="17/GCF"/>
    <x v="2"/>
    <s v="CONGO"/>
    <s v="o"/>
  </r>
  <r>
    <d v="2019-03-25T00:00:00"/>
    <s v="Taxi moto hôtel-TGI d'Ewo"/>
    <x v="0"/>
    <x v="1"/>
    <m/>
    <n v="300"/>
    <n v="-7976440"/>
    <n v="0.53575255375383957"/>
    <n v="559.96"/>
    <x v="2"/>
    <s v="Décharge"/>
    <x v="1"/>
    <s v="CONGO"/>
    <s v="ɣ"/>
  </r>
  <r>
    <d v="2019-03-25T00:00:00"/>
    <s v="Taxi moto TGI-charden farell aller-retour"/>
    <x v="0"/>
    <x v="1"/>
    <m/>
    <n v="600"/>
    <n v="-7977040"/>
    <n v="1.0715051075076791"/>
    <n v="559.96"/>
    <x v="2"/>
    <s v="Décharge"/>
    <x v="1"/>
    <s v="CONGO"/>
    <s v="ɣ"/>
  </r>
  <r>
    <d v="2019-03-25T00:00:00"/>
    <s v="Taxi moto TGI-restaurant"/>
    <x v="0"/>
    <x v="1"/>
    <m/>
    <n v="300"/>
    <n v="-7977340"/>
    <n v="0.53575255375383957"/>
    <n v="559.96"/>
    <x v="2"/>
    <s v="Décharge"/>
    <x v="1"/>
    <s v="CONGO"/>
    <s v="ɣ"/>
  </r>
  <r>
    <d v="2019-03-25T00:00:00"/>
    <s v="Taxi moto restaurant-hôtel"/>
    <x v="0"/>
    <x v="1"/>
    <m/>
    <n v="300"/>
    <n v="-7977640"/>
    <n v="0.53575255375383957"/>
    <n v="559.96"/>
    <x v="2"/>
    <s v="Décharge"/>
    <x v="1"/>
    <s v="CONGO"/>
    <s v="ɣ"/>
  </r>
  <r>
    <d v="2019-03-25T00:00:00"/>
    <s v="Ration des detenus du 24 Mars 2019 soit 07 jours"/>
    <x v="2"/>
    <x v="1"/>
    <m/>
    <n v="6000"/>
    <n v="-7983640"/>
    <n v="10.71505107507679"/>
    <n v="559.96"/>
    <x v="2"/>
    <s v="Décharge"/>
    <x v="1"/>
    <s v="CONGO"/>
    <s v="ɣ"/>
  </r>
  <r>
    <d v="2019-03-25T00:00:00"/>
    <s v="Food allowance du 23 Fevrier au 26 Mars 2019 soit 03 jours"/>
    <x v="4"/>
    <x v="1"/>
    <m/>
    <n v="30000"/>
    <n v="-8013640"/>
    <n v="53.575255375383954"/>
    <n v="559.96"/>
    <x v="2"/>
    <s v="Décharge"/>
    <x v="1"/>
    <s v="CONGO"/>
    <s v="ɣ"/>
  </r>
  <r>
    <d v="2019-03-25T00:00:00"/>
    <s v="Taxi Bureau PALF-Banque BCI"/>
    <x v="0"/>
    <x v="2"/>
    <m/>
    <n v="1000"/>
    <n v="-8014640"/>
    <n v="1.7858418458461318"/>
    <n v="559.96"/>
    <x v="3"/>
    <s v="Décharge"/>
    <x v="1"/>
    <s v="CONGO"/>
    <s v="ɣ"/>
  </r>
  <r>
    <d v="2019-03-25T00:00:00"/>
    <s v="Taxi Banque BCI-Magasin TPI (Tous Pour l'Industrie)"/>
    <x v="0"/>
    <x v="2"/>
    <m/>
    <n v="1000"/>
    <n v="-8015640"/>
    <n v="1.7858418458461318"/>
    <n v="559.96"/>
    <x v="3"/>
    <s v="Décharge"/>
    <x v="1"/>
    <s v="CONGO"/>
    <s v="ɣ"/>
  </r>
  <r>
    <d v="2019-03-25T00:00:00"/>
    <s v="Taxi Magasin TPI (Tout Pour l'Industrie)-Magasin Air Liquide"/>
    <x v="0"/>
    <x v="2"/>
    <m/>
    <n v="1000"/>
    <n v="-8016640"/>
    <n v="1.7858418458461318"/>
    <n v="559.96"/>
    <x v="3"/>
    <s v="Décharge"/>
    <x v="1"/>
    <s v="CONGO"/>
    <s v="ɣ"/>
  </r>
  <r>
    <d v="2019-03-25T00:00:00"/>
    <s v="Taxi Magasin Air Liquide-Radio Rurale"/>
    <x v="0"/>
    <x v="2"/>
    <m/>
    <n v="1000"/>
    <n v="-8017640"/>
    <n v="1.7858418458461318"/>
    <n v="559.96"/>
    <x v="3"/>
    <s v="Décharge"/>
    <x v="1"/>
    <s v="CONGO"/>
    <s v="ɣ"/>
  </r>
  <r>
    <d v="2019-03-25T00:00:00"/>
    <s v="Taxi Radio Rurale-TOP TV"/>
    <x v="0"/>
    <x v="2"/>
    <m/>
    <n v="1000"/>
    <n v="-8018640"/>
    <n v="1.7858418458461318"/>
    <n v="559.96"/>
    <x v="3"/>
    <s v="Décharge"/>
    <x v="1"/>
    <s v="CONGO"/>
    <s v="ɣ"/>
  </r>
  <r>
    <d v="2019-03-25T00:00:00"/>
    <s v="Taxi TOP TV- vox.cg"/>
    <x v="0"/>
    <x v="2"/>
    <m/>
    <n v="1000"/>
    <n v="-8019640"/>
    <n v="1.7858418458461318"/>
    <n v="559.96"/>
    <x v="3"/>
    <s v="Décharge"/>
    <x v="1"/>
    <s v="CONGO"/>
    <s v="ɣ"/>
  </r>
  <r>
    <d v="2019-03-25T00:00:00"/>
    <s v="Taxi Vox.cg-Groupecongomedias.com"/>
    <x v="0"/>
    <x v="2"/>
    <m/>
    <n v="1000"/>
    <n v="-8020640"/>
    <n v="1.7858418458461318"/>
    <n v="559.96"/>
    <x v="3"/>
    <s v="Décharge"/>
    <x v="1"/>
    <s v="CONGO"/>
    <s v="ɣ"/>
  </r>
  <r>
    <d v="2019-03-25T00:00:00"/>
    <s v="Taxi Groupecongomedias.com-Radio Liberté"/>
    <x v="0"/>
    <x v="2"/>
    <m/>
    <n v="1000"/>
    <n v="-8021640"/>
    <n v="1.7858418458461318"/>
    <n v="559.96"/>
    <x v="3"/>
    <s v="Décharge"/>
    <x v="1"/>
    <s v="CONGO"/>
    <s v="ɣ"/>
  </r>
  <r>
    <d v="2019-03-25T00:00:00"/>
    <s v="Taxi Radio Liberté-Bureau PALF"/>
    <x v="0"/>
    <x v="2"/>
    <m/>
    <n v="1000"/>
    <n v="-8022640"/>
    <n v="1.7858418458461318"/>
    <n v="559.96"/>
    <x v="3"/>
    <s v="Décharge"/>
    <x v="1"/>
    <s v="CONGO"/>
    <s v="ɣ"/>
  </r>
  <r>
    <d v="2019-03-25T00:00:00"/>
    <s v="Taxi Casis-Mikalou-Lycée (départ pour Oyo)"/>
    <x v="0"/>
    <x v="0"/>
    <m/>
    <n v="2000"/>
    <n v="-8024640"/>
    <n v="3.5283325100557477"/>
    <n v="566.84"/>
    <x v="4"/>
    <s v="Décharge"/>
    <x v="0"/>
    <s v="CONGO"/>
    <s v="ɣ"/>
  </r>
  <r>
    <d v="2019-03-25T00:00:00"/>
    <s v="Taxi Brazzaville-Oyo (par le coaster)"/>
    <x v="0"/>
    <x v="0"/>
    <m/>
    <n v="8000"/>
    <n v="-8032640"/>
    <n v="14.113330040222991"/>
    <n v="566.84"/>
    <x v="4"/>
    <s v="Décharge"/>
    <x v="0"/>
    <s v="CONGO"/>
    <s v="ɣ"/>
  </r>
  <r>
    <d v="2019-03-25T00:00:00"/>
    <s v="Taxi Gare routière Oyo-Ecodis-A33-Ayele (recherche hôtel)"/>
    <x v="0"/>
    <x v="0"/>
    <m/>
    <n v="2000"/>
    <n v="-8034640"/>
    <n v="3.5283325100557477"/>
    <n v="566.84"/>
    <x v="4"/>
    <s v="Décharge"/>
    <x v="0"/>
    <s v="CONGO"/>
    <s v="ɣ"/>
  </r>
  <r>
    <d v="2019-03-25T00:00:00"/>
    <s v="Taxi moto Ayele-Maman betis-Saint benoit (hôtel trouvé)"/>
    <x v="0"/>
    <x v="0"/>
    <m/>
    <n v="1000"/>
    <n v="-8035640"/>
    <n v="1.7641662550278738"/>
    <n v="566.84"/>
    <x v="4"/>
    <s v="Décharge"/>
    <x v="0"/>
    <s v="CONGO"/>
    <s v="ɣ"/>
  </r>
  <r>
    <d v="2019-03-25T00:00:00"/>
    <s v="Taxi hôtel-Vers le port (rencontrer la cible)"/>
    <x v="0"/>
    <x v="0"/>
    <m/>
    <n v="500"/>
    <n v="-8036140"/>
    <n v="0.88208312751393692"/>
    <n v="566.84"/>
    <x v="4"/>
    <s v="Décharge"/>
    <x v="0"/>
    <s v="CONGO"/>
    <s v="ɣ"/>
  </r>
  <r>
    <d v="2019-03-25T00:00:00"/>
    <s v="Achat boisson (rencontre avec la cible)"/>
    <x v="5"/>
    <x v="0"/>
    <m/>
    <n v="3500"/>
    <n v="-8039640"/>
    <n v="6.1745818925975584"/>
    <n v="566.84"/>
    <x v="4"/>
    <s v="Décharge"/>
    <x v="0"/>
    <s v="CONGO"/>
    <s v="ɣ"/>
  </r>
  <r>
    <d v="2019-03-25T00:00:00"/>
    <s v="Taxi Port-Grand marché-Hôtel (retour à l'hôtel)"/>
    <x v="0"/>
    <x v="0"/>
    <m/>
    <n v="1000"/>
    <n v="-8040640"/>
    <n v="1.7641662550278738"/>
    <n v="566.84"/>
    <x v="4"/>
    <s v="Décharge"/>
    <x v="0"/>
    <s v="CONGO"/>
    <s v="ɣ"/>
  </r>
  <r>
    <d v="2019-03-25T00:00:00"/>
    <s v="Taxi moto hôtel-DDEF pour civilités au DD "/>
    <x v="0"/>
    <x v="1"/>
    <m/>
    <n v="300"/>
    <n v="-8040940"/>
    <n v="0.53575255375383957"/>
    <n v="559.96"/>
    <x v="12"/>
    <s v="Décharge"/>
    <x v="1"/>
    <s v="CONGO"/>
    <s v="ɣ"/>
  </r>
  <r>
    <d v="2019-03-25T00:00:00"/>
    <s v="Taxi moto TGI-Restaurant"/>
    <x v="0"/>
    <x v="1"/>
    <m/>
    <n v="300"/>
    <n v="-8041240"/>
    <n v="0.53575255375383957"/>
    <n v="559.96"/>
    <x v="12"/>
    <s v="Décharge"/>
    <x v="1"/>
    <s v="CONGO"/>
    <s v="ɣ"/>
  </r>
  <r>
    <d v="2019-03-25T00:00:00"/>
    <s v="Taxi moto Restaurant-hôtel"/>
    <x v="0"/>
    <x v="1"/>
    <m/>
    <n v="300"/>
    <n v="-8041540"/>
    <n v="0.53575255375383957"/>
    <n v="559.96"/>
    <x v="12"/>
    <s v="Décharge"/>
    <x v="1"/>
    <s v="CONGO"/>
    <s v="ɣ"/>
  </r>
  <r>
    <d v="2019-03-25T00:00:00"/>
    <s v="Taxi: Bureau-Agence océandu nord de Mikalou acheter les billets de Herick, Crépin et moi"/>
    <x v="0"/>
    <x v="1"/>
    <m/>
    <n v="1000"/>
    <n v="-8042540"/>
    <n v="1.7858418458461318"/>
    <n v="559.96"/>
    <x v="5"/>
    <s v="Décharge"/>
    <x v="1"/>
    <s v="CONGO"/>
    <s v="ɣ"/>
  </r>
  <r>
    <d v="2019-03-25T00:00:00"/>
    <s v="Taxi: Agence océan du nord de Mikalou-Agence ocean du nord de la liberté se renseigner pour le billet de maitre Anicet"/>
    <x v="0"/>
    <x v="1"/>
    <m/>
    <n v="1000"/>
    <n v="-8043540"/>
    <n v="1.7858418458461318"/>
    <n v="559.96"/>
    <x v="5"/>
    <s v="Décharge"/>
    <x v="1"/>
    <s v="CONGO"/>
    <s v="ɣ"/>
  </r>
  <r>
    <d v="2019-03-25T00:00:00"/>
    <s v="Taxi: Agence océan du nord de la liberté-Agence de Mikalou acheter le billet de maitre Anicet"/>
    <x v="0"/>
    <x v="1"/>
    <m/>
    <n v="1000"/>
    <n v="-8044540"/>
    <n v="1.7858418458461318"/>
    <n v="559.96"/>
    <x v="5"/>
    <s v="Décharge"/>
    <x v="1"/>
    <s v="CONGO"/>
    <s v="ɣ"/>
  </r>
  <r>
    <d v="2019-03-25T00:00:00"/>
    <s v="Achat billet de Maitre Anicet MOUSSAHOU GOMA pour Oyo"/>
    <x v="8"/>
    <x v="1"/>
    <m/>
    <n v="7000"/>
    <n v="-8051540"/>
    <n v="12.500892920922922"/>
    <n v="559.96"/>
    <x v="5"/>
    <s v="260306002019--65"/>
    <x v="1"/>
    <s v="CONGO"/>
    <s v="o"/>
  </r>
  <r>
    <d v="2019-03-25T00:00:00"/>
    <s v="Taxi: Agence océan du nord de Mikalou-Bureau"/>
    <x v="0"/>
    <x v="1"/>
    <m/>
    <n v="1000"/>
    <n v="-8052540"/>
    <n v="1.7858418458461318"/>
    <n v="559.96"/>
    <x v="5"/>
    <s v="Décharge"/>
    <x v="1"/>
    <s v="CONGO"/>
    <s v="ɣ"/>
  </r>
  <r>
    <d v="2019-03-25T00:00:00"/>
    <s v="FRAIS RET.DEPLACE Chq n°3635034"/>
    <x v="6"/>
    <x v="3"/>
    <m/>
    <n v="3484"/>
    <n v="-8056024"/>
    <n v="6.312623434980341"/>
    <n v="551.91"/>
    <x v="9"/>
    <n v="3635034"/>
    <x v="2"/>
    <s v="CONGO"/>
    <s v="o"/>
  </r>
  <r>
    <d v="2019-03-26T00:00:00"/>
    <s v="Me Anicet-complément frais de mission/OYO POUR 01 jour de plus"/>
    <x v="8"/>
    <x v="1"/>
    <m/>
    <n v="28000"/>
    <n v="-8084024"/>
    <n v="50.003571683691689"/>
    <n v="559.96"/>
    <x v="10"/>
    <s v="26/GCF"/>
    <x v="1"/>
    <s v="CONGO"/>
    <s v="o"/>
  </r>
  <r>
    <d v="2019-03-26T00:00:00"/>
    <s v="Frais de transfert à Me Anicet/OYO"/>
    <x v="10"/>
    <x v="3"/>
    <m/>
    <n v="360"/>
    <n v="-8084384"/>
    <n v="0.65228026308637277"/>
    <n v="551.91"/>
    <x v="10"/>
    <s v="26/GCF"/>
    <x v="2"/>
    <s v="CONGO"/>
    <s v="o"/>
  </r>
  <r>
    <d v="2019-03-26T00:00:00"/>
    <s v="Me MALONGA(complément 1 jour de plus )"/>
    <x v="8"/>
    <x v="1"/>
    <m/>
    <n v="27000"/>
    <n v="-8111384"/>
    <n v="48.21772983784556"/>
    <n v="559.96"/>
    <x v="10"/>
    <s v="GCF"/>
    <x v="1"/>
    <s v="CONGO"/>
    <s v="o"/>
  </r>
  <r>
    <d v="2019-03-26T00:00:00"/>
    <s v="Frais de transfert à Me MALONGA"/>
    <x v="10"/>
    <x v="3"/>
    <m/>
    <n v="350"/>
    <n v="-8111734"/>
    <n v="0.63416136688952918"/>
    <n v="551.91"/>
    <x v="10"/>
    <s v="GCF"/>
    <x v="2"/>
    <s v="CONGO"/>
    <s v="o"/>
  </r>
  <r>
    <d v="2019-03-26T00:00:00"/>
    <s v="Frais de transfert à i23c/OYO"/>
    <x v="10"/>
    <x v="3"/>
    <m/>
    <n v="400"/>
    <n v="-8112134"/>
    <n v="0.72475584787374758"/>
    <n v="551.91"/>
    <x v="10"/>
    <s v="27/GCF"/>
    <x v="2"/>
    <s v="CONGO"/>
    <s v="o"/>
  </r>
  <r>
    <d v="2019-03-26T00:00:00"/>
    <s v="Taxi bureau-ONEMO-BCI-Bureau"/>
    <x v="0"/>
    <x v="1"/>
    <m/>
    <n v="4000"/>
    <n v="-8116134"/>
    <n v="7.1433673833845273"/>
    <n v="559.96"/>
    <x v="10"/>
    <s v="Décharge"/>
    <x v="1"/>
    <s v="CONGO"/>
    <s v="ɣ"/>
  </r>
  <r>
    <d v="2019-03-26T00:00:00"/>
    <s v="Paiement Frais d'hôtel du 23 au 26 Mars 2019 soit 03 Nuitées"/>
    <x v="4"/>
    <x v="1"/>
    <m/>
    <n v="45000"/>
    <n v="-8161134"/>
    <n v="80.362883063075927"/>
    <n v="559.96"/>
    <x v="2"/>
    <n v="4"/>
    <x v="1"/>
    <s v="CONGO"/>
    <s v="o"/>
  </r>
  <r>
    <d v="2019-03-26T00:00:00"/>
    <s v="Achat billet EWO-OYO"/>
    <x v="0"/>
    <x v="1"/>
    <m/>
    <n v="6000"/>
    <n v="-8167134"/>
    <n v="10.71505107507679"/>
    <n v="559.96"/>
    <x v="2"/>
    <s v="Décharge"/>
    <x v="1"/>
    <s v="CONGO"/>
    <s v="ɣ"/>
  </r>
  <r>
    <d v="2019-03-26T00:00:00"/>
    <s v="Achat billet OYO-BRAZZAVILLE"/>
    <x v="0"/>
    <x v="1"/>
    <m/>
    <n v="10000"/>
    <n v="-8177134"/>
    <n v="17.858418458461319"/>
    <n v="559.96"/>
    <x v="2"/>
    <s v="Décharge"/>
    <x v="1"/>
    <s v="CONGO"/>
    <s v="ɣ"/>
  </r>
  <r>
    <d v="2019-03-26T00:00:00"/>
    <s v="Taxi Agence-domicile"/>
    <x v="0"/>
    <x v="1"/>
    <m/>
    <n v="2000"/>
    <n v="-8179134"/>
    <n v="3.5716836916922636"/>
    <n v="559.96"/>
    <x v="2"/>
    <s v="Décharge"/>
    <x v="1"/>
    <s v="CONGO"/>
    <s v="ɣ"/>
  </r>
  <r>
    <d v="2019-03-26T00:00:00"/>
    <s v="Taxi hôtel-Chez Disas-Grand marché (rencontre avec les cibles déjà identifiées)"/>
    <x v="0"/>
    <x v="0"/>
    <m/>
    <n v="2000"/>
    <n v="-8181134"/>
    <n v="3.5283325100557477"/>
    <n v="566.84"/>
    <x v="4"/>
    <s v="Décharge"/>
    <x v="0"/>
    <s v="CONGO"/>
    <s v="ɣ"/>
  </r>
  <r>
    <d v="2019-03-26T00:00:00"/>
    <s v="Achat boisson et repas (rencontre avec 3 cibles)"/>
    <x v="5"/>
    <x v="0"/>
    <m/>
    <n v="5000"/>
    <n v="-8186134"/>
    <n v="8.8208312751393692"/>
    <n v="566.84"/>
    <x v="4"/>
    <s v="Décharge"/>
    <x v="0"/>
    <s v="CONGO"/>
    <s v="ɣ"/>
  </r>
  <r>
    <d v="2019-03-26T00:00:00"/>
    <s v="Taxi Grand marché-Blvd-Chez Dramane (investigation et rencontre avec la cible)"/>
    <x v="0"/>
    <x v="0"/>
    <m/>
    <n v="1500"/>
    <n v="-8187634"/>
    <n v="2.6462493825418107"/>
    <n v="566.84"/>
    <x v="4"/>
    <s v="Décharge"/>
    <x v="0"/>
    <s v="CONGO"/>
    <s v="ɣ"/>
  </r>
  <r>
    <d v="2019-03-26T00:00:00"/>
    <s v="Taxi chez Dramane-Port-Place rouge-Hôtel (rencontre et retour à l'hôtel)"/>
    <x v="0"/>
    <x v="0"/>
    <m/>
    <n v="2000"/>
    <n v="-8189634"/>
    <n v="3.5283325100557477"/>
    <n v="566.84"/>
    <x v="4"/>
    <s v="Décharge"/>
    <x v="0"/>
    <s v="CONGO"/>
    <s v="ɣ"/>
  </r>
  <r>
    <d v="2019-03-26T00:00:00"/>
    <s v="Taxi Hôtel-vers le parc-Hôtel (rencontrer une cible)"/>
    <x v="0"/>
    <x v="0"/>
    <m/>
    <n v="1000"/>
    <n v="-8190634"/>
    <n v="1.7641662550278738"/>
    <n v="566.84"/>
    <x v="4"/>
    <s v="Décharge"/>
    <x v="0"/>
    <s v="CONGO"/>
    <s v="ɣ"/>
  </r>
  <r>
    <d v="2019-03-26T00:00:00"/>
    <s v="Taxi moto hôtel-DDEF pour compte rendu de l'audience au DD"/>
    <x v="0"/>
    <x v="1"/>
    <m/>
    <n v="300"/>
    <n v="-8190934"/>
    <n v="0.53575255375383957"/>
    <n v="559.96"/>
    <x v="12"/>
    <s v="Décharge"/>
    <x v="1"/>
    <s v="CONGO"/>
    <s v="ɣ"/>
  </r>
  <r>
    <d v="2019-03-26T00:00:00"/>
    <s v="Taxi moto TGI-charden Farell pour retirer les fonds envoyés pour Maître Malonga"/>
    <x v="0"/>
    <x v="1"/>
    <m/>
    <n v="300"/>
    <n v="-8191234"/>
    <n v="0.53575255375383957"/>
    <n v="559.96"/>
    <x v="12"/>
    <s v="Décharge"/>
    <x v="1"/>
    <s v="CONGO"/>
    <s v="ɣ"/>
  </r>
  <r>
    <d v="2019-03-26T00:00:00"/>
    <s v="Taxi moto charden farell-TGI"/>
    <x v="0"/>
    <x v="1"/>
    <m/>
    <n v="300"/>
    <n v="-8191534"/>
    <n v="0.53575255375383957"/>
    <n v="559.96"/>
    <x v="12"/>
    <s v="Décharge"/>
    <x v="1"/>
    <s v="CONGO"/>
    <s v="ɣ"/>
  </r>
  <r>
    <d v="2019-03-26T00:00:00"/>
    <s v="Taxi moto TGI-hôtel"/>
    <x v="0"/>
    <x v="1"/>
    <m/>
    <n v="300"/>
    <n v="-8191834"/>
    <n v="0.53575255375383957"/>
    <n v="559.96"/>
    <x v="12"/>
    <s v="Décharge"/>
    <x v="1"/>
    <s v="CONGO"/>
    <s v="ɣ"/>
  </r>
  <r>
    <d v="2019-03-26T00:00:00"/>
    <s v="Taxi moto hôtel-restaurant"/>
    <x v="0"/>
    <x v="1"/>
    <m/>
    <n v="300"/>
    <n v="-8192134"/>
    <n v="0.53575255375383957"/>
    <n v="559.96"/>
    <x v="12"/>
    <s v="Décharge"/>
    <x v="1"/>
    <s v="CONGO"/>
    <s v="ɣ"/>
  </r>
  <r>
    <d v="2019-03-26T00:00:00"/>
    <s v="Taxi moto Restaurant-hôtel"/>
    <x v="0"/>
    <x v="1"/>
    <m/>
    <n v="300"/>
    <n v="-8192434"/>
    <n v="0.53575255375383957"/>
    <n v="559.96"/>
    <x v="12"/>
    <s v="Décharge"/>
    <x v="1"/>
    <s v="CONGO"/>
    <s v="ɣ"/>
  </r>
  <r>
    <d v="2019-03-26T00:00:00"/>
    <s v="Photocopie des Procès verbaux"/>
    <x v="3"/>
    <x v="3"/>
    <m/>
    <n v="1650"/>
    <n v="-8194084"/>
    <n v="2.9896178724792088"/>
    <n v="551.91"/>
    <x v="12"/>
    <n v="32"/>
    <x v="2"/>
    <s v="CONGO"/>
    <s v="o"/>
  </r>
  <r>
    <d v="2019-03-26T00:00:00"/>
    <s v="Food allowance à EWO DU 24 AU 27 MARS 2019"/>
    <x v="4"/>
    <x v="1"/>
    <m/>
    <n v="40000"/>
    <n v="-8234084"/>
    <n v="71.433673833845276"/>
    <n v="559.96"/>
    <x v="12"/>
    <s v="Décharge"/>
    <x v="1"/>
    <s v="CONGO"/>
    <s v="ɣ"/>
  </r>
  <r>
    <d v="2019-03-26T00:00:00"/>
    <s v="Taxi: Bureau- Agence océan du nord de Mikalou annuler les billets"/>
    <x v="0"/>
    <x v="1"/>
    <m/>
    <n v="1000"/>
    <n v="-8235084"/>
    <n v="1.7858418458461318"/>
    <n v="559.96"/>
    <x v="5"/>
    <s v="Décharge"/>
    <x v="1"/>
    <s v="CONGO"/>
    <s v="ɣ"/>
  </r>
  <r>
    <d v="2019-03-26T00:00:00"/>
    <s v="Taxi: Agence océan du nord de Mikalou- Bureau"/>
    <x v="0"/>
    <x v="1"/>
    <m/>
    <n v="1000"/>
    <n v="-8236084"/>
    <n v="1.7858418458461318"/>
    <n v="559.96"/>
    <x v="5"/>
    <s v="Décharge"/>
    <x v="1"/>
    <s v="CONGO"/>
    <s v="ɣ"/>
  </r>
  <r>
    <d v="2019-03-26T00:00:00"/>
    <s v="Taxi bureau - ocean du nord Talangai liberté pour achat du billet BZV-Owando"/>
    <x v="0"/>
    <x v="0"/>
    <m/>
    <n v="1000"/>
    <n v="-8237084"/>
    <n v="1.7641662550278738"/>
    <n v="566.84"/>
    <x v="7"/>
    <s v="décharge"/>
    <x v="0"/>
    <s v="CONGO"/>
    <s v="ɣ"/>
  </r>
  <r>
    <d v="2019-03-26T00:00:00"/>
    <s v="Taxi Ocean du nord Talangai liberté - domicile retour d'achat du billet de mission"/>
    <x v="0"/>
    <x v="0"/>
    <m/>
    <n v="1000"/>
    <n v="-8238084"/>
    <n v="1.7641662550278738"/>
    <n v="566.84"/>
    <x v="7"/>
    <s v="décharge"/>
    <x v="0"/>
    <s v="CONGO"/>
    <s v="ɣ"/>
  </r>
  <r>
    <d v="2019-03-26T00:00:00"/>
    <s v="Frais de transfert à Jospin/EWO"/>
    <x v="10"/>
    <x v="3"/>
    <m/>
    <n v="540"/>
    <n v="-8238624"/>
    <n v="0.97842039462955921"/>
    <n v="551.91"/>
    <x v="10"/>
    <s v="25/GCF"/>
    <x v="2"/>
    <s v="CONGO"/>
    <s v="o"/>
  </r>
  <r>
    <d v="2019-03-26T00:00:00"/>
    <s v="Pénalité pour l'annulation des billets de Crépin,Hérick et Gaudet pour OWANDO"/>
    <x v="13"/>
    <x v="1"/>
    <m/>
    <n v="3000"/>
    <n v="-8241624"/>
    <n v="5.357525537538395"/>
    <n v="559.96"/>
    <x v="10"/>
    <s v="Décharge"/>
    <x v="1"/>
    <s v="CONGO"/>
    <s v="ɣ"/>
  </r>
  <r>
    <d v="2019-03-27T00:00:00"/>
    <s v="Bonus du mois de février 2019-Dalia OYONTSIO"/>
    <x v="9"/>
    <x v="1"/>
    <m/>
    <n v="15000"/>
    <n v="-8256624"/>
    <n v="26.787627687691977"/>
    <n v="559.96"/>
    <x v="10"/>
    <n v="27"/>
    <x v="1"/>
    <s v="CONGO"/>
    <s v="o"/>
  </r>
  <r>
    <d v="2019-03-27T00:00:00"/>
    <s v="Frais de transfert à Jospin/OYO"/>
    <x v="10"/>
    <x v="3"/>
    <m/>
    <n v="1600"/>
    <n v="-8258224"/>
    <n v="2.8990233914949903"/>
    <n v="551.91"/>
    <x v="10"/>
    <s v="08/GCF"/>
    <x v="2"/>
    <s v="CONGO"/>
    <s v="o"/>
  </r>
  <r>
    <d v="2019-03-27T00:00:00"/>
    <s v="Taxi Bureau-ONEMO-Air Liquide-BCI-Bureau"/>
    <x v="0"/>
    <x v="4"/>
    <m/>
    <n v="5000"/>
    <n v="-8263224"/>
    <n v="8.9292092292306595"/>
    <n v="559.96"/>
    <x v="10"/>
    <s v="Décharge"/>
    <x v="1"/>
    <s v="CONGO"/>
    <s v="ɣ"/>
  </r>
  <r>
    <d v="2019-03-27T00:00:00"/>
    <s v="Taxi Bureau-Pharmacie centre sportif-Pharmacie rue MBAKAS-Centre de santé Plateau-Bureau"/>
    <x v="0"/>
    <x v="4"/>
    <m/>
    <n v="4000"/>
    <n v="-8267224"/>
    <n v="7.1433673833845273"/>
    <n v="559.96"/>
    <x v="10"/>
    <s v="Décharge"/>
    <x v="1"/>
    <s v="CONGO"/>
    <s v="ɣ"/>
  </r>
  <r>
    <d v="2019-03-27T00:00:00"/>
    <s v="Taxi domicile-bureau"/>
    <x v="0"/>
    <x v="1"/>
    <m/>
    <n v="1000"/>
    <n v="-8268224"/>
    <n v="1.7858418458461318"/>
    <n v="559.96"/>
    <x v="2"/>
    <s v="Décharge"/>
    <x v="1"/>
    <s v="CONGO"/>
    <s v="ɣ"/>
  </r>
  <r>
    <d v="2019-03-27T00:00:00"/>
    <s v="Taxi bureau-agence Ocean du Nord Mikalou Aller-retour"/>
    <x v="0"/>
    <x v="1"/>
    <m/>
    <n v="2000"/>
    <n v="-8270224"/>
    <n v="3.5716836916922636"/>
    <n v="559.96"/>
    <x v="2"/>
    <s v="Décharge"/>
    <x v="1"/>
    <s v="CONGO"/>
    <s v="ɣ"/>
  </r>
  <r>
    <d v="2019-03-27T00:00:00"/>
    <s v="Food allowance pendant la pause"/>
    <x v="1"/>
    <x v="1"/>
    <m/>
    <n v="1000"/>
    <n v="-8271224"/>
    <n v="1.7858418458461318"/>
    <n v="559.96"/>
    <x v="2"/>
    <s v="Décharge"/>
    <x v="1"/>
    <s v="CONGO"/>
    <s v="ɣ"/>
  </r>
  <r>
    <d v="2019-03-27T00:00:00"/>
    <s v="Taxi bureau-domicile"/>
    <x v="0"/>
    <x v="1"/>
    <m/>
    <n v="1000"/>
    <n v="-8272224"/>
    <n v="1.7858418458461318"/>
    <n v="559.96"/>
    <x v="2"/>
    <s v="Décharge"/>
    <x v="1"/>
    <s v="CONGO"/>
    <s v="ɣ"/>
  </r>
  <r>
    <d v="2019-03-27T00:00:00"/>
    <s v="Taxi hôtel-Port-chez Didas (dernières rencontres avec les cibles)"/>
    <x v="0"/>
    <x v="0"/>
    <m/>
    <n v="1500"/>
    <n v="-8273724"/>
    <n v="2.6462493825418107"/>
    <n v="566.84"/>
    <x v="4"/>
    <s v="Décharge"/>
    <x v="0"/>
    <s v="CONGO"/>
    <s v="ɣ"/>
  </r>
  <r>
    <d v="2019-03-27T00:00:00"/>
    <s v="Taxi Chez Didas-Chez Kmaba-Chez Junior (rencontre avec les cibles)"/>
    <x v="0"/>
    <x v="0"/>
    <m/>
    <n v="1000"/>
    <n v="-8274724"/>
    <n v="1.7641662550278738"/>
    <n v="566.84"/>
    <x v="4"/>
    <s v="Décharge"/>
    <x v="0"/>
    <s v="CONGO"/>
    <s v="ɣ"/>
  </r>
  <r>
    <d v="2019-03-27T00:00:00"/>
    <s v="Taxi Chez Junior-Blvd-Marché-Place rouge (investigation sur terrain)"/>
    <x v="0"/>
    <x v="0"/>
    <m/>
    <n v="2000"/>
    <n v="-8276724"/>
    <n v="3.5283325100557477"/>
    <n v="566.84"/>
    <x v="4"/>
    <s v="Décharge"/>
    <x v="0"/>
    <s v="CONGO"/>
    <s v="ɣ"/>
  </r>
  <r>
    <d v="2019-03-27T00:00:00"/>
    <s v="Taxi place rouge-Océan du nord-Stellimac (faire la reservation pour Brazzaville)"/>
    <x v="0"/>
    <x v="0"/>
    <m/>
    <n v="1000"/>
    <n v="-8277724"/>
    <n v="1.7641662550278738"/>
    <n v="566.84"/>
    <x v="4"/>
    <s v="Décharge"/>
    <x v="0"/>
    <s v="CONGO"/>
    <s v="ɣ"/>
  </r>
  <r>
    <d v="2019-03-27T00:00:00"/>
    <s v="Taxi Stelimac-Trans afrique-Gare routière (recherche de la reservation non faite)"/>
    <x v="0"/>
    <x v="0"/>
    <m/>
    <n v="1000"/>
    <n v="-8278724"/>
    <n v="1.7641662550278738"/>
    <n v="566.84"/>
    <x v="4"/>
    <s v="Décharge"/>
    <x v="0"/>
    <s v="CONGO"/>
    <s v="ɣ"/>
  </r>
  <r>
    <d v="2019-03-27T00:00:00"/>
    <s v="Taxi Gare routière-Charden farell-Hôtel (récuperation transfert et retoiur à l'hôtel)"/>
    <x v="0"/>
    <x v="0"/>
    <m/>
    <n v="1000"/>
    <n v="-8279724"/>
    <n v="1.7641662550278738"/>
    <n v="566.84"/>
    <x v="4"/>
    <s v="Décharge"/>
    <x v="0"/>
    <s v="CONGO"/>
    <s v="ɣ"/>
  </r>
  <r>
    <d v="2019-03-27T00:00:00"/>
    <s v="Paiment frais d'hôtel 03 nuitées du 25 au 28 mars 2019 (mission Oyo)"/>
    <x v="4"/>
    <x v="0"/>
    <m/>
    <n v="45000"/>
    <n v="-8324724"/>
    <n v="79.387481476254322"/>
    <n v="566.84"/>
    <x v="4"/>
    <s v="oui"/>
    <x v="0"/>
    <s v="CONGO"/>
    <s v="n"/>
  </r>
  <r>
    <d v="2019-03-27T00:00:00"/>
    <s v="Paiement frais d'hôtel à Ewo du 24 AU 27 Mars 2019 "/>
    <x v="4"/>
    <x v="1"/>
    <m/>
    <n v="45000"/>
    <n v="-8369724"/>
    <n v="80.362883063075927"/>
    <n v="559.96"/>
    <x v="12"/>
    <n v="9"/>
    <x v="1"/>
    <s v="CONGO"/>
    <s v="o"/>
  </r>
  <r>
    <d v="2019-03-27T00:00:00"/>
    <s v="Taxi moto à Ewo hôtel-gare routière"/>
    <x v="0"/>
    <x v="1"/>
    <m/>
    <n v="300"/>
    <n v="-8370024"/>
    <n v="0.53575255375383957"/>
    <n v="559.96"/>
    <x v="12"/>
    <s v="Décharge"/>
    <x v="1"/>
    <s v="CONGO"/>
    <s v="ɣ"/>
  </r>
  <r>
    <d v="2019-03-27T00:00:00"/>
    <s v="Achat Billet EWO-Oyo"/>
    <x v="0"/>
    <x v="1"/>
    <m/>
    <n v="5000"/>
    <n v="-8375024"/>
    <n v="8.9292092292306595"/>
    <n v="559.96"/>
    <x v="12"/>
    <s v="Décharge"/>
    <x v="1"/>
    <s v="CONGO"/>
    <s v="ɣ"/>
  </r>
  <r>
    <d v="2019-03-27T00:00:00"/>
    <s v="Taxi moto à Oyo Terminus des bus-Agence océan dun nord pour reservation du billet de ouesso"/>
    <x v="0"/>
    <x v="1"/>
    <m/>
    <n v="300"/>
    <n v="-8375324"/>
    <n v="0.53575255375383957"/>
    <n v="559.96"/>
    <x v="12"/>
    <s v="Décharge"/>
    <x v="1"/>
    <s v="CONGO"/>
    <s v="ɣ"/>
  </r>
  <r>
    <d v="2019-03-27T00:00:00"/>
    <s v="Taxi moto à Oyo agence océan du nord-charden Farell pour retirer les fonds"/>
    <x v="0"/>
    <x v="1"/>
    <m/>
    <n v="300"/>
    <n v="-8375624"/>
    <n v="0.53575255375383957"/>
    <n v="559.96"/>
    <x v="12"/>
    <s v="Décharge"/>
    <x v="1"/>
    <s v="CONGO"/>
    <s v="ɣ"/>
  </r>
  <r>
    <d v="2019-03-27T00:00:00"/>
    <s v="Achat Billet Oyo-Ouesso"/>
    <x v="0"/>
    <x v="1"/>
    <m/>
    <n v="10000"/>
    <n v="-8385624"/>
    <n v="17.858418458461319"/>
    <n v="559.96"/>
    <x v="12"/>
    <s v="oui"/>
    <x v="1"/>
    <s v="CONGO"/>
    <s v="o"/>
  </r>
  <r>
    <d v="2019-03-27T00:00:00"/>
    <s v="Taxi à Ouesso gare routière-résidence"/>
    <x v="0"/>
    <x v="1"/>
    <m/>
    <n v="500"/>
    <n v="-8386124"/>
    <n v="0.89292092292306591"/>
    <n v="559.96"/>
    <x v="12"/>
    <s v="Décharge"/>
    <x v="1"/>
    <s v="CONGO"/>
    <s v="ɣ"/>
  </r>
  <r>
    <d v="2019-03-27T00:00:00"/>
    <s v="Taxi: Domicile-Gare routière "/>
    <x v="0"/>
    <x v="1"/>
    <m/>
    <n v="2000"/>
    <n v="-8388124"/>
    <n v="3.5716836916922636"/>
    <n v="559.96"/>
    <x v="5"/>
    <s v="Décharge"/>
    <x v="1"/>
    <s v="CONGO"/>
    <s v="ɣ"/>
  </r>
  <r>
    <d v="2019-03-27T00:00:00"/>
    <s v="Paiement du billet coaster pour Brazzaville-Oyo"/>
    <x v="0"/>
    <x v="1"/>
    <m/>
    <n v="8000"/>
    <n v="-8396124"/>
    <n v="14.286734766769055"/>
    <n v="559.96"/>
    <x v="5"/>
    <s v="Décharge"/>
    <x v="1"/>
    <s v="CONGO"/>
    <s v="ɣ"/>
  </r>
  <r>
    <d v="2019-03-27T00:00:00"/>
    <s v="Taxi: Gare routière d'Oyo-Hôtel"/>
    <x v="0"/>
    <x v="1"/>
    <m/>
    <n v="500"/>
    <n v="-8396624"/>
    <n v="0.89292092292306591"/>
    <n v="559.96"/>
    <x v="5"/>
    <s v="Décharge"/>
    <x v="1"/>
    <s v="CONGO"/>
    <s v="ɣ"/>
  </r>
  <r>
    <d v="2019-03-27T00:00:00"/>
    <s v="Taxi: Hôtel-Marché acheter la nourriture du détenu "/>
    <x v="0"/>
    <x v="1"/>
    <m/>
    <n v="500"/>
    <n v="-8397124"/>
    <n v="0.89292092292306591"/>
    <n v="559.96"/>
    <x v="5"/>
    <s v="Décharge"/>
    <x v="1"/>
    <s v="CONGO"/>
    <s v="ɣ"/>
  </r>
  <r>
    <d v="2019-03-27T00:00:00"/>
    <s v="Achat nourriture du détenu "/>
    <x v="2"/>
    <x v="1"/>
    <m/>
    <n v="2200"/>
    <n v="-8399324"/>
    <n v="3.9288520608614896"/>
    <n v="559.96"/>
    <x v="5"/>
    <s v="Décharge"/>
    <x v="1"/>
    <s v="CONGO"/>
    <s v="ɣ"/>
  </r>
  <r>
    <d v="2019-03-27T00:00:00"/>
    <s v="Taxi: Marché-Gendarmerie nourrir le détenu "/>
    <x v="0"/>
    <x v="1"/>
    <m/>
    <n v="500"/>
    <n v="-8399824"/>
    <n v="0.89292092292306591"/>
    <n v="559.96"/>
    <x v="5"/>
    <s v="Décharge"/>
    <x v="1"/>
    <s v="CONGO"/>
    <s v="ɣ"/>
  </r>
  <r>
    <d v="2019-03-27T00:00:00"/>
    <s v="Taxi: Gendarmerie-Restaurant"/>
    <x v="0"/>
    <x v="1"/>
    <m/>
    <n v="500"/>
    <n v="-8400324"/>
    <n v="0.89292092292306591"/>
    <n v="559.96"/>
    <x v="5"/>
    <s v="Décharge"/>
    <x v="1"/>
    <s v="CONGO"/>
    <s v="ɣ"/>
  </r>
  <r>
    <d v="2019-03-27T00:00:00"/>
    <s v="Taxi: Restaurant-Hôtel"/>
    <x v="0"/>
    <x v="1"/>
    <m/>
    <n v="500"/>
    <n v="-8400824"/>
    <n v="0.89292092292306591"/>
    <n v="559.96"/>
    <x v="5"/>
    <s v="Décharge"/>
    <x v="1"/>
    <s v="CONGO"/>
    <s v="ɣ"/>
  </r>
  <r>
    <d v="2019-03-27T00:00:00"/>
    <s v="Achat du billet BZV-Owando pour mission d'investigation"/>
    <x v="0"/>
    <x v="0"/>
    <m/>
    <n v="10000"/>
    <n v="-8410824"/>
    <n v="17.641662550278738"/>
    <n v="566.84"/>
    <x v="7"/>
    <s v="270307302019--19"/>
    <x v="0"/>
    <s v="CONGO"/>
    <s v="o"/>
  </r>
  <r>
    <d v="2019-03-27T00:00:00"/>
    <s v="Taxi domicile - ocean du nord pour mission d'investigation"/>
    <x v="0"/>
    <x v="0"/>
    <m/>
    <n v="1000"/>
    <n v="-8411824"/>
    <n v="1.7641662550278738"/>
    <n v="566.84"/>
    <x v="7"/>
    <s v="décharge"/>
    <x v="0"/>
    <s v="CONGO"/>
    <s v="ɣ"/>
  </r>
  <r>
    <d v="2019-03-27T00:00:00"/>
    <s v="Taxi moto gare routière ocean Owando - hôtel"/>
    <x v="0"/>
    <x v="0"/>
    <m/>
    <n v="300"/>
    <n v="-8412124"/>
    <n v="0.52924987650836208"/>
    <n v="566.84"/>
    <x v="7"/>
    <s v="décharge"/>
    <x v="0"/>
    <s v="CONGO"/>
    <s v="ɣ"/>
  </r>
  <r>
    <d v="2019-03-27T00:00:00"/>
    <s v="Taxi à BZV: domicile - gare routière à destination d'Oyo "/>
    <x v="0"/>
    <x v="1"/>
    <m/>
    <n v="1000"/>
    <n v="-8413124"/>
    <n v="1.7858418458461318"/>
    <n v="559.96"/>
    <x v="8"/>
    <s v="Décharge "/>
    <x v="1"/>
    <s v="CONGO"/>
    <s v="ɣ"/>
  </r>
  <r>
    <d v="2019-03-27T00:00:00"/>
    <s v="Achat Billet  BZV-Oyo"/>
    <x v="0"/>
    <x v="1"/>
    <m/>
    <n v="8000"/>
    <n v="-8421124"/>
    <n v="14.286734766769055"/>
    <n v="559.96"/>
    <x v="8"/>
    <s v="Décharge "/>
    <x v="1"/>
    <s v="CONGO"/>
    <s v="ɣ"/>
  </r>
  <r>
    <d v="2019-03-27T00:00:00"/>
    <s v="Taxi à Oyo (voiture): gare routière - hôtel "/>
    <x v="0"/>
    <x v="1"/>
    <m/>
    <n v="1000"/>
    <n v="-8422124"/>
    <n v="1.7858418458461318"/>
    <n v="559.96"/>
    <x v="8"/>
    <s v="Décharge "/>
    <x v="1"/>
    <s v="CONGO"/>
    <s v="ɣ"/>
  </r>
  <r>
    <d v="2019-03-27T00:00:00"/>
    <s v="Taxi à Oyo :  hôtel - marché pour l'achat de la ration du prévenu "/>
    <x v="0"/>
    <x v="1"/>
    <m/>
    <n v="500"/>
    <n v="-8422624"/>
    <n v="0.89292092292306591"/>
    <n v="559.96"/>
    <x v="8"/>
    <s v="Décharge "/>
    <x v="1"/>
    <s v="CONGO"/>
    <s v="ɣ"/>
  </r>
  <r>
    <d v="2019-03-27T00:00:00"/>
    <s v="Taxi à Oyo : marché -  gendarmerie (visite geôle )"/>
    <x v="0"/>
    <x v="1"/>
    <m/>
    <n v="500"/>
    <n v="-8423124"/>
    <n v="0.89292092292306591"/>
    <n v="559.96"/>
    <x v="8"/>
    <s v="Décharge "/>
    <x v="1"/>
    <s v="CONGO"/>
    <s v="ɣ"/>
  </r>
  <r>
    <d v="2019-03-27T00:00:00"/>
    <s v="Taxi à Oyo : gendarmerie - restaurant - hôtel après la visite geôle "/>
    <x v="0"/>
    <x v="1"/>
    <m/>
    <n v="1000"/>
    <n v="-8424124"/>
    <n v="1.7858418458461318"/>
    <n v="559.96"/>
    <x v="8"/>
    <s v="Décharge "/>
    <x v="1"/>
    <s v="CONGO"/>
    <s v="ɣ"/>
  </r>
  <r>
    <d v="2019-03-28T00:00:00"/>
    <s v="Taxi bureau-Air Liquide-BCI-direction MTN-direction AIRTEL-Agence MTN Batignolles-Bureau"/>
    <x v="0"/>
    <x v="4"/>
    <m/>
    <n v="5000"/>
    <n v="-8429124"/>
    <n v="8.9292092292306595"/>
    <n v="559.96"/>
    <x v="10"/>
    <s v="Décharge"/>
    <x v="1"/>
    <s v="CONGO"/>
    <s v="ɣ"/>
  </r>
  <r>
    <d v="2019-03-28T00:00:00"/>
    <s v="Taxi domicile-bureau"/>
    <x v="0"/>
    <x v="1"/>
    <m/>
    <n v="1000"/>
    <n v="-8430124"/>
    <n v="1.7858418458461318"/>
    <n v="559.96"/>
    <x v="2"/>
    <s v="Décharge"/>
    <x v="1"/>
    <s v="CONGO"/>
    <s v="ɣ"/>
  </r>
  <r>
    <d v="2019-03-28T00:00:00"/>
    <s v="Food allowance pendant la pause"/>
    <x v="1"/>
    <x v="1"/>
    <m/>
    <n v="1000"/>
    <n v="-8431124"/>
    <n v="1.7858418458461318"/>
    <n v="559.96"/>
    <x v="2"/>
    <s v="Décharge"/>
    <x v="1"/>
    <s v="CONGO"/>
    <s v="ɣ"/>
  </r>
  <r>
    <d v="2019-03-28T00:00:00"/>
    <s v="Taxi bureau-domicile"/>
    <x v="0"/>
    <x v="1"/>
    <m/>
    <n v="1000"/>
    <n v="-8432124"/>
    <n v="1.7858418458461318"/>
    <n v="559.96"/>
    <x v="2"/>
    <s v="Décharge"/>
    <x v="1"/>
    <s v="CONGO"/>
    <s v="ɣ"/>
  </r>
  <r>
    <d v="2019-03-28T00:00:00"/>
    <s v="Taxi hôtel-gare routière (départ pour Brazzaville)"/>
    <x v="0"/>
    <x v="0"/>
    <m/>
    <n v="500"/>
    <n v="-8432624"/>
    <n v="0.88208312751393692"/>
    <n v="566.84"/>
    <x v="4"/>
    <s v="Décharge"/>
    <x v="0"/>
    <s v="CONGO"/>
    <s v="ɣ"/>
  </r>
  <r>
    <d v="2019-03-28T00:00:00"/>
    <s v="Taxi Oyo-Brazzaville (par coaster)"/>
    <x v="0"/>
    <x v="0"/>
    <m/>
    <n v="8000"/>
    <n v="-8440624"/>
    <n v="14.113330040222991"/>
    <n v="566.84"/>
    <x v="4"/>
    <s v="Décharge"/>
    <x v="0"/>
    <s v="CONGO"/>
    <s v="ɣ"/>
  </r>
  <r>
    <d v="2019-03-28T00:00:00"/>
    <s v="Taxi Gare routière Brazzaville-Mikalou-Casis (arrivé à Brazzaville)"/>
    <x v="0"/>
    <x v="0"/>
    <m/>
    <n v="2500"/>
    <n v="-8443124"/>
    <n v="4.4104156375696846"/>
    <n v="566.84"/>
    <x v="4"/>
    <s v="Décharge"/>
    <x v="0"/>
    <s v="CONGO"/>
    <s v="ɣ"/>
  </r>
  <r>
    <d v="2019-03-28T00:00:00"/>
    <s v="Food allowance mission Oyo du 25 au 28 mars 2019"/>
    <x v="4"/>
    <x v="0"/>
    <m/>
    <n v="40000"/>
    <n v="-8483124"/>
    <n v="70.566650201114953"/>
    <n v="566.84"/>
    <x v="4"/>
    <s v="Décharge"/>
    <x v="0"/>
    <s v="CONGO"/>
    <s v="ɣ"/>
  </r>
  <r>
    <d v="2019-03-28T00:00:00"/>
    <s v="Taxi résidence-DDEF pour civilités au DD"/>
    <x v="0"/>
    <x v="1"/>
    <m/>
    <n v="500"/>
    <n v="-8483624"/>
    <n v="0.89292092292306591"/>
    <n v="559.96"/>
    <x v="12"/>
    <s v="Décharge"/>
    <x v="1"/>
    <s v="CONGO"/>
    <s v="ɣ"/>
  </r>
  <r>
    <d v="2019-03-28T00:00:00"/>
    <s v="Taxi DDEF-Commissariat de police de l'arrondissement 2 pour rencontrer le commissaire"/>
    <x v="0"/>
    <x v="1"/>
    <m/>
    <n v="1000"/>
    <n v="-8484624"/>
    <n v="1.7858418458461318"/>
    <n v="559.96"/>
    <x v="12"/>
    <s v="Décharge"/>
    <x v="1"/>
    <s v="CONGO"/>
    <s v="ɣ"/>
  </r>
  <r>
    <d v="2019-03-28T00:00:00"/>
    <s v="Taxi commissariat de police-restaurant"/>
    <x v="0"/>
    <x v="1"/>
    <m/>
    <n v="500"/>
    <n v="-8485124"/>
    <n v="0.89292092292306591"/>
    <n v="559.96"/>
    <x v="12"/>
    <s v="Décharge"/>
    <x v="1"/>
    <s v="CONGO"/>
    <s v="ɣ"/>
  </r>
  <r>
    <d v="2019-03-28T00:00:00"/>
    <s v="Taxi restaurant-residence"/>
    <x v="0"/>
    <x v="1"/>
    <m/>
    <n v="500"/>
    <n v="-8485624"/>
    <n v="0.89292092292306591"/>
    <n v="559.96"/>
    <x v="12"/>
    <s v="Décharge"/>
    <x v="1"/>
    <s v="CONGO"/>
    <s v="ɣ"/>
  </r>
  <r>
    <d v="2019-03-28T00:00:00"/>
    <s v="Taxi: Hôtel-Marché acheter le petit déjeuner du détenu "/>
    <x v="0"/>
    <x v="1"/>
    <m/>
    <n v="500"/>
    <n v="-8486124"/>
    <n v="0.89292092292306591"/>
    <n v="559.96"/>
    <x v="5"/>
    <s v="Décharge"/>
    <x v="1"/>
    <s v="CONGO"/>
    <s v="ɣ"/>
  </r>
  <r>
    <d v="2019-03-28T00:00:00"/>
    <s v="Taxi: Marché-Gendarmerie"/>
    <x v="0"/>
    <x v="1"/>
    <m/>
    <n v="500"/>
    <n v="-8486624"/>
    <n v="0.89292092292306591"/>
    <n v="559.96"/>
    <x v="5"/>
    <s v="Décharge"/>
    <x v="1"/>
    <s v="CONGO"/>
    <s v="ɣ"/>
  </r>
  <r>
    <d v="2019-03-28T00:00:00"/>
    <s v="Taxi: Gendarmerie-TGI"/>
    <x v="0"/>
    <x v="1"/>
    <m/>
    <n v="500"/>
    <n v="-8487124"/>
    <n v="0.89292092292306591"/>
    <n v="559.96"/>
    <x v="5"/>
    <s v="Décharge"/>
    <x v="1"/>
    <s v="CONGO"/>
    <s v="ɣ"/>
  </r>
  <r>
    <d v="2019-03-28T00:00:00"/>
    <s v="Taxi: TGI- Hôtel "/>
    <x v="0"/>
    <x v="1"/>
    <m/>
    <n v="500"/>
    <n v="-8487624"/>
    <n v="0.89292092292306591"/>
    <n v="559.96"/>
    <x v="5"/>
    <s v="Décharge"/>
    <x v="1"/>
    <s v="CONGO"/>
    <s v="ɣ"/>
  </r>
  <r>
    <d v="2019-03-28T00:00:00"/>
    <s v="Taxi: Hôtel-Restaurant"/>
    <x v="0"/>
    <x v="1"/>
    <m/>
    <n v="500"/>
    <n v="-8488124"/>
    <n v="0.89292092292306591"/>
    <n v="559.96"/>
    <x v="5"/>
    <s v="Décharge"/>
    <x v="1"/>
    <s v="CONGO"/>
    <s v="ɣ"/>
  </r>
  <r>
    <d v="2019-03-28T00:00:00"/>
    <s v="Taxi: Restaurant- Marché acheter la nourriture du soir du détenu "/>
    <x v="0"/>
    <x v="1"/>
    <m/>
    <n v="500"/>
    <n v="-8488624"/>
    <n v="0.89292092292306591"/>
    <n v="559.96"/>
    <x v="5"/>
    <s v="Décharge"/>
    <x v="1"/>
    <s v="CONGO"/>
    <s v="ɣ"/>
  </r>
  <r>
    <d v="2019-03-28T00:00:00"/>
    <s v="Achat nourriture du détenu "/>
    <x v="2"/>
    <x v="1"/>
    <m/>
    <n v="3000"/>
    <n v="-8491624"/>
    <n v="5.357525537538395"/>
    <n v="559.96"/>
    <x v="5"/>
    <s v="Décharge"/>
    <x v="1"/>
    <s v="CONGO"/>
    <s v="ɣ"/>
  </r>
  <r>
    <d v="2019-03-28T00:00:00"/>
    <s v="Taxi: Marché- Gendarmerie donner la nourriture au détenu "/>
    <x v="0"/>
    <x v="1"/>
    <m/>
    <n v="500"/>
    <n v="-8492124"/>
    <n v="0.89292092292306591"/>
    <n v="559.96"/>
    <x v="5"/>
    <s v="Décharge"/>
    <x v="1"/>
    <s v="CONGO"/>
    <s v="ɣ"/>
  </r>
  <r>
    <d v="2019-03-28T00:00:00"/>
    <s v="Taxi: Gendarmerie- Rejoindre Herick chez maître Anicet pour la rencontre du Procureur "/>
    <x v="0"/>
    <x v="1"/>
    <m/>
    <n v="500"/>
    <n v="-8492624"/>
    <n v="0.89292092292306591"/>
    <n v="559.96"/>
    <x v="5"/>
    <s v="Décharge"/>
    <x v="1"/>
    <s v="CONGO"/>
    <s v="ɣ"/>
  </r>
  <r>
    <d v="2019-03-28T00:00:00"/>
    <s v="Taxi: Lieu de rencontre pour voir le Procureur - Hôtel "/>
    <x v="0"/>
    <x v="1"/>
    <m/>
    <n v="500"/>
    <n v="-8493124"/>
    <n v="0.89292092292306591"/>
    <n v="559.96"/>
    <x v="5"/>
    <s v="Décharge"/>
    <x v="1"/>
    <s v="CONGO"/>
    <s v="ɣ"/>
  </r>
  <r>
    <d v="2019-03-28T00:00:00"/>
    <s v="Taxi moto hôtel - grand marché pour investigation"/>
    <x v="0"/>
    <x v="0"/>
    <m/>
    <n v="400"/>
    <n v="-8493524"/>
    <n v="0.70566650201114944"/>
    <n v="566.84"/>
    <x v="7"/>
    <s v="décharge"/>
    <x v="0"/>
    <s v="CONGO"/>
    <s v="ɣ"/>
  </r>
  <r>
    <d v="2019-03-28T00:00:00"/>
    <s v="Taxi moto grand marché - rue Dolisie pour investigation"/>
    <x v="0"/>
    <x v="0"/>
    <m/>
    <n v="400"/>
    <n v="-8493924"/>
    <n v="0.70566650201114944"/>
    <n v="566.84"/>
    <x v="7"/>
    <s v="décharge"/>
    <x v="0"/>
    <s v="CONGO"/>
    <s v="ɣ"/>
  </r>
  <r>
    <d v="2019-03-28T00:00:00"/>
    <s v="Taxi moto rue Dolisie - rue Boundji pour investigation"/>
    <x v="0"/>
    <x v="0"/>
    <m/>
    <n v="400"/>
    <n v="-8494324"/>
    <n v="0.70566650201114944"/>
    <n v="566.84"/>
    <x v="7"/>
    <s v="décharge"/>
    <x v="0"/>
    <s v="CONGO"/>
    <s v="ɣ"/>
  </r>
  <r>
    <d v="2019-03-28T00:00:00"/>
    <s v="Taxi moto rue Boundji - rue Makoua pour investigation"/>
    <x v="0"/>
    <x v="0"/>
    <m/>
    <n v="300"/>
    <n v="-8494624"/>
    <n v="0.52924987650836208"/>
    <n v="566.84"/>
    <x v="7"/>
    <s v="décharge"/>
    <x v="0"/>
    <s v="CONGO"/>
    <s v="ɣ"/>
  </r>
  <r>
    <d v="2019-03-28T00:00:00"/>
    <s v="Taxi moto rue Makoua - rue Kelle pour investigation"/>
    <x v="0"/>
    <x v="0"/>
    <m/>
    <n v="500"/>
    <n v="-8495124"/>
    <n v="0.88208312751393692"/>
    <n v="566.84"/>
    <x v="7"/>
    <s v="décharge"/>
    <x v="0"/>
    <s v="CONGO"/>
    <s v="ɣ"/>
  </r>
  <r>
    <d v="2019-03-28T00:00:00"/>
    <s v="Taxi moto rue Kelle - hôtel retour d'investigations sur le terrain"/>
    <x v="0"/>
    <x v="0"/>
    <m/>
    <n v="500"/>
    <n v="-8495624"/>
    <n v="0.88208312751393692"/>
    <n v="566.84"/>
    <x v="7"/>
    <s v="décharge"/>
    <x v="0"/>
    <s v="CONGO"/>
    <s v="ɣ"/>
  </r>
  <r>
    <d v="2019-03-28T00:00:00"/>
    <s v="Taxi moto hôtel - grand marché pour la rencontre avec cible"/>
    <x v="0"/>
    <x v="0"/>
    <m/>
    <n v="300"/>
    <n v="-8495924"/>
    <n v="0.52924987650836208"/>
    <n v="566.84"/>
    <x v="7"/>
    <s v="décharge"/>
    <x v="0"/>
    <s v="CONGO"/>
    <s v="ɣ"/>
  </r>
  <r>
    <d v="2019-03-28T00:00:00"/>
    <s v="Achat à manger et boison lors de la rencontre avec la cible "/>
    <x v="5"/>
    <x v="0"/>
    <m/>
    <n v="3600"/>
    <n v="-8499524"/>
    <n v="6.3509985181003454"/>
    <n v="566.84"/>
    <x v="7"/>
    <s v="décharge"/>
    <x v="0"/>
    <s v="CONGO"/>
    <s v="ɣ"/>
  </r>
  <r>
    <d v="2019-03-28T00:00:00"/>
    <s v="Taxi moto grand marché - rue Mwene Okemba pour rendez-vous avec cible"/>
    <x v="0"/>
    <x v="0"/>
    <m/>
    <n v="400"/>
    <n v="-8499924"/>
    <n v="0.70566650201114944"/>
    <n v="566.84"/>
    <x v="7"/>
    <s v="décharge"/>
    <x v="0"/>
    <s v="CONGO"/>
    <s v="ɣ"/>
  </r>
  <r>
    <d v="2019-03-28T00:00:00"/>
    <s v="Achat à boire lors du rendez-vous avec une cible"/>
    <x v="5"/>
    <x v="0"/>
    <m/>
    <n v="3000"/>
    <n v="-8502924"/>
    <n v="5.2924987650836215"/>
    <n v="566.84"/>
    <x v="7"/>
    <s v="décharge"/>
    <x v="0"/>
    <s v="CONGO"/>
    <s v="ɣ"/>
  </r>
  <r>
    <d v="2019-03-28T00:00:00"/>
    <s v="Taxi moto rue Mwene Okemba - hôtel retour du rendez vous avec la cible"/>
    <x v="0"/>
    <x v="0"/>
    <m/>
    <n v="500"/>
    <n v="-8503424"/>
    <n v="0.88208312751393692"/>
    <n v="566.84"/>
    <x v="7"/>
    <s v="décharge"/>
    <x v="0"/>
    <s v="CONGO"/>
    <s v="ɣ"/>
  </r>
  <r>
    <d v="2019-03-28T00:00:00"/>
    <s v="Taxi à Oyo : hôtel - marché acheter la ration du prévenu "/>
    <x v="0"/>
    <x v="1"/>
    <m/>
    <n v="500"/>
    <n v="-8503924"/>
    <n v="0.89292092292306591"/>
    <n v="559.96"/>
    <x v="8"/>
    <s v="Décharge "/>
    <x v="1"/>
    <s v="CONGO"/>
    <s v="ɣ"/>
  </r>
  <r>
    <d v="2019-03-28T00:00:00"/>
    <s v="Ration prévenu à OYO"/>
    <x v="2"/>
    <x v="1"/>
    <m/>
    <n v="1400"/>
    <n v="-8505324"/>
    <n v="2.5001785841845843"/>
    <n v="559.96"/>
    <x v="8"/>
    <s v="Décharge "/>
    <x v="1"/>
    <s v="CONGO"/>
    <s v="ɣ"/>
  </r>
  <r>
    <d v="2019-03-28T00:00:00"/>
    <s v="Taxi à Oyo : marché - gendarmerie  (visite geôle )"/>
    <x v="0"/>
    <x v="1"/>
    <m/>
    <n v="500"/>
    <n v="-8505824"/>
    <n v="0.89292092292306591"/>
    <n v="559.96"/>
    <x v="8"/>
    <s v="Décharge "/>
    <x v="1"/>
    <s v="CONGO"/>
    <s v="ɣ"/>
  </r>
  <r>
    <d v="2019-03-28T00:00:00"/>
    <s v="Taxi à Oyo : gendarmerie - tribunal suivre l'audience "/>
    <x v="0"/>
    <x v="1"/>
    <m/>
    <n v="500"/>
    <n v="-8506324"/>
    <n v="0.89292092292306591"/>
    <n v="559.96"/>
    <x v="8"/>
    <s v="Décharge "/>
    <x v="1"/>
    <s v="CONGO"/>
    <s v="ɣ"/>
  </r>
  <r>
    <d v="2019-03-28T00:00:00"/>
    <s v="Taxi à Oyo : tribunal hôtel après le suivi de l'audience "/>
    <x v="0"/>
    <x v="1"/>
    <m/>
    <n v="500"/>
    <n v="-8506824"/>
    <n v="0.89292092292306591"/>
    <n v="559.96"/>
    <x v="8"/>
    <s v="Décharge "/>
    <x v="1"/>
    <s v="CONGO"/>
    <s v="ɣ"/>
  </r>
  <r>
    <d v="2019-03-28T00:00:00"/>
    <s v="Taxi à Oyo : hôtel -restaurant - hôtel "/>
    <x v="0"/>
    <x v="1"/>
    <m/>
    <n v="1000"/>
    <n v="-8507824"/>
    <n v="1.7858418458461318"/>
    <n v="559.96"/>
    <x v="8"/>
    <s v="Décharge "/>
    <x v="1"/>
    <s v="CONGO"/>
    <s v="ɣ"/>
  </r>
  <r>
    <d v="2019-03-28T00:00:00"/>
    <s v="Taxi à Oyo : hôtel marché acheter la ration du prévenu "/>
    <x v="0"/>
    <x v="1"/>
    <m/>
    <n v="500"/>
    <n v="-8508324"/>
    <n v="0.89292092292306591"/>
    <n v="559.96"/>
    <x v="8"/>
    <s v="Décharge "/>
    <x v="1"/>
    <s v="CONGO"/>
    <s v="ɣ"/>
  </r>
  <r>
    <d v="2019-03-28T00:00:00"/>
    <s v="Taxi à Oyo : marché - hôtel m'échanger afin d'aller rencontrer le Procureur avec l'avocat "/>
    <x v="0"/>
    <x v="1"/>
    <m/>
    <n v="500"/>
    <n v="-8508824"/>
    <n v="0.89292092292306591"/>
    <n v="559.96"/>
    <x v="8"/>
    <s v="Décharge "/>
    <x v="1"/>
    <s v="CONGO"/>
    <s v="ɣ"/>
  </r>
  <r>
    <d v="2019-03-28T00:00:00"/>
    <s v="Taxi à Oyo : hôtel - hôtel de l'avocat en vue de rencontrer le Procureur au sujet de la détention du condamné à 5 ans"/>
    <x v="0"/>
    <x v="1"/>
    <m/>
    <n v="500"/>
    <n v="-8509324"/>
    <n v="0.89292092292306591"/>
    <n v="559.96"/>
    <x v="8"/>
    <s v="Décharge "/>
    <x v="1"/>
    <s v="CONGO"/>
    <s v="ɣ"/>
  </r>
  <r>
    <d v="2019-03-28T00:00:00"/>
    <s v="Taxi à Oyo : hôtel de l'avocat - hôtel "/>
    <x v="0"/>
    <x v="1"/>
    <m/>
    <n v="500"/>
    <n v="-8509824"/>
    <n v="0.89292092292306591"/>
    <n v="559.96"/>
    <x v="8"/>
    <s v="Décharge "/>
    <x v="1"/>
    <s v="CONGO"/>
    <s v="ɣ"/>
  </r>
  <r>
    <d v="2019-03-28T00:00:00"/>
    <s v="V.P EMIS Mlle LENDO LEPERS Jewel (Mr LENDO Rodrigue via compte bancaire de sa fille) pour le paiement du loyer de PNR-MARS 2019"/>
    <x v="12"/>
    <x v="3"/>
    <m/>
    <n v="165000"/>
    <n v="-8674824"/>
    <n v="298.96178724792088"/>
    <n v="551.91"/>
    <x v="9"/>
    <s v="Ordre de virement"/>
    <x v="2"/>
    <s v="CONGO"/>
    <s v="o"/>
  </r>
  <r>
    <d v="2019-03-28T00:00:00"/>
    <s v="Achat crédit Télephonique AIRTEL, relatif au budget prévisionnel mensuel du mois d'AVRIL 2019/CHQ N 3635039"/>
    <x v="7"/>
    <x v="3"/>
    <m/>
    <n v="242000"/>
    <n v="-8916824"/>
    <n v="438.4772879636173"/>
    <n v="551.91"/>
    <x v="9"/>
    <n v="3635039"/>
    <x v="2"/>
    <s v="CONGO"/>
    <s v="o"/>
  </r>
  <r>
    <d v="2019-03-28T00:00:00"/>
    <s v="FRAIS RET.DEPLACE Chq n°3635039"/>
    <x v="6"/>
    <x v="3"/>
    <m/>
    <n v="3484"/>
    <n v="-8920308"/>
    <n v="6.312623434980341"/>
    <n v="551.91"/>
    <x v="9"/>
    <n v="3635039"/>
    <x v="2"/>
    <s v="CONGO"/>
    <s v="o"/>
  </r>
  <r>
    <d v="2019-03-28T00:00:00"/>
    <s v="Maitre Audrey MALONGA MBOKO ouverture dossier tribunal du travail affaires (i73x et i55s)  /CHQ N 03635032"/>
    <x v="8"/>
    <x v="1"/>
    <m/>
    <n v="135000"/>
    <n v="-9055308"/>
    <n v="241.08864918922779"/>
    <n v="559.96"/>
    <x v="9"/>
    <n v="3635032"/>
    <x v="1"/>
    <s v="CONGO"/>
    <s v="o"/>
  </r>
  <r>
    <d v="2019-03-28T00:00:00"/>
    <s v="FRAIS RET.DEPLACE Chq n°03635030"/>
    <x v="6"/>
    <x v="3"/>
    <m/>
    <n v="3484"/>
    <n v="-9058792"/>
    <n v="6.312623434980341"/>
    <n v="551.91"/>
    <x v="9"/>
    <n v="3635032"/>
    <x v="2"/>
    <s v="CONGO"/>
    <s v="o"/>
  </r>
  <r>
    <d v="2019-03-28T00:00:00"/>
    <s v="Achat crédit Télephonique MTN, relatif au budget prévisionnel mensuel du mois de AVRIL 2019/CHQ N 3635038"/>
    <x v="7"/>
    <x v="3"/>
    <m/>
    <n v="223000"/>
    <n v="-9281792"/>
    <n v="404.05138518961428"/>
    <n v="551.91"/>
    <x v="9"/>
    <n v="3635038"/>
    <x v="2"/>
    <s v="CONGO"/>
    <s v="o"/>
  </r>
  <r>
    <d v="2019-03-28T00:00:00"/>
    <s v="Achat extincteur à poudre ABC 9KG/AIR LIQUIDE"/>
    <x v="3"/>
    <x v="3"/>
    <m/>
    <n v="106157"/>
    <n v="-9387949"/>
    <n v="192.34476635683356"/>
    <n v="551.91"/>
    <x v="9"/>
    <n v="3635035"/>
    <x v="2"/>
    <s v="CONGO"/>
    <s v="o"/>
  </r>
  <r>
    <d v="2019-03-29T00:00:00"/>
    <s v="Billet NZAMBI-CONCKOUATI"/>
    <x v="0"/>
    <x v="0"/>
    <m/>
    <n v="2000"/>
    <n v="-9389949"/>
    <n v="3.5283325100557477"/>
    <n v="566.84"/>
    <x v="0"/>
    <s v="décharge"/>
    <x v="0"/>
    <s v="CONGO"/>
    <s v="ɣ"/>
  </r>
  <r>
    <d v="2019-03-29T00:00:00"/>
    <s v="Achat boisson pour le chauffeur en renforcement de la confiance"/>
    <x v="5"/>
    <x v="0"/>
    <m/>
    <n v="2000"/>
    <n v="-9391949"/>
    <n v="3.5283325100557477"/>
    <n v="566.84"/>
    <x v="0"/>
    <s v="décharge"/>
    <x v="0"/>
    <s v="CONGO"/>
    <s v="ɣ"/>
  </r>
  <r>
    <d v="2019-03-29T00:00:00"/>
    <s v="Frais de transfert à Hérick/OWANDO"/>
    <x v="10"/>
    <x v="3"/>
    <m/>
    <n v="2000"/>
    <n v="-9393949"/>
    <n v="3.623779239368738"/>
    <n v="551.91"/>
    <x v="10"/>
    <s v="25/GCF"/>
    <x v="2"/>
    <s v="CONGO"/>
    <s v="o"/>
  </r>
  <r>
    <d v="2019-03-29T00:00:00"/>
    <s v="Frais de transfert à Gaudet/EWO"/>
    <x v="10"/>
    <x v="3"/>
    <m/>
    <n v="2000"/>
    <n v="-9395949"/>
    <n v="3.623779239368738"/>
    <n v="551.91"/>
    <x v="10"/>
    <s v="24/GCF"/>
    <x v="2"/>
    <s v="CONGO"/>
    <s v="o"/>
  </r>
  <r>
    <d v="2019-03-29T00:00:00"/>
    <s v="Frais de transfert à IT87/OWANDO"/>
    <x v="10"/>
    <x v="3"/>
    <m/>
    <n v="2000"/>
    <n v="-9397949"/>
    <n v="3.623779239368738"/>
    <n v="551.91"/>
    <x v="10"/>
    <s v="23/GCF"/>
    <x v="2"/>
    <s v="CONGO"/>
    <s v="o"/>
  </r>
  <r>
    <d v="2019-03-29T00:00:00"/>
    <s v="Taxi Bureau-Aeroport"/>
    <x v="0"/>
    <x v="4"/>
    <m/>
    <n v="2000"/>
    <n v="-9399949"/>
    <n v="3.5716836916922636"/>
    <n v="559.96"/>
    <x v="10"/>
    <s v="Décharge"/>
    <x v="1"/>
    <s v="CONGO"/>
    <s v="ɣ"/>
  </r>
  <r>
    <d v="2019-03-29T00:00:00"/>
    <s v="Taxi bureau-BCI"/>
    <x v="0"/>
    <x v="4"/>
    <m/>
    <n v="2000"/>
    <n v="-9401949"/>
    <n v="3.5716836916922636"/>
    <n v="559.96"/>
    <x v="10"/>
    <s v="Décharge"/>
    <x v="1"/>
    <s v="CONGO"/>
    <s v="ɣ"/>
  </r>
  <r>
    <d v="2019-03-29T00:00:00"/>
    <s v="Taxi Domicile-Bureau"/>
    <x v="0"/>
    <x v="1"/>
    <m/>
    <n v="1000"/>
    <n v="-9402949"/>
    <n v="1.7858418458461318"/>
    <n v="559.96"/>
    <x v="1"/>
    <s v="Décharge"/>
    <x v="1"/>
    <s v="CONGO"/>
    <s v="ɣ"/>
  </r>
  <r>
    <d v="2019-03-29T00:00:00"/>
    <s v="Food allowance pendant la pause"/>
    <x v="1"/>
    <x v="1"/>
    <m/>
    <n v="1000"/>
    <n v="-9403949"/>
    <n v="1.7858418458461318"/>
    <n v="559.96"/>
    <x v="1"/>
    <s v="Décharge"/>
    <x v="1"/>
    <s v="CONGO"/>
    <s v="ɣ"/>
  </r>
  <r>
    <d v="2019-03-29T00:00:00"/>
    <s v="Taxi Bureau-Domicile"/>
    <x v="0"/>
    <x v="1"/>
    <m/>
    <n v="1000"/>
    <n v="-9404949"/>
    <n v="1.7858418458461318"/>
    <n v="559.96"/>
    <x v="1"/>
    <s v="Décharge"/>
    <x v="1"/>
    <s v="CONGO"/>
    <s v="ɣ"/>
  </r>
  <r>
    <d v="2019-03-29T00:00:00"/>
    <s v="Taxi domicile-bureau"/>
    <x v="0"/>
    <x v="1"/>
    <m/>
    <n v="1000"/>
    <n v="-9405949"/>
    <n v="1.7858418458461318"/>
    <n v="559.96"/>
    <x v="2"/>
    <s v="Décharge"/>
    <x v="1"/>
    <s v="CONGO"/>
    <s v="ɣ"/>
  </r>
  <r>
    <d v="2019-03-29T00:00:00"/>
    <s v="Food allowance pendant la pause"/>
    <x v="1"/>
    <x v="1"/>
    <m/>
    <n v="1000"/>
    <n v="-9406949"/>
    <n v="1.7858418458461318"/>
    <n v="559.96"/>
    <x v="2"/>
    <s v="Décharge"/>
    <x v="1"/>
    <s v="CONGO"/>
    <s v="ɣ"/>
  </r>
  <r>
    <d v="2019-03-29T00:00:00"/>
    <s v="Taxi bureau-domicile"/>
    <x v="0"/>
    <x v="1"/>
    <m/>
    <n v="1000"/>
    <n v="-9407949"/>
    <n v="1.7858418458461318"/>
    <n v="559.96"/>
    <x v="2"/>
    <s v="Décharge"/>
    <x v="1"/>
    <s v="CONGO"/>
    <s v="ɣ"/>
  </r>
  <r>
    <d v="2019-03-29T00:00:00"/>
    <s v="Food allowance pendant la pause"/>
    <x v="1"/>
    <x v="1"/>
    <m/>
    <n v="1000"/>
    <n v="-9408949"/>
    <n v="1.7858418458461318"/>
    <n v="559.96"/>
    <x v="2"/>
    <s v="Décharge"/>
    <x v="1"/>
    <s v="CONGO"/>
    <s v="ɣ"/>
  </r>
  <r>
    <d v="2019-03-29T00:00:00"/>
    <s v="Photocopie du dossier Wawa justin et autres "/>
    <x v="3"/>
    <x v="3"/>
    <m/>
    <n v="520"/>
    <n v="-9409469"/>
    <n v="0.9421826022358718"/>
    <n v="551.91"/>
    <x v="2"/>
    <s v="OUI"/>
    <x v="2"/>
    <s v="CONGO"/>
    <s v="o"/>
  </r>
  <r>
    <d v="2019-03-29T00:00:00"/>
    <s v="Taxi Bureau-parquet pour transmettre le dossier wawa justin à maitre MPASSI Nkouka"/>
    <x v="0"/>
    <x v="1"/>
    <m/>
    <n v="1000"/>
    <n v="-9410469"/>
    <n v="1.7858418458461318"/>
    <n v="559.96"/>
    <x v="2"/>
    <s v="Décharge"/>
    <x v="1"/>
    <s v="CONGO"/>
    <s v="ɣ"/>
  </r>
  <r>
    <d v="2019-03-29T00:00:00"/>
    <s v="Taxi parquet-bureau"/>
    <x v="0"/>
    <x v="1"/>
    <m/>
    <n v="1000"/>
    <n v="-9411469"/>
    <n v="1.7858418458461318"/>
    <n v="559.96"/>
    <x v="2"/>
    <s v="Décharge"/>
    <x v="1"/>
    <s v="CONGO"/>
    <s v="ɣ"/>
  </r>
  <r>
    <d v="2019-03-29T00:00:00"/>
    <s v="Taxi bureau-domicile"/>
    <x v="0"/>
    <x v="1"/>
    <m/>
    <n v="1000"/>
    <n v="-9412469"/>
    <n v="1.7858418458461318"/>
    <n v="559.96"/>
    <x v="2"/>
    <s v="Décharge"/>
    <x v="1"/>
    <s v="CONGO"/>
    <s v="ɣ"/>
  </r>
  <r>
    <d v="2019-03-29T00:00:00"/>
    <s v="Taxi Bureau PALF-Radio Rurale"/>
    <x v="0"/>
    <x v="2"/>
    <m/>
    <n v="1000"/>
    <n v="-9413469"/>
    <n v="1.7858418458461318"/>
    <n v="559.96"/>
    <x v="3"/>
    <s v="Décharge"/>
    <x v="1"/>
    <s v="CONGO"/>
    <s v="ɣ"/>
  </r>
  <r>
    <d v="2019-03-29T00:00:00"/>
    <s v="Taxi Radio Rurale-ES TV"/>
    <x v="0"/>
    <x v="2"/>
    <m/>
    <n v="1000"/>
    <n v="-9414469"/>
    <n v="1.7858418458461318"/>
    <n v="559.96"/>
    <x v="3"/>
    <s v="Décharge"/>
    <x v="1"/>
    <s v="CONGO"/>
    <s v="ɣ"/>
  </r>
  <r>
    <d v="2019-03-29T00:00:00"/>
    <s v="Taxi ES TV-TOP TV"/>
    <x v="0"/>
    <x v="2"/>
    <m/>
    <n v="1000"/>
    <n v="-9415469"/>
    <n v="1.7858418458461318"/>
    <n v="559.96"/>
    <x v="3"/>
    <s v="Décharge"/>
    <x v="1"/>
    <s v="CONGO"/>
    <s v="ɣ"/>
  </r>
  <r>
    <d v="2019-03-29T00:00:00"/>
    <s v="Taxi TOP TV-Radio Liberté"/>
    <x v="0"/>
    <x v="2"/>
    <m/>
    <n v="1000"/>
    <n v="-9416469"/>
    <n v="1.7858418458461318"/>
    <n v="559.96"/>
    <x v="3"/>
    <s v="Décharge"/>
    <x v="1"/>
    <s v="CONGO"/>
    <s v="ɣ"/>
  </r>
  <r>
    <d v="2019-03-29T00:00:00"/>
    <s v="Taxi Radio Liberté-Bureau PALF"/>
    <x v="0"/>
    <x v="2"/>
    <m/>
    <n v="1000"/>
    <n v="-9417469"/>
    <n v="1.7858418458461318"/>
    <n v="559.96"/>
    <x v="3"/>
    <s v="Décharge"/>
    <x v="1"/>
    <s v="CONGO"/>
    <s v="ɣ"/>
  </r>
  <r>
    <d v="2019-03-29T00:00:00"/>
    <s v="Taxi residence-DDEF "/>
    <x v="0"/>
    <x v="1"/>
    <m/>
    <n v="500"/>
    <n v="-9417969"/>
    <n v="0.89292092292306591"/>
    <n v="559.96"/>
    <x v="12"/>
    <s v="Décharge"/>
    <x v="1"/>
    <s v="CONGO"/>
    <s v="ɣ"/>
  </r>
  <r>
    <d v="2019-03-29T00:00:00"/>
    <s v="Taxi DDEF-commissariat de police de l'arrondissement 2 "/>
    <x v="0"/>
    <x v="1"/>
    <m/>
    <n v="500"/>
    <n v="-9418469"/>
    <n v="0.89292092292306591"/>
    <n v="559.96"/>
    <x v="12"/>
    <s v="Décharge"/>
    <x v="1"/>
    <s v="CONGO"/>
    <s v="ɣ"/>
  </r>
  <r>
    <d v="2019-03-29T00:00:00"/>
    <s v="Taxi commissariat de police-TGI pour le deferrement"/>
    <x v="0"/>
    <x v="1"/>
    <m/>
    <n v="500"/>
    <n v="-9418969"/>
    <n v="0.89292092292306591"/>
    <n v="559.96"/>
    <x v="12"/>
    <s v="Décharge"/>
    <x v="1"/>
    <s v="CONGO"/>
    <s v="ɣ"/>
  </r>
  <r>
    <d v="2019-03-29T00:00:00"/>
    <s v="Taxi TGI-DDEF pour le depôt des scéllés"/>
    <x v="0"/>
    <x v="1"/>
    <m/>
    <n v="1000"/>
    <n v="-9419969"/>
    <n v="1.7858418458461318"/>
    <n v="559.96"/>
    <x v="12"/>
    <s v="Décharge"/>
    <x v="1"/>
    <s v="CONGO"/>
    <s v="ɣ"/>
  </r>
  <r>
    <d v="2019-03-29T00:00:00"/>
    <s v="Taxi DDEF-TGI pour le retrait de l'expédition et acte d'appel cas EBERT"/>
    <x v="0"/>
    <x v="1"/>
    <m/>
    <n v="1000"/>
    <n v="-9420969"/>
    <n v="1.7858418458461318"/>
    <n v="559.96"/>
    <x v="12"/>
    <s v="Décharge"/>
    <x v="1"/>
    <s v="CONGO"/>
    <s v="ɣ"/>
  </r>
  <r>
    <d v="2019-03-29T00:00:00"/>
    <s v="Taxi TGI-DDEF pour la photocopie de l'expédition et l'acte d'appel cas Ebert "/>
    <x v="0"/>
    <x v="1"/>
    <m/>
    <n v="1000"/>
    <n v="-9421969"/>
    <n v="1.7858418458461318"/>
    <n v="559.96"/>
    <x v="12"/>
    <s v="Décharge"/>
    <x v="1"/>
    <s v="CONGO"/>
    <s v="ɣ"/>
  </r>
  <r>
    <d v="2019-03-29T00:00:00"/>
    <s v="Taxi DDEF-commissariat de police pour la photocopie des PV du cas des peaux de panthère"/>
    <x v="0"/>
    <x v="1"/>
    <m/>
    <n v="500"/>
    <n v="-9422469"/>
    <n v="0.89292092292306591"/>
    <n v="559.96"/>
    <x v="12"/>
    <s v="Décharge"/>
    <x v="1"/>
    <s v="CONGO"/>
    <s v="ɣ"/>
  </r>
  <r>
    <d v="2019-03-29T00:00:00"/>
    <s v="Taxi commissariat arrondissement-DDPN pour le retrait de l'original des PV afin de photocopier"/>
    <x v="0"/>
    <x v="1"/>
    <m/>
    <n v="1000"/>
    <n v="-9423469"/>
    <n v="1.7858418458461318"/>
    <n v="559.96"/>
    <x v="12"/>
    <s v="Décharge"/>
    <x v="1"/>
    <s v="CONGO"/>
    <s v="ɣ"/>
  </r>
  <r>
    <d v="2019-03-29T00:00:00"/>
    <s v="Taxi DDPN-DDEF pour la photocopie des PV de la police"/>
    <x v="0"/>
    <x v="1"/>
    <m/>
    <n v="1000"/>
    <n v="-9424469"/>
    <n v="1.7858418458461318"/>
    <n v="559.96"/>
    <x v="12"/>
    <s v="Décharge"/>
    <x v="1"/>
    <s v="CONGO"/>
    <s v="ɣ"/>
  </r>
  <r>
    <d v="2019-03-29T00:00:00"/>
    <s v="Taxi DDEF-Restaurant"/>
    <x v="0"/>
    <x v="1"/>
    <m/>
    <n v="500"/>
    <n v="-9424969"/>
    <n v="0.89292092292306591"/>
    <n v="559.96"/>
    <x v="12"/>
    <s v="Décharge"/>
    <x v="1"/>
    <s v="CONGO"/>
    <s v="ɣ"/>
  </r>
  <r>
    <d v="2019-03-29T00:00:00"/>
    <s v="Taxi restaurant-residence"/>
    <x v="0"/>
    <x v="1"/>
    <m/>
    <n v="500"/>
    <n v="-9425469"/>
    <n v="0.89292092292306591"/>
    <n v="559.96"/>
    <x v="12"/>
    <s v="Décharge"/>
    <x v="1"/>
    <s v="CONGO"/>
    <s v="ɣ"/>
  </r>
  <r>
    <d v="2019-03-29T00:00:00"/>
    <s v="Paiement frais dhôtel pour deux nuitées d'hôtel du 27 au 29 mars 2019 "/>
    <x v="4"/>
    <x v="1"/>
    <m/>
    <n v="30000"/>
    <n v="-9455469"/>
    <n v="53.575255375383954"/>
    <n v="559.96"/>
    <x v="5"/>
    <s v="OUI"/>
    <x v="1"/>
    <s v="CONGO"/>
    <s v="o"/>
  </r>
  <r>
    <d v="2019-03-29T00:00:00"/>
    <s v="Food Allowance Oyo du 27 au 29 mars 2019 "/>
    <x v="4"/>
    <x v="1"/>
    <m/>
    <n v="30000"/>
    <n v="-9485469"/>
    <n v="53.575255375383954"/>
    <n v="559.96"/>
    <x v="5"/>
    <s v="Décharge"/>
    <x v="1"/>
    <s v="CONGO"/>
    <s v="ɣ"/>
  </r>
  <r>
    <d v="2019-03-29T00:00:00"/>
    <s v="Taxi: Hôtel- Gare routière d'oyo à destination d'Ewo "/>
    <x v="0"/>
    <x v="1"/>
    <m/>
    <n v="500"/>
    <n v="-9485969"/>
    <n v="0.89292092292306591"/>
    <n v="559.96"/>
    <x v="5"/>
    <s v="Décharge"/>
    <x v="1"/>
    <s v="CONGO"/>
    <s v="ɣ"/>
  </r>
  <r>
    <d v="2019-03-29T00:00:00"/>
    <s v="Achat billet de bus pour le trajet Oyo-Ewo"/>
    <x v="0"/>
    <x v="1"/>
    <m/>
    <n v="6000"/>
    <n v="-9491969"/>
    <n v="10.71505107507679"/>
    <n v="559.96"/>
    <x v="5"/>
    <s v="Décharge"/>
    <x v="1"/>
    <s v="CONGO"/>
    <s v="ɣ"/>
  </r>
  <r>
    <d v="2019-03-29T00:00:00"/>
    <s v="Taxi: Gare routière d'Ewo- Hôtel "/>
    <x v="0"/>
    <x v="1"/>
    <m/>
    <n v="300"/>
    <n v="-9492269"/>
    <n v="0.53575255375383957"/>
    <n v="559.96"/>
    <x v="5"/>
    <s v="Décharge"/>
    <x v="1"/>
    <s v="CONGO"/>
    <s v="ɣ"/>
  </r>
  <r>
    <d v="2019-03-29T00:00:00"/>
    <s v="Taxi bureau-palais de justice"/>
    <x v="0"/>
    <x v="1"/>
    <m/>
    <n v="1000"/>
    <n v="-9493269"/>
    <n v="1.7858418458461318"/>
    <n v="559.96"/>
    <x v="6"/>
    <s v="Décharge"/>
    <x v="1"/>
    <s v="CONGO"/>
    <s v="ɣ"/>
  </r>
  <r>
    <d v="2019-03-29T00:00:00"/>
    <s v="Taxi palais de justice-bureau"/>
    <x v="0"/>
    <x v="1"/>
    <m/>
    <n v="1000"/>
    <n v="-9494269"/>
    <n v="1.7858418458461318"/>
    <n v="559.96"/>
    <x v="6"/>
    <s v="Décharge"/>
    <x v="1"/>
    <s v="CONGO"/>
    <s v="ɣ"/>
  </r>
  <r>
    <d v="2019-03-29T00:00:00"/>
    <s v="Taxi bureau-bureau WCS"/>
    <x v="0"/>
    <x v="1"/>
    <m/>
    <n v="1000"/>
    <n v="-9495269"/>
    <n v="1.7858418458461318"/>
    <n v="559.96"/>
    <x v="6"/>
    <s v="Décharge"/>
    <x v="1"/>
    <s v="CONGO"/>
    <s v="ɣ"/>
  </r>
  <r>
    <d v="2019-03-29T00:00:00"/>
    <s v="Taxi bureau WCS-bureau"/>
    <x v="0"/>
    <x v="1"/>
    <m/>
    <n v="1000"/>
    <n v="-9496269"/>
    <n v="1.7858418458461318"/>
    <n v="559.96"/>
    <x v="6"/>
    <s v="Décharge"/>
    <x v="1"/>
    <s v="CONGO"/>
    <s v="ɣ"/>
  </r>
  <r>
    <d v="2019-03-29T00:00:00"/>
    <s v="Taxi moto hôtel - marché central pour investigation"/>
    <x v="0"/>
    <x v="0"/>
    <m/>
    <n v="300"/>
    <n v="-9496569"/>
    <n v="0.52924987650836208"/>
    <n v="566.84"/>
    <x v="7"/>
    <s v="décharge"/>
    <x v="0"/>
    <s v="CONGO"/>
    <s v="ɣ"/>
  </r>
  <r>
    <d v="2019-03-29T00:00:00"/>
    <s v="Taxi moto marché central - rue Impfondo pour investigation"/>
    <x v="0"/>
    <x v="0"/>
    <m/>
    <n v="400"/>
    <n v="-9496969"/>
    <n v="0.70566650201114944"/>
    <n v="566.84"/>
    <x v="7"/>
    <s v="décharge"/>
    <x v="0"/>
    <s v="CONGO"/>
    <s v="ɣ"/>
  </r>
  <r>
    <d v="2019-03-29T00:00:00"/>
    <s v="Taxi moto Impfondo - rue Assoko pour investigation"/>
    <x v="0"/>
    <x v="0"/>
    <m/>
    <n v="300"/>
    <n v="-9497269"/>
    <n v="0.52924987650836208"/>
    <n v="566.84"/>
    <x v="7"/>
    <s v="décharge"/>
    <x v="0"/>
    <s v="CONGO"/>
    <s v="ɣ"/>
  </r>
  <r>
    <d v="2019-03-29T00:00:00"/>
    <s v="Taxi moto rue Assoko - rue Mwene Ingoulou pour investigation"/>
    <x v="0"/>
    <x v="0"/>
    <m/>
    <n v="400"/>
    <n v="-9497669"/>
    <n v="0.70566650201114944"/>
    <n v="566.84"/>
    <x v="7"/>
    <s v="décharge"/>
    <x v="0"/>
    <s v="CONGO"/>
    <s v="ɣ"/>
  </r>
  <r>
    <d v="2019-03-29T00:00:00"/>
    <s v="Ahat à manger lors de la discussion avec une cible sur le terrain"/>
    <x v="5"/>
    <x v="0"/>
    <m/>
    <n v="2500"/>
    <n v="-9500169"/>
    <n v="4.4104156375696846"/>
    <n v="566.84"/>
    <x v="7"/>
    <s v="décharge"/>
    <x v="0"/>
    <s v="CONGO"/>
    <s v="ɣ"/>
  </r>
  <r>
    <d v="2019-03-29T00:00:00"/>
    <s v="Taxi moto rue Mwene Ingoulou - rue Dongou pour investigation"/>
    <x v="0"/>
    <x v="0"/>
    <m/>
    <n v="400"/>
    <n v="-9500569"/>
    <n v="0.70566650201114944"/>
    <n v="566.84"/>
    <x v="7"/>
    <s v="décharge"/>
    <x v="0"/>
    <s v="CONGO"/>
    <s v="ɣ"/>
  </r>
  <r>
    <d v="2019-03-29T00:00:00"/>
    <s v="Taxi moto rue Dongou - rue Mbamou pour investigation"/>
    <x v="0"/>
    <x v="0"/>
    <m/>
    <n v="300"/>
    <n v="-9500869"/>
    <n v="0.52924987650836208"/>
    <n v="566.84"/>
    <x v="7"/>
    <s v="décharge"/>
    <x v="0"/>
    <s v="CONGO"/>
    <s v="ɣ"/>
  </r>
  <r>
    <d v="2019-03-29T00:00:00"/>
    <s v="Taxi moto rue Mbamou - rue Allebou pour investigation"/>
    <x v="0"/>
    <x v="0"/>
    <m/>
    <n v="300"/>
    <n v="-9501169"/>
    <n v="0.52924987650836208"/>
    <n v="566.84"/>
    <x v="7"/>
    <s v="décharge"/>
    <x v="0"/>
    <s v="CONGO"/>
    <s v="ɣ"/>
  </r>
  <r>
    <d v="2019-03-29T00:00:00"/>
    <s v="Taxi moto rue Allebo - Charden Farell grand marché pour retrait d'argent"/>
    <x v="0"/>
    <x v="0"/>
    <m/>
    <n v="400"/>
    <n v="-9501569"/>
    <n v="0.70566650201114944"/>
    <n v="566.84"/>
    <x v="7"/>
    <s v="décharge"/>
    <x v="0"/>
    <s v="CONGO"/>
    <s v="ɣ"/>
  </r>
  <r>
    <d v="2019-03-29T00:00:00"/>
    <s v="Taxi moto Charden Farell - hôtel retour du terrain"/>
    <x v="0"/>
    <x v="0"/>
    <m/>
    <n v="300"/>
    <n v="-9501869"/>
    <n v="0.52924987650836208"/>
    <n v="566.84"/>
    <x v="7"/>
    <s v="décharge"/>
    <x v="0"/>
    <s v="CONGO"/>
    <s v="ɣ"/>
  </r>
  <r>
    <d v="2019-03-29T00:00:00"/>
    <s v="Paiement frais d'hôtel Nuitée à Oyo du 27 au 29 mars 2019"/>
    <x v="4"/>
    <x v="1"/>
    <m/>
    <n v="30000"/>
    <n v="-9531869"/>
    <n v="53.575255375383954"/>
    <n v="559.96"/>
    <x v="8"/>
    <n v="51"/>
    <x v="1"/>
    <s v="CONGO"/>
    <s v="o"/>
  </r>
  <r>
    <d v="2019-03-29T00:00:00"/>
    <s v="Food allowance à Oyo du 27 au 29 mars 2019"/>
    <x v="4"/>
    <x v="1"/>
    <m/>
    <n v="30000"/>
    <n v="-9561869"/>
    <n v="53.575255375383954"/>
    <n v="559.96"/>
    <x v="8"/>
    <s v="Décharge "/>
    <x v="1"/>
    <s v="CONGO"/>
    <s v="ɣ"/>
  </r>
  <r>
    <d v="2019-03-29T00:00:00"/>
    <s v="Taxi à  Oyo : hôtel gare routière "/>
    <x v="0"/>
    <x v="1"/>
    <m/>
    <n v="500"/>
    <n v="-9562369"/>
    <n v="0.89292092292306591"/>
    <n v="559.96"/>
    <x v="8"/>
    <s v="Décharge "/>
    <x v="1"/>
    <s v="CONGO"/>
    <s v="ɣ"/>
  </r>
  <r>
    <d v="2019-03-29T00:00:00"/>
    <s v="Taxi Oyo - Owando "/>
    <x v="0"/>
    <x v="1"/>
    <m/>
    <n v="4000"/>
    <n v="-9566369"/>
    <n v="7.1433673833845273"/>
    <n v="559.96"/>
    <x v="8"/>
    <s v="Décharge "/>
    <x v="1"/>
    <s v="CONGO"/>
    <s v="ɣ"/>
  </r>
  <r>
    <d v="2019-03-29T00:00:00"/>
    <s v="Taxi à Owando : gare routière - hôtel "/>
    <x v="0"/>
    <x v="1"/>
    <m/>
    <n v="500"/>
    <n v="-9566869"/>
    <n v="0.89292092292306591"/>
    <n v="559.96"/>
    <x v="8"/>
    <s v="Décharge "/>
    <x v="1"/>
    <s v="CONGO"/>
    <s v="ɣ"/>
  </r>
  <r>
    <d v="2019-03-29T00:00:00"/>
    <s v="Taxi à Owando : hôtel - TGI (CA ) vérification cas Evoura et KONGA,  sollicitation appel PG"/>
    <x v="0"/>
    <x v="1"/>
    <m/>
    <n v="500"/>
    <n v="-9567369"/>
    <n v="0.89292092292306591"/>
    <n v="559.96"/>
    <x v="8"/>
    <s v="Décharge "/>
    <x v="1"/>
    <s v="CONGO"/>
    <s v="ɣ"/>
  </r>
  <r>
    <d v="2019-03-29T00:00:00"/>
    <s v="Taxi à Owando : Tribunal - DDEF  (rapport à la DD)"/>
    <x v="0"/>
    <x v="1"/>
    <m/>
    <n v="500"/>
    <n v="-9567869"/>
    <n v="0.89292092292306591"/>
    <n v="559.96"/>
    <x v="8"/>
    <s v="Décharge "/>
    <x v="1"/>
    <s v="CONGO"/>
    <s v="ɣ"/>
  </r>
  <r>
    <d v="2019-03-29T00:00:00"/>
    <s v="Taxi à Owando : DDEF - Agence Charden farell  (retrait fonds )"/>
    <x v="0"/>
    <x v="1"/>
    <m/>
    <n v="500"/>
    <n v="-9568369"/>
    <n v="0.89292092292306591"/>
    <n v="559.96"/>
    <x v="8"/>
    <s v="Décharge "/>
    <x v="1"/>
    <s v="CONGO"/>
    <s v="ɣ"/>
  </r>
  <r>
    <d v="2019-03-29T00:00:00"/>
    <s v="Taxi à Owando : Charden farell - restaurant "/>
    <x v="0"/>
    <x v="1"/>
    <m/>
    <n v="500"/>
    <n v="-9568869"/>
    <n v="0.89292092292306591"/>
    <n v="559.96"/>
    <x v="8"/>
    <s v="Décharge "/>
    <x v="1"/>
    <s v="CONGO"/>
    <s v="ɣ"/>
  </r>
  <r>
    <d v="2019-03-29T00:00:00"/>
    <s v="Taxi à Owando : Restaurant - Maison d'arrêt - commissariat - hôtel (visite geôle )"/>
    <x v="0"/>
    <x v="1"/>
    <m/>
    <n v="1500"/>
    <n v="-9570369"/>
    <n v="2.6787627687691975"/>
    <n v="559.96"/>
    <x v="8"/>
    <s v="Décharge "/>
    <x v="1"/>
    <s v="CONGO"/>
    <s v="ɣ"/>
  </r>
  <r>
    <d v="2019-03-29T00:00:00"/>
    <s v="Ration des détenus à Owando "/>
    <x v="2"/>
    <x v="1"/>
    <m/>
    <n v="7000"/>
    <n v="-9577369"/>
    <n v="12.500892920922922"/>
    <n v="559.96"/>
    <x v="8"/>
    <s v="Décharge "/>
    <x v="1"/>
    <s v="CONGO"/>
    <s v="ɣ"/>
  </r>
  <r>
    <d v="2019-03-29T00:00:00"/>
    <s v="Maitre Audrey MALONGA MBOKO contrat d'engagement d'avocat du 15 mars 2019  /CHQ N 03635041"/>
    <x v="8"/>
    <x v="1"/>
    <m/>
    <n v="200000"/>
    <n v="-9777369"/>
    <n v="357.16836916922637"/>
    <n v="559.96"/>
    <x v="9"/>
    <n v="3635041"/>
    <x v="1"/>
    <s v="CONGO"/>
    <s v="o"/>
  </r>
  <r>
    <d v="2019-03-29T00:00:00"/>
    <s v="FRAIS RET.DEPLACE Chq n°03635041"/>
    <x v="6"/>
    <x v="3"/>
    <m/>
    <n v="3484"/>
    <n v="-9780853"/>
    <n v="6.312623434980341"/>
    <n v="551.91"/>
    <x v="9"/>
    <n v="3635041"/>
    <x v="2"/>
    <s v="CONGO"/>
    <s v="o"/>
  </r>
  <r>
    <d v="2019-03-29T00:00:00"/>
    <s v="Maitre Mohamed SAMBA contrat d'engagement d'avocat du 15 mars 2019  /CHQ N 03635040"/>
    <x v="8"/>
    <x v="1"/>
    <m/>
    <n v="200000"/>
    <n v="-9980853"/>
    <n v="357.16836916922637"/>
    <n v="559.96"/>
    <x v="9"/>
    <n v="3635040"/>
    <x v="1"/>
    <s v="CONGO"/>
    <s v="o"/>
  </r>
  <r>
    <d v="2019-03-29T00:00:00"/>
    <s v="FRAIS RET.DEPLACE Chq n°03635040"/>
    <x v="6"/>
    <x v="3"/>
    <m/>
    <n v="3484"/>
    <n v="-9984337"/>
    <n v="6.312623434980341"/>
    <n v="551.91"/>
    <x v="9"/>
    <n v="3635040"/>
    <x v="2"/>
    <s v="CONGO"/>
    <s v="o"/>
  </r>
  <r>
    <d v="2019-03-29T00:00:00"/>
    <s v="Paiement Loyer bureau de BZV pour le 1er trimestre de l'année 2019/CHQ N 03635042"/>
    <x v="12"/>
    <x v="3"/>
    <m/>
    <n v="1710000"/>
    <n v="-11694337"/>
    <n v="3053.7895563968855"/>
    <n v="559.96"/>
    <x v="9"/>
    <n v="3635042"/>
    <x v="1"/>
    <s v="CONGO"/>
    <s v="o"/>
  </r>
  <r>
    <d v="2019-03-29T00:00:00"/>
    <s v="Taxi: Hôtel-Restaurant"/>
    <x v="0"/>
    <x v="1"/>
    <m/>
    <n v="300"/>
    <n v="-11694637"/>
    <n v="0.53575255375383957"/>
    <n v="559.96"/>
    <x v="5"/>
    <s v="Décharge"/>
    <x v="1"/>
    <s v="CONGO"/>
    <s v="ɣ"/>
  </r>
  <r>
    <d v="2019-03-29T00:00:00"/>
    <s v="Taxi: Restaurant-Hôtel"/>
    <x v="0"/>
    <x v="1"/>
    <m/>
    <n v="300"/>
    <n v="-11694937"/>
    <n v="0.53575255375383957"/>
    <n v="559.96"/>
    <x v="5"/>
    <s v="Décharge"/>
    <x v="1"/>
    <s v="CONGO"/>
    <s v="ɣ"/>
  </r>
  <r>
    <d v="2019-03-30T00:00:00"/>
    <s v="Taxi: Hôtel-Gendarmerie faire la visite geôle "/>
    <x v="0"/>
    <x v="1"/>
    <m/>
    <n v="300"/>
    <n v="-11695237"/>
    <n v="0.53575255375383957"/>
    <n v="559.96"/>
    <x v="5"/>
    <s v="Décharge"/>
    <x v="1"/>
    <s v="CONGO"/>
    <s v="ɣ"/>
  </r>
  <r>
    <d v="2019-03-30T00:00:00"/>
    <s v="Taxi: Gendarmerie- la police faire une autre visite geôle "/>
    <x v="0"/>
    <x v="1"/>
    <m/>
    <n v="300"/>
    <n v="-11695537"/>
    <n v="0.53575255375383957"/>
    <n v="559.96"/>
    <x v="5"/>
    <s v="Décharge"/>
    <x v="1"/>
    <s v="CONGO"/>
    <s v="ɣ"/>
  </r>
  <r>
    <d v="2019-03-30T00:00:00"/>
    <s v="Taxi: Police-Agence charden farell "/>
    <x v="0"/>
    <x v="1"/>
    <m/>
    <n v="300"/>
    <n v="-11695837"/>
    <n v="0.53575255375383957"/>
    <n v="559.96"/>
    <x v="5"/>
    <s v="Décharge"/>
    <x v="1"/>
    <s v="CONGO"/>
    <s v="ɣ"/>
  </r>
  <r>
    <d v="2019-03-30T00:00:00"/>
    <s v="Taxi: Agence charden farrel-Hotel"/>
    <x v="0"/>
    <x v="1"/>
    <m/>
    <n v="300"/>
    <n v="-11696137"/>
    <n v="0.53575255375383957"/>
    <n v="559.96"/>
    <x v="5"/>
    <s v="Décharge"/>
    <x v="1"/>
    <s v="CONGO"/>
    <s v="ɣ"/>
  </r>
  <r>
    <d v="2019-03-30T00:00:00"/>
    <s v="Taxi: Hôtel-Restaurant"/>
    <x v="0"/>
    <x v="1"/>
    <m/>
    <n v="300"/>
    <n v="-11696437"/>
    <n v="0.53575255375383957"/>
    <n v="559.96"/>
    <x v="5"/>
    <s v="Décharge"/>
    <x v="1"/>
    <s v="CONGO"/>
    <s v="ɣ"/>
  </r>
  <r>
    <d v="2019-03-30T00:00:00"/>
    <s v="Taxi: Hôtel-Restaurant"/>
    <x v="0"/>
    <x v="1"/>
    <m/>
    <n v="300"/>
    <n v="-11696737"/>
    <n v="0.53575255375383957"/>
    <n v="559.96"/>
    <x v="5"/>
    <s v="Décharge"/>
    <x v="1"/>
    <s v="CONGO"/>
    <s v="ɣ"/>
  </r>
  <r>
    <d v="2019-03-30T00:00:00"/>
    <s v="Ration du détenu à la police d'Ewo "/>
    <x v="2"/>
    <x v="1"/>
    <m/>
    <n v="1000"/>
    <n v="-11697737"/>
    <n v="1.7858418458461318"/>
    <n v="559.96"/>
    <x v="5"/>
    <s v="Décharge"/>
    <x v="1"/>
    <s v="CONGO"/>
    <s v="ɣ"/>
  </r>
  <r>
    <d v="2019-03-30T00:00:00"/>
    <s v="Billet CONCKOUATI-PNR"/>
    <x v="0"/>
    <x v="0"/>
    <m/>
    <n v="9000"/>
    <n v="-11706737"/>
    <n v="15.877496295250863"/>
    <n v="566.84"/>
    <x v="0"/>
    <s v="décharge"/>
    <x v="0"/>
    <s v="CONGO"/>
    <s v="ɣ"/>
  </r>
  <r>
    <d v="2019-03-30T00:00:00"/>
    <s v="Taxi Marché Mayaka-appartement PNR"/>
    <x v="0"/>
    <x v="0"/>
    <m/>
    <n v="1500"/>
    <n v="-11708237"/>
    <n v="2.6462493825418107"/>
    <n v="566.84"/>
    <x v="0"/>
    <s v="décharge"/>
    <x v="0"/>
    <s v="CONGO"/>
    <s v="ɣ"/>
  </r>
  <r>
    <d v="2019-03-30T00:00:00"/>
    <s v="Paiement frais d'Hôtel du 24 au 30 Mars 2019"/>
    <x v="4"/>
    <x v="0"/>
    <m/>
    <n v="56000"/>
    <n v="-11764237"/>
    <n v="98.793310281560935"/>
    <n v="566.84"/>
    <x v="0"/>
    <s v="décharge"/>
    <x v="0"/>
    <s v="CONGO"/>
    <s v="n"/>
  </r>
  <r>
    <d v="2019-03-30T00:00:00"/>
    <s v="Taxi moto hôtel - gare routière pour investigation"/>
    <x v="0"/>
    <x v="0"/>
    <m/>
    <n v="300"/>
    <n v="-11764537"/>
    <n v="0.52924987650836208"/>
    <n v="566.84"/>
    <x v="7"/>
    <s v="décharge"/>
    <x v="0"/>
    <s v="CONGO"/>
    <s v="ɣ"/>
  </r>
  <r>
    <d v="2019-03-30T00:00:00"/>
    <s v="Taxi moto gare routière - av. de la radio pour prospection"/>
    <x v="0"/>
    <x v="0"/>
    <m/>
    <n v="500"/>
    <n v="-11765037"/>
    <n v="0.88208312751393692"/>
    <n v="566.84"/>
    <x v="7"/>
    <s v="décharge"/>
    <x v="0"/>
    <s v="CONGO"/>
    <s v="ɣ"/>
  </r>
  <r>
    <d v="2019-03-30T00:00:00"/>
    <s v="Taxi moto av de la radio - av Mwene Sondzo pour prospection"/>
    <x v="0"/>
    <x v="0"/>
    <m/>
    <n v="400"/>
    <n v="-11765437"/>
    <n v="0.70566650201114944"/>
    <n v="566.84"/>
    <x v="7"/>
    <s v="décharge"/>
    <x v="0"/>
    <s v="CONGO"/>
    <s v="ɣ"/>
  </r>
  <r>
    <d v="2019-03-30T00:00:00"/>
    <s v="Taxi moto av Mwene Sondzo - rue Owassa pour investigation"/>
    <x v="0"/>
    <x v="0"/>
    <m/>
    <n v="300"/>
    <n v="-11765737"/>
    <n v="0.52924987650836208"/>
    <n v="566.84"/>
    <x v="7"/>
    <s v="décharge"/>
    <x v="0"/>
    <s v="CONGO"/>
    <s v="ɣ"/>
  </r>
  <r>
    <d v="2019-03-30T00:00:00"/>
    <s v="Taxi moto rue Owassa - rue Pointe Noire pour prospection"/>
    <x v="0"/>
    <x v="0"/>
    <m/>
    <n v="350"/>
    <n v="-11766087"/>
    <n v="0.61745818925975582"/>
    <n v="566.84"/>
    <x v="7"/>
    <s v="décharge"/>
    <x v="0"/>
    <s v="CONGO"/>
    <s v="ɣ"/>
  </r>
  <r>
    <d v="2019-03-30T00:00:00"/>
    <s v="Taxi moto rue Pointe Noire - rue Impfondo pour Investigation"/>
    <x v="0"/>
    <x v="0"/>
    <m/>
    <n v="400"/>
    <n v="-11766487"/>
    <n v="0.70566650201114944"/>
    <n v="566.84"/>
    <x v="7"/>
    <s v="décharge"/>
    <x v="0"/>
    <s v="CONGO"/>
    <s v="ɣ"/>
  </r>
  <r>
    <d v="2019-03-30T00:00:00"/>
    <s v="Taxi moto rue Impfondo - av Sangmelima pour investigation"/>
    <x v="0"/>
    <x v="0"/>
    <m/>
    <n v="500"/>
    <n v="-11766987"/>
    <n v="0.88208312751393692"/>
    <n v="566.84"/>
    <x v="7"/>
    <s v="décharge"/>
    <x v="0"/>
    <s v="CONGO"/>
    <s v="ɣ"/>
  </r>
  <r>
    <d v="2019-03-30T00:00:00"/>
    <s v="Taxi moto av Sangmelima - hôtel retour du terrain"/>
    <x v="0"/>
    <x v="0"/>
    <m/>
    <n v="400"/>
    <n v="-11767387"/>
    <n v="0.70566650201114944"/>
    <n v="566.84"/>
    <x v="7"/>
    <s v="décharge"/>
    <x v="0"/>
    <s v="CONGO"/>
    <s v="ɣ"/>
  </r>
  <r>
    <d v="2019-03-30T00:00:00"/>
    <s v="Paiement frais d'hôtel Nuitées à Owando du 29 au 30 mars "/>
    <x v="4"/>
    <x v="1"/>
    <m/>
    <n v="15000"/>
    <n v="-11782387"/>
    <n v="26.787627687691977"/>
    <n v="559.96"/>
    <x v="8"/>
    <s v="Oui"/>
    <x v="1"/>
    <s v="CONGO"/>
    <s v="o"/>
  </r>
  <r>
    <d v="2019-03-30T00:00:00"/>
    <s v="Taxi à Owando : Hôtel - gare routière "/>
    <x v="0"/>
    <x v="1"/>
    <m/>
    <n v="500"/>
    <n v="-11782887"/>
    <n v="0.89292092292306591"/>
    <n v="559.96"/>
    <x v="8"/>
    <s v="Décharge "/>
    <x v="1"/>
    <s v="CONGO"/>
    <s v="ɣ"/>
  </r>
  <r>
    <d v="2019-03-30T00:00:00"/>
    <s v="Taxi Owando - Oyo "/>
    <x v="0"/>
    <x v="1"/>
    <m/>
    <n v="4000"/>
    <n v="-11786887"/>
    <n v="7.1433673833845273"/>
    <n v="559.96"/>
    <x v="8"/>
    <s v="Décharge "/>
    <x v="1"/>
    <s v="CONGO"/>
    <s v="ɣ"/>
  </r>
  <r>
    <d v="2019-03-30T00:00:00"/>
    <s v="Taxi à Oyo : gare routière - hôtel  (1 pas de places )- hôtel 2"/>
    <x v="0"/>
    <x v="1"/>
    <m/>
    <n v="1000"/>
    <n v="-11787887"/>
    <n v="1.7858418458461318"/>
    <n v="559.96"/>
    <x v="8"/>
    <s v="Décharge "/>
    <x v="1"/>
    <s v="CONGO"/>
    <s v="ɣ"/>
  </r>
  <r>
    <d v="2019-03-30T00:00:00"/>
    <s v="Taxi à Oyo : hôtel - marché acheter la ration du détenu "/>
    <x v="0"/>
    <x v="1"/>
    <m/>
    <n v="500"/>
    <n v="-11788387"/>
    <n v="0.89292092292306591"/>
    <n v="559.96"/>
    <x v="8"/>
    <s v="Décharge "/>
    <x v="1"/>
    <s v="CONGO"/>
    <s v="ɣ"/>
  </r>
  <r>
    <d v="2019-03-30T00:00:00"/>
    <s v="Ration du détenu à Oyo "/>
    <x v="2"/>
    <x v="1"/>
    <m/>
    <n v="2000"/>
    <n v="-11790387"/>
    <n v="3.5716836916922636"/>
    <n v="559.96"/>
    <x v="8"/>
    <s v="Décharge "/>
    <x v="1"/>
    <s v="CONGO"/>
    <s v="ɣ"/>
  </r>
  <r>
    <d v="2019-03-30T00:00:00"/>
    <s v="Taxi à Oyo : marché - gendarmerie  (visite geôle )"/>
    <x v="0"/>
    <x v="1"/>
    <m/>
    <n v="500"/>
    <n v="-11790887"/>
    <n v="0.89292092292306591"/>
    <n v="559.96"/>
    <x v="8"/>
    <s v="Décharge "/>
    <x v="1"/>
    <s v="CONGO"/>
    <s v="ɣ"/>
  </r>
  <r>
    <d v="2019-03-30T00:00:00"/>
    <s v="Taxi à Oyo : gendarmerie - restaurant - hôtel "/>
    <x v="0"/>
    <x v="1"/>
    <m/>
    <n v="1000"/>
    <n v="-11791887"/>
    <n v="1.7858418458461318"/>
    <n v="559.96"/>
    <x v="8"/>
    <s v="Décharge "/>
    <x v="1"/>
    <s v="CONGO"/>
    <s v="ɣ"/>
  </r>
  <r>
    <d v="2019-03-30T00:00:00"/>
    <s v="Taxi à Oyo le soir : hôtel - marché acheter la ration du détenu "/>
    <x v="0"/>
    <x v="1"/>
    <m/>
    <n v="500"/>
    <n v="-11792387"/>
    <n v="0.89292092292306591"/>
    <n v="559.96"/>
    <x v="8"/>
    <s v="Décharge "/>
    <x v="1"/>
    <s v="CONGO"/>
    <s v="ɣ"/>
  </r>
  <r>
    <d v="2019-03-30T00:00:00"/>
    <s v="Ration du détenu à Oyo le soir "/>
    <x v="2"/>
    <x v="1"/>
    <m/>
    <n v="2900"/>
    <n v="-11795287"/>
    <n v="5.1789413529537818"/>
    <n v="559.96"/>
    <x v="8"/>
    <s v="Décharge "/>
    <x v="1"/>
    <s v="CONGO"/>
    <s v="ɣ"/>
  </r>
  <r>
    <d v="2019-03-30T00:00:00"/>
    <s v="Taxi à Oyo : marché - gendarmerie - hôtel  (visite geôle du soir "/>
    <x v="0"/>
    <x v="1"/>
    <m/>
    <n v="1000"/>
    <n v="-11796287"/>
    <n v="1.7858418458461318"/>
    <n v="559.96"/>
    <x v="8"/>
    <s v="Décharge "/>
    <x v="1"/>
    <s v="CONGO"/>
    <s v="ɣ"/>
  </r>
  <r>
    <d v="2019-03-30T00:00:00"/>
    <s v="Taxi à Oyo la nuit : hôtel - restaurant - hôtel "/>
    <x v="0"/>
    <x v="1"/>
    <m/>
    <n v="1000"/>
    <n v="-11797287"/>
    <n v="1.7858418458461318"/>
    <n v="559.96"/>
    <x v="8"/>
    <s v="Décharge "/>
    <x v="1"/>
    <s v="CONGO"/>
    <s v="ɣ"/>
  </r>
  <r>
    <d v="2019-03-30T00:00:00"/>
    <s v="Taxi residence-bureautique pour la mise à jour du fichier comptable et Daily report"/>
    <x v="0"/>
    <x v="1"/>
    <m/>
    <n v="500"/>
    <n v="-11797787"/>
    <n v="0.89292092292306591"/>
    <n v="559.96"/>
    <x v="12"/>
    <s v="Décharge"/>
    <x v="1"/>
    <s v="CONGO"/>
    <s v="ɣ"/>
  </r>
  <r>
    <d v="2019-03-30T00:00:00"/>
    <s v="Taxi bureautique-agence océan du nord pour l'achat du billet"/>
    <x v="0"/>
    <x v="1"/>
    <m/>
    <n v="500"/>
    <n v="-11798287"/>
    <n v="0.89292092292306591"/>
    <n v="559.96"/>
    <x v="12"/>
    <s v="Décharge"/>
    <x v="1"/>
    <s v="CONGO"/>
    <s v="ɣ"/>
  </r>
  <r>
    <d v="2019-03-30T00:00:00"/>
    <s v="Taxi agence océan du nord-restaurant"/>
    <x v="0"/>
    <x v="1"/>
    <m/>
    <n v="500"/>
    <n v="-11798787"/>
    <n v="0.89292092292306591"/>
    <n v="559.96"/>
    <x v="12"/>
    <s v="Décharge"/>
    <x v="1"/>
    <s v="CONGO"/>
    <s v="ɣ"/>
  </r>
  <r>
    <d v="2019-03-30T00:00:00"/>
    <s v="Taxi restaurant-residence"/>
    <x v="0"/>
    <x v="1"/>
    <m/>
    <n v="500"/>
    <n v="-11799287"/>
    <n v="0.89292092292306591"/>
    <n v="559.96"/>
    <x v="12"/>
    <s v="Décharge"/>
    <x v="1"/>
    <s v="CONGO"/>
    <s v="ɣ"/>
  </r>
  <r>
    <d v="2019-03-30T00:00:00"/>
    <s v="Achat billet Ouesso-brazzaville"/>
    <x v="0"/>
    <x v="1"/>
    <m/>
    <n v="15000"/>
    <n v="-11814287"/>
    <n v="26.787627687691977"/>
    <n v="559.96"/>
    <x v="12"/>
    <s v="Décharge"/>
    <x v="1"/>
    <s v="CONGO"/>
    <s v="o"/>
  </r>
  <r>
    <d v="2019-03-30T00:00:00"/>
    <s v="Taxi Résidence-Restaurant"/>
    <x v="0"/>
    <x v="1"/>
    <m/>
    <n v="500"/>
    <n v="-11814787"/>
    <n v="0.89292092292306591"/>
    <n v="559.96"/>
    <x v="12"/>
    <s v="Décharge"/>
    <x v="1"/>
    <s v="CONGO"/>
    <s v="ɣ"/>
  </r>
  <r>
    <d v="2019-03-30T00:00:00"/>
    <s v="Taxi restaurant-residence"/>
    <x v="0"/>
    <x v="1"/>
    <m/>
    <n v="500"/>
    <n v="-11815287"/>
    <n v="0.89292092292306591"/>
    <n v="559.96"/>
    <x v="12"/>
    <s v="Décharge"/>
    <x v="1"/>
    <s v="CONGO"/>
    <s v="ɣ"/>
  </r>
  <r>
    <d v="2019-03-30T00:00:00"/>
    <s v="Taxi résidence-commissariat de police pour rétirer le PV manquant dans la procédure des peaux de panthère"/>
    <x v="0"/>
    <x v="1"/>
    <m/>
    <n v="500"/>
    <n v="-11815787"/>
    <n v="0.89292092292306591"/>
    <n v="559.96"/>
    <x v="12"/>
    <s v="Décharge"/>
    <x v="1"/>
    <s v="CONGO"/>
    <s v="ɣ"/>
  </r>
  <r>
    <d v="2019-03-30T00:00:00"/>
    <s v="Taxi commissariat de police-residence"/>
    <x v="0"/>
    <x v="1"/>
    <m/>
    <n v="500"/>
    <n v="-11816287"/>
    <n v="0.89292092292306591"/>
    <n v="559.96"/>
    <x v="12"/>
    <s v="Décharge"/>
    <x v="1"/>
    <s v="CONGO"/>
    <s v="ɣ"/>
  </r>
  <r>
    <d v="2019-03-31T00:00:00"/>
    <s v="Taxi Résidence-Restaurant"/>
    <x v="0"/>
    <x v="1"/>
    <m/>
    <n v="500"/>
    <n v="-11816787"/>
    <n v="0.89292092292306591"/>
    <n v="559.96"/>
    <x v="12"/>
    <s v="Décharge"/>
    <x v="1"/>
    <s v="CONGO"/>
    <s v="ɣ"/>
  </r>
  <r>
    <d v="2019-03-31T00:00:00"/>
    <s v="Taxi restaurant-Bureau du PNOK Ouesso pour prendre la copie du PV manquant dans la procédure des peaux de panthère"/>
    <x v="0"/>
    <x v="1"/>
    <m/>
    <n v="500"/>
    <n v="-11817287"/>
    <n v="0.89292092292306591"/>
    <n v="559.96"/>
    <x v="12"/>
    <s v="Décharge"/>
    <x v="1"/>
    <s v="CONGO"/>
    <s v="ɣ"/>
  </r>
  <r>
    <d v="2019-03-31T00:00:00"/>
    <s v="Taxi bureau du PNOK-résidence"/>
    <x v="0"/>
    <x v="1"/>
    <m/>
    <n v="500"/>
    <n v="-11817787"/>
    <n v="0.89292092292306591"/>
    <n v="559.96"/>
    <x v="12"/>
    <s v="Décharge"/>
    <x v="1"/>
    <s v="CONGO"/>
    <s v="ɣ"/>
  </r>
  <r>
    <d v="2019-03-31T00:00:00"/>
    <s v="Food allowance à Ouesso du 28 mars au 01 Avril 2019"/>
    <x v="4"/>
    <x v="1"/>
    <m/>
    <n v="50000"/>
    <n v="-11867787"/>
    <n v="89.292092292306592"/>
    <n v="559.96"/>
    <x v="12"/>
    <s v="Décharge"/>
    <x v="1"/>
    <s v="CONGO"/>
    <s v="ɣ"/>
  </r>
  <r>
    <d v="2019-03-31T00:00:00"/>
    <s v="Food allowance à Oyo du 30 au 31 mars "/>
    <x v="4"/>
    <x v="1"/>
    <m/>
    <n v="20000"/>
    <n v="-11887787"/>
    <n v="35.716836916922638"/>
    <n v="559.96"/>
    <x v="8"/>
    <s v="Décharge "/>
    <x v="1"/>
    <s v="CONGO"/>
    <s v="ɣ"/>
  </r>
  <r>
    <d v="2019-03-31T00:00:00"/>
    <s v="Paiement frais d'hôtel Nuitée à Oyo du 30 au 31 mars 2019"/>
    <x v="4"/>
    <x v="1"/>
    <m/>
    <n v="15000"/>
    <n v="-11902787"/>
    <n v="26.787627687691977"/>
    <n v="559.96"/>
    <x v="8"/>
    <s v="Oui"/>
    <x v="1"/>
    <s v="CONGO"/>
    <s v="o"/>
  </r>
  <r>
    <d v="2019-03-31T00:00:00"/>
    <s v="Taxi à Oyo : hôtel - gare routière à destination de BZV"/>
    <x v="0"/>
    <x v="1"/>
    <m/>
    <n v="500"/>
    <n v="-11903287"/>
    <n v="0.89292092292306591"/>
    <n v="559.96"/>
    <x v="8"/>
    <s v="Décharge "/>
    <x v="1"/>
    <s v="CONGO"/>
    <s v="ɣ"/>
  </r>
  <r>
    <d v="2019-03-31T00:00:00"/>
    <s v="Billet Oyo - BZV"/>
    <x v="0"/>
    <x v="1"/>
    <m/>
    <n v="8000"/>
    <n v="-11911287"/>
    <n v="14.286734766769055"/>
    <n v="559.96"/>
    <x v="8"/>
    <s v="Décharge "/>
    <x v="1"/>
    <s v="CONGO"/>
    <s v="ɣ"/>
  </r>
  <r>
    <d v="2019-03-31T00:00:00"/>
    <s v="Taxi à BZV : gare routière - domicile "/>
    <x v="0"/>
    <x v="1"/>
    <m/>
    <n v="1000"/>
    <n v="-11912287"/>
    <n v="1.7858418458461318"/>
    <n v="559.96"/>
    <x v="8"/>
    <s v="Décharge "/>
    <x v="1"/>
    <s v="CONGO"/>
    <s v="ɣ"/>
  </r>
  <r>
    <d v="2019-03-31T00:00:00"/>
    <s v="Taxi Appartement PNR-Océan Nkouikou-appartement"/>
    <x v="0"/>
    <x v="0"/>
    <m/>
    <n v="1500"/>
    <n v="-11913787"/>
    <n v="2.6462493825418107"/>
    <n v="566.84"/>
    <x v="0"/>
    <s v="décharge"/>
    <x v="0"/>
    <s v="CONGO"/>
    <s v="ɣ"/>
  </r>
  <r>
    <d v="2019-03-31T00:00:00"/>
    <s v="Achat Billet PNR-BZV"/>
    <x v="0"/>
    <x v="0"/>
    <m/>
    <n v="12000"/>
    <n v="-11925787"/>
    <n v="21.169995060334486"/>
    <n v="566.84"/>
    <x v="0"/>
    <s v="oui"/>
    <x v="0"/>
    <s v="CONGO"/>
    <s v="n"/>
  </r>
  <r>
    <d v="2019-03-31T00:00:00"/>
    <s v="Frais de transfert à CI64/PNR"/>
    <x v="10"/>
    <x v="3"/>
    <m/>
    <n v="2600"/>
    <n v="-11928387"/>
    <n v="4.7109130111793593"/>
    <n v="551.91"/>
    <x v="10"/>
    <s v="Mobilemoney"/>
    <x v="2"/>
    <s v="CONGO"/>
    <s v="o"/>
  </r>
  <r>
    <d v="2019-03-31T00:00:00"/>
    <s v="Taxi domicile-marché total/Transfert à ci64"/>
    <x v="0"/>
    <x v="4"/>
    <m/>
    <n v="2000"/>
    <n v="-11930387"/>
    <n v="3.5716836916922636"/>
    <n v="559.96"/>
    <x v="10"/>
    <s v="Décharge"/>
    <x v="1"/>
    <s v="CONGO"/>
    <s v="ɣ"/>
  </r>
  <r>
    <d v="2019-03-31T00:00:00"/>
    <s v="Taxi moto hôtel - rue Dolisie pour investigation"/>
    <x v="0"/>
    <x v="0"/>
    <m/>
    <n v="400"/>
    <n v="-11930787"/>
    <n v="0.70566650201114944"/>
    <n v="566.84"/>
    <x v="7"/>
    <s v="décharge"/>
    <x v="0"/>
    <s v="CONGO"/>
    <s v="ɣ"/>
  </r>
  <r>
    <d v="2019-03-31T00:00:00"/>
    <s v="Achat boisson pour la cible lors de notre conversation "/>
    <x v="5"/>
    <x v="0"/>
    <m/>
    <n v="2000"/>
    <n v="-11932787"/>
    <n v="3.5283325100557477"/>
    <n v="566.84"/>
    <x v="7"/>
    <s v="décharge"/>
    <x v="0"/>
    <s v="CONGO"/>
    <s v="ɣ"/>
  </r>
  <r>
    <d v="2019-03-31T00:00:00"/>
    <s v="Taxi moto rue Dolisie - rue Owassa pour prospection"/>
    <x v="0"/>
    <x v="0"/>
    <m/>
    <n v="300"/>
    <n v="-11933087"/>
    <n v="0.52924987650836208"/>
    <n v="566.84"/>
    <x v="7"/>
    <s v="décharge"/>
    <x v="0"/>
    <s v="CONGO"/>
    <s v="ɣ"/>
  </r>
  <r>
    <d v="2019-03-31T00:00:00"/>
    <s v="Taxi moto rue Owassa - rue Djambala à la rencontre d'une cible"/>
    <x v="0"/>
    <x v="0"/>
    <m/>
    <n v="300"/>
    <n v="-11933387"/>
    <n v="0.52924987650836208"/>
    <n v="566.84"/>
    <x v="7"/>
    <s v="décharge"/>
    <x v="0"/>
    <s v="CONGO"/>
    <s v="ɣ"/>
  </r>
  <r>
    <d v="2019-03-31T00:00:00"/>
    <s v="Achat à manger pour la cible lors du rendez vous "/>
    <x v="5"/>
    <x v="0"/>
    <m/>
    <n v="3000"/>
    <n v="-11936387"/>
    <n v="5.2924987650836215"/>
    <n v="566.84"/>
    <x v="7"/>
    <s v="décharge"/>
    <x v="0"/>
    <s v="CONGO"/>
    <s v="ɣ"/>
  </r>
  <r>
    <d v="2019-03-31T00:00:00"/>
    <s v="Taxi moto rue Djambala - banque postale rencontrer la cible"/>
    <x v="0"/>
    <x v="0"/>
    <m/>
    <n v="300"/>
    <n v="-11936687"/>
    <n v="0.52924987650836208"/>
    <n v="566.84"/>
    <x v="7"/>
    <s v="décharge"/>
    <x v="0"/>
    <s v="CONGO"/>
    <s v="ɣ"/>
  </r>
  <r>
    <d v="2019-03-31T00:00:00"/>
    <s v="Achat à boire durant notre rendez vous chez Fanta"/>
    <x v="5"/>
    <x v="0"/>
    <m/>
    <n v="1500"/>
    <n v="-11938187"/>
    <n v="2.6462493825418107"/>
    <n v="566.84"/>
    <x v="7"/>
    <s v="décharge"/>
    <x v="0"/>
    <s v="CONGO"/>
    <s v="ɣ"/>
  </r>
  <r>
    <d v="2019-03-31T00:00:00"/>
    <s v="Taxi moto banque postale - rue Kelle pour invest"/>
    <x v="0"/>
    <x v="0"/>
    <m/>
    <n v="400"/>
    <n v="-11938587"/>
    <n v="0.70566650201114944"/>
    <n v="566.84"/>
    <x v="7"/>
    <s v="décharge"/>
    <x v="0"/>
    <s v="CONGO"/>
    <s v="ɣ"/>
  </r>
  <r>
    <d v="2019-03-31T00:00:00"/>
    <s v="Taxi moto rue Kelle - Stade Marien Ngouabi "/>
    <x v="0"/>
    <x v="0"/>
    <m/>
    <n v="500"/>
    <n v="-11939087"/>
    <n v="0.88208312751393692"/>
    <n v="566.84"/>
    <x v="7"/>
    <s v="décharge"/>
    <x v="0"/>
    <s v="CONGO"/>
    <s v="ɣ"/>
  </r>
  <r>
    <d v="2019-03-31T00:00:00"/>
    <s v="Taxi moto Stade Marien Ngouabi - hôtel retour du terrain"/>
    <x v="0"/>
    <x v="0"/>
    <m/>
    <n v="500"/>
    <n v="-11939587"/>
    <n v="0.88208312751393692"/>
    <n v="566.84"/>
    <x v="7"/>
    <s v="décharge"/>
    <x v="0"/>
    <s v="CONGO"/>
    <s v="ɣ"/>
  </r>
  <r>
    <d v="2019-03-31T00:00:00"/>
    <s v="Prestation mars 2019-Odile FIELO (La Ménagère)"/>
    <x v="16"/>
    <x v="3"/>
    <m/>
    <n v="72000"/>
    <n v="-12011587"/>
    <n v="130.45605261727457"/>
    <n v="551.91"/>
    <x v="10"/>
    <n v="48"/>
    <x v="2"/>
    <s v="CONGO"/>
    <s v="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6:S19" firstHeaderRow="1" firstDataRow="2" firstDataCol="1"/>
  <pivotFields count="14">
    <pivotField numFmtId="167" showAll="0"/>
    <pivotField showAll="0"/>
    <pivotField axis="axisCol" showAll="0">
      <items count="23">
        <item x="6"/>
        <item x="9"/>
        <item x="15"/>
        <item x="11"/>
        <item x="14"/>
        <item x="2"/>
        <item m="1" x="20"/>
        <item x="8"/>
        <item x="3"/>
        <item m="1" x="19"/>
        <item x="1"/>
        <item x="12"/>
        <item x="16"/>
        <item x="7"/>
        <item x="10"/>
        <item x="0"/>
        <item m="1" x="18"/>
        <item x="13"/>
        <item x="4"/>
        <item m="1" x="17"/>
        <item x="5"/>
        <item m="1" x="21"/>
        <item t="default"/>
      </items>
    </pivotField>
    <pivotField axis="axisRow" showAll="0">
      <items count="9">
        <item x="6"/>
        <item x="0"/>
        <item x="1"/>
        <item x="4"/>
        <item m="1" x="7"/>
        <item x="2"/>
        <item x="3"/>
        <item x="5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5">
        <item x="2"/>
        <item x="1"/>
        <item x="0"/>
        <item m="1" x="3"/>
        <item t="default"/>
      </items>
    </pivotField>
    <pivotField showAll="0"/>
    <pivotField showAll="0"/>
  </pivotFields>
  <rowFields count="2">
    <field x="11"/>
    <field x="3"/>
  </rowFields>
  <rowItems count="12">
    <i>
      <x/>
    </i>
    <i r="1">
      <x v="6"/>
    </i>
    <i>
      <x v="1"/>
    </i>
    <i r="1">
      <x/>
    </i>
    <i r="1">
      <x v="2"/>
    </i>
    <i r="1">
      <x v="3"/>
    </i>
    <i r="1">
      <x v="5"/>
    </i>
    <i r="1">
      <x v="6"/>
    </i>
    <i>
      <x v="2"/>
    </i>
    <i r="1">
      <x v="1"/>
    </i>
    <i r="1">
      <x v="7"/>
    </i>
    <i t="grand">
      <x/>
    </i>
  </rowItems>
  <colFields count="1">
    <field x="2"/>
  </colFields>
  <colItems count="18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7"/>
    </i>
    <i>
      <x v="18"/>
    </i>
    <i>
      <x v="20"/>
    </i>
    <i t="grand">
      <x/>
    </i>
  </colItems>
  <dataFields count="1">
    <dataField name="Somme de Spent in national currency " fld="5" baseField="0" baseItem="0"/>
  </dataFields>
  <formats count="1">
    <format dxfId="1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6:B23" firstHeaderRow="1" firstDataRow="1" firstDataCol="1"/>
  <pivotFields count="14">
    <pivotField showAll="0"/>
    <pivotField showAll="0"/>
    <pivotField showAll="0"/>
    <pivotField showAll="0"/>
    <pivotField showAll="0"/>
    <pivotField dataField="1" showAll="0"/>
    <pivotField showAll="0"/>
    <pivotField showAll="0" defaultSubtotal="0"/>
    <pivotField showAll="0" defaultSubtotal="0"/>
    <pivotField axis="axisRow" showAll="0">
      <items count="17">
        <item x="1"/>
        <item x="2"/>
        <item x="9"/>
        <item x="0"/>
        <item x="13"/>
        <item x="6"/>
        <item x="3"/>
        <item x="8"/>
        <item x="4"/>
        <item x="7"/>
        <item x="15"/>
        <item x="12"/>
        <item x="10"/>
        <item x="11"/>
        <item x="14"/>
        <item x="5"/>
        <item t="default"/>
      </items>
    </pivotField>
    <pivotField showAll="0"/>
    <pivotField showAll="0"/>
    <pivotField showAll="0"/>
    <pivotField showAll="0"/>
  </pivotFields>
  <rowFields count="1">
    <field x="9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Somme de Spent in national currency " fld="5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93"/>
  <sheetViews>
    <sheetView tabSelected="1" topLeftCell="A1045" workbookViewId="0">
      <selection activeCell="C1058" sqref="C1058"/>
    </sheetView>
  </sheetViews>
  <sheetFormatPr baseColWidth="10" defaultRowHeight="15"/>
  <cols>
    <col min="2" max="2" width="27.85546875" customWidth="1"/>
    <col min="3" max="3" width="15.140625" customWidth="1"/>
  </cols>
  <sheetData>
    <row r="1" spans="1:15" ht="16.5">
      <c r="A1" s="1" t="s">
        <v>0</v>
      </c>
      <c r="B1" s="2"/>
      <c r="C1" s="3"/>
      <c r="D1" s="3"/>
      <c r="E1" s="4"/>
      <c r="F1" s="4"/>
      <c r="G1" s="3"/>
      <c r="H1" s="3"/>
      <c r="I1" s="3"/>
      <c r="J1" s="2"/>
      <c r="K1" s="2"/>
      <c r="L1" s="3"/>
      <c r="M1" s="3"/>
      <c r="N1" s="3"/>
    </row>
    <row r="2" spans="1:15" ht="27">
      <c r="A2" s="5" t="s">
        <v>19</v>
      </c>
      <c r="B2" s="6"/>
      <c r="C2" s="7"/>
      <c r="D2" s="7"/>
      <c r="E2" s="8"/>
      <c r="F2" s="8"/>
      <c r="G2" s="7"/>
      <c r="H2" s="7"/>
      <c r="I2" s="7"/>
      <c r="J2" s="6"/>
      <c r="K2" s="6"/>
      <c r="L2" s="7"/>
      <c r="M2" s="7"/>
      <c r="N2" s="7"/>
    </row>
    <row r="3" spans="1:15" ht="16.5">
      <c r="A3" s="9"/>
      <c r="B3" s="2"/>
      <c r="C3" s="3"/>
      <c r="D3" s="3"/>
      <c r="E3" s="4"/>
      <c r="F3" s="4"/>
      <c r="G3" s="3"/>
      <c r="H3" s="3"/>
      <c r="I3" s="3"/>
      <c r="J3" s="2"/>
      <c r="K3" s="2"/>
      <c r="L3" s="3"/>
      <c r="M3" s="3"/>
      <c r="N3" s="3"/>
    </row>
    <row r="4" spans="1:15" ht="16.5">
      <c r="A4" s="9"/>
      <c r="B4" s="10" t="s">
        <v>1</v>
      </c>
      <c r="C4" s="11" t="s">
        <v>2</v>
      </c>
      <c r="D4" s="12" t="s">
        <v>3</v>
      </c>
      <c r="E4" s="4"/>
      <c r="F4" s="4"/>
      <c r="G4" s="4"/>
      <c r="H4" s="4"/>
      <c r="I4" s="4"/>
      <c r="J4" s="2"/>
      <c r="K4" s="2"/>
      <c r="L4" s="13"/>
      <c r="M4" s="3"/>
      <c r="N4" s="3"/>
    </row>
    <row r="5" spans="1:15" ht="16.5">
      <c r="A5" s="9"/>
      <c r="B5" s="10" t="s">
        <v>4</v>
      </c>
      <c r="C5" s="14">
        <f>SUM(E11:E1434)</f>
        <v>0</v>
      </c>
      <c r="D5" s="15">
        <f>C5/I11</f>
        <v>0</v>
      </c>
      <c r="E5" s="4"/>
      <c r="F5" s="16"/>
      <c r="G5" s="17"/>
      <c r="H5" s="17"/>
      <c r="I5" s="17"/>
      <c r="J5" s="18"/>
      <c r="K5" s="19"/>
      <c r="L5" s="13"/>
      <c r="M5" s="3"/>
      <c r="N5" s="54"/>
    </row>
    <row r="6" spans="1:15" ht="16.5">
      <c r="A6" s="9"/>
      <c r="B6" s="10" t="s">
        <v>5</v>
      </c>
      <c r="C6" s="14">
        <f>SUM(F11:F1357)</f>
        <v>12011587</v>
      </c>
      <c r="D6" s="15">
        <f>+C6/I11</f>
        <v>21190.436454731494</v>
      </c>
      <c r="E6" s="4"/>
      <c r="F6" s="20"/>
      <c r="G6" s="21"/>
      <c r="H6" s="21"/>
      <c r="I6" s="21"/>
      <c r="J6" s="18"/>
      <c r="K6" s="19"/>
      <c r="L6" s="18"/>
      <c r="M6" s="22"/>
      <c r="N6" s="41"/>
    </row>
    <row r="7" spans="1:15" ht="16.5">
      <c r="A7" s="9"/>
      <c r="B7" s="10" t="s">
        <v>6</v>
      </c>
      <c r="C7" s="14"/>
      <c r="D7" s="15">
        <f>+D5-D6</f>
        <v>-21190.436454731494</v>
      </c>
      <c r="E7" s="4"/>
      <c r="F7" s="4"/>
      <c r="G7" s="4"/>
      <c r="H7" s="4"/>
      <c r="I7" s="4"/>
      <c r="J7" s="2"/>
      <c r="K7" s="18"/>
      <c r="L7" s="18"/>
      <c r="M7" s="22"/>
      <c r="N7" s="55"/>
    </row>
    <row r="8" spans="1:15" ht="16.5">
      <c r="A8" s="3"/>
      <c r="B8" s="2"/>
      <c r="C8" s="3"/>
      <c r="D8" s="3"/>
      <c r="E8" s="4"/>
      <c r="F8" s="4"/>
      <c r="G8" s="3"/>
      <c r="H8" s="3"/>
      <c r="I8" s="3"/>
      <c r="J8" s="2"/>
      <c r="K8" s="2"/>
      <c r="L8" s="23"/>
      <c r="M8" s="24"/>
      <c r="N8" s="54"/>
    </row>
    <row r="9" spans="1:15" ht="16.5">
      <c r="A9" s="3"/>
      <c r="B9" s="2"/>
      <c r="C9" s="3"/>
      <c r="D9" s="3"/>
      <c r="E9" s="4"/>
      <c r="F9" s="4"/>
      <c r="G9" s="3"/>
      <c r="H9" s="3"/>
      <c r="I9" s="3"/>
      <c r="J9" s="2"/>
      <c r="K9" s="2"/>
      <c r="L9" s="3"/>
      <c r="M9" s="3"/>
      <c r="N9" s="3"/>
    </row>
    <row r="10" spans="1:15" ht="16.5">
      <c r="A10" s="25" t="s">
        <v>7</v>
      </c>
      <c r="B10" s="26" t="s">
        <v>8</v>
      </c>
      <c r="C10" s="27" t="s">
        <v>9</v>
      </c>
      <c r="D10" s="26" t="s">
        <v>10</v>
      </c>
      <c r="E10" s="28" t="s">
        <v>11</v>
      </c>
      <c r="F10" s="28" t="s">
        <v>12</v>
      </c>
      <c r="G10" s="25" t="s">
        <v>13</v>
      </c>
      <c r="H10" s="135" t="s">
        <v>1076</v>
      </c>
      <c r="I10" s="135" t="s">
        <v>1077</v>
      </c>
      <c r="J10" s="26" t="s">
        <v>14</v>
      </c>
      <c r="K10" s="26" t="s">
        <v>15</v>
      </c>
      <c r="L10" s="26" t="s">
        <v>16</v>
      </c>
      <c r="M10" s="28" t="s">
        <v>17</v>
      </c>
      <c r="N10" s="28" t="s">
        <v>18</v>
      </c>
    </row>
    <row r="11" spans="1:15">
      <c r="A11" s="52">
        <v>43525</v>
      </c>
      <c r="B11" s="13" t="s">
        <v>20</v>
      </c>
      <c r="C11" s="13" t="s">
        <v>21</v>
      </c>
      <c r="D11" s="13" t="s">
        <v>22</v>
      </c>
      <c r="E11" s="38"/>
      <c r="F11" s="38">
        <v>2000</v>
      </c>
      <c r="G11" s="42">
        <f>E11-F11</f>
        <v>-2000</v>
      </c>
      <c r="H11" s="138">
        <f>+F11/I11</f>
        <v>3.5283325100557477</v>
      </c>
      <c r="I11" s="138">
        <v>566.84</v>
      </c>
      <c r="J11" s="13" t="s">
        <v>23</v>
      </c>
      <c r="K11" s="13" t="s">
        <v>24</v>
      </c>
      <c r="L11" s="74" t="s">
        <v>916</v>
      </c>
      <c r="M11" s="13" t="s">
        <v>79</v>
      </c>
      <c r="N11" s="18" t="s">
        <v>25</v>
      </c>
      <c r="O11" s="29"/>
    </row>
    <row r="12" spans="1:15">
      <c r="A12" s="52">
        <v>43525</v>
      </c>
      <c r="B12" s="13" t="s">
        <v>26</v>
      </c>
      <c r="C12" s="13" t="s">
        <v>27</v>
      </c>
      <c r="D12" s="13" t="s">
        <v>22</v>
      </c>
      <c r="E12" s="38"/>
      <c r="F12" s="38">
        <v>1000</v>
      </c>
      <c r="G12" s="42">
        <f t="shared" ref="G12:G75" si="0">G11+E12-F12</f>
        <v>-3000</v>
      </c>
      <c r="H12" s="138">
        <f t="shared" ref="H12:H75" si="1">+F12/I12</f>
        <v>1.7641662550278738</v>
      </c>
      <c r="I12" s="138">
        <v>566.84</v>
      </c>
      <c r="J12" s="13" t="s">
        <v>23</v>
      </c>
      <c r="K12" s="13" t="s">
        <v>24</v>
      </c>
      <c r="L12" s="74" t="s">
        <v>916</v>
      </c>
      <c r="M12" s="13" t="s">
        <v>79</v>
      </c>
      <c r="N12" s="18" t="s">
        <v>25</v>
      </c>
      <c r="O12" s="29"/>
    </row>
    <row r="13" spans="1:15">
      <c r="A13" s="52">
        <v>43525</v>
      </c>
      <c r="B13" s="13" t="s">
        <v>203</v>
      </c>
      <c r="C13" s="13" t="s">
        <v>21</v>
      </c>
      <c r="D13" s="41" t="s">
        <v>77</v>
      </c>
      <c r="E13" s="38"/>
      <c r="F13" s="38">
        <v>1000</v>
      </c>
      <c r="G13" s="42">
        <f t="shared" si="0"/>
        <v>-4000</v>
      </c>
      <c r="H13" s="138">
        <f t="shared" si="1"/>
        <v>1.7858418458461318</v>
      </c>
      <c r="I13" s="138">
        <v>559.96</v>
      </c>
      <c r="J13" s="41" t="s">
        <v>131</v>
      </c>
      <c r="K13" s="13" t="s">
        <v>24</v>
      </c>
      <c r="L13" s="74" t="s">
        <v>919</v>
      </c>
      <c r="M13" s="13" t="s">
        <v>79</v>
      </c>
      <c r="N13" s="13" t="s">
        <v>25</v>
      </c>
      <c r="O13" s="56"/>
    </row>
    <row r="14" spans="1:15">
      <c r="A14" s="52">
        <v>43525</v>
      </c>
      <c r="B14" s="13" t="s">
        <v>26</v>
      </c>
      <c r="C14" s="13" t="s">
        <v>27</v>
      </c>
      <c r="D14" s="41" t="s">
        <v>77</v>
      </c>
      <c r="E14" s="38"/>
      <c r="F14" s="38">
        <v>1000</v>
      </c>
      <c r="G14" s="42">
        <f t="shared" si="0"/>
        <v>-5000</v>
      </c>
      <c r="H14" s="138">
        <f t="shared" si="1"/>
        <v>1.7858418458461318</v>
      </c>
      <c r="I14" s="138">
        <v>559.96</v>
      </c>
      <c r="J14" s="41" t="s">
        <v>131</v>
      </c>
      <c r="K14" s="13" t="s">
        <v>24</v>
      </c>
      <c r="L14" s="74" t="s">
        <v>919</v>
      </c>
      <c r="M14" s="13" t="s">
        <v>79</v>
      </c>
      <c r="N14" s="13" t="s">
        <v>25</v>
      </c>
      <c r="O14" s="56"/>
    </row>
    <row r="15" spans="1:15">
      <c r="A15" s="52">
        <v>43525</v>
      </c>
      <c r="B15" s="13" t="s">
        <v>204</v>
      </c>
      <c r="C15" s="13" t="s">
        <v>21</v>
      </c>
      <c r="D15" s="41" t="s">
        <v>77</v>
      </c>
      <c r="E15" s="38"/>
      <c r="F15" s="38">
        <v>1000</v>
      </c>
      <c r="G15" s="42">
        <f t="shared" si="0"/>
        <v>-6000</v>
      </c>
      <c r="H15" s="138">
        <f t="shared" si="1"/>
        <v>1.7858418458461318</v>
      </c>
      <c r="I15" s="138">
        <v>559.96</v>
      </c>
      <c r="J15" s="41" t="s">
        <v>131</v>
      </c>
      <c r="K15" s="13" t="s">
        <v>24</v>
      </c>
      <c r="L15" s="74" t="s">
        <v>919</v>
      </c>
      <c r="M15" s="13" t="s">
        <v>79</v>
      </c>
      <c r="N15" s="13" t="s">
        <v>25</v>
      </c>
      <c r="O15" s="56"/>
    </row>
    <row r="16" spans="1:15">
      <c r="A16" s="52">
        <v>43525</v>
      </c>
      <c r="B16" s="41" t="s">
        <v>245</v>
      </c>
      <c r="C16" s="13" t="s">
        <v>21</v>
      </c>
      <c r="D16" s="41" t="s">
        <v>77</v>
      </c>
      <c r="E16" s="46"/>
      <c r="F16" s="46">
        <v>300</v>
      </c>
      <c r="G16" s="42">
        <f t="shared" si="0"/>
        <v>-6300</v>
      </c>
      <c r="H16" s="138">
        <f t="shared" si="1"/>
        <v>0.53575255375383957</v>
      </c>
      <c r="I16" s="138">
        <v>559.96</v>
      </c>
      <c r="J16" s="41" t="s">
        <v>145</v>
      </c>
      <c r="K16" s="13" t="s">
        <v>24</v>
      </c>
      <c r="L16" s="74" t="s">
        <v>919</v>
      </c>
      <c r="M16" s="13" t="s">
        <v>79</v>
      </c>
      <c r="N16" s="18" t="s">
        <v>25</v>
      </c>
      <c r="O16" s="29"/>
    </row>
    <row r="17" spans="1:15">
      <c r="A17" s="52">
        <v>43525</v>
      </c>
      <c r="B17" s="41" t="s">
        <v>246</v>
      </c>
      <c r="C17" s="13" t="s">
        <v>21</v>
      </c>
      <c r="D17" s="41" t="s">
        <v>77</v>
      </c>
      <c r="E17" s="46"/>
      <c r="F17" s="46">
        <v>300</v>
      </c>
      <c r="G17" s="42">
        <f t="shared" si="0"/>
        <v>-6600</v>
      </c>
      <c r="H17" s="138">
        <f t="shared" si="1"/>
        <v>0.53575255375383957</v>
      </c>
      <c r="I17" s="138">
        <v>559.96</v>
      </c>
      <c r="J17" s="41" t="s">
        <v>145</v>
      </c>
      <c r="K17" s="13" t="s">
        <v>24</v>
      </c>
      <c r="L17" s="74" t="s">
        <v>919</v>
      </c>
      <c r="M17" s="13" t="s">
        <v>79</v>
      </c>
      <c r="N17" s="18" t="s">
        <v>25</v>
      </c>
      <c r="O17" s="29"/>
    </row>
    <row r="18" spans="1:15">
      <c r="A18" s="52">
        <v>43525</v>
      </c>
      <c r="B18" s="41" t="s">
        <v>247</v>
      </c>
      <c r="C18" s="13" t="s">
        <v>21</v>
      </c>
      <c r="D18" s="41" t="s">
        <v>77</v>
      </c>
      <c r="E18" s="46"/>
      <c r="F18" s="46">
        <v>300</v>
      </c>
      <c r="G18" s="42">
        <f t="shared" si="0"/>
        <v>-6900</v>
      </c>
      <c r="H18" s="138">
        <f t="shared" si="1"/>
        <v>0.53575255375383957</v>
      </c>
      <c r="I18" s="138">
        <v>559.96</v>
      </c>
      <c r="J18" s="41" t="s">
        <v>145</v>
      </c>
      <c r="K18" s="13" t="s">
        <v>24</v>
      </c>
      <c r="L18" s="74" t="s">
        <v>919</v>
      </c>
      <c r="M18" s="13" t="s">
        <v>79</v>
      </c>
      <c r="N18" s="18" t="s">
        <v>25</v>
      </c>
      <c r="O18" s="29"/>
    </row>
    <row r="19" spans="1:15">
      <c r="A19" s="52">
        <v>43525</v>
      </c>
      <c r="B19" s="41" t="s">
        <v>248</v>
      </c>
      <c r="C19" s="13" t="s">
        <v>21</v>
      </c>
      <c r="D19" s="41" t="s">
        <v>77</v>
      </c>
      <c r="E19" s="46"/>
      <c r="F19" s="46">
        <v>300</v>
      </c>
      <c r="G19" s="42">
        <f t="shared" si="0"/>
        <v>-7200</v>
      </c>
      <c r="H19" s="138">
        <f t="shared" si="1"/>
        <v>0.53575255375383957</v>
      </c>
      <c r="I19" s="138">
        <v>559.96</v>
      </c>
      <c r="J19" s="41" t="s">
        <v>145</v>
      </c>
      <c r="K19" s="13" t="s">
        <v>24</v>
      </c>
      <c r="L19" s="74" t="s">
        <v>919</v>
      </c>
      <c r="M19" s="13" t="s">
        <v>79</v>
      </c>
      <c r="N19" s="18" t="s">
        <v>25</v>
      </c>
      <c r="O19" s="29"/>
    </row>
    <row r="20" spans="1:15">
      <c r="A20" s="52">
        <v>43525</v>
      </c>
      <c r="B20" s="41" t="s">
        <v>249</v>
      </c>
      <c r="C20" s="13" t="s">
        <v>21</v>
      </c>
      <c r="D20" s="41" t="s">
        <v>77</v>
      </c>
      <c r="E20" s="46"/>
      <c r="F20" s="46">
        <v>300</v>
      </c>
      <c r="G20" s="42">
        <f t="shared" si="0"/>
        <v>-7500</v>
      </c>
      <c r="H20" s="138">
        <f t="shared" si="1"/>
        <v>0.53575255375383957</v>
      </c>
      <c r="I20" s="138">
        <v>559.96</v>
      </c>
      <c r="J20" s="41" t="s">
        <v>145</v>
      </c>
      <c r="K20" s="13" t="s">
        <v>24</v>
      </c>
      <c r="L20" s="74" t="s">
        <v>919</v>
      </c>
      <c r="M20" s="13" t="s">
        <v>79</v>
      </c>
      <c r="N20" s="18" t="s">
        <v>25</v>
      </c>
      <c r="O20" s="29"/>
    </row>
    <row r="21" spans="1:15">
      <c r="A21" s="52">
        <v>43525</v>
      </c>
      <c r="B21" s="41" t="s">
        <v>245</v>
      </c>
      <c r="C21" s="13" t="s">
        <v>21</v>
      </c>
      <c r="D21" s="41" t="s">
        <v>77</v>
      </c>
      <c r="E21" s="46"/>
      <c r="F21" s="46">
        <v>300</v>
      </c>
      <c r="G21" s="42">
        <f t="shared" si="0"/>
        <v>-7800</v>
      </c>
      <c r="H21" s="138">
        <f t="shared" si="1"/>
        <v>0.53575255375383957</v>
      </c>
      <c r="I21" s="138">
        <v>559.96</v>
      </c>
      <c r="J21" s="41" t="s">
        <v>145</v>
      </c>
      <c r="K21" s="13" t="s">
        <v>24</v>
      </c>
      <c r="L21" s="74" t="s">
        <v>919</v>
      </c>
      <c r="M21" s="13" t="s">
        <v>79</v>
      </c>
      <c r="N21" s="18" t="s">
        <v>25</v>
      </c>
      <c r="O21" s="29"/>
    </row>
    <row r="22" spans="1:15">
      <c r="A22" s="52">
        <v>43525</v>
      </c>
      <c r="B22" s="41" t="s">
        <v>250</v>
      </c>
      <c r="C22" s="13" t="s">
        <v>21</v>
      </c>
      <c r="D22" s="41" t="s">
        <v>77</v>
      </c>
      <c r="E22" s="46"/>
      <c r="F22" s="46">
        <v>300</v>
      </c>
      <c r="G22" s="42">
        <f t="shared" si="0"/>
        <v>-8100</v>
      </c>
      <c r="H22" s="138">
        <f t="shared" si="1"/>
        <v>0.53575255375383957</v>
      </c>
      <c r="I22" s="138">
        <v>559.96</v>
      </c>
      <c r="J22" s="41" t="s">
        <v>145</v>
      </c>
      <c r="K22" s="13" t="s">
        <v>24</v>
      </c>
      <c r="L22" s="74" t="s">
        <v>919</v>
      </c>
      <c r="M22" s="13" t="s">
        <v>79</v>
      </c>
      <c r="N22" s="18" t="s">
        <v>25</v>
      </c>
      <c r="O22" s="29"/>
    </row>
    <row r="23" spans="1:15">
      <c r="A23" s="52">
        <v>43525</v>
      </c>
      <c r="B23" s="13" t="s">
        <v>373</v>
      </c>
      <c r="C23" s="13" t="s">
        <v>21</v>
      </c>
      <c r="D23" s="13" t="s">
        <v>130</v>
      </c>
      <c r="E23" s="38"/>
      <c r="F23" s="38">
        <v>1000</v>
      </c>
      <c r="G23" s="42">
        <f t="shared" si="0"/>
        <v>-9100</v>
      </c>
      <c r="H23" s="138">
        <f t="shared" si="1"/>
        <v>1.7858418458461318</v>
      </c>
      <c r="I23" s="138">
        <v>559.96</v>
      </c>
      <c r="J23" s="13" t="s">
        <v>129</v>
      </c>
      <c r="K23" s="13" t="s">
        <v>24</v>
      </c>
      <c r="L23" s="74" t="s">
        <v>919</v>
      </c>
      <c r="M23" s="13" t="s">
        <v>79</v>
      </c>
      <c r="N23" s="18" t="s">
        <v>25</v>
      </c>
      <c r="O23" s="57"/>
    </row>
    <row r="24" spans="1:15">
      <c r="A24" s="52">
        <v>43525</v>
      </c>
      <c r="B24" s="13" t="s">
        <v>374</v>
      </c>
      <c r="C24" s="13" t="s">
        <v>21</v>
      </c>
      <c r="D24" s="13" t="s">
        <v>130</v>
      </c>
      <c r="E24" s="38"/>
      <c r="F24" s="38">
        <v>1000</v>
      </c>
      <c r="G24" s="42">
        <f t="shared" si="0"/>
        <v>-10100</v>
      </c>
      <c r="H24" s="138">
        <f t="shared" si="1"/>
        <v>1.7858418458461318</v>
      </c>
      <c r="I24" s="138">
        <v>559.96</v>
      </c>
      <c r="J24" s="13" t="s">
        <v>129</v>
      </c>
      <c r="K24" s="13" t="s">
        <v>24</v>
      </c>
      <c r="L24" s="74" t="s">
        <v>919</v>
      </c>
      <c r="M24" s="13" t="s">
        <v>79</v>
      </c>
      <c r="N24" s="18" t="s">
        <v>25</v>
      </c>
      <c r="O24" s="57"/>
    </row>
    <row r="25" spans="1:15">
      <c r="A25" s="52">
        <v>43525</v>
      </c>
      <c r="B25" s="13" t="s">
        <v>375</v>
      </c>
      <c r="C25" s="13" t="s">
        <v>21</v>
      </c>
      <c r="D25" s="13" t="s">
        <v>130</v>
      </c>
      <c r="E25" s="38"/>
      <c r="F25" s="38">
        <v>1000</v>
      </c>
      <c r="G25" s="42">
        <f t="shared" si="0"/>
        <v>-11100</v>
      </c>
      <c r="H25" s="138">
        <f t="shared" si="1"/>
        <v>1.7858418458461318</v>
      </c>
      <c r="I25" s="138">
        <v>559.96</v>
      </c>
      <c r="J25" s="13" t="s">
        <v>129</v>
      </c>
      <c r="K25" s="13" t="s">
        <v>24</v>
      </c>
      <c r="L25" s="74" t="s">
        <v>919</v>
      </c>
      <c r="M25" s="13" t="s">
        <v>79</v>
      </c>
      <c r="N25" s="18" t="s">
        <v>25</v>
      </c>
      <c r="O25" s="57"/>
    </row>
    <row r="26" spans="1:15">
      <c r="A26" s="52">
        <v>43525</v>
      </c>
      <c r="B26" s="13" t="s">
        <v>376</v>
      </c>
      <c r="C26" s="13" t="s">
        <v>21</v>
      </c>
      <c r="D26" s="13" t="s">
        <v>130</v>
      </c>
      <c r="E26" s="38"/>
      <c r="F26" s="38">
        <v>1000</v>
      </c>
      <c r="G26" s="42">
        <f t="shared" si="0"/>
        <v>-12100</v>
      </c>
      <c r="H26" s="138">
        <f t="shared" si="1"/>
        <v>1.7858418458461318</v>
      </c>
      <c r="I26" s="138">
        <v>559.96</v>
      </c>
      <c r="J26" s="13" t="s">
        <v>129</v>
      </c>
      <c r="K26" s="13" t="s">
        <v>24</v>
      </c>
      <c r="L26" s="74" t="s">
        <v>919</v>
      </c>
      <c r="M26" s="13" t="s">
        <v>79</v>
      </c>
      <c r="N26" s="18" t="s">
        <v>25</v>
      </c>
      <c r="O26" s="57"/>
    </row>
    <row r="27" spans="1:15">
      <c r="A27" s="52">
        <v>43525</v>
      </c>
      <c r="B27" s="13" t="s">
        <v>377</v>
      </c>
      <c r="C27" s="13" t="s">
        <v>21</v>
      </c>
      <c r="D27" s="13" t="s">
        <v>130</v>
      </c>
      <c r="E27" s="38"/>
      <c r="F27" s="38">
        <v>1000</v>
      </c>
      <c r="G27" s="42">
        <f t="shared" si="0"/>
        <v>-13100</v>
      </c>
      <c r="H27" s="138">
        <f t="shared" si="1"/>
        <v>1.7858418458461318</v>
      </c>
      <c r="I27" s="138">
        <v>559.96</v>
      </c>
      <c r="J27" s="13" t="s">
        <v>129</v>
      </c>
      <c r="K27" s="13" t="s">
        <v>24</v>
      </c>
      <c r="L27" s="74" t="s">
        <v>919</v>
      </c>
      <c r="M27" s="13" t="s">
        <v>79</v>
      </c>
      <c r="N27" s="18" t="s">
        <v>25</v>
      </c>
      <c r="O27" s="57"/>
    </row>
    <row r="28" spans="1:15">
      <c r="A28" s="52">
        <v>43525</v>
      </c>
      <c r="B28" s="18" t="s">
        <v>425</v>
      </c>
      <c r="C28" s="13" t="s">
        <v>21</v>
      </c>
      <c r="D28" s="13" t="s">
        <v>22</v>
      </c>
      <c r="E28" s="46"/>
      <c r="F28" s="46">
        <v>2000</v>
      </c>
      <c r="G28" s="42">
        <f t="shared" si="0"/>
        <v>-15100</v>
      </c>
      <c r="H28" s="138">
        <f t="shared" si="1"/>
        <v>3.5283325100557477</v>
      </c>
      <c r="I28" s="138">
        <v>566.84</v>
      </c>
      <c r="J28" s="18" t="s">
        <v>160</v>
      </c>
      <c r="K28" s="41" t="s">
        <v>24</v>
      </c>
      <c r="L28" s="74" t="s">
        <v>916</v>
      </c>
      <c r="M28" s="13" t="s">
        <v>79</v>
      </c>
      <c r="N28" s="18" t="s">
        <v>25</v>
      </c>
      <c r="O28" s="33"/>
    </row>
    <row r="29" spans="1:15">
      <c r="A29" s="52">
        <v>43525</v>
      </c>
      <c r="B29" s="18" t="s">
        <v>426</v>
      </c>
      <c r="C29" s="13" t="s">
        <v>21</v>
      </c>
      <c r="D29" s="13" t="s">
        <v>22</v>
      </c>
      <c r="E29" s="46"/>
      <c r="F29" s="46">
        <v>2000</v>
      </c>
      <c r="G29" s="42">
        <f t="shared" si="0"/>
        <v>-17100</v>
      </c>
      <c r="H29" s="138">
        <f t="shared" si="1"/>
        <v>3.5283325100557477</v>
      </c>
      <c r="I29" s="138">
        <v>566.84</v>
      </c>
      <c r="J29" s="18" t="s">
        <v>160</v>
      </c>
      <c r="K29" s="41" t="s">
        <v>24</v>
      </c>
      <c r="L29" s="74" t="s">
        <v>916</v>
      </c>
      <c r="M29" s="13" t="s">
        <v>79</v>
      </c>
      <c r="N29" s="18" t="s">
        <v>25</v>
      </c>
      <c r="O29" s="33"/>
    </row>
    <row r="30" spans="1:15">
      <c r="A30" s="52">
        <v>43525</v>
      </c>
      <c r="B30" s="18" t="s">
        <v>427</v>
      </c>
      <c r="C30" s="13" t="s">
        <v>21</v>
      </c>
      <c r="D30" s="13" t="s">
        <v>22</v>
      </c>
      <c r="E30" s="46"/>
      <c r="F30" s="46">
        <v>2000</v>
      </c>
      <c r="G30" s="42">
        <f t="shared" si="0"/>
        <v>-19100</v>
      </c>
      <c r="H30" s="138">
        <f t="shared" si="1"/>
        <v>3.5283325100557477</v>
      </c>
      <c r="I30" s="138">
        <v>566.84</v>
      </c>
      <c r="J30" s="18" t="s">
        <v>160</v>
      </c>
      <c r="K30" s="41" t="s">
        <v>24</v>
      </c>
      <c r="L30" s="74" t="s">
        <v>916</v>
      </c>
      <c r="M30" s="13" t="s">
        <v>79</v>
      </c>
      <c r="N30" s="18" t="s">
        <v>25</v>
      </c>
      <c r="O30" s="33"/>
    </row>
    <row r="31" spans="1:15">
      <c r="A31" s="52">
        <v>43525</v>
      </c>
      <c r="B31" s="18" t="s">
        <v>428</v>
      </c>
      <c r="C31" s="13" t="s">
        <v>21</v>
      </c>
      <c r="D31" s="13" t="s">
        <v>22</v>
      </c>
      <c r="E31" s="46"/>
      <c r="F31" s="46">
        <v>2500</v>
      </c>
      <c r="G31" s="42">
        <f t="shared" si="0"/>
        <v>-21600</v>
      </c>
      <c r="H31" s="138">
        <f t="shared" si="1"/>
        <v>4.4104156375696846</v>
      </c>
      <c r="I31" s="138">
        <v>566.84</v>
      </c>
      <c r="J31" s="18" t="s">
        <v>160</v>
      </c>
      <c r="K31" s="41" t="s">
        <v>24</v>
      </c>
      <c r="L31" s="74" t="s">
        <v>916</v>
      </c>
      <c r="M31" s="13" t="s">
        <v>79</v>
      </c>
      <c r="N31" s="18" t="s">
        <v>25</v>
      </c>
      <c r="O31" s="33"/>
    </row>
    <row r="32" spans="1:15">
      <c r="A32" s="52">
        <v>43525</v>
      </c>
      <c r="B32" s="18" t="s">
        <v>429</v>
      </c>
      <c r="C32" s="13" t="s">
        <v>21</v>
      </c>
      <c r="D32" s="13" t="s">
        <v>22</v>
      </c>
      <c r="E32" s="46"/>
      <c r="F32" s="46">
        <v>2000</v>
      </c>
      <c r="G32" s="42">
        <f t="shared" si="0"/>
        <v>-23600</v>
      </c>
      <c r="H32" s="138">
        <f t="shared" si="1"/>
        <v>3.5283325100557477</v>
      </c>
      <c r="I32" s="138">
        <v>566.84</v>
      </c>
      <c r="J32" s="18" t="s">
        <v>160</v>
      </c>
      <c r="K32" s="41" t="s">
        <v>24</v>
      </c>
      <c r="L32" s="74" t="s">
        <v>916</v>
      </c>
      <c r="M32" s="13" t="s">
        <v>79</v>
      </c>
      <c r="N32" s="18" t="s">
        <v>25</v>
      </c>
      <c r="O32" s="33"/>
    </row>
    <row r="33" spans="1:15">
      <c r="A33" s="52">
        <v>43525</v>
      </c>
      <c r="B33" s="18" t="s">
        <v>587</v>
      </c>
      <c r="C33" s="13" t="s">
        <v>21</v>
      </c>
      <c r="D33" s="41" t="s">
        <v>77</v>
      </c>
      <c r="E33" s="40"/>
      <c r="F33" s="40">
        <v>500</v>
      </c>
      <c r="G33" s="42">
        <f t="shared" si="0"/>
        <v>-24100</v>
      </c>
      <c r="H33" s="138">
        <f t="shared" si="1"/>
        <v>0.89292092292306591</v>
      </c>
      <c r="I33" s="138">
        <v>559.96</v>
      </c>
      <c r="J33" s="18" t="s">
        <v>588</v>
      </c>
      <c r="K33" s="41" t="s">
        <v>24</v>
      </c>
      <c r="L33" s="74" t="s">
        <v>919</v>
      </c>
      <c r="M33" s="13" t="s">
        <v>79</v>
      </c>
      <c r="N33" s="18" t="s">
        <v>25</v>
      </c>
      <c r="O33" s="30"/>
    </row>
    <row r="34" spans="1:15">
      <c r="A34" s="52">
        <v>43525</v>
      </c>
      <c r="B34" s="18" t="s">
        <v>589</v>
      </c>
      <c r="C34" s="41" t="s">
        <v>80</v>
      </c>
      <c r="D34" s="41" t="s">
        <v>77</v>
      </c>
      <c r="E34" s="40"/>
      <c r="F34" s="40">
        <v>4700</v>
      </c>
      <c r="G34" s="42">
        <f t="shared" si="0"/>
        <v>-28800</v>
      </c>
      <c r="H34" s="138">
        <f t="shared" si="1"/>
        <v>8.3934566754768198</v>
      </c>
      <c r="I34" s="138">
        <v>559.96</v>
      </c>
      <c r="J34" s="18" t="s">
        <v>588</v>
      </c>
      <c r="K34" s="41" t="s">
        <v>24</v>
      </c>
      <c r="L34" s="74" t="s">
        <v>919</v>
      </c>
      <c r="M34" s="13" t="s">
        <v>79</v>
      </c>
      <c r="N34" s="18" t="s">
        <v>25</v>
      </c>
      <c r="O34" s="58"/>
    </row>
    <row r="35" spans="1:15">
      <c r="A35" s="52">
        <v>43525</v>
      </c>
      <c r="B35" s="18" t="s">
        <v>590</v>
      </c>
      <c r="C35" s="13" t="s">
        <v>21</v>
      </c>
      <c r="D35" s="41" t="s">
        <v>77</v>
      </c>
      <c r="E35" s="40"/>
      <c r="F35" s="40">
        <v>500</v>
      </c>
      <c r="G35" s="42">
        <f t="shared" si="0"/>
        <v>-29300</v>
      </c>
      <c r="H35" s="138">
        <f t="shared" si="1"/>
        <v>0.89292092292306591</v>
      </c>
      <c r="I35" s="138">
        <v>559.96</v>
      </c>
      <c r="J35" s="18" t="s">
        <v>588</v>
      </c>
      <c r="K35" s="41" t="s">
        <v>24</v>
      </c>
      <c r="L35" s="74" t="s">
        <v>919</v>
      </c>
      <c r="M35" s="13" t="s">
        <v>79</v>
      </c>
      <c r="N35" s="18" t="s">
        <v>25</v>
      </c>
      <c r="O35" s="30"/>
    </row>
    <row r="36" spans="1:15">
      <c r="A36" s="52">
        <v>43525</v>
      </c>
      <c r="B36" s="18" t="s">
        <v>591</v>
      </c>
      <c r="C36" s="13" t="s">
        <v>21</v>
      </c>
      <c r="D36" s="41" t="s">
        <v>77</v>
      </c>
      <c r="E36" s="40"/>
      <c r="F36" s="40">
        <v>500</v>
      </c>
      <c r="G36" s="42">
        <f t="shared" si="0"/>
        <v>-29800</v>
      </c>
      <c r="H36" s="138">
        <f t="shared" si="1"/>
        <v>0.89292092292306591</v>
      </c>
      <c r="I36" s="138">
        <v>559.96</v>
      </c>
      <c r="J36" s="18" t="s">
        <v>588</v>
      </c>
      <c r="K36" s="41" t="s">
        <v>24</v>
      </c>
      <c r="L36" s="74" t="s">
        <v>919</v>
      </c>
      <c r="M36" s="13" t="s">
        <v>79</v>
      </c>
      <c r="N36" s="18" t="s">
        <v>25</v>
      </c>
      <c r="O36" s="30"/>
    </row>
    <row r="37" spans="1:15">
      <c r="A37" s="52">
        <v>43525</v>
      </c>
      <c r="B37" s="18" t="s">
        <v>592</v>
      </c>
      <c r="C37" s="13" t="s">
        <v>21</v>
      </c>
      <c r="D37" s="41" t="s">
        <v>77</v>
      </c>
      <c r="E37" s="40"/>
      <c r="F37" s="40">
        <v>500</v>
      </c>
      <c r="G37" s="42">
        <f t="shared" si="0"/>
        <v>-30300</v>
      </c>
      <c r="H37" s="138">
        <f t="shared" si="1"/>
        <v>0.89292092292306591</v>
      </c>
      <c r="I37" s="138">
        <v>559.96</v>
      </c>
      <c r="J37" s="18" t="s">
        <v>588</v>
      </c>
      <c r="K37" s="41" t="s">
        <v>24</v>
      </c>
      <c r="L37" s="74" t="s">
        <v>919</v>
      </c>
      <c r="M37" s="13" t="s">
        <v>79</v>
      </c>
      <c r="N37" s="18" t="s">
        <v>25</v>
      </c>
      <c r="O37" s="30"/>
    </row>
    <row r="38" spans="1:15">
      <c r="A38" s="52">
        <v>43525</v>
      </c>
      <c r="B38" s="18" t="s">
        <v>593</v>
      </c>
      <c r="C38" s="13" t="s">
        <v>21</v>
      </c>
      <c r="D38" s="41" t="s">
        <v>77</v>
      </c>
      <c r="E38" s="40"/>
      <c r="F38" s="40">
        <v>500</v>
      </c>
      <c r="G38" s="42">
        <f t="shared" si="0"/>
        <v>-30800</v>
      </c>
      <c r="H38" s="138">
        <f t="shared" si="1"/>
        <v>0.89292092292306591</v>
      </c>
      <c r="I38" s="138">
        <v>559.96</v>
      </c>
      <c r="J38" s="18" t="s">
        <v>588</v>
      </c>
      <c r="K38" s="41" t="s">
        <v>24</v>
      </c>
      <c r="L38" s="74" t="s">
        <v>919</v>
      </c>
      <c r="M38" s="13" t="s">
        <v>79</v>
      </c>
      <c r="N38" s="18" t="s">
        <v>25</v>
      </c>
      <c r="O38" s="30"/>
    </row>
    <row r="39" spans="1:15">
      <c r="A39" s="52">
        <v>43525</v>
      </c>
      <c r="B39" s="18" t="s">
        <v>982</v>
      </c>
      <c r="C39" s="41" t="s">
        <v>206</v>
      </c>
      <c r="D39" s="18" t="s">
        <v>128</v>
      </c>
      <c r="E39" s="40"/>
      <c r="F39" s="40">
        <v>500</v>
      </c>
      <c r="G39" s="42">
        <f t="shared" si="0"/>
        <v>-31300</v>
      </c>
      <c r="H39" s="138">
        <f t="shared" si="1"/>
        <v>0.90594480984218451</v>
      </c>
      <c r="I39" s="138">
        <v>551.91</v>
      </c>
      <c r="J39" s="18" t="s">
        <v>588</v>
      </c>
      <c r="K39" s="41" t="s">
        <v>81</v>
      </c>
      <c r="L39" s="41" t="s">
        <v>1000</v>
      </c>
      <c r="M39" s="13" t="s">
        <v>79</v>
      </c>
      <c r="N39" s="18" t="s">
        <v>36</v>
      </c>
      <c r="O39" s="58"/>
    </row>
    <row r="40" spans="1:15">
      <c r="A40" s="52">
        <v>43525</v>
      </c>
      <c r="B40" s="18" t="s">
        <v>594</v>
      </c>
      <c r="C40" s="13" t="s">
        <v>21</v>
      </c>
      <c r="D40" s="41" t="s">
        <v>77</v>
      </c>
      <c r="E40" s="40"/>
      <c r="F40" s="40">
        <v>500</v>
      </c>
      <c r="G40" s="42">
        <f t="shared" si="0"/>
        <v>-31800</v>
      </c>
      <c r="H40" s="138">
        <f t="shared" si="1"/>
        <v>0.89292092292306591</v>
      </c>
      <c r="I40" s="138">
        <v>559.96</v>
      </c>
      <c r="J40" s="18" t="s">
        <v>588</v>
      </c>
      <c r="K40" s="41" t="s">
        <v>24</v>
      </c>
      <c r="L40" s="74" t="s">
        <v>919</v>
      </c>
      <c r="M40" s="13" t="s">
        <v>79</v>
      </c>
      <c r="N40" s="18" t="s">
        <v>25</v>
      </c>
      <c r="O40" s="30"/>
    </row>
    <row r="41" spans="1:15">
      <c r="A41" s="52">
        <v>43525</v>
      </c>
      <c r="B41" s="18" t="s">
        <v>595</v>
      </c>
      <c r="C41" s="13" t="s">
        <v>21</v>
      </c>
      <c r="D41" s="41" t="s">
        <v>77</v>
      </c>
      <c r="E41" s="40"/>
      <c r="F41" s="40">
        <v>500</v>
      </c>
      <c r="G41" s="42">
        <f t="shared" si="0"/>
        <v>-32300</v>
      </c>
      <c r="H41" s="138">
        <f t="shared" si="1"/>
        <v>0.89292092292306591</v>
      </c>
      <c r="I41" s="138">
        <v>559.96</v>
      </c>
      <c r="J41" s="18" t="s">
        <v>588</v>
      </c>
      <c r="K41" s="41" t="s">
        <v>24</v>
      </c>
      <c r="L41" s="74" t="s">
        <v>919</v>
      </c>
      <c r="M41" s="13" t="s">
        <v>79</v>
      </c>
      <c r="N41" s="18" t="s">
        <v>25</v>
      </c>
      <c r="O41" s="30"/>
    </row>
    <row r="42" spans="1:15">
      <c r="A42" s="52">
        <v>43525</v>
      </c>
      <c r="B42" s="18" t="s">
        <v>596</v>
      </c>
      <c r="C42" s="13" t="s">
        <v>21</v>
      </c>
      <c r="D42" s="41" t="s">
        <v>77</v>
      </c>
      <c r="E42" s="40"/>
      <c r="F42" s="40">
        <v>500</v>
      </c>
      <c r="G42" s="42">
        <f t="shared" si="0"/>
        <v>-32800</v>
      </c>
      <c r="H42" s="138">
        <f t="shared" si="1"/>
        <v>0.89292092292306591</v>
      </c>
      <c r="I42" s="138">
        <v>559.96</v>
      </c>
      <c r="J42" s="18" t="s">
        <v>588</v>
      </c>
      <c r="K42" s="41" t="s">
        <v>24</v>
      </c>
      <c r="L42" s="74" t="s">
        <v>919</v>
      </c>
      <c r="M42" s="13" t="s">
        <v>79</v>
      </c>
      <c r="N42" s="18" t="s">
        <v>25</v>
      </c>
      <c r="O42" s="30"/>
    </row>
    <row r="43" spans="1:15">
      <c r="A43" s="52">
        <v>43525</v>
      </c>
      <c r="B43" s="18" t="s">
        <v>597</v>
      </c>
      <c r="C43" s="13" t="s">
        <v>21</v>
      </c>
      <c r="D43" s="41" t="s">
        <v>77</v>
      </c>
      <c r="E43" s="40"/>
      <c r="F43" s="40">
        <v>500</v>
      </c>
      <c r="G43" s="42">
        <f t="shared" si="0"/>
        <v>-33300</v>
      </c>
      <c r="H43" s="138">
        <f t="shared" si="1"/>
        <v>0.89292092292306591</v>
      </c>
      <c r="I43" s="138">
        <v>559.96</v>
      </c>
      <c r="J43" s="18" t="s">
        <v>588</v>
      </c>
      <c r="K43" s="41" t="s">
        <v>24</v>
      </c>
      <c r="L43" s="74" t="s">
        <v>919</v>
      </c>
      <c r="M43" s="13" t="s">
        <v>79</v>
      </c>
      <c r="N43" s="18" t="s">
        <v>25</v>
      </c>
      <c r="O43" s="30"/>
    </row>
    <row r="44" spans="1:15">
      <c r="A44" s="52">
        <v>43525</v>
      </c>
      <c r="B44" s="41" t="s">
        <v>669</v>
      </c>
      <c r="C44" s="13" t="s">
        <v>21</v>
      </c>
      <c r="D44" s="41" t="s">
        <v>77</v>
      </c>
      <c r="E44" s="38"/>
      <c r="F44" s="38">
        <v>500</v>
      </c>
      <c r="G44" s="42">
        <f t="shared" si="0"/>
        <v>-33800</v>
      </c>
      <c r="H44" s="138">
        <f t="shared" si="1"/>
        <v>0.89292092292306591</v>
      </c>
      <c r="I44" s="138">
        <v>559.96</v>
      </c>
      <c r="J44" s="18" t="s">
        <v>135</v>
      </c>
      <c r="K44" s="41" t="s">
        <v>24</v>
      </c>
      <c r="L44" s="74" t="s">
        <v>919</v>
      </c>
      <c r="M44" s="13" t="s">
        <v>79</v>
      </c>
      <c r="N44" s="18" t="s">
        <v>25</v>
      </c>
    </row>
    <row r="45" spans="1:15">
      <c r="A45" s="52">
        <v>43525</v>
      </c>
      <c r="B45" s="41" t="s">
        <v>1001</v>
      </c>
      <c r="C45" s="13" t="s">
        <v>41</v>
      </c>
      <c r="D45" s="41" t="s">
        <v>77</v>
      </c>
      <c r="E45" s="38"/>
      <c r="F45" s="38">
        <v>45000</v>
      </c>
      <c r="G45" s="42">
        <f t="shared" si="0"/>
        <v>-78800</v>
      </c>
      <c r="H45" s="138">
        <f t="shared" si="1"/>
        <v>80.362883063075927</v>
      </c>
      <c r="I45" s="138">
        <v>559.96</v>
      </c>
      <c r="J45" s="18" t="s">
        <v>135</v>
      </c>
      <c r="K45" s="41">
        <v>55</v>
      </c>
      <c r="L45" s="74" t="s">
        <v>919</v>
      </c>
      <c r="M45" s="13" t="s">
        <v>79</v>
      </c>
      <c r="N45" s="18" t="s">
        <v>36</v>
      </c>
      <c r="O45" s="57"/>
    </row>
    <row r="46" spans="1:15">
      <c r="A46" s="52">
        <v>43525</v>
      </c>
      <c r="B46" s="41" t="s">
        <v>670</v>
      </c>
      <c r="C46" s="13" t="s">
        <v>41</v>
      </c>
      <c r="D46" s="41" t="s">
        <v>77</v>
      </c>
      <c r="E46" s="38"/>
      <c r="F46" s="38">
        <v>40000</v>
      </c>
      <c r="G46" s="42">
        <f t="shared" si="0"/>
        <v>-118800</v>
      </c>
      <c r="H46" s="138">
        <f t="shared" si="1"/>
        <v>71.433673833845276</v>
      </c>
      <c r="I46" s="138">
        <v>559.96</v>
      </c>
      <c r="J46" s="18" t="s">
        <v>135</v>
      </c>
      <c r="K46" s="41" t="s">
        <v>24</v>
      </c>
      <c r="L46" s="74" t="s">
        <v>919</v>
      </c>
      <c r="M46" s="13" t="s">
        <v>79</v>
      </c>
      <c r="N46" s="18" t="s">
        <v>25</v>
      </c>
    </row>
    <row r="47" spans="1:15">
      <c r="A47" s="52">
        <v>43525</v>
      </c>
      <c r="B47" s="41" t="s">
        <v>671</v>
      </c>
      <c r="C47" s="13" t="s">
        <v>21</v>
      </c>
      <c r="D47" s="41" t="s">
        <v>77</v>
      </c>
      <c r="E47" s="38"/>
      <c r="F47" s="38">
        <v>1500</v>
      </c>
      <c r="G47" s="42">
        <f t="shared" si="0"/>
        <v>-120300</v>
      </c>
      <c r="H47" s="138">
        <f t="shared" si="1"/>
        <v>2.6787627687691975</v>
      </c>
      <c r="I47" s="138">
        <v>559.96</v>
      </c>
      <c r="J47" s="18" t="s">
        <v>135</v>
      </c>
      <c r="K47" s="41" t="s">
        <v>24</v>
      </c>
      <c r="L47" s="74" t="s">
        <v>919</v>
      </c>
      <c r="M47" s="13" t="s">
        <v>79</v>
      </c>
      <c r="N47" s="18" t="s">
        <v>25</v>
      </c>
    </row>
    <row r="48" spans="1:15">
      <c r="A48" s="52">
        <v>43525</v>
      </c>
      <c r="B48" s="41" t="s">
        <v>758</v>
      </c>
      <c r="C48" s="13" t="s">
        <v>21</v>
      </c>
      <c r="D48" s="13" t="s">
        <v>22</v>
      </c>
      <c r="E48" s="46"/>
      <c r="F48" s="46">
        <v>500</v>
      </c>
      <c r="G48" s="42">
        <f t="shared" si="0"/>
        <v>-120800</v>
      </c>
      <c r="H48" s="138">
        <f t="shared" si="1"/>
        <v>0.88208312751393692</v>
      </c>
      <c r="I48" s="138">
        <v>566.84</v>
      </c>
      <c r="J48" s="41" t="s">
        <v>148</v>
      </c>
      <c r="K48" s="41" t="s">
        <v>31</v>
      </c>
      <c r="L48" s="74" t="s">
        <v>916</v>
      </c>
      <c r="M48" s="13" t="s">
        <v>79</v>
      </c>
      <c r="N48" s="13" t="s">
        <v>25</v>
      </c>
      <c r="O48" s="29"/>
    </row>
    <row r="49" spans="1:15">
      <c r="A49" s="52">
        <v>43525</v>
      </c>
      <c r="B49" s="41" t="s">
        <v>759</v>
      </c>
      <c r="C49" s="13" t="s">
        <v>21</v>
      </c>
      <c r="D49" s="13" t="s">
        <v>22</v>
      </c>
      <c r="E49" s="46"/>
      <c r="F49" s="46">
        <v>500</v>
      </c>
      <c r="G49" s="42">
        <f t="shared" si="0"/>
        <v>-121300</v>
      </c>
      <c r="H49" s="138">
        <f t="shared" si="1"/>
        <v>0.88208312751393692</v>
      </c>
      <c r="I49" s="138">
        <v>566.84</v>
      </c>
      <c r="J49" s="41" t="s">
        <v>148</v>
      </c>
      <c r="K49" s="41" t="s">
        <v>31</v>
      </c>
      <c r="L49" s="74" t="s">
        <v>916</v>
      </c>
      <c r="M49" s="13" t="s">
        <v>79</v>
      </c>
      <c r="N49" s="13" t="s">
        <v>25</v>
      </c>
      <c r="O49" s="29"/>
    </row>
    <row r="50" spans="1:15">
      <c r="A50" s="52">
        <v>43525</v>
      </c>
      <c r="B50" s="41" t="s">
        <v>760</v>
      </c>
      <c r="C50" s="13" t="s">
        <v>21</v>
      </c>
      <c r="D50" s="13" t="s">
        <v>22</v>
      </c>
      <c r="E50" s="46"/>
      <c r="F50" s="46">
        <v>500</v>
      </c>
      <c r="G50" s="42">
        <f t="shared" si="0"/>
        <v>-121800</v>
      </c>
      <c r="H50" s="138">
        <f t="shared" si="1"/>
        <v>0.88208312751393692</v>
      </c>
      <c r="I50" s="138">
        <v>566.84</v>
      </c>
      <c r="J50" s="41" t="s">
        <v>148</v>
      </c>
      <c r="K50" s="41" t="s">
        <v>31</v>
      </c>
      <c r="L50" s="74" t="s">
        <v>916</v>
      </c>
      <c r="M50" s="13" t="s">
        <v>79</v>
      </c>
      <c r="N50" s="13" t="s">
        <v>25</v>
      </c>
      <c r="O50" s="29"/>
    </row>
    <row r="51" spans="1:15">
      <c r="A51" s="52">
        <v>43525</v>
      </c>
      <c r="B51" s="41" t="s">
        <v>761</v>
      </c>
      <c r="C51" s="13" t="s">
        <v>21</v>
      </c>
      <c r="D51" s="13" t="s">
        <v>22</v>
      </c>
      <c r="E51" s="46"/>
      <c r="F51" s="46">
        <v>500</v>
      </c>
      <c r="G51" s="42">
        <f t="shared" si="0"/>
        <v>-122300</v>
      </c>
      <c r="H51" s="138">
        <f t="shared" si="1"/>
        <v>0.88208312751393692</v>
      </c>
      <c r="I51" s="138">
        <v>566.84</v>
      </c>
      <c r="J51" s="41" t="s">
        <v>148</v>
      </c>
      <c r="K51" s="41" t="s">
        <v>31</v>
      </c>
      <c r="L51" s="74" t="s">
        <v>916</v>
      </c>
      <c r="M51" s="13" t="s">
        <v>79</v>
      </c>
      <c r="N51" s="13" t="s">
        <v>25</v>
      </c>
      <c r="O51" s="29"/>
    </row>
    <row r="52" spans="1:15">
      <c r="A52" s="52">
        <v>43525</v>
      </c>
      <c r="B52" s="41" t="s">
        <v>762</v>
      </c>
      <c r="C52" s="13" t="s">
        <v>21</v>
      </c>
      <c r="D52" s="13" t="s">
        <v>22</v>
      </c>
      <c r="E52" s="46"/>
      <c r="F52" s="46">
        <v>500</v>
      </c>
      <c r="G52" s="42">
        <f t="shared" si="0"/>
        <v>-122800</v>
      </c>
      <c r="H52" s="138">
        <f t="shared" si="1"/>
        <v>0.88208312751393692</v>
      </c>
      <c r="I52" s="138">
        <v>566.84</v>
      </c>
      <c r="J52" s="41" t="s">
        <v>148</v>
      </c>
      <c r="K52" s="41" t="s">
        <v>31</v>
      </c>
      <c r="L52" s="74" t="s">
        <v>916</v>
      </c>
      <c r="M52" s="13" t="s">
        <v>79</v>
      </c>
      <c r="N52" s="13" t="s">
        <v>25</v>
      </c>
      <c r="O52" s="29"/>
    </row>
    <row r="53" spans="1:15">
      <c r="A53" s="52">
        <v>43525</v>
      </c>
      <c r="B53" s="41" t="s">
        <v>763</v>
      </c>
      <c r="C53" s="41" t="s">
        <v>764</v>
      </c>
      <c r="D53" s="13" t="s">
        <v>22</v>
      </c>
      <c r="E53" s="46"/>
      <c r="F53" s="46">
        <v>2500</v>
      </c>
      <c r="G53" s="42">
        <f t="shared" si="0"/>
        <v>-125300</v>
      </c>
      <c r="H53" s="138">
        <f t="shared" si="1"/>
        <v>4.4104156375696846</v>
      </c>
      <c r="I53" s="138">
        <v>566.84</v>
      </c>
      <c r="J53" s="41" t="s">
        <v>148</v>
      </c>
      <c r="K53" s="41" t="s">
        <v>31</v>
      </c>
      <c r="L53" s="74" t="s">
        <v>916</v>
      </c>
      <c r="M53" s="13" t="s">
        <v>79</v>
      </c>
      <c r="N53" s="13" t="s">
        <v>25</v>
      </c>
      <c r="O53" s="29"/>
    </row>
    <row r="54" spans="1:15">
      <c r="A54" s="52">
        <v>43525</v>
      </c>
      <c r="B54" s="41" t="s">
        <v>765</v>
      </c>
      <c r="C54" s="13" t="s">
        <v>21</v>
      </c>
      <c r="D54" s="13" t="s">
        <v>22</v>
      </c>
      <c r="E54" s="46"/>
      <c r="F54" s="46">
        <v>500</v>
      </c>
      <c r="G54" s="42">
        <f t="shared" si="0"/>
        <v>-125800</v>
      </c>
      <c r="H54" s="138">
        <f t="shared" si="1"/>
        <v>0.88208312751393692</v>
      </c>
      <c r="I54" s="138">
        <v>566.84</v>
      </c>
      <c r="J54" s="41" t="s">
        <v>148</v>
      </c>
      <c r="K54" s="41" t="s">
        <v>31</v>
      </c>
      <c r="L54" s="74" t="s">
        <v>916</v>
      </c>
      <c r="M54" s="13" t="s">
        <v>79</v>
      </c>
      <c r="N54" s="13" t="s">
        <v>25</v>
      </c>
      <c r="O54" s="29"/>
    </row>
    <row r="55" spans="1:15">
      <c r="A55" s="52">
        <v>43525</v>
      </c>
      <c r="B55" s="18" t="s">
        <v>854</v>
      </c>
      <c r="C55" s="13" t="s">
        <v>21</v>
      </c>
      <c r="D55" s="41" t="s">
        <v>77</v>
      </c>
      <c r="E55" s="40"/>
      <c r="F55" s="40">
        <v>500</v>
      </c>
      <c r="G55" s="42">
        <f t="shared" si="0"/>
        <v>-126300</v>
      </c>
      <c r="H55" s="138">
        <f t="shared" si="1"/>
        <v>0.89292092292306591</v>
      </c>
      <c r="I55" s="138">
        <v>559.96</v>
      </c>
      <c r="J55" s="18" t="s">
        <v>855</v>
      </c>
      <c r="K55" s="18" t="s">
        <v>856</v>
      </c>
      <c r="L55" s="74" t="s">
        <v>919</v>
      </c>
      <c r="M55" s="13" t="s">
        <v>79</v>
      </c>
      <c r="N55" s="18" t="s">
        <v>25</v>
      </c>
      <c r="O55" s="53"/>
    </row>
    <row r="56" spans="1:15">
      <c r="A56" s="52">
        <v>43525</v>
      </c>
      <c r="B56" s="18" t="s">
        <v>857</v>
      </c>
      <c r="C56" s="13" t="s">
        <v>21</v>
      </c>
      <c r="D56" s="41" t="s">
        <v>77</v>
      </c>
      <c r="E56" s="40"/>
      <c r="F56" s="40">
        <v>500</v>
      </c>
      <c r="G56" s="42">
        <f t="shared" si="0"/>
        <v>-126800</v>
      </c>
      <c r="H56" s="138">
        <f t="shared" si="1"/>
        <v>0.89292092292306591</v>
      </c>
      <c r="I56" s="138">
        <v>559.96</v>
      </c>
      <c r="J56" s="18" t="s">
        <v>855</v>
      </c>
      <c r="K56" s="18" t="s">
        <v>856</v>
      </c>
      <c r="L56" s="74" t="s">
        <v>919</v>
      </c>
      <c r="M56" s="13" t="s">
        <v>79</v>
      </c>
      <c r="N56" s="18" t="s">
        <v>25</v>
      </c>
      <c r="O56" s="53"/>
    </row>
    <row r="57" spans="1:15">
      <c r="A57" s="52">
        <v>43525</v>
      </c>
      <c r="B57" s="18" t="s">
        <v>858</v>
      </c>
      <c r="C57" s="13" t="s">
        <v>21</v>
      </c>
      <c r="D57" s="41" t="s">
        <v>77</v>
      </c>
      <c r="E57" s="40"/>
      <c r="F57" s="40">
        <v>500</v>
      </c>
      <c r="G57" s="42">
        <f t="shared" si="0"/>
        <v>-127300</v>
      </c>
      <c r="H57" s="138">
        <f t="shared" si="1"/>
        <v>0.89292092292306591</v>
      </c>
      <c r="I57" s="138">
        <v>559.96</v>
      </c>
      <c r="J57" s="18" t="s">
        <v>855</v>
      </c>
      <c r="K57" s="18" t="s">
        <v>856</v>
      </c>
      <c r="L57" s="74" t="s">
        <v>919</v>
      </c>
      <c r="M57" s="13" t="s">
        <v>79</v>
      </c>
      <c r="N57" s="18" t="s">
        <v>25</v>
      </c>
      <c r="O57" s="53"/>
    </row>
    <row r="58" spans="1:15">
      <c r="A58" s="52">
        <v>43525</v>
      </c>
      <c r="B58" s="18" t="s">
        <v>859</v>
      </c>
      <c r="C58" s="13" t="s">
        <v>21</v>
      </c>
      <c r="D58" s="41" t="s">
        <v>77</v>
      </c>
      <c r="E58" s="40"/>
      <c r="F58" s="40">
        <v>500</v>
      </c>
      <c r="G58" s="42">
        <f t="shared" si="0"/>
        <v>-127800</v>
      </c>
      <c r="H58" s="138">
        <f t="shared" si="1"/>
        <v>0.89292092292306591</v>
      </c>
      <c r="I58" s="138">
        <v>559.96</v>
      </c>
      <c r="J58" s="18" t="s">
        <v>855</v>
      </c>
      <c r="K58" s="18" t="s">
        <v>856</v>
      </c>
      <c r="L58" s="74" t="s">
        <v>919</v>
      </c>
      <c r="M58" s="13" t="s">
        <v>79</v>
      </c>
      <c r="N58" s="18" t="s">
        <v>25</v>
      </c>
      <c r="O58" s="53"/>
    </row>
    <row r="59" spans="1:15">
      <c r="A59" s="52">
        <v>43525</v>
      </c>
      <c r="B59" s="18" t="s">
        <v>860</v>
      </c>
      <c r="C59" s="13" t="s">
        <v>21</v>
      </c>
      <c r="D59" s="41" t="s">
        <v>77</v>
      </c>
      <c r="E59" s="40"/>
      <c r="F59" s="40">
        <v>500</v>
      </c>
      <c r="G59" s="42">
        <f t="shared" si="0"/>
        <v>-128300</v>
      </c>
      <c r="H59" s="138">
        <f t="shared" si="1"/>
        <v>0.89292092292306591</v>
      </c>
      <c r="I59" s="138">
        <v>559.96</v>
      </c>
      <c r="J59" s="18" t="s">
        <v>855</v>
      </c>
      <c r="K59" s="18" t="s">
        <v>856</v>
      </c>
      <c r="L59" s="74" t="s">
        <v>919</v>
      </c>
      <c r="M59" s="13" t="s">
        <v>79</v>
      </c>
      <c r="N59" s="18" t="s">
        <v>25</v>
      </c>
      <c r="O59" s="53"/>
    </row>
    <row r="60" spans="1:15">
      <c r="A60" s="52">
        <v>43525</v>
      </c>
      <c r="B60" s="13" t="s">
        <v>915</v>
      </c>
      <c r="C60" s="13" t="s">
        <v>979</v>
      </c>
      <c r="D60" s="13" t="s">
        <v>128</v>
      </c>
      <c r="E60" s="47"/>
      <c r="F60" s="38">
        <v>18171</v>
      </c>
      <c r="G60" s="42">
        <f t="shared" si="0"/>
        <v>-146471</v>
      </c>
      <c r="H60" s="138">
        <f t="shared" si="1"/>
        <v>32.923846279284668</v>
      </c>
      <c r="I60" s="138">
        <v>551.91</v>
      </c>
      <c r="J60" s="45" t="s">
        <v>168</v>
      </c>
      <c r="K60" s="13" t="s">
        <v>914</v>
      </c>
      <c r="L60" s="41" t="s">
        <v>1000</v>
      </c>
      <c r="M60" s="13" t="s">
        <v>79</v>
      </c>
      <c r="N60" s="18" t="s">
        <v>36</v>
      </c>
      <c r="O60" s="59"/>
    </row>
    <row r="61" spans="1:15">
      <c r="A61" s="52">
        <v>43525</v>
      </c>
      <c r="B61" s="132" t="s">
        <v>1002</v>
      </c>
      <c r="C61" s="13" t="s">
        <v>979</v>
      </c>
      <c r="D61" s="13" t="s">
        <v>128</v>
      </c>
      <c r="E61" s="47"/>
      <c r="F61" s="38">
        <v>9964</v>
      </c>
      <c r="G61" s="42">
        <f t="shared" si="0"/>
        <v>-156435</v>
      </c>
      <c r="H61" s="138">
        <f t="shared" si="1"/>
        <v>18.053668170535051</v>
      </c>
      <c r="I61" s="138">
        <v>551.91</v>
      </c>
      <c r="J61" s="45" t="s">
        <v>168</v>
      </c>
      <c r="K61" s="13" t="s">
        <v>914</v>
      </c>
      <c r="L61" s="41" t="s">
        <v>1000</v>
      </c>
      <c r="M61" s="13" t="s">
        <v>79</v>
      </c>
      <c r="N61" s="18" t="s">
        <v>36</v>
      </c>
      <c r="O61" s="59"/>
    </row>
    <row r="62" spans="1:15">
      <c r="A62" s="52">
        <v>43525</v>
      </c>
      <c r="B62" s="13" t="s">
        <v>917</v>
      </c>
      <c r="C62" s="13" t="s">
        <v>980</v>
      </c>
      <c r="D62" s="13" t="s">
        <v>128</v>
      </c>
      <c r="E62" s="48"/>
      <c r="F62" s="38">
        <v>226000</v>
      </c>
      <c r="G62" s="42">
        <f t="shared" si="0"/>
        <v>-382435</v>
      </c>
      <c r="H62" s="138">
        <f t="shared" si="1"/>
        <v>409.4870540486674</v>
      </c>
      <c r="I62" s="138">
        <v>551.91</v>
      </c>
      <c r="J62" s="45" t="s">
        <v>168</v>
      </c>
      <c r="K62" s="13">
        <v>3635021</v>
      </c>
      <c r="L62" s="41" t="s">
        <v>1000</v>
      </c>
      <c r="M62" s="13" t="s">
        <v>79</v>
      </c>
      <c r="N62" s="18" t="s">
        <v>36</v>
      </c>
      <c r="O62" s="59"/>
    </row>
    <row r="63" spans="1:15">
      <c r="A63" s="52">
        <v>43525</v>
      </c>
      <c r="B63" s="13" t="s">
        <v>918</v>
      </c>
      <c r="C63" s="13" t="s">
        <v>979</v>
      </c>
      <c r="D63" s="13" t="s">
        <v>128</v>
      </c>
      <c r="E63" s="48"/>
      <c r="F63" s="38">
        <v>3484</v>
      </c>
      <c r="G63" s="42">
        <f t="shared" si="0"/>
        <v>-385919</v>
      </c>
      <c r="H63" s="138">
        <f t="shared" si="1"/>
        <v>6.312623434980341</v>
      </c>
      <c r="I63" s="138">
        <v>551.91</v>
      </c>
      <c r="J63" s="45" t="s">
        <v>168</v>
      </c>
      <c r="K63" s="13">
        <v>3635021</v>
      </c>
      <c r="L63" s="41" t="s">
        <v>1000</v>
      </c>
      <c r="M63" s="13" t="s">
        <v>79</v>
      </c>
      <c r="N63" s="18" t="s">
        <v>36</v>
      </c>
      <c r="O63" s="59"/>
    </row>
    <row r="64" spans="1:15">
      <c r="A64" s="52">
        <v>43525</v>
      </c>
      <c r="B64" s="13" t="s">
        <v>929</v>
      </c>
      <c r="C64" s="13" t="s">
        <v>980</v>
      </c>
      <c r="D64" s="13" t="s">
        <v>128</v>
      </c>
      <c r="E64" s="48"/>
      <c r="F64" s="38">
        <v>218000</v>
      </c>
      <c r="G64" s="42">
        <f t="shared" si="0"/>
        <v>-603919</v>
      </c>
      <c r="H64" s="138">
        <f t="shared" si="1"/>
        <v>394.99193709119243</v>
      </c>
      <c r="I64" s="138">
        <v>551.91</v>
      </c>
      <c r="J64" s="45" t="s">
        <v>168</v>
      </c>
      <c r="K64" s="13">
        <v>3635022</v>
      </c>
      <c r="L64" s="41" t="s">
        <v>1000</v>
      </c>
      <c r="M64" s="13" t="s">
        <v>79</v>
      </c>
      <c r="N64" s="18" t="s">
        <v>36</v>
      </c>
      <c r="O64" s="59"/>
    </row>
    <row r="65" spans="1:15">
      <c r="A65" s="52">
        <v>43526</v>
      </c>
      <c r="B65" s="18" t="s">
        <v>598</v>
      </c>
      <c r="C65" s="41" t="s">
        <v>80</v>
      </c>
      <c r="D65" s="41" t="s">
        <v>77</v>
      </c>
      <c r="E65" s="40"/>
      <c r="F65" s="40">
        <v>9500</v>
      </c>
      <c r="G65" s="42">
        <f t="shared" si="0"/>
        <v>-613419</v>
      </c>
      <c r="H65" s="138">
        <f t="shared" si="1"/>
        <v>16.965497535538251</v>
      </c>
      <c r="I65" s="138">
        <v>559.96</v>
      </c>
      <c r="J65" s="18" t="s">
        <v>588</v>
      </c>
      <c r="K65" s="41" t="s">
        <v>24</v>
      </c>
      <c r="L65" s="74" t="s">
        <v>919</v>
      </c>
      <c r="M65" s="13" t="s">
        <v>79</v>
      </c>
      <c r="N65" s="18" t="s">
        <v>25</v>
      </c>
      <c r="O65" s="58"/>
    </row>
    <row r="66" spans="1:15">
      <c r="A66" s="52">
        <v>43526</v>
      </c>
      <c r="B66" s="41" t="s">
        <v>245</v>
      </c>
      <c r="C66" s="13" t="s">
        <v>21</v>
      </c>
      <c r="D66" s="41" t="s">
        <v>77</v>
      </c>
      <c r="E66" s="46"/>
      <c r="F66" s="46">
        <v>300</v>
      </c>
      <c r="G66" s="42">
        <f t="shared" si="0"/>
        <v>-613719</v>
      </c>
      <c r="H66" s="138">
        <f t="shared" si="1"/>
        <v>0.53575255375383957</v>
      </c>
      <c r="I66" s="138">
        <v>559.96</v>
      </c>
      <c r="J66" s="41" t="s">
        <v>145</v>
      </c>
      <c r="K66" s="13" t="s">
        <v>24</v>
      </c>
      <c r="L66" s="74" t="s">
        <v>919</v>
      </c>
      <c r="M66" s="13" t="s">
        <v>79</v>
      </c>
      <c r="N66" s="18" t="s">
        <v>25</v>
      </c>
      <c r="O66" s="29"/>
    </row>
    <row r="67" spans="1:15">
      <c r="A67" s="52">
        <v>43526</v>
      </c>
      <c r="B67" s="41" t="s">
        <v>246</v>
      </c>
      <c r="C67" s="13" t="s">
        <v>21</v>
      </c>
      <c r="D67" s="41" t="s">
        <v>77</v>
      </c>
      <c r="E67" s="46"/>
      <c r="F67" s="46">
        <v>300</v>
      </c>
      <c r="G67" s="42">
        <f t="shared" si="0"/>
        <v>-614019</v>
      </c>
      <c r="H67" s="138">
        <f t="shared" si="1"/>
        <v>0.53575255375383957</v>
      </c>
      <c r="I67" s="138">
        <v>559.96</v>
      </c>
      <c r="J67" s="41" t="s">
        <v>145</v>
      </c>
      <c r="K67" s="13" t="s">
        <v>24</v>
      </c>
      <c r="L67" s="74" t="s">
        <v>919</v>
      </c>
      <c r="M67" s="13" t="s">
        <v>79</v>
      </c>
      <c r="N67" s="18" t="s">
        <v>25</v>
      </c>
      <c r="O67" s="29"/>
    </row>
    <row r="68" spans="1:15">
      <c r="A68" s="52">
        <v>43526</v>
      </c>
      <c r="B68" s="41" t="s">
        <v>251</v>
      </c>
      <c r="C68" s="13" t="s">
        <v>21</v>
      </c>
      <c r="D68" s="41" t="s">
        <v>77</v>
      </c>
      <c r="E68" s="46"/>
      <c r="F68" s="46">
        <v>300</v>
      </c>
      <c r="G68" s="42">
        <f t="shared" si="0"/>
        <v>-614319</v>
      </c>
      <c r="H68" s="138">
        <f t="shared" si="1"/>
        <v>0.53575255375383957</v>
      </c>
      <c r="I68" s="138">
        <v>559.96</v>
      </c>
      <c r="J68" s="41" t="s">
        <v>145</v>
      </c>
      <c r="K68" s="13" t="s">
        <v>24</v>
      </c>
      <c r="L68" s="74" t="s">
        <v>919</v>
      </c>
      <c r="M68" s="13" t="s">
        <v>79</v>
      </c>
      <c r="N68" s="18" t="s">
        <v>25</v>
      </c>
      <c r="O68" s="29"/>
    </row>
    <row r="69" spans="1:15">
      <c r="A69" s="52">
        <v>43526</v>
      </c>
      <c r="B69" s="41" t="s">
        <v>252</v>
      </c>
      <c r="C69" s="13" t="s">
        <v>21</v>
      </c>
      <c r="D69" s="41" t="s">
        <v>77</v>
      </c>
      <c r="E69" s="46"/>
      <c r="F69" s="46">
        <v>300</v>
      </c>
      <c r="G69" s="42">
        <f t="shared" si="0"/>
        <v>-614619</v>
      </c>
      <c r="H69" s="138">
        <f t="shared" si="1"/>
        <v>0.53575255375383957</v>
      </c>
      <c r="I69" s="138">
        <v>559.96</v>
      </c>
      <c r="J69" s="41" t="s">
        <v>145</v>
      </c>
      <c r="K69" s="13" t="s">
        <v>24</v>
      </c>
      <c r="L69" s="74" t="s">
        <v>919</v>
      </c>
      <c r="M69" s="13" t="s">
        <v>79</v>
      </c>
      <c r="N69" s="18" t="s">
        <v>25</v>
      </c>
      <c r="O69" s="29"/>
    </row>
    <row r="70" spans="1:15">
      <c r="A70" s="52">
        <v>43526</v>
      </c>
      <c r="B70" s="41" t="s">
        <v>249</v>
      </c>
      <c r="C70" s="13" t="s">
        <v>21</v>
      </c>
      <c r="D70" s="41" t="s">
        <v>77</v>
      </c>
      <c r="E70" s="46"/>
      <c r="F70" s="46">
        <v>300</v>
      </c>
      <c r="G70" s="42">
        <f t="shared" si="0"/>
        <v>-614919</v>
      </c>
      <c r="H70" s="138">
        <f t="shared" si="1"/>
        <v>0.53575255375383957</v>
      </c>
      <c r="I70" s="138">
        <v>559.96</v>
      </c>
      <c r="J70" s="41" t="s">
        <v>145</v>
      </c>
      <c r="K70" s="13" t="s">
        <v>24</v>
      </c>
      <c r="L70" s="74" t="s">
        <v>919</v>
      </c>
      <c r="M70" s="13" t="s">
        <v>79</v>
      </c>
      <c r="N70" s="18" t="s">
        <v>25</v>
      </c>
      <c r="O70" s="29"/>
    </row>
    <row r="71" spans="1:15">
      <c r="A71" s="52">
        <v>43526</v>
      </c>
      <c r="B71" s="41" t="s">
        <v>245</v>
      </c>
      <c r="C71" s="13" t="s">
        <v>21</v>
      </c>
      <c r="D71" s="41" t="s">
        <v>77</v>
      </c>
      <c r="E71" s="46"/>
      <c r="F71" s="46">
        <v>300</v>
      </c>
      <c r="G71" s="42">
        <f t="shared" si="0"/>
        <v>-615219</v>
      </c>
      <c r="H71" s="138">
        <f t="shared" si="1"/>
        <v>0.53575255375383957</v>
      </c>
      <c r="I71" s="138">
        <v>559.96</v>
      </c>
      <c r="J71" s="41" t="s">
        <v>145</v>
      </c>
      <c r="K71" s="13" t="s">
        <v>24</v>
      </c>
      <c r="L71" s="74" t="s">
        <v>919</v>
      </c>
      <c r="M71" s="13" t="s">
        <v>79</v>
      </c>
      <c r="N71" s="18" t="s">
        <v>25</v>
      </c>
      <c r="O71" s="29"/>
    </row>
    <row r="72" spans="1:15">
      <c r="A72" s="52">
        <v>43526</v>
      </c>
      <c r="B72" s="41" t="s">
        <v>248</v>
      </c>
      <c r="C72" s="13" t="s">
        <v>21</v>
      </c>
      <c r="D72" s="41" t="s">
        <v>77</v>
      </c>
      <c r="E72" s="46"/>
      <c r="F72" s="46">
        <v>300</v>
      </c>
      <c r="G72" s="42">
        <f t="shared" si="0"/>
        <v>-615519</v>
      </c>
      <c r="H72" s="138">
        <f t="shared" si="1"/>
        <v>0.53575255375383957</v>
      </c>
      <c r="I72" s="138">
        <v>559.96</v>
      </c>
      <c r="J72" s="41" t="s">
        <v>145</v>
      </c>
      <c r="K72" s="13" t="s">
        <v>24</v>
      </c>
      <c r="L72" s="74" t="s">
        <v>919</v>
      </c>
      <c r="M72" s="13" t="s">
        <v>79</v>
      </c>
      <c r="N72" s="18" t="s">
        <v>25</v>
      </c>
      <c r="O72" s="29"/>
    </row>
    <row r="73" spans="1:15">
      <c r="A73" s="52">
        <v>43526</v>
      </c>
      <c r="B73" s="41" t="s">
        <v>249</v>
      </c>
      <c r="C73" s="13" t="s">
        <v>21</v>
      </c>
      <c r="D73" s="41" t="s">
        <v>77</v>
      </c>
      <c r="E73" s="46"/>
      <c r="F73" s="46">
        <v>300</v>
      </c>
      <c r="G73" s="42">
        <f t="shared" si="0"/>
        <v>-615819</v>
      </c>
      <c r="H73" s="138">
        <f t="shared" si="1"/>
        <v>0.53575255375383957</v>
      </c>
      <c r="I73" s="138">
        <v>559.96</v>
      </c>
      <c r="J73" s="41" t="s">
        <v>145</v>
      </c>
      <c r="K73" s="13" t="s">
        <v>24</v>
      </c>
      <c r="L73" s="74" t="s">
        <v>919</v>
      </c>
      <c r="M73" s="13" t="s">
        <v>79</v>
      </c>
      <c r="N73" s="18" t="s">
        <v>25</v>
      </c>
      <c r="O73" s="29"/>
    </row>
    <row r="74" spans="1:15">
      <c r="A74" s="52">
        <v>43526</v>
      </c>
      <c r="B74" s="18" t="s">
        <v>430</v>
      </c>
      <c r="C74" s="13" t="s">
        <v>21</v>
      </c>
      <c r="D74" s="13" t="s">
        <v>22</v>
      </c>
      <c r="E74" s="46"/>
      <c r="F74" s="46">
        <v>2000</v>
      </c>
      <c r="G74" s="42">
        <f t="shared" si="0"/>
        <v>-617819</v>
      </c>
      <c r="H74" s="138">
        <f t="shared" si="1"/>
        <v>3.5283325100557477</v>
      </c>
      <c r="I74" s="138">
        <v>566.84</v>
      </c>
      <c r="J74" s="18" t="s">
        <v>160</v>
      </c>
      <c r="K74" s="41" t="s">
        <v>24</v>
      </c>
      <c r="L74" s="74" t="s">
        <v>916</v>
      </c>
      <c r="M74" s="13" t="s">
        <v>79</v>
      </c>
      <c r="N74" s="18" t="s">
        <v>25</v>
      </c>
      <c r="O74" s="33"/>
    </row>
    <row r="75" spans="1:15">
      <c r="A75" s="52">
        <v>43526</v>
      </c>
      <c r="B75" s="18" t="s">
        <v>431</v>
      </c>
      <c r="C75" s="13" t="s">
        <v>21</v>
      </c>
      <c r="D75" s="13" t="s">
        <v>22</v>
      </c>
      <c r="E75" s="46"/>
      <c r="F75" s="46">
        <v>2000</v>
      </c>
      <c r="G75" s="42">
        <f t="shared" si="0"/>
        <v>-619819</v>
      </c>
      <c r="H75" s="138">
        <f t="shared" si="1"/>
        <v>3.5283325100557477</v>
      </c>
      <c r="I75" s="138">
        <v>566.84</v>
      </c>
      <c r="J75" s="18" t="s">
        <v>160</v>
      </c>
      <c r="K75" s="41" t="s">
        <v>24</v>
      </c>
      <c r="L75" s="74" t="s">
        <v>916</v>
      </c>
      <c r="M75" s="13" t="s">
        <v>79</v>
      </c>
      <c r="N75" s="18" t="s">
        <v>25</v>
      </c>
      <c r="O75" s="33"/>
    </row>
    <row r="76" spans="1:15">
      <c r="A76" s="52">
        <v>43526</v>
      </c>
      <c r="B76" s="18" t="s">
        <v>432</v>
      </c>
      <c r="C76" s="13" t="s">
        <v>21</v>
      </c>
      <c r="D76" s="13" t="s">
        <v>22</v>
      </c>
      <c r="E76" s="46"/>
      <c r="F76" s="46">
        <v>3000</v>
      </c>
      <c r="G76" s="42">
        <f t="shared" ref="G76:G139" si="2">G75+E76-F76</f>
        <v>-622819</v>
      </c>
      <c r="H76" s="138">
        <f t="shared" ref="H76:H139" si="3">+F76/I76</f>
        <v>5.2924987650836215</v>
      </c>
      <c r="I76" s="138">
        <v>566.84</v>
      </c>
      <c r="J76" s="18" t="s">
        <v>160</v>
      </c>
      <c r="K76" s="41" t="s">
        <v>24</v>
      </c>
      <c r="L76" s="74" t="s">
        <v>916</v>
      </c>
      <c r="M76" s="13" t="s">
        <v>79</v>
      </c>
      <c r="N76" s="18" t="s">
        <v>25</v>
      </c>
      <c r="O76" s="33"/>
    </row>
    <row r="77" spans="1:15">
      <c r="A77" s="52">
        <v>43526</v>
      </c>
      <c r="B77" s="18" t="s">
        <v>599</v>
      </c>
      <c r="C77" s="13" t="s">
        <v>21</v>
      </c>
      <c r="D77" s="41" t="s">
        <v>77</v>
      </c>
      <c r="E77" s="40"/>
      <c r="F77" s="40">
        <v>500</v>
      </c>
      <c r="G77" s="42">
        <f t="shared" si="2"/>
        <v>-623319</v>
      </c>
      <c r="H77" s="138">
        <f t="shared" si="3"/>
        <v>0.89292092292306591</v>
      </c>
      <c r="I77" s="138">
        <v>559.96</v>
      </c>
      <c r="J77" s="18" t="s">
        <v>588</v>
      </c>
      <c r="K77" s="41" t="s">
        <v>24</v>
      </c>
      <c r="L77" s="74" t="s">
        <v>919</v>
      </c>
      <c r="M77" s="13" t="s">
        <v>79</v>
      </c>
      <c r="N77" s="18" t="s">
        <v>25</v>
      </c>
      <c r="O77" s="30"/>
    </row>
    <row r="78" spans="1:15">
      <c r="A78" s="52">
        <v>43526</v>
      </c>
      <c r="B78" s="18" t="s">
        <v>600</v>
      </c>
      <c r="C78" s="13" t="s">
        <v>21</v>
      </c>
      <c r="D78" s="41" t="s">
        <v>77</v>
      </c>
      <c r="E78" s="40"/>
      <c r="F78" s="40">
        <v>500</v>
      </c>
      <c r="G78" s="42">
        <f t="shared" si="2"/>
        <v>-623819</v>
      </c>
      <c r="H78" s="138">
        <f t="shared" si="3"/>
        <v>0.89292092292306591</v>
      </c>
      <c r="I78" s="138">
        <v>559.96</v>
      </c>
      <c r="J78" s="18" t="s">
        <v>588</v>
      </c>
      <c r="K78" s="41" t="s">
        <v>24</v>
      </c>
      <c r="L78" s="74" t="s">
        <v>919</v>
      </c>
      <c r="M78" s="13" t="s">
        <v>79</v>
      </c>
      <c r="N78" s="18" t="s">
        <v>25</v>
      </c>
      <c r="O78" s="30"/>
    </row>
    <row r="79" spans="1:15">
      <c r="A79" s="52">
        <v>43526</v>
      </c>
      <c r="B79" s="18" t="s">
        <v>601</v>
      </c>
      <c r="C79" s="41" t="s">
        <v>80</v>
      </c>
      <c r="D79" s="41" t="s">
        <v>77</v>
      </c>
      <c r="E79" s="40"/>
      <c r="F79" s="40">
        <v>6500</v>
      </c>
      <c r="G79" s="42">
        <f t="shared" si="2"/>
        <v>-630319</v>
      </c>
      <c r="H79" s="138">
        <f t="shared" si="3"/>
        <v>11.607971997999856</v>
      </c>
      <c r="I79" s="138">
        <v>559.96</v>
      </c>
      <c r="J79" s="18" t="s">
        <v>588</v>
      </c>
      <c r="K79" s="41" t="s">
        <v>24</v>
      </c>
      <c r="L79" s="74" t="s">
        <v>919</v>
      </c>
      <c r="M79" s="13" t="s">
        <v>79</v>
      </c>
      <c r="N79" s="18" t="s">
        <v>25</v>
      </c>
      <c r="O79" s="58"/>
    </row>
    <row r="80" spans="1:15">
      <c r="A80" s="52">
        <v>43526</v>
      </c>
      <c r="B80" s="18" t="s">
        <v>602</v>
      </c>
      <c r="C80" s="13" t="s">
        <v>21</v>
      </c>
      <c r="D80" s="41" t="s">
        <v>77</v>
      </c>
      <c r="E80" s="40"/>
      <c r="F80" s="40">
        <v>500</v>
      </c>
      <c r="G80" s="42">
        <f t="shared" si="2"/>
        <v>-630819</v>
      </c>
      <c r="H80" s="138">
        <f t="shared" si="3"/>
        <v>0.89292092292306591</v>
      </c>
      <c r="I80" s="138">
        <v>559.96</v>
      </c>
      <c r="J80" s="18" t="s">
        <v>588</v>
      </c>
      <c r="K80" s="41" t="s">
        <v>24</v>
      </c>
      <c r="L80" s="74" t="s">
        <v>919</v>
      </c>
      <c r="M80" s="13" t="s">
        <v>79</v>
      </c>
      <c r="N80" s="18" t="s">
        <v>25</v>
      </c>
      <c r="O80" s="30"/>
    </row>
    <row r="81" spans="1:15">
      <c r="A81" s="52">
        <v>43526</v>
      </c>
      <c r="B81" s="18" t="s">
        <v>600</v>
      </c>
      <c r="C81" s="13" t="s">
        <v>21</v>
      </c>
      <c r="D81" s="41" t="s">
        <v>77</v>
      </c>
      <c r="E81" s="40"/>
      <c r="F81" s="40">
        <v>500</v>
      </c>
      <c r="G81" s="42">
        <f t="shared" si="2"/>
        <v>-631319</v>
      </c>
      <c r="H81" s="138">
        <f t="shared" si="3"/>
        <v>0.89292092292306591</v>
      </c>
      <c r="I81" s="138">
        <v>559.96</v>
      </c>
      <c r="J81" s="18" t="s">
        <v>588</v>
      </c>
      <c r="K81" s="41" t="s">
        <v>24</v>
      </c>
      <c r="L81" s="74" t="s">
        <v>919</v>
      </c>
      <c r="M81" s="13" t="s">
        <v>79</v>
      </c>
      <c r="N81" s="18" t="s">
        <v>25</v>
      </c>
      <c r="O81" s="30"/>
    </row>
    <row r="82" spans="1:15">
      <c r="A82" s="52">
        <v>43526</v>
      </c>
      <c r="B82" s="41" t="s">
        <v>766</v>
      </c>
      <c r="C82" s="13" t="s">
        <v>21</v>
      </c>
      <c r="D82" s="13" t="s">
        <v>22</v>
      </c>
      <c r="E82" s="46"/>
      <c r="F82" s="46">
        <v>500</v>
      </c>
      <c r="G82" s="42">
        <f t="shared" si="2"/>
        <v>-631819</v>
      </c>
      <c r="H82" s="138">
        <f t="shared" si="3"/>
        <v>0.88208312751393692</v>
      </c>
      <c r="I82" s="138">
        <v>566.84</v>
      </c>
      <c r="J82" s="41" t="s">
        <v>148</v>
      </c>
      <c r="K82" s="41" t="s">
        <v>31</v>
      </c>
      <c r="L82" s="74" t="s">
        <v>916</v>
      </c>
      <c r="M82" s="13" t="s">
        <v>79</v>
      </c>
      <c r="N82" s="13" t="s">
        <v>25</v>
      </c>
      <c r="O82" s="29"/>
    </row>
    <row r="83" spans="1:15">
      <c r="A83" s="52">
        <v>43526</v>
      </c>
      <c r="B83" s="41" t="s">
        <v>767</v>
      </c>
      <c r="C83" s="41" t="s">
        <v>764</v>
      </c>
      <c r="D83" s="13" t="s">
        <v>22</v>
      </c>
      <c r="E83" s="46"/>
      <c r="F83" s="46">
        <v>1500</v>
      </c>
      <c r="G83" s="42">
        <f t="shared" si="2"/>
        <v>-633319</v>
      </c>
      <c r="H83" s="138">
        <f t="shared" si="3"/>
        <v>2.6462493825418107</v>
      </c>
      <c r="I83" s="138">
        <v>566.84</v>
      </c>
      <c r="J83" s="41" t="s">
        <v>148</v>
      </c>
      <c r="K83" s="41" t="s">
        <v>31</v>
      </c>
      <c r="L83" s="74" t="s">
        <v>916</v>
      </c>
      <c r="M83" s="13" t="s">
        <v>79</v>
      </c>
      <c r="N83" s="13" t="s">
        <v>25</v>
      </c>
      <c r="O83" s="29"/>
    </row>
    <row r="84" spans="1:15">
      <c r="A84" s="52">
        <v>43526</v>
      </c>
      <c r="B84" s="41" t="s">
        <v>768</v>
      </c>
      <c r="C84" s="13" t="s">
        <v>21</v>
      </c>
      <c r="D84" s="13" t="s">
        <v>22</v>
      </c>
      <c r="E84" s="46"/>
      <c r="F84" s="46">
        <v>500</v>
      </c>
      <c r="G84" s="42">
        <f t="shared" si="2"/>
        <v>-633819</v>
      </c>
      <c r="H84" s="138">
        <f t="shared" si="3"/>
        <v>0.88208312751393692</v>
      </c>
      <c r="I84" s="138">
        <v>566.84</v>
      </c>
      <c r="J84" s="41" t="s">
        <v>148</v>
      </c>
      <c r="K84" s="41" t="s">
        <v>31</v>
      </c>
      <c r="L84" s="74" t="s">
        <v>916</v>
      </c>
      <c r="M84" s="13" t="s">
        <v>79</v>
      </c>
      <c r="N84" s="13" t="s">
        <v>25</v>
      </c>
      <c r="O84" s="29"/>
    </row>
    <row r="85" spans="1:15">
      <c r="A85" s="52">
        <v>43526</v>
      </c>
      <c r="B85" s="41" t="s">
        <v>978</v>
      </c>
      <c r="C85" s="41" t="s">
        <v>764</v>
      </c>
      <c r="D85" s="13" t="s">
        <v>22</v>
      </c>
      <c r="E85" s="46"/>
      <c r="F85" s="46">
        <v>2000</v>
      </c>
      <c r="G85" s="42">
        <f t="shared" si="2"/>
        <v>-635819</v>
      </c>
      <c r="H85" s="138">
        <f t="shared" si="3"/>
        <v>3.5283325100557477</v>
      </c>
      <c r="I85" s="138">
        <v>566.84</v>
      </c>
      <c r="J85" s="41" t="s">
        <v>148</v>
      </c>
      <c r="K85" s="41" t="s">
        <v>31</v>
      </c>
      <c r="L85" s="74" t="s">
        <v>916</v>
      </c>
      <c r="M85" s="13" t="s">
        <v>79</v>
      </c>
      <c r="N85" s="13" t="s">
        <v>25</v>
      </c>
      <c r="O85" s="29"/>
    </row>
    <row r="86" spans="1:15">
      <c r="A86" s="52">
        <v>43526</v>
      </c>
      <c r="B86" s="41" t="s">
        <v>769</v>
      </c>
      <c r="C86" s="13" t="s">
        <v>21</v>
      </c>
      <c r="D86" s="13" t="s">
        <v>22</v>
      </c>
      <c r="E86" s="46"/>
      <c r="F86" s="46">
        <v>500</v>
      </c>
      <c r="G86" s="42">
        <f t="shared" si="2"/>
        <v>-636319</v>
      </c>
      <c r="H86" s="138">
        <f t="shared" si="3"/>
        <v>0.88208312751393692</v>
      </c>
      <c r="I86" s="138">
        <v>566.84</v>
      </c>
      <c r="J86" s="41" t="s">
        <v>148</v>
      </c>
      <c r="K86" s="41" t="s">
        <v>31</v>
      </c>
      <c r="L86" s="74" t="s">
        <v>916</v>
      </c>
      <c r="M86" s="13" t="s">
        <v>79</v>
      </c>
      <c r="N86" s="13" t="s">
        <v>25</v>
      </c>
      <c r="O86" s="29"/>
    </row>
    <row r="87" spans="1:15">
      <c r="A87" s="52">
        <v>43526</v>
      </c>
      <c r="B87" s="41" t="s">
        <v>770</v>
      </c>
      <c r="C87" s="41" t="s">
        <v>764</v>
      </c>
      <c r="D87" s="13" t="s">
        <v>22</v>
      </c>
      <c r="E87" s="46"/>
      <c r="F87" s="46">
        <v>3000</v>
      </c>
      <c r="G87" s="42">
        <f t="shared" si="2"/>
        <v>-639319</v>
      </c>
      <c r="H87" s="138">
        <f t="shared" si="3"/>
        <v>5.2924987650836215</v>
      </c>
      <c r="I87" s="138">
        <v>566.84</v>
      </c>
      <c r="J87" s="41" t="s">
        <v>148</v>
      </c>
      <c r="K87" s="41" t="s">
        <v>31</v>
      </c>
      <c r="L87" s="74" t="s">
        <v>916</v>
      </c>
      <c r="M87" s="13" t="s">
        <v>79</v>
      </c>
      <c r="N87" s="13" t="s">
        <v>25</v>
      </c>
      <c r="O87" s="29"/>
    </row>
    <row r="88" spans="1:15">
      <c r="A88" s="52">
        <v>43526</v>
      </c>
      <c r="B88" s="41" t="s">
        <v>771</v>
      </c>
      <c r="C88" s="13" t="s">
        <v>21</v>
      </c>
      <c r="D88" s="13" t="s">
        <v>22</v>
      </c>
      <c r="E88" s="46"/>
      <c r="F88" s="46">
        <v>500</v>
      </c>
      <c r="G88" s="42">
        <f t="shared" si="2"/>
        <v>-639819</v>
      </c>
      <c r="H88" s="138">
        <f t="shared" si="3"/>
        <v>0.88208312751393692</v>
      </c>
      <c r="I88" s="138">
        <v>566.84</v>
      </c>
      <c r="J88" s="41" t="s">
        <v>148</v>
      </c>
      <c r="K88" s="41" t="s">
        <v>31</v>
      </c>
      <c r="L88" s="74" t="s">
        <v>916</v>
      </c>
      <c r="M88" s="13" t="s">
        <v>79</v>
      </c>
      <c r="N88" s="13" t="s">
        <v>25</v>
      </c>
      <c r="O88" s="29"/>
    </row>
    <row r="89" spans="1:15">
      <c r="A89" s="52">
        <v>43526</v>
      </c>
      <c r="B89" s="18" t="s">
        <v>861</v>
      </c>
      <c r="C89" s="13" t="s">
        <v>21</v>
      </c>
      <c r="D89" s="41" t="s">
        <v>77</v>
      </c>
      <c r="E89" s="40"/>
      <c r="F89" s="40">
        <v>500</v>
      </c>
      <c r="G89" s="42">
        <f t="shared" si="2"/>
        <v>-640319</v>
      </c>
      <c r="H89" s="138">
        <f t="shared" si="3"/>
        <v>0.89292092292306591</v>
      </c>
      <c r="I89" s="138">
        <v>559.96</v>
      </c>
      <c r="J89" s="18" t="s">
        <v>855</v>
      </c>
      <c r="K89" s="18" t="s">
        <v>856</v>
      </c>
      <c r="L89" s="74" t="s">
        <v>919</v>
      </c>
      <c r="M89" s="13" t="s">
        <v>79</v>
      </c>
      <c r="N89" s="18" t="s">
        <v>25</v>
      </c>
      <c r="O89" s="53"/>
    </row>
    <row r="90" spans="1:15">
      <c r="A90" s="52">
        <v>43526</v>
      </c>
      <c r="B90" s="18" t="s">
        <v>862</v>
      </c>
      <c r="C90" s="13" t="s">
        <v>21</v>
      </c>
      <c r="D90" s="41" t="s">
        <v>77</v>
      </c>
      <c r="E90" s="40"/>
      <c r="F90" s="40">
        <v>1000</v>
      </c>
      <c r="G90" s="42">
        <f t="shared" si="2"/>
        <v>-641319</v>
      </c>
      <c r="H90" s="138">
        <f t="shared" si="3"/>
        <v>1.7858418458461318</v>
      </c>
      <c r="I90" s="138">
        <v>559.96</v>
      </c>
      <c r="J90" s="18" t="s">
        <v>855</v>
      </c>
      <c r="K90" s="18" t="s">
        <v>856</v>
      </c>
      <c r="L90" s="74" t="s">
        <v>919</v>
      </c>
      <c r="M90" s="13" t="s">
        <v>79</v>
      </c>
      <c r="N90" s="18" t="s">
        <v>25</v>
      </c>
      <c r="O90" s="53"/>
    </row>
    <row r="91" spans="1:15">
      <c r="A91" s="52">
        <v>43526</v>
      </c>
      <c r="B91" s="18" t="s">
        <v>863</v>
      </c>
      <c r="C91" s="13" t="s">
        <v>21</v>
      </c>
      <c r="D91" s="41" t="s">
        <v>77</v>
      </c>
      <c r="E91" s="46"/>
      <c r="F91" s="40">
        <v>1500</v>
      </c>
      <c r="G91" s="42">
        <f t="shared" si="2"/>
        <v>-642819</v>
      </c>
      <c r="H91" s="138">
        <f t="shared" si="3"/>
        <v>2.6787627687691975</v>
      </c>
      <c r="I91" s="138">
        <v>559.96</v>
      </c>
      <c r="J91" s="18" t="s">
        <v>855</v>
      </c>
      <c r="K91" s="18" t="s">
        <v>856</v>
      </c>
      <c r="L91" s="74" t="s">
        <v>919</v>
      </c>
      <c r="M91" s="13" t="s">
        <v>79</v>
      </c>
      <c r="N91" s="18" t="s">
        <v>25</v>
      </c>
      <c r="O91" s="30"/>
    </row>
    <row r="92" spans="1:15">
      <c r="A92" s="52">
        <v>43526</v>
      </c>
      <c r="B92" s="18" t="s">
        <v>864</v>
      </c>
      <c r="C92" s="13" t="s">
        <v>21</v>
      </c>
      <c r="D92" s="41" t="s">
        <v>77</v>
      </c>
      <c r="E92" s="40"/>
      <c r="F92" s="40">
        <v>1000</v>
      </c>
      <c r="G92" s="42">
        <f t="shared" si="2"/>
        <v>-643819</v>
      </c>
      <c r="H92" s="138">
        <f t="shared" si="3"/>
        <v>1.7858418458461318</v>
      </c>
      <c r="I92" s="138">
        <v>559.96</v>
      </c>
      <c r="J92" s="18" t="s">
        <v>855</v>
      </c>
      <c r="K92" s="18" t="s">
        <v>856</v>
      </c>
      <c r="L92" s="74" t="s">
        <v>919</v>
      </c>
      <c r="M92" s="13" t="s">
        <v>79</v>
      </c>
      <c r="N92" s="18" t="s">
        <v>25</v>
      </c>
      <c r="O92" s="53"/>
    </row>
    <row r="93" spans="1:15">
      <c r="A93" s="52">
        <v>43527</v>
      </c>
      <c r="B93" s="41" t="s">
        <v>245</v>
      </c>
      <c r="C93" s="13" t="s">
        <v>21</v>
      </c>
      <c r="D93" s="41" t="s">
        <v>77</v>
      </c>
      <c r="E93" s="46"/>
      <c r="F93" s="46">
        <v>300</v>
      </c>
      <c r="G93" s="42">
        <f t="shared" si="2"/>
        <v>-644119</v>
      </c>
      <c r="H93" s="138">
        <f t="shared" si="3"/>
        <v>0.53575255375383957</v>
      </c>
      <c r="I93" s="138">
        <v>559.96</v>
      </c>
      <c r="J93" s="41" t="s">
        <v>145</v>
      </c>
      <c r="K93" s="13" t="s">
        <v>24</v>
      </c>
      <c r="L93" s="74" t="s">
        <v>919</v>
      </c>
      <c r="M93" s="13" t="s">
        <v>79</v>
      </c>
      <c r="N93" s="18" t="s">
        <v>25</v>
      </c>
      <c r="O93" s="29"/>
    </row>
    <row r="94" spans="1:15">
      <c r="A94" s="52">
        <v>43527</v>
      </c>
      <c r="B94" s="41" t="s">
        <v>246</v>
      </c>
      <c r="C94" s="13" t="s">
        <v>21</v>
      </c>
      <c r="D94" s="41" t="s">
        <v>77</v>
      </c>
      <c r="E94" s="46"/>
      <c r="F94" s="46">
        <v>300</v>
      </c>
      <c r="G94" s="42">
        <f t="shared" si="2"/>
        <v>-644419</v>
      </c>
      <c r="H94" s="138">
        <f t="shared" si="3"/>
        <v>0.53575255375383957</v>
      </c>
      <c r="I94" s="138">
        <v>559.96</v>
      </c>
      <c r="J94" s="41" t="s">
        <v>145</v>
      </c>
      <c r="K94" s="13" t="s">
        <v>24</v>
      </c>
      <c r="L94" s="74" t="s">
        <v>919</v>
      </c>
      <c r="M94" s="13" t="s">
        <v>79</v>
      </c>
      <c r="N94" s="18" t="s">
        <v>25</v>
      </c>
      <c r="O94" s="29"/>
    </row>
    <row r="95" spans="1:15">
      <c r="A95" s="52">
        <v>43527</v>
      </c>
      <c r="B95" s="41" t="s">
        <v>251</v>
      </c>
      <c r="C95" s="13" t="s">
        <v>21</v>
      </c>
      <c r="D95" s="41" t="s">
        <v>77</v>
      </c>
      <c r="E95" s="46"/>
      <c r="F95" s="46">
        <v>300</v>
      </c>
      <c r="G95" s="42">
        <f t="shared" si="2"/>
        <v>-644719</v>
      </c>
      <c r="H95" s="138">
        <f t="shared" si="3"/>
        <v>0.53575255375383957</v>
      </c>
      <c r="I95" s="138">
        <v>559.96</v>
      </c>
      <c r="J95" s="41" t="s">
        <v>145</v>
      </c>
      <c r="K95" s="13" t="s">
        <v>24</v>
      </c>
      <c r="L95" s="74" t="s">
        <v>919</v>
      </c>
      <c r="M95" s="13" t="s">
        <v>79</v>
      </c>
      <c r="N95" s="18" t="s">
        <v>25</v>
      </c>
      <c r="O95" s="29"/>
    </row>
    <row r="96" spans="1:15">
      <c r="A96" s="52">
        <v>43527</v>
      </c>
      <c r="B96" s="41" t="s">
        <v>252</v>
      </c>
      <c r="C96" s="13" t="s">
        <v>21</v>
      </c>
      <c r="D96" s="41" t="s">
        <v>77</v>
      </c>
      <c r="E96" s="46"/>
      <c r="F96" s="46">
        <v>300</v>
      </c>
      <c r="G96" s="42">
        <f t="shared" si="2"/>
        <v>-645019</v>
      </c>
      <c r="H96" s="138">
        <f t="shared" si="3"/>
        <v>0.53575255375383957</v>
      </c>
      <c r="I96" s="138">
        <v>559.96</v>
      </c>
      <c r="J96" s="41" t="s">
        <v>145</v>
      </c>
      <c r="K96" s="13" t="s">
        <v>24</v>
      </c>
      <c r="L96" s="74" t="s">
        <v>919</v>
      </c>
      <c r="M96" s="13" t="s">
        <v>79</v>
      </c>
      <c r="N96" s="18" t="s">
        <v>25</v>
      </c>
      <c r="O96" s="29"/>
    </row>
    <row r="97" spans="1:15">
      <c r="A97" s="52">
        <v>43527</v>
      </c>
      <c r="B97" s="41" t="s">
        <v>249</v>
      </c>
      <c r="C97" s="13" t="s">
        <v>21</v>
      </c>
      <c r="D97" s="41" t="s">
        <v>77</v>
      </c>
      <c r="E97" s="46"/>
      <c r="F97" s="46">
        <v>300</v>
      </c>
      <c r="G97" s="42">
        <f t="shared" si="2"/>
        <v>-645319</v>
      </c>
      <c r="H97" s="138">
        <f t="shared" si="3"/>
        <v>0.53575255375383957</v>
      </c>
      <c r="I97" s="138">
        <v>559.96</v>
      </c>
      <c r="J97" s="41" t="s">
        <v>145</v>
      </c>
      <c r="K97" s="13" t="s">
        <v>24</v>
      </c>
      <c r="L97" s="74" t="s">
        <v>919</v>
      </c>
      <c r="M97" s="13" t="s">
        <v>79</v>
      </c>
      <c r="N97" s="18" t="s">
        <v>25</v>
      </c>
      <c r="O97" s="29"/>
    </row>
    <row r="98" spans="1:15">
      <c r="A98" s="52">
        <v>43527</v>
      </c>
      <c r="B98" s="41" t="s">
        <v>245</v>
      </c>
      <c r="C98" s="13" t="s">
        <v>21</v>
      </c>
      <c r="D98" s="41" t="s">
        <v>77</v>
      </c>
      <c r="E98" s="46"/>
      <c r="F98" s="46">
        <v>300</v>
      </c>
      <c r="G98" s="42">
        <f t="shared" si="2"/>
        <v>-645619</v>
      </c>
      <c r="H98" s="138">
        <f t="shared" si="3"/>
        <v>0.53575255375383957</v>
      </c>
      <c r="I98" s="138">
        <v>559.96</v>
      </c>
      <c r="J98" s="41" t="s">
        <v>145</v>
      </c>
      <c r="K98" s="13" t="s">
        <v>24</v>
      </c>
      <c r="L98" s="74" t="s">
        <v>919</v>
      </c>
      <c r="M98" s="13" t="s">
        <v>79</v>
      </c>
      <c r="N98" s="18" t="s">
        <v>25</v>
      </c>
      <c r="O98" s="29"/>
    </row>
    <row r="99" spans="1:15">
      <c r="A99" s="52">
        <v>43527</v>
      </c>
      <c r="B99" s="41" t="s">
        <v>248</v>
      </c>
      <c r="C99" s="13" t="s">
        <v>21</v>
      </c>
      <c r="D99" s="41" t="s">
        <v>77</v>
      </c>
      <c r="E99" s="46"/>
      <c r="F99" s="46">
        <v>300</v>
      </c>
      <c r="G99" s="42">
        <f t="shared" si="2"/>
        <v>-645919</v>
      </c>
      <c r="H99" s="138">
        <f t="shared" si="3"/>
        <v>0.53575255375383957</v>
      </c>
      <c r="I99" s="138">
        <v>559.96</v>
      </c>
      <c r="J99" s="41" t="s">
        <v>145</v>
      </c>
      <c r="K99" s="13" t="s">
        <v>24</v>
      </c>
      <c r="L99" s="74" t="s">
        <v>919</v>
      </c>
      <c r="M99" s="13" t="s">
        <v>79</v>
      </c>
      <c r="N99" s="18" t="s">
        <v>25</v>
      </c>
      <c r="O99" s="29"/>
    </row>
    <row r="100" spans="1:15">
      <c r="A100" s="52">
        <v>43527</v>
      </c>
      <c r="B100" s="41" t="s">
        <v>249</v>
      </c>
      <c r="C100" s="13" t="s">
        <v>21</v>
      </c>
      <c r="D100" s="41" t="s">
        <v>77</v>
      </c>
      <c r="E100" s="46"/>
      <c r="F100" s="46">
        <v>300</v>
      </c>
      <c r="G100" s="42">
        <f t="shared" si="2"/>
        <v>-646219</v>
      </c>
      <c r="H100" s="138">
        <f t="shared" si="3"/>
        <v>0.53575255375383957</v>
      </c>
      <c r="I100" s="138">
        <v>559.96</v>
      </c>
      <c r="J100" s="41" t="s">
        <v>145</v>
      </c>
      <c r="K100" s="13" t="s">
        <v>24</v>
      </c>
      <c r="L100" s="74" t="s">
        <v>919</v>
      </c>
      <c r="M100" s="13" t="s">
        <v>79</v>
      </c>
      <c r="N100" s="18" t="s">
        <v>25</v>
      </c>
      <c r="O100" s="29"/>
    </row>
    <row r="101" spans="1:15">
      <c r="A101" s="52">
        <v>43527</v>
      </c>
      <c r="B101" s="41" t="s">
        <v>1003</v>
      </c>
      <c r="C101" s="41" t="s">
        <v>80</v>
      </c>
      <c r="D101" s="41" t="s">
        <v>77</v>
      </c>
      <c r="E101" s="46"/>
      <c r="F101" s="46">
        <v>68500</v>
      </c>
      <c r="G101" s="42">
        <f t="shared" si="2"/>
        <v>-714719</v>
      </c>
      <c r="H101" s="138">
        <f t="shared" si="3"/>
        <v>122.33016644046002</v>
      </c>
      <c r="I101" s="138">
        <v>559.96</v>
      </c>
      <c r="J101" s="41" t="s">
        <v>145</v>
      </c>
      <c r="K101" s="13" t="s">
        <v>24</v>
      </c>
      <c r="L101" s="74" t="s">
        <v>919</v>
      </c>
      <c r="M101" s="13" t="s">
        <v>79</v>
      </c>
      <c r="N101" s="18" t="s">
        <v>25</v>
      </c>
      <c r="O101" s="34"/>
    </row>
    <row r="102" spans="1:15">
      <c r="A102" s="52">
        <v>43527</v>
      </c>
      <c r="B102" s="41" t="s">
        <v>254</v>
      </c>
      <c r="C102" s="13" t="s">
        <v>41</v>
      </c>
      <c r="D102" s="41" t="s">
        <v>77</v>
      </c>
      <c r="E102" s="46"/>
      <c r="F102" s="46">
        <v>70000</v>
      </c>
      <c r="G102" s="42">
        <f t="shared" si="2"/>
        <v>-784719</v>
      </c>
      <c r="H102" s="138">
        <f t="shared" si="3"/>
        <v>125.00892920922922</v>
      </c>
      <c r="I102" s="138">
        <v>559.96</v>
      </c>
      <c r="J102" s="41" t="s">
        <v>145</v>
      </c>
      <c r="K102" s="13" t="s">
        <v>24</v>
      </c>
      <c r="L102" s="74" t="s">
        <v>919</v>
      </c>
      <c r="M102" s="13" t="s">
        <v>79</v>
      </c>
      <c r="N102" s="18" t="s">
        <v>25</v>
      </c>
      <c r="O102" s="34"/>
    </row>
    <row r="103" spans="1:15">
      <c r="A103" s="52">
        <v>43527</v>
      </c>
      <c r="B103" s="18" t="s">
        <v>433</v>
      </c>
      <c r="C103" s="13" t="s">
        <v>41</v>
      </c>
      <c r="D103" s="13" t="s">
        <v>22</v>
      </c>
      <c r="E103" s="46"/>
      <c r="F103" s="46">
        <v>130200</v>
      </c>
      <c r="G103" s="42">
        <f t="shared" si="2"/>
        <v>-914919</v>
      </c>
      <c r="H103" s="138">
        <f t="shared" si="3"/>
        <v>229.69444640462916</v>
      </c>
      <c r="I103" s="138">
        <v>566.84</v>
      </c>
      <c r="J103" s="18" t="s">
        <v>160</v>
      </c>
      <c r="K103" s="41" t="s">
        <v>29</v>
      </c>
      <c r="L103" s="74" t="s">
        <v>916</v>
      </c>
      <c r="M103" s="13" t="s">
        <v>79</v>
      </c>
      <c r="N103" s="18" t="s">
        <v>36</v>
      </c>
      <c r="O103" s="58"/>
    </row>
    <row r="104" spans="1:15">
      <c r="A104" s="52">
        <v>43527</v>
      </c>
      <c r="B104" s="18" t="s">
        <v>434</v>
      </c>
      <c r="C104" s="13" t="s">
        <v>21</v>
      </c>
      <c r="D104" s="13" t="s">
        <v>22</v>
      </c>
      <c r="E104" s="46"/>
      <c r="F104" s="46">
        <v>1000</v>
      </c>
      <c r="G104" s="42">
        <f t="shared" si="2"/>
        <v>-915919</v>
      </c>
      <c r="H104" s="138">
        <f t="shared" si="3"/>
        <v>1.7641662550278738</v>
      </c>
      <c r="I104" s="138">
        <v>566.84</v>
      </c>
      <c r="J104" s="18" t="s">
        <v>160</v>
      </c>
      <c r="K104" s="41" t="s">
        <v>24</v>
      </c>
      <c r="L104" s="74" t="s">
        <v>916</v>
      </c>
      <c r="M104" s="13" t="s">
        <v>79</v>
      </c>
      <c r="N104" s="18" t="s">
        <v>25</v>
      </c>
      <c r="O104" s="33"/>
    </row>
    <row r="105" spans="1:15">
      <c r="A105" s="52">
        <v>43527</v>
      </c>
      <c r="B105" s="18" t="s">
        <v>435</v>
      </c>
      <c r="C105" s="13" t="s">
        <v>21</v>
      </c>
      <c r="D105" s="13" t="s">
        <v>22</v>
      </c>
      <c r="E105" s="40"/>
      <c r="F105" s="40">
        <v>15000</v>
      </c>
      <c r="G105" s="42">
        <f t="shared" si="2"/>
        <v>-930919</v>
      </c>
      <c r="H105" s="138">
        <f t="shared" si="3"/>
        <v>26.462493825418107</v>
      </c>
      <c r="I105" s="138">
        <v>566.84</v>
      </c>
      <c r="J105" s="18" t="s">
        <v>160</v>
      </c>
      <c r="K105" s="41" t="s">
        <v>29</v>
      </c>
      <c r="L105" s="74" t="s">
        <v>916</v>
      </c>
      <c r="M105" s="13" t="s">
        <v>79</v>
      </c>
      <c r="N105" s="18" t="s">
        <v>36</v>
      </c>
      <c r="O105" s="58"/>
    </row>
    <row r="106" spans="1:15">
      <c r="A106" s="52">
        <v>43527</v>
      </c>
      <c r="B106" s="18" t="s">
        <v>437</v>
      </c>
      <c r="C106" s="13" t="s">
        <v>21</v>
      </c>
      <c r="D106" s="13" t="s">
        <v>22</v>
      </c>
      <c r="E106" s="46"/>
      <c r="F106" s="40">
        <v>2500</v>
      </c>
      <c r="G106" s="42">
        <f t="shared" si="2"/>
        <v>-933419</v>
      </c>
      <c r="H106" s="138">
        <f t="shared" si="3"/>
        <v>4.4104156375696846</v>
      </c>
      <c r="I106" s="138">
        <v>566.84</v>
      </c>
      <c r="J106" s="18" t="s">
        <v>160</v>
      </c>
      <c r="K106" s="41" t="s">
        <v>24</v>
      </c>
      <c r="L106" s="74" t="s">
        <v>916</v>
      </c>
      <c r="M106" s="13" t="s">
        <v>79</v>
      </c>
      <c r="N106" s="18" t="s">
        <v>25</v>
      </c>
      <c r="O106" s="33"/>
    </row>
    <row r="107" spans="1:15">
      <c r="A107" s="52">
        <v>43527</v>
      </c>
      <c r="B107" s="18" t="s">
        <v>1004</v>
      </c>
      <c r="C107" s="13" t="s">
        <v>41</v>
      </c>
      <c r="D107" s="13" t="s">
        <v>22</v>
      </c>
      <c r="E107" s="46"/>
      <c r="F107" s="40">
        <v>70000</v>
      </c>
      <c r="G107" s="42">
        <f t="shared" si="2"/>
        <v>-1003419</v>
      </c>
      <c r="H107" s="138">
        <f t="shared" si="3"/>
        <v>123.49163785195115</v>
      </c>
      <c r="I107" s="138">
        <v>566.84</v>
      </c>
      <c r="J107" s="18" t="s">
        <v>160</v>
      </c>
      <c r="K107" s="41" t="s">
        <v>24</v>
      </c>
      <c r="L107" s="74" t="s">
        <v>916</v>
      </c>
      <c r="M107" s="13" t="s">
        <v>79</v>
      </c>
      <c r="N107" s="18" t="s">
        <v>25</v>
      </c>
      <c r="O107" s="58"/>
    </row>
    <row r="108" spans="1:15">
      <c r="A108" s="52">
        <v>43527</v>
      </c>
      <c r="B108" s="18" t="s">
        <v>587</v>
      </c>
      <c r="C108" s="13" t="s">
        <v>21</v>
      </c>
      <c r="D108" s="41" t="s">
        <v>77</v>
      </c>
      <c r="E108" s="40"/>
      <c r="F108" s="40">
        <v>500</v>
      </c>
      <c r="G108" s="42">
        <f t="shared" si="2"/>
        <v>-1003919</v>
      </c>
      <c r="H108" s="138">
        <f t="shared" si="3"/>
        <v>0.89292092292306591</v>
      </c>
      <c r="I108" s="138">
        <v>559.96</v>
      </c>
      <c r="J108" s="18" t="s">
        <v>588</v>
      </c>
      <c r="K108" s="41" t="s">
        <v>24</v>
      </c>
      <c r="L108" s="74" t="s">
        <v>919</v>
      </c>
      <c r="M108" s="13" t="s">
        <v>79</v>
      </c>
      <c r="N108" s="18" t="s">
        <v>25</v>
      </c>
      <c r="O108" s="30"/>
    </row>
    <row r="109" spans="1:15">
      <c r="A109" s="52">
        <v>43527</v>
      </c>
      <c r="B109" s="18" t="s">
        <v>598</v>
      </c>
      <c r="C109" s="41" t="s">
        <v>80</v>
      </c>
      <c r="D109" s="41" t="s">
        <v>77</v>
      </c>
      <c r="E109" s="40"/>
      <c r="F109" s="40">
        <v>3500</v>
      </c>
      <c r="G109" s="42">
        <f t="shared" si="2"/>
        <v>-1007419</v>
      </c>
      <c r="H109" s="138">
        <f t="shared" si="3"/>
        <v>6.2504464604614611</v>
      </c>
      <c r="I109" s="138">
        <v>559.96</v>
      </c>
      <c r="J109" s="18" t="s">
        <v>588</v>
      </c>
      <c r="K109" s="41" t="s">
        <v>24</v>
      </c>
      <c r="L109" s="74" t="s">
        <v>919</v>
      </c>
      <c r="M109" s="13" t="s">
        <v>79</v>
      </c>
      <c r="N109" s="18" t="s">
        <v>25</v>
      </c>
      <c r="O109" s="58"/>
    </row>
    <row r="110" spans="1:15">
      <c r="A110" s="52">
        <v>43527</v>
      </c>
      <c r="B110" s="18" t="s">
        <v>603</v>
      </c>
      <c r="C110" s="13" t="s">
        <v>21</v>
      </c>
      <c r="D110" s="41" t="s">
        <v>77</v>
      </c>
      <c r="E110" s="40"/>
      <c r="F110" s="40">
        <v>500</v>
      </c>
      <c r="G110" s="42">
        <f t="shared" si="2"/>
        <v>-1007919</v>
      </c>
      <c r="H110" s="138">
        <f t="shared" si="3"/>
        <v>0.89292092292306591</v>
      </c>
      <c r="I110" s="138">
        <v>559.96</v>
      </c>
      <c r="J110" s="18" t="s">
        <v>588</v>
      </c>
      <c r="K110" s="41" t="s">
        <v>24</v>
      </c>
      <c r="L110" s="74" t="s">
        <v>919</v>
      </c>
      <c r="M110" s="13" t="s">
        <v>79</v>
      </c>
      <c r="N110" s="18" t="s">
        <v>25</v>
      </c>
      <c r="O110" s="30"/>
    </row>
    <row r="111" spans="1:15">
      <c r="A111" s="52">
        <v>43527</v>
      </c>
      <c r="B111" s="18" t="s">
        <v>591</v>
      </c>
      <c r="C111" s="13" t="s">
        <v>21</v>
      </c>
      <c r="D111" s="41" t="s">
        <v>77</v>
      </c>
      <c r="E111" s="40"/>
      <c r="F111" s="40">
        <v>500</v>
      </c>
      <c r="G111" s="42">
        <f t="shared" si="2"/>
        <v>-1008419</v>
      </c>
      <c r="H111" s="138">
        <f t="shared" si="3"/>
        <v>0.89292092292306591</v>
      </c>
      <c r="I111" s="138">
        <v>559.96</v>
      </c>
      <c r="J111" s="18" t="s">
        <v>588</v>
      </c>
      <c r="K111" s="41" t="s">
        <v>24</v>
      </c>
      <c r="L111" s="74" t="s">
        <v>919</v>
      </c>
      <c r="M111" s="13" t="s">
        <v>79</v>
      </c>
      <c r="N111" s="18" t="s">
        <v>25</v>
      </c>
      <c r="O111" s="30"/>
    </row>
    <row r="112" spans="1:15">
      <c r="A112" s="52">
        <v>43527</v>
      </c>
      <c r="B112" s="18" t="s">
        <v>604</v>
      </c>
      <c r="C112" s="13" t="s">
        <v>21</v>
      </c>
      <c r="D112" s="41" t="s">
        <v>77</v>
      </c>
      <c r="E112" s="40"/>
      <c r="F112" s="40">
        <v>500</v>
      </c>
      <c r="G112" s="42">
        <f t="shared" si="2"/>
        <v>-1008919</v>
      </c>
      <c r="H112" s="138">
        <f t="shared" si="3"/>
        <v>0.89292092292306591</v>
      </c>
      <c r="I112" s="138">
        <v>559.96</v>
      </c>
      <c r="J112" s="18" t="s">
        <v>588</v>
      </c>
      <c r="K112" s="41" t="s">
        <v>24</v>
      </c>
      <c r="L112" s="74" t="s">
        <v>919</v>
      </c>
      <c r="M112" s="13" t="s">
        <v>79</v>
      </c>
      <c r="N112" s="18" t="s">
        <v>25</v>
      </c>
      <c r="O112" s="30"/>
    </row>
    <row r="113" spans="1:15">
      <c r="A113" s="52">
        <v>43527</v>
      </c>
      <c r="B113" s="18" t="s">
        <v>605</v>
      </c>
      <c r="C113" s="13" t="s">
        <v>21</v>
      </c>
      <c r="D113" s="41" t="s">
        <v>77</v>
      </c>
      <c r="E113" s="40"/>
      <c r="F113" s="40">
        <v>500</v>
      </c>
      <c r="G113" s="42">
        <f t="shared" si="2"/>
        <v>-1009419</v>
      </c>
      <c r="H113" s="138">
        <f t="shared" si="3"/>
        <v>0.89292092292306591</v>
      </c>
      <c r="I113" s="138">
        <v>559.96</v>
      </c>
      <c r="J113" s="18" t="s">
        <v>588</v>
      </c>
      <c r="K113" s="41" t="s">
        <v>24</v>
      </c>
      <c r="L113" s="74" t="s">
        <v>919</v>
      </c>
      <c r="M113" s="13" t="s">
        <v>79</v>
      </c>
      <c r="N113" s="18" t="s">
        <v>25</v>
      </c>
      <c r="O113" s="30"/>
    </row>
    <row r="114" spans="1:15">
      <c r="A114" s="52">
        <v>43527</v>
      </c>
      <c r="B114" s="18" t="s">
        <v>606</v>
      </c>
      <c r="C114" s="13" t="s">
        <v>21</v>
      </c>
      <c r="D114" s="41" t="s">
        <v>77</v>
      </c>
      <c r="E114" s="40"/>
      <c r="F114" s="40">
        <v>500</v>
      </c>
      <c r="G114" s="42">
        <f t="shared" si="2"/>
        <v>-1009919</v>
      </c>
      <c r="H114" s="138">
        <f t="shared" si="3"/>
        <v>0.89292092292306591</v>
      </c>
      <c r="I114" s="138">
        <v>559.96</v>
      </c>
      <c r="J114" s="18" t="s">
        <v>588</v>
      </c>
      <c r="K114" s="41" t="s">
        <v>24</v>
      </c>
      <c r="L114" s="74" t="s">
        <v>919</v>
      </c>
      <c r="M114" s="13" t="s">
        <v>79</v>
      </c>
      <c r="N114" s="18" t="s">
        <v>25</v>
      </c>
      <c r="O114" s="30"/>
    </row>
    <row r="115" spans="1:15">
      <c r="A115" s="52">
        <v>43527</v>
      </c>
      <c r="B115" s="18" t="s">
        <v>589</v>
      </c>
      <c r="C115" s="41" t="s">
        <v>80</v>
      </c>
      <c r="D115" s="41" t="s">
        <v>77</v>
      </c>
      <c r="E115" s="40"/>
      <c r="F115" s="40">
        <v>8000</v>
      </c>
      <c r="G115" s="42">
        <f t="shared" si="2"/>
        <v>-1017919</v>
      </c>
      <c r="H115" s="138">
        <f t="shared" si="3"/>
        <v>14.286734766769055</v>
      </c>
      <c r="I115" s="138">
        <v>559.96</v>
      </c>
      <c r="J115" s="18" t="s">
        <v>588</v>
      </c>
      <c r="K115" s="41" t="s">
        <v>24</v>
      </c>
      <c r="L115" s="74" t="s">
        <v>919</v>
      </c>
      <c r="M115" s="13" t="s">
        <v>79</v>
      </c>
      <c r="N115" s="18" t="s">
        <v>25</v>
      </c>
      <c r="O115" s="58"/>
    </row>
    <row r="116" spans="1:15">
      <c r="A116" s="52">
        <v>43527</v>
      </c>
      <c r="B116" s="18" t="s">
        <v>607</v>
      </c>
      <c r="C116" s="13" t="s">
        <v>21</v>
      </c>
      <c r="D116" s="41" t="s">
        <v>77</v>
      </c>
      <c r="E116" s="40"/>
      <c r="F116" s="40">
        <v>500</v>
      </c>
      <c r="G116" s="42">
        <f t="shared" si="2"/>
        <v>-1018419</v>
      </c>
      <c r="H116" s="138">
        <f t="shared" si="3"/>
        <v>0.89292092292306591</v>
      </c>
      <c r="I116" s="138">
        <v>559.96</v>
      </c>
      <c r="J116" s="18" t="s">
        <v>588</v>
      </c>
      <c r="K116" s="41" t="s">
        <v>24</v>
      </c>
      <c r="L116" s="74" t="s">
        <v>919</v>
      </c>
      <c r="M116" s="13" t="s">
        <v>79</v>
      </c>
      <c r="N116" s="18" t="s">
        <v>25</v>
      </c>
      <c r="O116" s="30"/>
    </row>
    <row r="117" spans="1:15">
      <c r="A117" s="52">
        <v>43527</v>
      </c>
      <c r="B117" s="18" t="s">
        <v>595</v>
      </c>
      <c r="C117" s="13" t="s">
        <v>21</v>
      </c>
      <c r="D117" s="41" t="s">
        <v>77</v>
      </c>
      <c r="E117" s="40"/>
      <c r="F117" s="40">
        <v>500</v>
      </c>
      <c r="G117" s="42">
        <f t="shared" si="2"/>
        <v>-1018919</v>
      </c>
      <c r="H117" s="138">
        <f t="shared" si="3"/>
        <v>0.89292092292306591</v>
      </c>
      <c r="I117" s="138">
        <v>559.96</v>
      </c>
      <c r="J117" s="18" t="s">
        <v>588</v>
      </c>
      <c r="K117" s="41" t="s">
        <v>24</v>
      </c>
      <c r="L117" s="74" t="s">
        <v>919</v>
      </c>
      <c r="M117" s="13" t="s">
        <v>79</v>
      </c>
      <c r="N117" s="18" t="s">
        <v>25</v>
      </c>
      <c r="O117" s="30"/>
    </row>
    <row r="118" spans="1:15">
      <c r="A118" s="52">
        <v>43527</v>
      </c>
      <c r="B118" s="41" t="s">
        <v>772</v>
      </c>
      <c r="C118" s="13" t="s">
        <v>21</v>
      </c>
      <c r="D118" s="13" t="s">
        <v>22</v>
      </c>
      <c r="E118" s="46"/>
      <c r="F118" s="46">
        <v>500</v>
      </c>
      <c r="G118" s="42">
        <f t="shared" si="2"/>
        <v>-1019419</v>
      </c>
      <c r="H118" s="138">
        <f t="shared" si="3"/>
        <v>0.88208312751393692</v>
      </c>
      <c r="I118" s="138">
        <v>566.84</v>
      </c>
      <c r="J118" s="41" t="s">
        <v>148</v>
      </c>
      <c r="K118" s="41" t="s">
        <v>31</v>
      </c>
      <c r="L118" s="74" t="s">
        <v>916</v>
      </c>
      <c r="M118" s="13" t="s">
        <v>79</v>
      </c>
      <c r="N118" s="13" t="s">
        <v>25</v>
      </c>
      <c r="O118" s="29"/>
    </row>
    <row r="119" spans="1:15">
      <c r="A119" s="52">
        <v>43527</v>
      </c>
      <c r="B119" s="41" t="s">
        <v>773</v>
      </c>
      <c r="C119" s="13" t="s">
        <v>21</v>
      </c>
      <c r="D119" s="13" t="s">
        <v>22</v>
      </c>
      <c r="E119" s="46"/>
      <c r="F119" s="46">
        <v>500</v>
      </c>
      <c r="G119" s="42">
        <f t="shared" si="2"/>
        <v>-1019919</v>
      </c>
      <c r="H119" s="138">
        <f t="shared" si="3"/>
        <v>0.88208312751393692</v>
      </c>
      <c r="I119" s="138">
        <v>566.84</v>
      </c>
      <c r="J119" s="41" t="s">
        <v>148</v>
      </c>
      <c r="K119" s="41" t="s">
        <v>31</v>
      </c>
      <c r="L119" s="74" t="s">
        <v>916</v>
      </c>
      <c r="M119" s="13" t="s">
        <v>79</v>
      </c>
      <c r="N119" s="13" t="s">
        <v>25</v>
      </c>
      <c r="O119" s="39"/>
    </row>
    <row r="120" spans="1:15">
      <c r="A120" s="52">
        <v>43527</v>
      </c>
      <c r="B120" s="41" t="s">
        <v>774</v>
      </c>
      <c r="C120" s="13" t="s">
        <v>21</v>
      </c>
      <c r="D120" s="13" t="s">
        <v>22</v>
      </c>
      <c r="E120" s="46"/>
      <c r="F120" s="46">
        <v>5000</v>
      </c>
      <c r="G120" s="42">
        <f t="shared" si="2"/>
        <v>-1024919</v>
      </c>
      <c r="H120" s="138">
        <f t="shared" si="3"/>
        <v>8.8208312751393692</v>
      </c>
      <c r="I120" s="138">
        <v>566.84</v>
      </c>
      <c r="J120" s="41" t="s">
        <v>148</v>
      </c>
      <c r="K120" s="41" t="s">
        <v>31</v>
      </c>
      <c r="L120" s="74" t="s">
        <v>916</v>
      </c>
      <c r="M120" s="13" t="s">
        <v>79</v>
      </c>
      <c r="N120" s="13" t="s">
        <v>25</v>
      </c>
      <c r="O120" s="58"/>
    </row>
    <row r="121" spans="1:15">
      <c r="A121" s="52">
        <v>43527</v>
      </c>
      <c r="B121" s="41" t="s">
        <v>775</v>
      </c>
      <c r="C121" s="13" t="s">
        <v>21</v>
      </c>
      <c r="D121" s="13" t="s">
        <v>22</v>
      </c>
      <c r="E121" s="46"/>
      <c r="F121" s="46">
        <v>1000</v>
      </c>
      <c r="G121" s="42">
        <f t="shared" si="2"/>
        <v>-1025919</v>
      </c>
      <c r="H121" s="138">
        <f t="shared" si="3"/>
        <v>1.7641662550278738</v>
      </c>
      <c r="I121" s="138">
        <v>566.84</v>
      </c>
      <c r="J121" s="41" t="s">
        <v>148</v>
      </c>
      <c r="K121" s="41" t="s">
        <v>31</v>
      </c>
      <c r="L121" s="74" t="s">
        <v>916</v>
      </c>
      <c r="M121" s="13" t="s">
        <v>79</v>
      </c>
      <c r="N121" s="13" t="s">
        <v>25</v>
      </c>
      <c r="O121" s="29"/>
    </row>
    <row r="122" spans="1:15">
      <c r="A122" s="52">
        <v>43527</v>
      </c>
      <c r="B122" s="41" t="s">
        <v>777</v>
      </c>
      <c r="C122" s="13" t="s">
        <v>21</v>
      </c>
      <c r="D122" s="13" t="s">
        <v>22</v>
      </c>
      <c r="E122" s="46"/>
      <c r="F122" s="46">
        <v>1000</v>
      </c>
      <c r="G122" s="42">
        <f t="shared" si="2"/>
        <v>-1026919</v>
      </c>
      <c r="H122" s="138">
        <f t="shared" si="3"/>
        <v>1.7641662550278738</v>
      </c>
      <c r="I122" s="138">
        <v>566.84</v>
      </c>
      <c r="J122" s="41" t="s">
        <v>148</v>
      </c>
      <c r="K122" s="41" t="s">
        <v>31</v>
      </c>
      <c r="L122" s="74" t="s">
        <v>916</v>
      </c>
      <c r="M122" s="13" t="s">
        <v>79</v>
      </c>
      <c r="N122" s="13" t="s">
        <v>25</v>
      </c>
      <c r="O122" s="29"/>
    </row>
    <row r="123" spans="1:15">
      <c r="A123" s="52">
        <v>43527</v>
      </c>
      <c r="B123" s="41" t="s">
        <v>781</v>
      </c>
      <c r="C123" s="13" t="s">
        <v>41</v>
      </c>
      <c r="D123" s="13" t="s">
        <v>22</v>
      </c>
      <c r="E123" s="46"/>
      <c r="F123" s="46">
        <v>75000</v>
      </c>
      <c r="G123" s="42">
        <f t="shared" si="2"/>
        <v>-1101919</v>
      </c>
      <c r="H123" s="138">
        <f t="shared" si="3"/>
        <v>132.31246912709054</v>
      </c>
      <c r="I123" s="138">
        <v>566.84</v>
      </c>
      <c r="J123" s="41" t="s">
        <v>148</v>
      </c>
      <c r="K123" s="41">
        <v>1050</v>
      </c>
      <c r="L123" s="74" t="s">
        <v>916</v>
      </c>
      <c r="M123" s="13" t="s">
        <v>79</v>
      </c>
      <c r="N123" s="13" t="s">
        <v>36</v>
      </c>
      <c r="O123" s="58"/>
    </row>
    <row r="124" spans="1:15">
      <c r="A124" s="52">
        <v>43527</v>
      </c>
      <c r="B124" s="18" t="s">
        <v>865</v>
      </c>
      <c r="C124" s="13" t="s">
        <v>21</v>
      </c>
      <c r="D124" s="41" t="s">
        <v>77</v>
      </c>
      <c r="E124" s="40"/>
      <c r="F124" s="40">
        <v>500</v>
      </c>
      <c r="G124" s="42">
        <f t="shared" si="2"/>
        <v>-1102419</v>
      </c>
      <c r="H124" s="138">
        <f t="shared" si="3"/>
        <v>0.89292092292306591</v>
      </c>
      <c r="I124" s="138">
        <v>559.96</v>
      </c>
      <c r="J124" s="18" t="s">
        <v>855</v>
      </c>
      <c r="K124" s="18" t="s">
        <v>856</v>
      </c>
      <c r="L124" s="74" t="s">
        <v>919</v>
      </c>
      <c r="M124" s="13" t="s">
        <v>79</v>
      </c>
      <c r="N124" s="18" t="s">
        <v>25</v>
      </c>
      <c r="O124" s="53"/>
    </row>
    <row r="125" spans="1:15">
      <c r="A125" s="52">
        <v>43527</v>
      </c>
      <c r="B125" s="18" t="s">
        <v>866</v>
      </c>
      <c r="C125" s="13" t="s">
        <v>21</v>
      </c>
      <c r="D125" s="41" t="s">
        <v>77</v>
      </c>
      <c r="E125" s="40"/>
      <c r="F125" s="40">
        <v>1000</v>
      </c>
      <c r="G125" s="42">
        <f t="shared" si="2"/>
        <v>-1103419</v>
      </c>
      <c r="H125" s="138">
        <f t="shared" si="3"/>
        <v>1.7858418458461318</v>
      </c>
      <c r="I125" s="138">
        <v>559.96</v>
      </c>
      <c r="J125" s="18" t="s">
        <v>855</v>
      </c>
      <c r="K125" s="18" t="s">
        <v>856</v>
      </c>
      <c r="L125" s="74" t="s">
        <v>919</v>
      </c>
      <c r="M125" s="13" t="s">
        <v>79</v>
      </c>
      <c r="N125" s="18" t="s">
        <v>25</v>
      </c>
      <c r="O125" s="53"/>
    </row>
    <row r="126" spans="1:15">
      <c r="A126" s="52">
        <v>43527</v>
      </c>
      <c r="B126" s="18" t="s">
        <v>867</v>
      </c>
      <c r="C126" s="13" t="s">
        <v>21</v>
      </c>
      <c r="D126" s="41" t="s">
        <v>77</v>
      </c>
      <c r="E126" s="40"/>
      <c r="F126" s="40">
        <v>1000</v>
      </c>
      <c r="G126" s="42">
        <f t="shared" si="2"/>
        <v>-1104419</v>
      </c>
      <c r="H126" s="138">
        <f t="shared" si="3"/>
        <v>1.7858418458461318</v>
      </c>
      <c r="I126" s="138">
        <v>559.96</v>
      </c>
      <c r="J126" s="18" t="s">
        <v>855</v>
      </c>
      <c r="K126" s="18" t="s">
        <v>856</v>
      </c>
      <c r="L126" s="74" t="s">
        <v>919</v>
      </c>
      <c r="M126" s="13" t="s">
        <v>79</v>
      </c>
      <c r="N126" s="18" t="s">
        <v>25</v>
      </c>
      <c r="O126" s="53"/>
    </row>
    <row r="127" spans="1:15">
      <c r="A127" s="52">
        <v>43527</v>
      </c>
      <c r="B127" s="18" t="s">
        <v>868</v>
      </c>
      <c r="C127" s="13" t="s">
        <v>21</v>
      </c>
      <c r="D127" s="41" t="s">
        <v>77</v>
      </c>
      <c r="E127" s="40"/>
      <c r="F127" s="40">
        <v>500</v>
      </c>
      <c r="G127" s="42">
        <f t="shared" si="2"/>
        <v>-1104919</v>
      </c>
      <c r="H127" s="138">
        <f t="shared" si="3"/>
        <v>0.89292092292306591</v>
      </c>
      <c r="I127" s="138">
        <v>559.96</v>
      </c>
      <c r="J127" s="18" t="s">
        <v>855</v>
      </c>
      <c r="K127" s="18" t="s">
        <v>856</v>
      </c>
      <c r="L127" s="74" t="s">
        <v>919</v>
      </c>
      <c r="M127" s="13" t="s">
        <v>79</v>
      </c>
      <c r="N127" s="18" t="s">
        <v>25</v>
      </c>
      <c r="O127" s="53"/>
    </row>
    <row r="128" spans="1:15">
      <c r="A128" s="52">
        <v>43527</v>
      </c>
      <c r="B128" s="18" t="s">
        <v>869</v>
      </c>
      <c r="C128" s="13" t="s">
        <v>21</v>
      </c>
      <c r="D128" s="41" t="s">
        <v>77</v>
      </c>
      <c r="E128" s="40"/>
      <c r="F128" s="40">
        <v>1000</v>
      </c>
      <c r="G128" s="42">
        <f t="shared" si="2"/>
        <v>-1105919</v>
      </c>
      <c r="H128" s="138">
        <f t="shared" si="3"/>
        <v>1.7858418458461318</v>
      </c>
      <c r="I128" s="138">
        <v>559.96</v>
      </c>
      <c r="J128" s="18" t="s">
        <v>855</v>
      </c>
      <c r="K128" s="18" t="s">
        <v>856</v>
      </c>
      <c r="L128" s="74" t="s">
        <v>919</v>
      </c>
      <c r="M128" s="13" t="s">
        <v>79</v>
      </c>
      <c r="N128" s="18" t="s">
        <v>25</v>
      </c>
      <c r="O128" s="53"/>
    </row>
    <row r="129" spans="1:15">
      <c r="A129" s="52">
        <v>43528</v>
      </c>
      <c r="B129" s="41" t="s">
        <v>30</v>
      </c>
      <c r="C129" s="13" t="s">
        <v>21</v>
      </c>
      <c r="D129" s="13" t="s">
        <v>22</v>
      </c>
      <c r="E129" s="38"/>
      <c r="F129" s="38">
        <v>1000</v>
      </c>
      <c r="G129" s="42">
        <f t="shared" si="2"/>
        <v>-1106919</v>
      </c>
      <c r="H129" s="138">
        <f t="shared" si="3"/>
        <v>1.7641662550278738</v>
      </c>
      <c r="I129" s="138">
        <v>566.84</v>
      </c>
      <c r="J129" s="13" t="s">
        <v>23</v>
      </c>
      <c r="K129" s="13" t="s">
        <v>31</v>
      </c>
      <c r="L129" s="74" t="s">
        <v>916</v>
      </c>
      <c r="M129" s="13" t="s">
        <v>79</v>
      </c>
      <c r="N129" s="18" t="s">
        <v>25</v>
      </c>
      <c r="O129" s="29"/>
    </row>
    <row r="130" spans="1:15">
      <c r="A130" s="52">
        <v>43528</v>
      </c>
      <c r="B130" s="13" t="s">
        <v>32</v>
      </c>
      <c r="C130" s="13" t="s">
        <v>21</v>
      </c>
      <c r="D130" s="13" t="s">
        <v>22</v>
      </c>
      <c r="E130" s="38"/>
      <c r="F130" s="38">
        <v>1000</v>
      </c>
      <c r="G130" s="42">
        <f t="shared" si="2"/>
        <v>-1107919</v>
      </c>
      <c r="H130" s="138">
        <f t="shared" si="3"/>
        <v>1.7641662550278738</v>
      </c>
      <c r="I130" s="138">
        <v>566.84</v>
      </c>
      <c r="J130" s="13" t="s">
        <v>23</v>
      </c>
      <c r="K130" s="13" t="s">
        <v>31</v>
      </c>
      <c r="L130" s="74" t="s">
        <v>916</v>
      </c>
      <c r="M130" s="13" t="s">
        <v>79</v>
      </c>
      <c r="N130" s="18" t="s">
        <v>25</v>
      </c>
      <c r="O130" s="29"/>
    </row>
    <row r="131" spans="1:15">
      <c r="A131" s="52">
        <v>43528</v>
      </c>
      <c r="B131" s="13" t="s">
        <v>133</v>
      </c>
      <c r="C131" s="13" t="s">
        <v>134</v>
      </c>
      <c r="D131" s="41" t="s">
        <v>77</v>
      </c>
      <c r="E131" s="38"/>
      <c r="F131" s="38">
        <v>106000</v>
      </c>
      <c r="G131" s="42">
        <f t="shared" si="2"/>
        <v>-1213919</v>
      </c>
      <c r="H131" s="138">
        <f t="shared" si="3"/>
        <v>189.29923565968997</v>
      </c>
      <c r="I131" s="138">
        <v>559.96</v>
      </c>
      <c r="J131" s="13" t="s">
        <v>59</v>
      </c>
      <c r="K131" s="13">
        <v>26</v>
      </c>
      <c r="L131" s="74" t="s">
        <v>919</v>
      </c>
      <c r="M131" s="13" t="s">
        <v>79</v>
      </c>
      <c r="N131" s="18" t="s">
        <v>36</v>
      </c>
      <c r="O131" s="60"/>
    </row>
    <row r="132" spans="1:15">
      <c r="A132" s="52">
        <v>43528</v>
      </c>
      <c r="B132" s="13" t="s">
        <v>953</v>
      </c>
      <c r="C132" s="13" t="s">
        <v>136</v>
      </c>
      <c r="D132" s="41" t="s">
        <v>77</v>
      </c>
      <c r="E132" s="38"/>
      <c r="F132" s="38">
        <v>15000</v>
      </c>
      <c r="G132" s="42">
        <f t="shared" si="2"/>
        <v>-1228919</v>
      </c>
      <c r="H132" s="138">
        <f t="shared" si="3"/>
        <v>26.787627687691977</v>
      </c>
      <c r="I132" s="138">
        <v>559.96</v>
      </c>
      <c r="J132" s="13" t="s">
        <v>59</v>
      </c>
      <c r="K132" s="13">
        <v>28</v>
      </c>
      <c r="L132" s="74" t="s">
        <v>919</v>
      </c>
      <c r="M132" s="13" t="s">
        <v>79</v>
      </c>
      <c r="N132" s="18" t="s">
        <v>36</v>
      </c>
      <c r="O132" s="60"/>
    </row>
    <row r="133" spans="1:15">
      <c r="A133" s="52">
        <v>43528</v>
      </c>
      <c r="B133" s="13" t="s">
        <v>139</v>
      </c>
      <c r="C133" s="13" t="s">
        <v>140</v>
      </c>
      <c r="D133" s="13" t="s">
        <v>128</v>
      </c>
      <c r="E133" s="38"/>
      <c r="F133" s="38">
        <v>7500</v>
      </c>
      <c r="G133" s="42">
        <f t="shared" si="2"/>
        <v>-1236419</v>
      </c>
      <c r="H133" s="138">
        <f t="shared" si="3"/>
        <v>13.589172147632768</v>
      </c>
      <c r="I133" s="138">
        <v>551.91</v>
      </c>
      <c r="J133" s="13" t="s">
        <v>59</v>
      </c>
      <c r="K133" s="13" t="s">
        <v>138</v>
      </c>
      <c r="L133" s="41" t="s">
        <v>1000</v>
      </c>
      <c r="M133" s="13" t="s">
        <v>79</v>
      </c>
      <c r="N133" s="18" t="s">
        <v>36</v>
      </c>
      <c r="O133" s="60"/>
    </row>
    <row r="134" spans="1:15">
      <c r="A134" s="52">
        <v>43528</v>
      </c>
      <c r="B134" s="13" t="s">
        <v>203</v>
      </c>
      <c r="C134" s="13" t="s">
        <v>21</v>
      </c>
      <c r="D134" s="41" t="s">
        <v>77</v>
      </c>
      <c r="E134" s="38"/>
      <c r="F134" s="38">
        <v>1000</v>
      </c>
      <c r="G134" s="42">
        <f t="shared" si="2"/>
        <v>-1237419</v>
      </c>
      <c r="H134" s="138">
        <f t="shared" si="3"/>
        <v>1.7858418458461318</v>
      </c>
      <c r="I134" s="138">
        <v>559.96</v>
      </c>
      <c r="J134" s="41" t="s">
        <v>131</v>
      </c>
      <c r="K134" s="13" t="s">
        <v>24</v>
      </c>
      <c r="L134" s="74" t="s">
        <v>919</v>
      </c>
      <c r="M134" s="13" t="s">
        <v>79</v>
      </c>
      <c r="N134" s="13" t="s">
        <v>25</v>
      </c>
      <c r="O134" s="56"/>
    </row>
    <row r="135" spans="1:15">
      <c r="A135" s="52">
        <v>43528</v>
      </c>
      <c r="B135" s="13" t="s">
        <v>26</v>
      </c>
      <c r="C135" s="13" t="s">
        <v>27</v>
      </c>
      <c r="D135" s="41" t="s">
        <v>77</v>
      </c>
      <c r="E135" s="38"/>
      <c r="F135" s="38">
        <v>1000</v>
      </c>
      <c r="G135" s="42">
        <f t="shared" si="2"/>
        <v>-1238419</v>
      </c>
      <c r="H135" s="138">
        <f t="shared" si="3"/>
        <v>1.7858418458461318</v>
      </c>
      <c r="I135" s="138">
        <v>559.96</v>
      </c>
      <c r="J135" s="41" t="s">
        <v>131</v>
      </c>
      <c r="K135" s="13" t="s">
        <v>24</v>
      </c>
      <c r="L135" s="74" t="s">
        <v>919</v>
      </c>
      <c r="M135" s="13" t="s">
        <v>79</v>
      </c>
      <c r="N135" s="13" t="s">
        <v>25</v>
      </c>
      <c r="O135" s="56"/>
    </row>
    <row r="136" spans="1:15">
      <c r="A136" s="52">
        <v>43528</v>
      </c>
      <c r="B136" s="41" t="s">
        <v>204</v>
      </c>
      <c r="C136" s="13" t="s">
        <v>21</v>
      </c>
      <c r="D136" s="41" t="s">
        <v>77</v>
      </c>
      <c r="E136" s="46"/>
      <c r="F136" s="38">
        <v>1000</v>
      </c>
      <c r="G136" s="42">
        <f t="shared" si="2"/>
        <v>-1239419</v>
      </c>
      <c r="H136" s="138">
        <f t="shared" si="3"/>
        <v>1.7858418458461318</v>
      </c>
      <c r="I136" s="138">
        <v>559.96</v>
      </c>
      <c r="J136" s="41" t="s">
        <v>131</v>
      </c>
      <c r="K136" s="13" t="s">
        <v>24</v>
      </c>
      <c r="L136" s="74" t="s">
        <v>919</v>
      </c>
      <c r="M136" s="13" t="s">
        <v>79</v>
      </c>
      <c r="N136" s="13" t="s">
        <v>25</v>
      </c>
      <c r="O136" s="58"/>
    </row>
    <row r="137" spans="1:15">
      <c r="A137" s="52">
        <v>43528</v>
      </c>
      <c r="B137" s="41" t="s">
        <v>253</v>
      </c>
      <c r="C137" s="13" t="s">
        <v>41</v>
      </c>
      <c r="D137" s="41" t="s">
        <v>77</v>
      </c>
      <c r="E137" s="46"/>
      <c r="F137" s="46">
        <v>90000</v>
      </c>
      <c r="G137" s="42">
        <f t="shared" si="2"/>
        <v>-1329419</v>
      </c>
      <c r="H137" s="138">
        <f t="shared" si="3"/>
        <v>160.72576612615185</v>
      </c>
      <c r="I137" s="138">
        <v>559.96</v>
      </c>
      <c r="J137" s="41" t="s">
        <v>145</v>
      </c>
      <c r="K137" s="13">
        <v>1</v>
      </c>
      <c r="L137" s="74" t="s">
        <v>919</v>
      </c>
      <c r="M137" s="13" t="s">
        <v>79</v>
      </c>
      <c r="N137" s="18" t="s">
        <v>36</v>
      </c>
      <c r="O137" s="61"/>
    </row>
    <row r="138" spans="1:15">
      <c r="A138" s="52">
        <v>43528</v>
      </c>
      <c r="B138" s="41" t="s">
        <v>255</v>
      </c>
      <c r="C138" s="13" t="s">
        <v>21</v>
      </c>
      <c r="D138" s="41" t="s">
        <v>77</v>
      </c>
      <c r="E138" s="46"/>
      <c r="F138" s="46">
        <v>300</v>
      </c>
      <c r="G138" s="42">
        <f t="shared" si="2"/>
        <v>-1329719</v>
      </c>
      <c r="H138" s="138">
        <f t="shared" si="3"/>
        <v>0.53575255375383957</v>
      </c>
      <c r="I138" s="138">
        <v>559.96</v>
      </c>
      <c r="J138" s="41" t="s">
        <v>145</v>
      </c>
      <c r="K138" s="13" t="s">
        <v>24</v>
      </c>
      <c r="L138" s="74" t="s">
        <v>919</v>
      </c>
      <c r="M138" s="13" t="s">
        <v>79</v>
      </c>
      <c r="N138" s="18" t="s">
        <v>25</v>
      </c>
      <c r="O138" s="29"/>
    </row>
    <row r="139" spans="1:15">
      <c r="A139" s="52">
        <v>43528</v>
      </c>
      <c r="B139" s="41" t="s">
        <v>256</v>
      </c>
      <c r="C139" s="13" t="s">
        <v>21</v>
      </c>
      <c r="D139" s="41" t="s">
        <v>77</v>
      </c>
      <c r="E139" s="46"/>
      <c r="F139" s="46">
        <v>300</v>
      </c>
      <c r="G139" s="42">
        <f t="shared" si="2"/>
        <v>-1330019</v>
      </c>
      <c r="H139" s="138">
        <f t="shared" si="3"/>
        <v>0.53575255375383957</v>
      </c>
      <c r="I139" s="138">
        <v>559.96</v>
      </c>
      <c r="J139" s="41" t="s">
        <v>145</v>
      </c>
      <c r="K139" s="13" t="s">
        <v>24</v>
      </c>
      <c r="L139" s="74" t="s">
        <v>919</v>
      </c>
      <c r="M139" s="13" t="s">
        <v>79</v>
      </c>
      <c r="N139" s="18" t="s">
        <v>25</v>
      </c>
      <c r="O139" s="29"/>
    </row>
    <row r="140" spans="1:15">
      <c r="A140" s="52">
        <v>43528</v>
      </c>
      <c r="B140" s="41" t="s">
        <v>257</v>
      </c>
      <c r="C140" s="13" t="s">
        <v>21</v>
      </c>
      <c r="D140" s="41" t="s">
        <v>77</v>
      </c>
      <c r="E140" s="46"/>
      <c r="F140" s="46">
        <v>300</v>
      </c>
      <c r="G140" s="42">
        <f t="shared" ref="G140:G203" si="4">G139+E140-F140</f>
        <v>-1330319</v>
      </c>
      <c r="H140" s="138">
        <f t="shared" ref="H140:H203" si="5">+F140/I140</f>
        <v>0.53575255375383957</v>
      </c>
      <c r="I140" s="138">
        <v>559.96</v>
      </c>
      <c r="J140" s="41" t="s">
        <v>145</v>
      </c>
      <c r="K140" s="13" t="s">
        <v>24</v>
      </c>
      <c r="L140" s="74" t="s">
        <v>919</v>
      </c>
      <c r="M140" s="13" t="s">
        <v>79</v>
      </c>
      <c r="N140" s="18" t="s">
        <v>25</v>
      </c>
      <c r="O140" s="29"/>
    </row>
    <row r="141" spans="1:15">
      <c r="A141" s="52">
        <v>43528</v>
      </c>
      <c r="B141" s="41" t="s">
        <v>258</v>
      </c>
      <c r="C141" s="13" t="s">
        <v>21</v>
      </c>
      <c r="D141" s="41" t="s">
        <v>77</v>
      </c>
      <c r="E141" s="46"/>
      <c r="F141" s="46">
        <v>300</v>
      </c>
      <c r="G141" s="42">
        <f t="shared" si="4"/>
        <v>-1330619</v>
      </c>
      <c r="H141" s="138">
        <f t="shared" si="5"/>
        <v>0.53575255375383957</v>
      </c>
      <c r="I141" s="138">
        <v>559.96</v>
      </c>
      <c r="J141" s="41" t="s">
        <v>145</v>
      </c>
      <c r="K141" s="13" t="s">
        <v>24</v>
      </c>
      <c r="L141" s="74" t="s">
        <v>919</v>
      </c>
      <c r="M141" s="13" t="s">
        <v>79</v>
      </c>
      <c r="N141" s="18" t="s">
        <v>25</v>
      </c>
      <c r="O141" s="31"/>
    </row>
    <row r="142" spans="1:15">
      <c r="A142" s="52">
        <v>43528</v>
      </c>
      <c r="B142" s="41" t="s">
        <v>977</v>
      </c>
      <c r="C142" s="13" t="s">
        <v>21</v>
      </c>
      <c r="D142" s="41" t="s">
        <v>77</v>
      </c>
      <c r="E142" s="46"/>
      <c r="F142" s="46">
        <v>300</v>
      </c>
      <c r="G142" s="42">
        <f t="shared" si="4"/>
        <v>-1330919</v>
      </c>
      <c r="H142" s="138">
        <f t="shared" si="5"/>
        <v>0.53575255375383957</v>
      </c>
      <c r="I142" s="138">
        <v>559.96</v>
      </c>
      <c r="J142" s="41" t="s">
        <v>145</v>
      </c>
      <c r="K142" s="13" t="s">
        <v>24</v>
      </c>
      <c r="L142" s="74" t="s">
        <v>919</v>
      </c>
      <c r="M142" s="13" t="s">
        <v>79</v>
      </c>
      <c r="N142" s="18" t="s">
        <v>25</v>
      </c>
      <c r="O142" s="31"/>
    </row>
    <row r="143" spans="1:15">
      <c r="A143" s="52">
        <v>43528</v>
      </c>
      <c r="B143" s="41" t="s">
        <v>259</v>
      </c>
      <c r="C143" s="13" t="s">
        <v>21</v>
      </c>
      <c r="D143" s="41" t="s">
        <v>77</v>
      </c>
      <c r="E143" s="46"/>
      <c r="F143" s="46">
        <v>300</v>
      </c>
      <c r="G143" s="42">
        <f t="shared" si="4"/>
        <v>-1331219</v>
      </c>
      <c r="H143" s="138">
        <f t="shared" si="5"/>
        <v>0.53575255375383957</v>
      </c>
      <c r="I143" s="138">
        <v>559.96</v>
      </c>
      <c r="J143" s="41" t="s">
        <v>145</v>
      </c>
      <c r="K143" s="13" t="s">
        <v>24</v>
      </c>
      <c r="L143" s="74" t="s">
        <v>919</v>
      </c>
      <c r="M143" s="13" t="s">
        <v>79</v>
      </c>
      <c r="N143" s="18" t="s">
        <v>25</v>
      </c>
      <c r="O143" s="29"/>
    </row>
    <row r="144" spans="1:15">
      <c r="A144" s="52">
        <v>43528</v>
      </c>
      <c r="B144" s="41" t="s">
        <v>260</v>
      </c>
      <c r="C144" s="13" t="s">
        <v>21</v>
      </c>
      <c r="D144" s="41" t="s">
        <v>77</v>
      </c>
      <c r="E144" s="46"/>
      <c r="F144" s="46">
        <v>300</v>
      </c>
      <c r="G144" s="42">
        <f t="shared" si="4"/>
        <v>-1331519</v>
      </c>
      <c r="H144" s="138">
        <f t="shared" si="5"/>
        <v>0.53575255375383957</v>
      </c>
      <c r="I144" s="138">
        <v>559.96</v>
      </c>
      <c r="J144" s="41" t="s">
        <v>145</v>
      </c>
      <c r="K144" s="13" t="s">
        <v>24</v>
      </c>
      <c r="L144" s="74" t="s">
        <v>919</v>
      </c>
      <c r="M144" s="13" t="s">
        <v>79</v>
      </c>
      <c r="N144" s="18" t="s">
        <v>25</v>
      </c>
      <c r="O144" s="29"/>
    </row>
    <row r="145" spans="1:15">
      <c r="A145" s="52">
        <v>43528</v>
      </c>
      <c r="B145" s="41" t="s">
        <v>261</v>
      </c>
      <c r="C145" s="13" t="s">
        <v>21</v>
      </c>
      <c r="D145" s="41" t="s">
        <v>77</v>
      </c>
      <c r="E145" s="46"/>
      <c r="F145" s="46">
        <v>300</v>
      </c>
      <c r="G145" s="42">
        <f t="shared" si="4"/>
        <v>-1331819</v>
      </c>
      <c r="H145" s="138">
        <f t="shared" si="5"/>
        <v>0.53575255375383957</v>
      </c>
      <c r="I145" s="138">
        <v>559.96</v>
      </c>
      <c r="J145" s="41" t="s">
        <v>145</v>
      </c>
      <c r="K145" s="13" t="s">
        <v>24</v>
      </c>
      <c r="L145" s="74" t="s">
        <v>919</v>
      </c>
      <c r="M145" s="13" t="s">
        <v>79</v>
      </c>
      <c r="N145" s="18" t="s">
        <v>25</v>
      </c>
      <c r="O145" s="29"/>
    </row>
    <row r="146" spans="1:15">
      <c r="A146" s="52">
        <v>43528</v>
      </c>
      <c r="B146" s="41" t="s">
        <v>262</v>
      </c>
      <c r="C146" s="13" t="s">
        <v>21</v>
      </c>
      <c r="D146" s="41" t="s">
        <v>77</v>
      </c>
      <c r="E146" s="46"/>
      <c r="F146" s="46">
        <v>300</v>
      </c>
      <c r="G146" s="42">
        <f t="shared" si="4"/>
        <v>-1332119</v>
      </c>
      <c r="H146" s="138">
        <f t="shared" si="5"/>
        <v>0.53575255375383957</v>
      </c>
      <c r="I146" s="138">
        <v>559.96</v>
      </c>
      <c r="J146" s="41" t="s">
        <v>145</v>
      </c>
      <c r="K146" s="13" t="s">
        <v>24</v>
      </c>
      <c r="L146" s="74" t="s">
        <v>919</v>
      </c>
      <c r="M146" s="13" t="s">
        <v>79</v>
      </c>
      <c r="N146" s="18" t="s">
        <v>25</v>
      </c>
      <c r="O146" s="29"/>
    </row>
    <row r="147" spans="1:15">
      <c r="A147" s="52">
        <v>43528</v>
      </c>
      <c r="B147" s="13" t="s">
        <v>359</v>
      </c>
      <c r="C147" s="13" t="s">
        <v>21</v>
      </c>
      <c r="D147" s="41" t="s">
        <v>77</v>
      </c>
      <c r="E147" s="38"/>
      <c r="F147" s="38">
        <v>500</v>
      </c>
      <c r="G147" s="42">
        <f t="shared" si="4"/>
        <v>-1332619</v>
      </c>
      <c r="H147" s="138">
        <f t="shared" si="5"/>
        <v>0.89292092292306591</v>
      </c>
      <c r="I147" s="138">
        <v>559.96</v>
      </c>
      <c r="J147" s="13" t="s">
        <v>144</v>
      </c>
      <c r="K147" s="13" t="s">
        <v>24</v>
      </c>
      <c r="L147" s="74" t="s">
        <v>919</v>
      </c>
      <c r="M147" s="13" t="s">
        <v>79</v>
      </c>
      <c r="N147" s="13" t="s">
        <v>25</v>
      </c>
      <c r="O147" s="57"/>
    </row>
    <row r="148" spans="1:15">
      <c r="A148" s="52">
        <v>43528</v>
      </c>
      <c r="B148" s="13" t="s">
        <v>373</v>
      </c>
      <c r="C148" s="13" t="s">
        <v>21</v>
      </c>
      <c r="D148" s="13" t="s">
        <v>130</v>
      </c>
      <c r="E148" s="38"/>
      <c r="F148" s="38">
        <v>1000</v>
      </c>
      <c r="G148" s="42">
        <f t="shared" si="4"/>
        <v>-1333619</v>
      </c>
      <c r="H148" s="138">
        <f t="shared" si="5"/>
        <v>1.7858418458461318</v>
      </c>
      <c r="I148" s="138">
        <v>559.96</v>
      </c>
      <c r="J148" s="13" t="s">
        <v>129</v>
      </c>
      <c r="K148" s="13" t="s">
        <v>24</v>
      </c>
      <c r="L148" s="74" t="s">
        <v>919</v>
      </c>
      <c r="M148" s="13" t="s">
        <v>79</v>
      </c>
      <c r="N148" s="18" t="s">
        <v>25</v>
      </c>
      <c r="O148" s="57"/>
    </row>
    <row r="149" spans="1:15">
      <c r="A149" s="52">
        <v>43528</v>
      </c>
      <c r="B149" s="13" t="s">
        <v>374</v>
      </c>
      <c r="C149" s="13" t="s">
        <v>21</v>
      </c>
      <c r="D149" s="13" t="s">
        <v>130</v>
      </c>
      <c r="E149" s="38"/>
      <c r="F149" s="38">
        <v>1000</v>
      </c>
      <c r="G149" s="42">
        <f t="shared" si="4"/>
        <v>-1334619</v>
      </c>
      <c r="H149" s="138">
        <f t="shared" si="5"/>
        <v>1.7858418458461318</v>
      </c>
      <c r="I149" s="138">
        <v>559.96</v>
      </c>
      <c r="J149" s="13" t="s">
        <v>129</v>
      </c>
      <c r="K149" s="13" t="s">
        <v>24</v>
      </c>
      <c r="L149" s="74" t="s">
        <v>919</v>
      </c>
      <c r="M149" s="13" t="s">
        <v>79</v>
      </c>
      <c r="N149" s="18" t="s">
        <v>25</v>
      </c>
      <c r="O149" s="57"/>
    </row>
    <row r="150" spans="1:15">
      <c r="A150" s="52">
        <v>43528</v>
      </c>
      <c r="B150" s="13" t="s">
        <v>375</v>
      </c>
      <c r="C150" s="13" t="s">
        <v>21</v>
      </c>
      <c r="D150" s="13" t="s">
        <v>130</v>
      </c>
      <c r="E150" s="38"/>
      <c r="F150" s="38">
        <v>1000</v>
      </c>
      <c r="G150" s="42">
        <f t="shared" si="4"/>
        <v>-1335619</v>
      </c>
      <c r="H150" s="138">
        <f t="shared" si="5"/>
        <v>1.7858418458461318</v>
      </c>
      <c r="I150" s="138">
        <v>559.96</v>
      </c>
      <c r="J150" s="13" t="s">
        <v>129</v>
      </c>
      <c r="K150" s="13" t="s">
        <v>24</v>
      </c>
      <c r="L150" s="74" t="s">
        <v>919</v>
      </c>
      <c r="M150" s="13" t="s">
        <v>79</v>
      </c>
      <c r="N150" s="18" t="s">
        <v>25</v>
      </c>
      <c r="O150" s="57"/>
    </row>
    <row r="151" spans="1:15">
      <c r="A151" s="52">
        <v>43528</v>
      </c>
      <c r="B151" s="13" t="s">
        <v>376</v>
      </c>
      <c r="C151" s="13" t="s">
        <v>21</v>
      </c>
      <c r="D151" s="13" t="s">
        <v>130</v>
      </c>
      <c r="E151" s="38"/>
      <c r="F151" s="38">
        <v>1000</v>
      </c>
      <c r="G151" s="42">
        <f t="shared" si="4"/>
        <v>-1336619</v>
      </c>
      <c r="H151" s="138">
        <f t="shared" si="5"/>
        <v>1.7858418458461318</v>
      </c>
      <c r="I151" s="138">
        <v>559.96</v>
      </c>
      <c r="J151" s="13" t="s">
        <v>129</v>
      </c>
      <c r="K151" s="13" t="s">
        <v>24</v>
      </c>
      <c r="L151" s="74" t="s">
        <v>919</v>
      </c>
      <c r="M151" s="13" t="s">
        <v>79</v>
      </c>
      <c r="N151" s="18" t="s">
        <v>25</v>
      </c>
      <c r="O151" s="57"/>
    </row>
    <row r="152" spans="1:15">
      <c r="A152" s="52">
        <v>43528</v>
      </c>
      <c r="B152" s="13" t="s">
        <v>377</v>
      </c>
      <c r="C152" s="13" t="s">
        <v>21</v>
      </c>
      <c r="D152" s="13" t="s">
        <v>130</v>
      </c>
      <c r="E152" s="38"/>
      <c r="F152" s="38">
        <v>1000</v>
      </c>
      <c r="G152" s="42">
        <f t="shared" si="4"/>
        <v>-1337619</v>
      </c>
      <c r="H152" s="138">
        <f t="shared" si="5"/>
        <v>1.7858418458461318</v>
      </c>
      <c r="I152" s="138">
        <v>559.96</v>
      </c>
      <c r="J152" s="13" t="s">
        <v>129</v>
      </c>
      <c r="K152" s="13" t="s">
        <v>24</v>
      </c>
      <c r="L152" s="74" t="s">
        <v>919</v>
      </c>
      <c r="M152" s="13" t="s">
        <v>79</v>
      </c>
      <c r="N152" s="18" t="s">
        <v>25</v>
      </c>
      <c r="O152" s="57"/>
    </row>
    <row r="153" spans="1:15">
      <c r="A153" s="52">
        <v>43528</v>
      </c>
      <c r="B153" s="41" t="s">
        <v>498</v>
      </c>
      <c r="C153" s="13" t="s">
        <v>21</v>
      </c>
      <c r="D153" s="41" t="s">
        <v>77</v>
      </c>
      <c r="E153" s="38"/>
      <c r="F153" s="38">
        <v>1000</v>
      </c>
      <c r="G153" s="42">
        <f t="shared" si="4"/>
        <v>-1338619</v>
      </c>
      <c r="H153" s="138">
        <f t="shared" si="5"/>
        <v>1.7858418458461318</v>
      </c>
      <c r="I153" s="138">
        <v>559.96</v>
      </c>
      <c r="J153" s="18" t="s">
        <v>132</v>
      </c>
      <c r="K153" s="41" t="s">
        <v>24</v>
      </c>
      <c r="L153" s="74" t="s">
        <v>919</v>
      </c>
      <c r="M153" s="13" t="s">
        <v>79</v>
      </c>
      <c r="N153" s="18" t="s">
        <v>25</v>
      </c>
    </row>
    <row r="154" spans="1:15">
      <c r="A154" s="52">
        <v>43528</v>
      </c>
      <c r="B154" s="41" t="s">
        <v>499</v>
      </c>
      <c r="C154" s="13" t="s">
        <v>21</v>
      </c>
      <c r="D154" s="41" t="s">
        <v>77</v>
      </c>
      <c r="E154" s="38"/>
      <c r="F154" s="38">
        <v>1000</v>
      </c>
      <c r="G154" s="42">
        <f t="shared" si="4"/>
        <v>-1339619</v>
      </c>
      <c r="H154" s="138">
        <f t="shared" si="5"/>
        <v>1.7858418458461318</v>
      </c>
      <c r="I154" s="138">
        <v>559.96</v>
      </c>
      <c r="J154" s="18" t="s">
        <v>132</v>
      </c>
      <c r="K154" s="41" t="s">
        <v>24</v>
      </c>
      <c r="L154" s="74" t="s">
        <v>919</v>
      </c>
      <c r="M154" s="13" t="s">
        <v>79</v>
      </c>
      <c r="N154" s="18" t="s">
        <v>25</v>
      </c>
    </row>
    <row r="155" spans="1:15">
      <c r="A155" s="52">
        <v>43528</v>
      </c>
      <c r="B155" s="41" t="s">
        <v>500</v>
      </c>
      <c r="C155" s="13" t="s">
        <v>21</v>
      </c>
      <c r="D155" s="41" t="s">
        <v>77</v>
      </c>
      <c r="E155" s="38"/>
      <c r="F155" s="38">
        <v>1000</v>
      </c>
      <c r="G155" s="42">
        <f t="shared" si="4"/>
        <v>-1340619</v>
      </c>
      <c r="H155" s="138">
        <f t="shared" si="5"/>
        <v>1.7858418458461318</v>
      </c>
      <c r="I155" s="138">
        <v>559.96</v>
      </c>
      <c r="J155" s="18" t="s">
        <v>132</v>
      </c>
      <c r="K155" s="41" t="s">
        <v>24</v>
      </c>
      <c r="L155" s="74" t="s">
        <v>919</v>
      </c>
      <c r="M155" s="13" t="s">
        <v>79</v>
      </c>
      <c r="N155" s="18" t="s">
        <v>25</v>
      </c>
    </row>
    <row r="156" spans="1:15">
      <c r="A156" s="52">
        <v>43528</v>
      </c>
      <c r="B156" s="41" t="s">
        <v>974</v>
      </c>
      <c r="C156" s="13" t="s">
        <v>134</v>
      </c>
      <c r="D156" s="41" t="s">
        <v>77</v>
      </c>
      <c r="E156" s="38"/>
      <c r="F156" s="38">
        <v>38000</v>
      </c>
      <c r="G156" s="42">
        <f t="shared" si="4"/>
        <v>-1378619</v>
      </c>
      <c r="H156" s="138">
        <f t="shared" si="5"/>
        <v>67.861990142153005</v>
      </c>
      <c r="I156" s="138">
        <v>559.96</v>
      </c>
      <c r="J156" s="18" t="s">
        <v>132</v>
      </c>
      <c r="K156" s="41">
        <v>12587</v>
      </c>
      <c r="L156" s="74" t="s">
        <v>919</v>
      </c>
      <c r="M156" s="13" t="s">
        <v>79</v>
      </c>
      <c r="N156" s="18" t="s">
        <v>36</v>
      </c>
      <c r="O156" s="57"/>
    </row>
    <row r="157" spans="1:15">
      <c r="A157" s="52">
        <v>43528</v>
      </c>
      <c r="B157" s="18" t="s">
        <v>1005</v>
      </c>
      <c r="C157" s="13" t="s">
        <v>41</v>
      </c>
      <c r="D157" s="41" t="s">
        <v>77</v>
      </c>
      <c r="E157" s="40"/>
      <c r="F157" s="40">
        <v>120000</v>
      </c>
      <c r="G157" s="42">
        <f t="shared" si="4"/>
        <v>-1498619</v>
      </c>
      <c r="H157" s="138">
        <f t="shared" si="5"/>
        <v>214.30102150153581</v>
      </c>
      <c r="I157" s="138">
        <v>559.96</v>
      </c>
      <c r="J157" s="18" t="s">
        <v>588</v>
      </c>
      <c r="K157" s="41">
        <v>542</v>
      </c>
      <c r="L157" s="74" t="s">
        <v>919</v>
      </c>
      <c r="M157" s="13" t="s">
        <v>79</v>
      </c>
      <c r="N157" s="18" t="s">
        <v>36</v>
      </c>
      <c r="O157" s="58"/>
    </row>
    <row r="158" spans="1:15">
      <c r="A158" s="52">
        <v>43528</v>
      </c>
      <c r="B158" s="18" t="s">
        <v>608</v>
      </c>
      <c r="C158" s="41" t="s">
        <v>80</v>
      </c>
      <c r="D158" s="41" t="s">
        <v>77</v>
      </c>
      <c r="E158" s="40"/>
      <c r="F158" s="40">
        <v>8000</v>
      </c>
      <c r="G158" s="42">
        <f t="shared" si="4"/>
        <v>-1506619</v>
      </c>
      <c r="H158" s="138">
        <f t="shared" si="5"/>
        <v>14.286734766769055</v>
      </c>
      <c r="I158" s="138">
        <v>559.96</v>
      </c>
      <c r="J158" s="18" t="s">
        <v>588</v>
      </c>
      <c r="K158" s="41" t="s">
        <v>24</v>
      </c>
      <c r="L158" s="74" t="s">
        <v>919</v>
      </c>
      <c r="M158" s="13" t="s">
        <v>79</v>
      </c>
      <c r="N158" s="18" t="s">
        <v>25</v>
      </c>
      <c r="O158" s="58"/>
    </row>
    <row r="159" spans="1:15">
      <c r="A159" s="52">
        <v>43528</v>
      </c>
      <c r="B159" s="18" t="s">
        <v>609</v>
      </c>
      <c r="C159" s="13" t="s">
        <v>21</v>
      </c>
      <c r="D159" s="41" t="s">
        <v>77</v>
      </c>
      <c r="E159" s="40"/>
      <c r="F159" s="40">
        <v>500</v>
      </c>
      <c r="G159" s="42">
        <f t="shared" si="4"/>
        <v>-1507119</v>
      </c>
      <c r="H159" s="138">
        <f t="shared" si="5"/>
        <v>0.89292092292306591</v>
      </c>
      <c r="I159" s="138">
        <v>559.96</v>
      </c>
      <c r="J159" s="18" t="s">
        <v>588</v>
      </c>
      <c r="K159" s="41" t="s">
        <v>24</v>
      </c>
      <c r="L159" s="74" t="s">
        <v>919</v>
      </c>
      <c r="M159" s="13" t="s">
        <v>79</v>
      </c>
      <c r="N159" s="18" t="s">
        <v>25</v>
      </c>
      <c r="O159" s="30"/>
    </row>
    <row r="160" spans="1:15">
      <c r="A160" s="52">
        <v>43528</v>
      </c>
      <c r="B160" s="18" t="s">
        <v>610</v>
      </c>
      <c r="C160" s="13" t="s">
        <v>21</v>
      </c>
      <c r="D160" s="41" t="s">
        <v>77</v>
      </c>
      <c r="E160" s="40"/>
      <c r="F160" s="40">
        <v>500</v>
      </c>
      <c r="G160" s="42">
        <f t="shared" si="4"/>
        <v>-1507619</v>
      </c>
      <c r="H160" s="138">
        <f t="shared" si="5"/>
        <v>0.89292092292306591</v>
      </c>
      <c r="I160" s="138">
        <v>559.96</v>
      </c>
      <c r="J160" s="18" t="s">
        <v>588</v>
      </c>
      <c r="K160" s="41" t="s">
        <v>24</v>
      </c>
      <c r="L160" s="74" t="s">
        <v>919</v>
      </c>
      <c r="M160" s="13" t="s">
        <v>79</v>
      </c>
      <c r="N160" s="18" t="s">
        <v>25</v>
      </c>
      <c r="O160" s="30"/>
    </row>
    <row r="161" spans="1:15">
      <c r="A161" s="52">
        <v>43528</v>
      </c>
      <c r="B161" s="18" t="s">
        <v>591</v>
      </c>
      <c r="C161" s="13" t="s">
        <v>21</v>
      </c>
      <c r="D161" s="41" t="s">
        <v>77</v>
      </c>
      <c r="E161" s="40"/>
      <c r="F161" s="40">
        <v>500</v>
      </c>
      <c r="G161" s="42">
        <f t="shared" si="4"/>
        <v>-1508119</v>
      </c>
      <c r="H161" s="138">
        <f t="shared" si="5"/>
        <v>0.89292092292306591</v>
      </c>
      <c r="I161" s="138">
        <v>559.96</v>
      </c>
      <c r="J161" s="18" t="s">
        <v>588</v>
      </c>
      <c r="K161" s="41" t="s">
        <v>24</v>
      </c>
      <c r="L161" s="74" t="s">
        <v>919</v>
      </c>
      <c r="M161" s="13" t="s">
        <v>79</v>
      </c>
      <c r="N161" s="18" t="s">
        <v>25</v>
      </c>
      <c r="O161" s="30"/>
    </row>
    <row r="162" spans="1:15">
      <c r="A162" s="52">
        <v>43528</v>
      </c>
      <c r="B162" s="18" t="s">
        <v>611</v>
      </c>
      <c r="C162" s="13" t="s">
        <v>21</v>
      </c>
      <c r="D162" s="41" t="s">
        <v>77</v>
      </c>
      <c r="E162" s="40"/>
      <c r="F162" s="40">
        <v>500</v>
      </c>
      <c r="G162" s="42">
        <f t="shared" si="4"/>
        <v>-1508619</v>
      </c>
      <c r="H162" s="138">
        <f t="shared" si="5"/>
        <v>0.89292092292306591</v>
      </c>
      <c r="I162" s="138">
        <v>559.96</v>
      </c>
      <c r="J162" s="18" t="s">
        <v>588</v>
      </c>
      <c r="K162" s="41" t="s">
        <v>24</v>
      </c>
      <c r="L162" s="74" t="s">
        <v>919</v>
      </c>
      <c r="M162" s="13" t="s">
        <v>79</v>
      </c>
      <c r="N162" s="18" t="s">
        <v>25</v>
      </c>
      <c r="O162" s="30"/>
    </row>
    <row r="163" spans="1:15">
      <c r="A163" s="52">
        <v>43528</v>
      </c>
      <c r="B163" s="18" t="s">
        <v>612</v>
      </c>
      <c r="C163" s="13" t="s">
        <v>21</v>
      </c>
      <c r="D163" s="41" t="s">
        <v>77</v>
      </c>
      <c r="E163" s="40"/>
      <c r="F163" s="40">
        <v>500</v>
      </c>
      <c r="G163" s="42">
        <f t="shared" si="4"/>
        <v>-1509119</v>
      </c>
      <c r="H163" s="138">
        <f t="shared" si="5"/>
        <v>0.89292092292306591</v>
      </c>
      <c r="I163" s="138">
        <v>559.96</v>
      </c>
      <c r="J163" s="18" t="s">
        <v>588</v>
      </c>
      <c r="K163" s="41" t="s">
        <v>24</v>
      </c>
      <c r="L163" s="74" t="s">
        <v>919</v>
      </c>
      <c r="M163" s="13" t="s">
        <v>79</v>
      </c>
      <c r="N163" s="18" t="s">
        <v>25</v>
      </c>
      <c r="O163" s="30"/>
    </row>
    <row r="164" spans="1:15">
      <c r="A164" s="52">
        <v>43528</v>
      </c>
      <c r="B164" s="18" t="s">
        <v>613</v>
      </c>
      <c r="C164" s="41" t="s">
        <v>153</v>
      </c>
      <c r="D164" s="41" t="s">
        <v>77</v>
      </c>
      <c r="E164" s="40"/>
      <c r="F164" s="40">
        <v>60000</v>
      </c>
      <c r="G164" s="42">
        <f t="shared" si="4"/>
        <v>-1569119</v>
      </c>
      <c r="H164" s="138">
        <f t="shared" si="5"/>
        <v>107.15051075076791</v>
      </c>
      <c r="I164" s="138">
        <v>559.96</v>
      </c>
      <c r="J164" s="18" t="s">
        <v>588</v>
      </c>
      <c r="K164" s="41">
        <v>3</v>
      </c>
      <c r="L164" s="74" t="s">
        <v>919</v>
      </c>
      <c r="M164" s="13" t="s">
        <v>79</v>
      </c>
      <c r="N164" s="18" t="s">
        <v>36</v>
      </c>
      <c r="O164" s="58"/>
    </row>
    <row r="165" spans="1:15">
      <c r="A165" s="52">
        <v>43528</v>
      </c>
      <c r="B165" s="18" t="s">
        <v>614</v>
      </c>
      <c r="C165" s="13" t="s">
        <v>21</v>
      </c>
      <c r="D165" s="41" t="s">
        <v>77</v>
      </c>
      <c r="E165" s="40"/>
      <c r="F165" s="40">
        <v>500</v>
      </c>
      <c r="G165" s="42">
        <f t="shared" si="4"/>
        <v>-1569619</v>
      </c>
      <c r="H165" s="138">
        <f t="shared" si="5"/>
        <v>0.89292092292306591</v>
      </c>
      <c r="I165" s="138">
        <v>559.96</v>
      </c>
      <c r="J165" s="18" t="s">
        <v>588</v>
      </c>
      <c r="K165" s="41" t="s">
        <v>24</v>
      </c>
      <c r="L165" s="74" t="s">
        <v>919</v>
      </c>
      <c r="M165" s="13" t="s">
        <v>79</v>
      </c>
      <c r="N165" s="18" t="s">
        <v>25</v>
      </c>
      <c r="O165" s="30"/>
    </row>
    <row r="166" spans="1:15">
      <c r="A166" s="52">
        <v>43528</v>
      </c>
      <c r="B166" s="18" t="s">
        <v>594</v>
      </c>
      <c r="C166" s="13" t="s">
        <v>21</v>
      </c>
      <c r="D166" s="41" t="s">
        <v>77</v>
      </c>
      <c r="E166" s="40"/>
      <c r="F166" s="40">
        <v>500</v>
      </c>
      <c r="G166" s="42">
        <f t="shared" si="4"/>
        <v>-1570119</v>
      </c>
      <c r="H166" s="138">
        <f t="shared" si="5"/>
        <v>0.89292092292306591</v>
      </c>
      <c r="I166" s="138">
        <v>559.96</v>
      </c>
      <c r="J166" s="18" t="s">
        <v>588</v>
      </c>
      <c r="K166" s="41" t="s">
        <v>24</v>
      </c>
      <c r="L166" s="74" t="s">
        <v>919</v>
      </c>
      <c r="M166" s="13" t="s">
        <v>79</v>
      </c>
      <c r="N166" s="18" t="s">
        <v>25</v>
      </c>
      <c r="O166" s="30"/>
    </row>
    <row r="167" spans="1:15">
      <c r="A167" s="52">
        <v>43528</v>
      </c>
      <c r="B167" s="18" t="s">
        <v>615</v>
      </c>
      <c r="C167" s="13" t="s">
        <v>21</v>
      </c>
      <c r="D167" s="41" t="s">
        <v>77</v>
      </c>
      <c r="E167" s="40"/>
      <c r="F167" s="40">
        <v>500</v>
      </c>
      <c r="G167" s="42">
        <f t="shared" si="4"/>
        <v>-1570619</v>
      </c>
      <c r="H167" s="138">
        <f t="shared" si="5"/>
        <v>0.89292092292306591</v>
      </c>
      <c r="I167" s="138">
        <v>559.96</v>
      </c>
      <c r="J167" s="18" t="s">
        <v>588</v>
      </c>
      <c r="K167" s="41" t="s">
        <v>24</v>
      </c>
      <c r="L167" s="74" t="s">
        <v>919</v>
      </c>
      <c r="M167" s="13" t="s">
        <v>79</v>
      </c>
      <c r="N167" s="18" t="s">
        <v>25</v>
      </c>
      <c r="O167" s="30"/>
    </row>
    <row r="168" spans="1:15">
      <c r="A168" s="52">
        <v>43528</v>
      </c>
      <c r="B168" s="41" t="s">
        <v>672</v>
      </c>
      <c r="C168" s="13" t="s">
        <v>21</v>
      </c>
      <c r="D168" s="41" t="s">
        <v>77</v>
      </c>
      <c r="E168" s="38"/>
      <c r="F168" s="38">
        <v>1000</v>
      </c>
      <c r="G168" s="42">
        <f t="shared" si="4"/>
        <v>-1571619</v>
      </c>
      <c r="H168" s="138">
        <f t="shared" si="5"/>
        <v>1.7858418458461318</v>
      </c>
      <c r="I168" s="138">
        <v>559.96</v>
      </c>
      <c r="J168" s="18" t="s">
        <v>135</v>
      </c>
      <c r="K168" s="41" t="s">
        <v>24</v>
      </c>
      <c r="L168" s="74" t="s">
        <v>919</v>
      </c>
      <c r="M168" s="13" t="s">
        <v>79</v>
      </c>
      <c r="N168" s="18" t="s">
        <v>25</v>
      </c>
    </row>
    <row r="169" spans="1:15">
      <c r="A169" s="52">
        <v>43528</v>
      </c>
      <c r="B169" s="41" t="s">
        <v>673</v>
      </c>
      <c r="C169" s="13" t="s">
        <v>21</v>
      </c>
      <c r="D169" s="41" t="s">
        <v>77</v>
      </c>
      <c r="E169" s="38"/>
      <c r="F169" s="38">
        <v>1000</v>
      </c>
      <c r="G169" s="42">
        <f t="shared" si="4"/>
        <v>-1572619</v>
      </c>
      <c r="H169" s="138">
        <f t="shared" si="5"/>
        <v>1.7858418458461318</v>
      </c>
      <c r="I169" s="138">
        <v>559.96</v>
      </c>
      <c r="J169" s="18" t="s">
        <v>135</v>
      </c>
      <c r="K169" s="41" t="s">
        <v>24</v>
      </c>
      <c r="L169" s="74" t="s">
        <v>919</v>
      </c>
      <c r="M169" s="13" t="s">
        <v>79</v>
      </c>
      <c r="N169" s="18" t="s">
        <v>25</v>
      </c>
    </row>
    <row r="170" spans="1:15">
      <c r="A170" s="52">
        <v>43528</v>
      </c>
      <c r="B170" s="41" t="s">
        <v>776</v>
      </c>
      <c r="C170" s="13" t="s">
        <v>21</v>
      </c>
      <c r="D170" s="13" t="s">
        <v>22</v>
      </c>
      <c r="E170" s="46"/>
      <c r="F170" s="46">
        <v>10000</v>
      </c>
      <c r="G170" s="42">
        <f t="shared" si="4"/>
        <v>-1582619</v>
      </c>
      <c r="H170" s="138">
        <f t="shared" si="5"/>
        <v>17.641662550278738</v>
      </c>
      <c r="I170" s="138">
        <v>566.84</v>
      </c>
      <c r="J170" s="41" t="s">
        <v>148</v>
      </c>
      <c r="K170" s="41">
        <v>26</v>
      </c>
      <c r="L170" s="74" t="s">
        <v>916</v>
      </c>
      <c r="M170" s="13" t="s">
        <v>79</v>
      </c>
      <c r="N170" s="13" t="s">
        <v>36</v>
      </c>
      <c r="O170" s="58"/>
    </row>
    <row r="171" spans="1:15">
      <c r="A171" s="52">
        <v>43528</v>
      </c>
      <c r="B171" s="41" t="s">
        <v>778</v>
      </c>
      <c r="C171" s="13" t="s">
        <v>21</v>
      </c>
      <c r="D171" s="13" t="s">
        <v>22</v>
      </c>
      <c r="E171" s="46"/>
      <c r="F171" s="46">
        <v>1000</v>
      </c>
      <c r="G171" s="42">
        <f t="shared" si="4"/>
        <v>-1583619</v>
      </c>
      <c r="H171" s="138">
        <f t="shared" si="5"/>
        <v>1.7641662550278738</v>
      </c>
      <c r="I171" s="138">
        <v>566.84</v>
      </c>
      <c r="J171" s="41" t="s">
        <v>148</v>
      </c>
      <c r="K171" s="41" t="s">
        <v>31</v>
      </c>
      <c r="L171" s="74" t="s">
        <v>916</v>
      </c>
      <c r="M171" s="13" t="s">
        <v>79</v>
      </c>
      <c r="N171" s="13" t="s">
        <v>25</v>
      </c>
      <c r="O171" s="29"/>
    </row>
    <row r="172" spans="1:15">
      <c r="A172" s="52">
        <v>43528</v>
      </c>
      <c r="B172" s="41" t="s">
        <v>779</v>
      </c>
      <c r="C172" s="13" t="s">
        <v>21</v>
      </c>
      <c r="D172" s="13" t="s">
        <v>22</v>
      </c>
      <c r="E172" s="46"/>
      <c r="F172" s="46">
        <v>1000</v>
      </c>
      <c r="G172" s="42">
        <f t="shared" si="4"/>
        <v>-1584619</v>
      </c>
      <c r="H172" s="138">
        <f t="shared" si="5"/>
        <v>1.7641662550278738</v>
      </c>
      <c r="I172" s="138">
        <v>566.84</v>
      </c>
      <c r="J172" s="41" t="s">
        <v>148</v>
      </c>
      <c r="K172" s="41" t="s">
        <v>31</v>
      </c>
      <c r="L172" s="74" t="s">
        <v>916</v>
      </c>
      <c r="M172" s="13" t="s">
        <v>79</v>
      </c>
      <c r="N172" s="13" t="s">
        <v>25</v>
      </c>
      <c r="O172" s="29"/>
    </row>
    <row r="173" spans="1:15">
      <c r="A173" s="52">
        <v>43528</v>
      </c>
      <c r="B173" s="41" t="s">
        <v>780</v>
      </c>
      <c r="C173" s="13" t="s">
        <v>41</v>
      </c>
      <c r="D173" s="13" t="s">
        <v>22</v>
      </c>
      <c r="E173" s="46"/>
      <c r="F173" s="46">
        <v>70000</v>
      </c>
      <c r="G173" s="42">
        <f t="shared" si="4"/>
        <v>-1654619</v>
      </c>
      <c r="H173" s="138">
        <f t="shared" si="5"/>
        <v>123.49163785195115</v>
      </c>
      <c r="I173" s="138">
        <v>566.84</v>
      </c>
      <c r="J173" s="41" t="s">
        <v>148</v>
      </c>
      <c r="K173" s="41" t="s">
        <v>31</v>
      </c>
      <c r="L173" s="74" t="s">
        <v>916</v>
      </c>
      <c r="M173" s="13" t="s">
        <v>79</v>
      </c>
      <c r="N173" s="13" t="s">
        <v>25</v>
      </c>
      <c r="O173" s="58"/>
    </row>
    <row r="174" spans="1:15">
      <c r="A174" s="52">
        <v>43528</v>
      </c>
      <c r="B174" s="41" t="s">
        <v>782</v>
      </c>
      <c r="C174" s="13" t="s">
        <v>41</v>
      </c>
      <c r="D174" s="13" t="s">
        <v>22</v>
      </c>
      <c r="E174" s="46"/>
      <c r="F174" s="46">
        <v>15000</v>
      </c>
      <c r="G174" s="42">
        <f t="shared" si="4"/>
        <v>-1669619</v>
      </c>
      <c r="H174" s="138">
        <f t="shared" si="5"/>
        <v>26.462493825418107</v>
      </c>
      <c r="I174" s="138">
        <v>566.84</v>
      </c>
      <c r="J174" s="41" t="s">
        <v>148</v>
      </c>
      <c r="K174" s="41">
        <v>93</v>
      </c>
      <c r="L174" s="74" t="s">
        <v>916</v>
      </c>
      <c r="M174" s="13" t="s">
        <v>79</v>
      </c>
      <c r="N174" s="13" t="s">
        <v>36</v>
      </c>
      <c r="O174" s="58"/>
    </row>
    <row r="175" spans="1:15">
      <c r="A175" s="52">
        <v>43528</v>
      </c>
      <c r="B175" s="18" t="s">
        <v>1006</v>
      </c>
      <c r="C175" s="13" t="s">
        <v>41</v>
      </c>
      <c r="D175" s="41" t="s">
        <v>77</v>
      </c>
      <c r="E175" s="40"/>
      <c r="F175" s="40">
        <v>120000</v>
      </c>
      <c r="G175" s="42">
        <f t="shared" si="4"/>
        <v>-1789619</v>
      </c>
      <c r="H175" s="138">
        <f t="shared" si="5"/>
        <v>214.30102150153581</v>
      </c>
      <c r="I175" s="138">
        <v>559.96</v>
      </c>
      <c r="J175" s="18" t="s">
        <v>855</v>
      </c>
      <c r="K175" s="18">
        <v>543</v>
      </c>
      <c r="L175" s="74" t="s">
        <v>919</v>
      </c>
      <c r="M175" s="13" t="s">
        <v>79</v>
      </c>
      <c r="N175" s="18" t="s">
        <v>36</v>
      </c>
      <c r="O175" s="62"/>
    </row>
    <row r="176" spans="1:15">
      <c r="A176" s="52">
        <v>43528</v>
      </c>
      <c r="B176" s="18" t="s">
        <v>870</v>
      </c>
      <c r="C176" s="13" t="s">
        <v>21</v>
      </c>
      <c r="D176" s="41" t="s">
        <v>77</v>
      </c>
      <c r="E176" s="46"/>
      <c r="F176" s="40">
        <v>500</v>
      </c>
      <c r="G176" s="42">
        <f t="shared" si="4"/>
        <v>-1790119</v>
      </c>
      <c r="H176" s="138">
        <f t="shared" si="5"/>
        <v>0.89292092292306591</v>
      </c>
      <c r="I176" s="138">
        <v>559.96</v>
      </c>
      <c r="J176" s="18" t="s">
        <v>855</v>
      </c>
      <c r="K176" s="18" t="s">
        <v>856</v>
      </c>
      <c r="L176" s="74" t="s">
        <v>919</v>
      </c>
      <c r="M176" s="13" t="s">
        <v>79</v>
      </c>
      <c r="N176" s="18" t="s">
        <v>25</v>
      </c>
      <c r="O176" s="30"/>
    </row>
    <row r="177" spans="1:15">
      <c r="A177" s="52">
        <v>43528</v>
      </c>
      <c r="B177" s="18" t="s">
        <v>871</v>
      </c>
      <c r="C177" s="13" t="s">
        <v>21</v>
      </c>
      <c r="D177" s="41" t="s">
        <v>77</v>
      </c>
      <c r="E177" s="40"/>
      <c r="F177" s="40">
        <v>1000</v>
      </c>
      <c r="G177" s="42">
        <f t="shared" si="4"/>
        <v>-1791119</v>
      </c>
      <c r="H177" s="138">
        <f t="shared" si="5"/>
        <v>1.7858418458461318</v>
      </c>
      <c r="I177" s="138">
        <v>559.96</v>
      </c>
      <c r="J177" s="18" t="s">
        <v>855</v>
      </c>
      <c r="K177" s="18" t="s">
        <v>856</v>
      </c>
      <c r="L177" s="74" t="s">
        <v>919</v>
      </c>
      <c r="M177" s="13" t="s">
        <v>79</v>
      </c>
      <c r="N177" s="18" t="s">
        <v>25</v>
      </c>
      <c r="O177" s="53"/>
    </row>
    <row r="178" spans="1:15">
      <c r="A178" s="52">
        <v>43528</v>
      </c>
      <c r="B178" s="18" t="s">
        <v>872</v>
      </c>
      <c r="C178" s="41" t="s">
        <v>206</v>
      </c>
      <c r="D178" s="18" t="s">
        <v>128</v>
      </c>
      <c r="E178" s="40"/>
      <c r="F178" s="40">
        <v>3500</v>
      </c>
      <c r="G178" s="42">
        <f t="shared" si="4"/>
        <v>-1794619</v>
      </c>
      <c r="H178" s="138">
        <f t="shared" si="5"/>
        <v>6.3416136688952909</v>
      </c>
      <c r="I178" s="138">
        <v>551.91</v>
      </c>
      <c r="J178" s="18" t="s">
        <v>855</v>
      </c>
      <c r="K178" s="18" t="s">
        <v>378</v>
      </c>
      <c r="L178" s="41" t="s">
        <v>1000</v>
      </c>
      <c r="M178" s="13" t="s">
        <v>79</v>
      </c>
      <c r="N178" s="18" t="s">
        <v>36</v>
      </c>
      <c r="O178" s="62"/>
    </row>
    <row r="179" spans="1:15">
      <c r="A179" s="52">
        <v>43528</v>
      </c>
      <c r="B179" s="18" t="s">
        <v>873</v>
      </c>
      <c r="C179" s="13" t="s">
        <v>21</v>
      </c>
      <c r="D179" s="41" t="s">
        <v>77</v>
      </c>
      <c r="E179" s="40"/>
      <c r="F179" s="40">
        <v>1000</v>
      </c>
      <c r="G179" s="42">
        <f t="shared" si="4"/>
        <v>-1795619</v>
      </c>
      <c r="H179" s="138">
        <f t="shared" si="5"/>
        <v>1.7858418458461318</v>
      </c>
      <c r="I179" s="138">
        <v>559.96</v>
      </c>
      <c r="J179" s="18" t="s">
        <v>855</v>
      </c>
      <c r="K179" s="18" t="s">
        <v>856</v>
      </c>
      <c r="L179" s="74" t="s">
        <v>919</v>
      </c>
      <c r="M179" s="13" t="s">
        <v>79</v>
      </c>
      <c r="N179" s="18" t="s">
        <v>25</v>
      </c>
      <c r="O179" s="53"/>
    </row>
    <row r="180" spans="1:15">
      <c r="A180" s="52">
        <v>43528</v>
      </c>
      <c r="B180" s="18" t="s">
        <v>973</v>
      </c>
      <c r="C180" s="18" t="s">
        <v>153</v>
      </c>
      <c r="D180" s="41" t="s">
        <v>77</v>
      </c>
      <c r="E180" s="46"/>
      <c r="F180" s="40">
        <v>60000</v>
      </c>
      <c r="G180" s="42">
        <f t="shared" si="4"/>
        <v>-1855619</v>
      </c>
      <c r="H180" s="138">
        <f t="shared" si="5"/>
        <v>107.15051075076791</v>
      </c>
      <c r="I180" s="138">
        <v>559.96</v>
      </c>
      <c r="J180" s="18" t="s">
        <v>855</v>
      </c>
      <c r="K180" s="18" t="s">
        <v>378</v>
      </c>
      <c r="L180" s="74" t="s">
        <v>919</v>
      </c>
      <c r="M180" s="13" t="s">
        <v>79</v>
      </c>
      <c r="N180" s="18" t="s">
        <v>36</v>
      </c>
      <c r="O180" s="63"/>
    </row>
    <row r="181" spans="1:15">
      <c r="A181" s="52">
        <v>43528</v>
      </c>
      <c r="B181" s="18" t="s">
        <v>874</v>
      </c>
      <c r="C181" s="13" t="s">
        <v>21</v>
      </c>
      <c r="D181" s="41" t="s">
        <v>77</v>
      </c>
      <c r="E181" s="40"/>
      <c r="F181" s="40">
        <v>1000</v>
      </c>
      <c r="G181" s="42">
        <f t="shared" si="4"/>
        <v>-1856619</v>
      </c>
      <c r="H181" s="138">
        <f t="shared" si="5"/>
        <v>1.7858418458461318</v>
      </c>
      <c r="I181" s="138">
        <v>559.96</v>
      </c>
      <c r="J181" s="18" t="s">
        <v>855</v>
      </c>
      <c r="K181" s="18" t="s">
        <v>856</v>
      </c>
      <c r="L181" s="74" t="s">
        <v>919</v>
      </c>
      <c r="M181" s="13" t="s">
        <v>79</v>
      </c>
      <c r="N181" s="18" t="s">
        <v>25</v>
      </c>
      <c r="O181" s="53"/>
    </row>
    <row r="182" spans="1:15">
      <c r="A182" s="52">
        <v>43528</v>
      </c>
      <c r="B182" s="18" t="s">
        <v>875</v>
      </c>
      <c r="C182" s="13" t="s">
        <v>21</v>
      </c>
      <c r="D182" s="41" t="s">
        <v>77</v>
      </c>
      <c r="E182" s="40"/>
      <c r="F182" s="40">
        <v>500</v>
      </c>
      <c r="G182" s="42">
        <f t="shared" si="4"/>
        <v>-1857119</v>
      </c>
      <c r="H182" s="138">
        <f t="shared" si="5"/>
        <v>0.89292092292306591</v>
      </c>
      <c r="I182" s="138">
        <v>559.96</v>
      </c>
      <c r="J182" s="18" t="s">
        <v>855</v>
      </c>
      <c r="K182" s="18" t="s">
        <v>856</v>
      </c>
      <c r="L182" s="74" t="s">
        <v>919</v>
      </c>
      <c r="M182" s="13" t="s">
        <v>79</v>
      </c>
      <c r="N182" s="18" t="s">
        <v>25</v>
      </c>
      <c r="O182" s="53"/>
    </row>
    <row r="183" spans="1:15">
      <c r="A183" s="52">
        <v>43528</v>
      </c>
      <c r="B183" s="13" t="s">
        <v>920</v>
      </c>
      <c r="C183" s="13" t="s">
        <v>27</v>
      </c>
      <c r="D183" s="41" t="s">
        <v>77</v>
      </c>
      <c r="E183" s="48"/>
      <c r="F183" s="38">
        <v>166755</v>
      </c>
      <c r="G183" s="42">
        <f t="shared" si="4"/>
        <v>-2023874</v>
      </c>
      <c r="H183" s="138">
        <f t="shared" si="5"/>
        <v>297.79805700407172</v>
      </c>
      <c r="I183" s="138">
        <v>559.96</v>
      </c>
      <c r="J183" s="45" t="s">
        <v>168</v>
      </c>
      <c r="K183" s="13">
        <v>3635018</v>
      </c>
      <c r="L183" s="74" t="s">
        <v>919</v>
      </c>
      <c r="M183" s="13" t="s">
        <v>79</v>
      </c>
      <c r="N183" s="18" t="s">
        <v>36</v>
      </c>
      <c r="O183" s="59"/>
    </row>
    <row r="184" spans="1:15">
      <c r="A184" s="52">
        <v>43528</v>
      </c>
      <c r="B184" s="13" t="s">
        <v>921</v>
      </c>
      <c r="C184" s="13" t="s">
        <v>979</v>
      </c>
      <c r="D184" s="13" t="s">
        <v>128</v>
      </c>
      <c r="E184" s="38"/>
      <c r="F184" s="38">
        <v>3484</v>
      </c>
      <c r="G184" s="42">
        <f t="shared" si="4"/>
        <v>-2027358</v>
      </c>
      <c r="H184" s="138">
        <f t="shared" si="5"/>
        <v>6.312623434980341</v>
      </c>
      <c r="I184" s="138">
        <v>551.91</v>
      </c>
      <c r="J184" s="45" t="s">
        <v>168</v>
      </c>
      <c r="K184" s="13">
        <v>3635018</v>
      </c>
      <c r="L184" s="41" t="s">
        <v>1000</v>
      </c>
      <c r="M184" s="13" t="s">
        <v>79</v>
      </c>
      <c r="N184" s="18" t="s">
        <v>36</v>
      </c>
      <c r="O184" s="59"/>
    </row>
    <row r="185" spans="1:15">
      <c r="A185" s="52">
        <v>43529</v>
      </c>
      <c r="B185" s="13" t="s">
        <v>141</v>
      </c>
      <c r="C185" s="13" t="s">
        <v>21</v>
      </c>
      <c r="D185" s="13" t="s">
        <v>142</v>
      </c>
      <c r="E185" s="38"/>
      <c r="F185" s="38">
        <v>4000</v>
      </c>
      <c r="G185" s="42">
        <f t="shared" si="4"/>
        <v>-2031358</v>
      </c>
      <c r="H185" s="138">
        <f t="shared" si="5"/>
        <v>7.1433673833845273</v>
      </c>
      <c r="I185" s="138">
        <v>559.96</v>
      </c>
      <c r="J185" s="13" t="s">
        <v>59</v>
      </c>
      <c r="K185" s="13" t="s">
        <v>24</v>
      </c>
      <c r="L185" s="74" t="s">
        <v>919</v>
      </c>
      <c r="M185" s="13" t="s">
        <v>79</v>
      </c>
      <c r="N185" s="18" t="s">
        <v>25</v>
      </c>
      <c r="O185" s="60"/>
    </row>
    <row r="186" spans="1:15">
      <c r="A186" s="52">
        <v>43529</v>
      </c>
      <c r="B186" s="13" t="s">
        <v>954</v>
      </c>
      <c r="C186" s="13" t="s">
        <v>136</v>
      </c>
      <c r="D186" s="13" t="s">
        <v>143</v>
      </c>
      <c r="E186" s="38"/>
      <c r="F186" s="38">
        <v>15000</v>
      </c>
      <c r="G186" s="42">
        <f t="shared" si="4"/>
        <v>-2046358</v>
      </c>
      <c r="H186" s="138">
        <f t="shared" si="5"/>
        <v>26.462493825418107</v>
      </c>
      <c r="I186" s="138">
        <v>566.84</v>
      </c>
      <c r="J186" s="13" t="s">
        <v>59</v>
      </c>
      <c r="K186" s="13">
        <v>31</v>
      </c>
      <c r="L186" s="74" t="s">
        <v>916</v>
      </c>
      <c r="M186" s="13" t="s">
        <v>79</v>
      </c>
      <c r="N186" s="18" t="s">
        <v>36</v>
      </c>
      <c r="O186" s="60"/>
    </row>
    <row r="187" spans="1:15">
      <c r="A187" s="52">
        <v>43529</v>
      </c>
      <c r="B187" s="13" t="s">
        <v>955</v>
      </c>
      <c r="C187" s="13" t="s">
        <v>136</v>
      </c>
      <c r="D187" s="13" t="s">
        <v>143</v>
      </c>
      <c r="E187" s="38"/>
      <c r="F187" s="38">
        <v>100000</v>
      </c>
      <c r="G187" s="42">
        <f t="shared" si="4"/>
        <v>-2146358</v>
      </c>
      <c r="H187" s="138">
        <f t="shared" si="5"/>
        <v>176.41662550278738</v>
      </c>
      <c r="I187" s="138">
        <v>566.84</v>
      </c>
      <c r="J187" s="13" t="s">
        <v>59</v>
      </c>
      <c r="K187" s="13">
        <v>32</v>
      </c>
      <c r="L187" s="74" t="s">
        <v>916</v>
      </c>
      <c r="M187" s="13" t="s">
        <v>79</v>
      </c>
      <c r="N187" s="18" t="s">
        <v>36</v>
      </c>
      <c r="O187" s="60"/>
    </row>
    <row r="188" spans="1:15">
      <c r="A188" s="52">
        <v>43529</v>
      </c>
      <c r="B188" s="13" t="s">
        <v>956</v>
      </c>
      <c r="C188" s="13" t="s">
        <v>136</v>
      </c>
      <c r="D188" s="13" t="s">
        <v>22</v>
      </c>
      <c r="E188" s="38"/>
      <c r="F188" s="38">
        <v>20000</v>
      </c>
      <c r="G188" s="42">
        <f t="shared" si="4"/>
        <v>-2166358</v>
      </c>
      <c r="H188" s="138">
        <f t="shared" si="5"/>
        <v>35.283325100557477</v>
      </c>
      <c r="I188" s="138">
        <v>566.84</v>
      </c>
      <c r="J188" s="13" t="s">
        <v>59</v>
      </c>
      <c r="K188" s="13">
        <v>34</v>
      </c>
      <c r="L188" s="74" t="s">
        <v>916</v>
      </c>
      <c r="M188" s="13" t="s">
        <v>79</v>
      </c>
      <c r="N188" s="18" t="s">
        <v>36</v>
      </c>
      <c r="O188" s="60"/>
    </row>
    <row r="189" spans="1:15">
      <c r="A189" s="52">
        <v>43529</v>
      </c>
      <c r="B189" s="13" t="s">
        <v>957</v>
      </c>
      <c r="C189" s="13" t="s">
        <v>136</v>
      </c>
      <c r="D189" s="13" t="s">
        <v>130</v>
      </c>
      <c r="E189" s="38"/>
      <c r="F189" s="38">
        <v>20000</v>
      </c>
      <c r="G189" s="42">
        <f t="shared" si="4"/>
        <v>-2186358</v>
      </c>
      <c r="H189" s="138">
        <f t="shared" si="5"/>
        <v>35.716836916922638</v>
      </c>
      <c r="I189" s="138">
        <v>559.96</v>
      </c>
      <c r="J189" s="13" t="s">
        <v>59</v>
      </c>
      <c r="K189" s="13">
        <v>35</v>
      </c>
      <c r="L189" s="74" t="s">
        <v>919</v>
      </c>
      <c r="M189" s="13" t="s">
        <v>79</v>
      </c>
      <c r="N189" s="18" t="s">
        <v>36</v>
      </c>
      <c r="O189" s="60"/>
    </row>
    <row r="190" spans="1:15">
      <c r="A190" s="52">
        <v>43529</v>
      </c>
      <c r="B190" s="13" t="s">
        <v>958</v>
      </c>
      <c r="C190" s="13" t="s">
        <v>136</v>
      </c>
      <c r="D190" s="41" t="s">
        <v>77</v>
      </c>
      <c r="E190" s="38"/>
      <c r="F190" s="38">
        <v>20000</v>
      </c>
      <c r="G190" s="42">
        <f t="shared" si="4"/>
        <v>-2206358</v>
      </c>
      <c r="H190" s="138">
        <f t="shared" si="5"/>
        <v>35.716836916922638</v>
      </c>
      <c r="I190" s="138">
        <v>559.96</v>
      </c>
      <c r="J190" s="13" t="s">
        <v>59</v>
      </c>
      <c r="K190" s="13">
        <v>36</v>
      </c>
      <c r="L190" s="74" t="s">
        <v>919</v>
      </c>
      <c r="M190" s="13" t="s">
        <v>79</v>
      </c>
      <c r="N190" s="18" t="s">
        <v>36</v>
      </c>
      <c r="O190" s="60"/>
    </row>
    <row r="191" spans="1:15">
      <c r="A191" s="52">
        <v>43529</v>
      </c>
      <c r="B191" s="13" t="s">
        <v>203</v>
      </c>
      <c r="C191" s="13" t="s">
        <v>21</v>
      </c>
      <c r="D191" s="41" t="s">
        <v>77</v>
      </c>
      <c r="E191" s="38"/>
      <c r="F191" s="38">
        <v>1000</v>
      </c>
      <c r="G191" s="42">
        <f t="shared" si="4"/>
        <v>-2207358</v>
      </c>
      <c r="H191" s="138">
        <f t="shared" si="5"/>
        <v>1.7858418458461318</v>
      </c>
      <c r="I191" s="138">
        <v>559.96</v>
      </c>
      <c r="J191" s="41" t="s">
        <v>131</v>
      </c>
      <c r="K191" s="13" t="s">
        <v>24</v>
      </c>
      <c r="L191" s="74" t="s">
        <v>919</v>
      </c>
      <c r="M191" s="13" t="s">
        <v>79</v>
      </c>
      <c r="N191" s="13" t="s">
        <v>25</v>
      </c>
      <c r="O191" s="58"/>
    </row>
    <row r="192" spans="1:15">
      <c r="A192" s="52">
        <v>43529</v>
      </c>
      <c r="B192" s="13" t="s">
        <v>26</v>
      </c>
      <c r="C192" s="13" t="s">
        <v>27</v>
      </c>
      <c r="D192" s="41" t="s">
        <v>77</v>
      </c>
      <c r="E192" s="38"/>
      <c r="F192" s="38">
        <v>1000</v>
      </c>
      <c r="G192" s="42">
        <f t="shared" si="4"/>
        <v>-2208358</v>
      </c>
      <c r="H192" s="138">
        <f t="shared" si="5"/>
        <v>1.7858418458461318</v>
      </c>
      <c r="I192" s="138">
        <v>559.96</v>
      </c>
      <c r="J192" s="41" t="s">
        <v>131</v>
      </c>
      <c r="K192" s="13" t="s">
        <v>24</v>
      </c>
      <c r="L192" s="74" t="s">
        <v>919</v>
      </c>
      <c r="M192" s="13" t="s">
        <v>79</v>
      </c>
      <c r="N192" s="13" t="s">
        <v>25</v>
      </c>
      <c r="O192" s="58"/>
    </row>
    <row r="193" spans="1:15">
      <c r="A193" s="52">
        <v>43529</v>
      </c>
      <c r="B193" s="13" t="s">
        <v>204</v>
      </c>
      <c r="C193" s="13" t="s">
        <v>21</v>
      </c>
      <c r="D193" s="41" t="s">
        <v>77</v>
      </c>
      <c r="E193" s="38"/>
      <c r="F193" s="38">
        <v>1000</v>
      </c>
      <c r="G193" s="42">
        <f t="shared" si="4"/>
        <v>-2209358</v>
      </c>
      <c r="H193" s="138">
        <f t="shared" si="5"/>
        <v>1.7858418458461318</v>
      </c>
      <c r="I193" s="138">
        <v>559.96</v>
      </c>
      <c r="J193" s="41" t="s">
        <v>131</v>
      </c>
      <c r="K193" s="13" t="s">
        <v>24</v>
      </c>
      <c r="L193" s="74" t="s">
        <v>919</v>
      </c>
      <c r="M193" s="13" t="s">
        <v>79</v>
      </c>
      <c r="N193" s="13" t="s">
        <v>25</v>
      </c>
      <c r="O193" s="58"/>
    </row>
    <row r="194" spans="1:15">
      <c r="A194" s="52">
        <v>43529</v>
      </c>
      <c r="B194" s="41" t="s">
        <v>263</v>
      </c>
      <c r="C194" s="13" t="s">
        <v>21</v>
      </c>
      <c r="D194" s="41" t="s">
        <v>77</v>
      </c>
      <c r="E194" s="46"/>
      <c r="F194" s="46">
        <v>300</v>
      </c>
      <c r="G194" s="42">
        <f t="shared" si="4"/>
        <v>-2209658</v>
      </c>
      <c r="H194" s="138">
        <f t="shared" si="5"/>
        <v>0.53575255375383957</v>
      </c>
      <c r="I194" s="138">
        <v>559.96</v>
      </c>
      <c r="J194" s="41" t="s">
        <v>145</v>
      </c>
      <c r="K194" s="13" t="s">
        <v>24</v>
      </c>
      <c r="L194" s="74" t="s">
        <v>919</v>
      </c>
      <c r="M194" s="13" t="s">
        <v>79</v>
      </c>
      <c r="N194" s="18" t="s">
        <v>25</v>
      </c>
      <c r="O194" s="29"/>
    </row>
    <row r="195" spans="1:15">
      <c r="A195" s="52">
        <v>43529</v>
      </c>
      <c r="B195" s="41" t="s">
        <v>264</v>
      </c>
      <c r="C195" s="13" t="s">
        <v>21</v>
      </c>
      <c r="D195" s="41" t="s">
        <v>77</v>
      </c>
      <c r="E195" s="46"/>
      <c r="F195" s="46">
        <v>300</v>
      </c>
      <c r="G195" s="42">
        <f t="shared" si="4"/>
        <v>-2209958</v>
      </c>
      <c r="H195" s="138">
        <f t="shared" si="5"/>
        <v>0.53575255375383957</v>
      </c>
      <c r="I195" s="138">
        <v>559.96</v>
      </c>
      <c r="J195" s="41" t="s">
        <v>145</v>
      </c>
      <c r="K195" s="13" t="s">
        <v>24</v>
      </c>
      <c r="L195" s="74" t="s">
        <v>919</v>
      </c>
      <c r="M195" s="13" t="s">
        <v>79</v>
      </c>
      <c r="N195" s="18" t="s">
        <v>25</v>
      </c>
      <c r="O195" s="29"/>
    </row>
    <row r="196" spans="1:15">
      <c r="A196" s="52">
        <v>43529</v>
      </c>
      <c r="B196" s="41" t="s">
        <v>265</v>
      </c>
      <c r="C196" s="13" t="s">
        <v>21</v>
      </c>
      <c r="D196" s="41" t="s">
        <v>77</v>
      </c>
      <c r="E196" s="46"/>
      <c r="F196" s="46">
        <v>300</v>
      </c>
      <c r="G196" s="42">
        <f t="shared" si="4"/>
        <v>-2210258</v>
      </c>
      <c r="H196" s="138">
        <f t="shared" si="5"/>
        <v>0.53575255375383957</v>
      </c>
      <c r="I196" s="138">
        <v>559.96</v>
      </c>
      <c r="J196" s="41" t="s">
        <v>145</v>
      </c>
      <c r="K196" s="13" t="s">
        <v>24</v>
      </c>
      <c r="L196" s="74" t="s">
        <v>919</v>
      </c>
      <c r="M196" s="13" t="s">
        <v>79</v>
      </c>
      <c r="N196" s="18" t="s">
        <v>25</v>
      </c>
      <c r="O196" s="29"/>
    </row>
    <row r="197" spans="1:15">
      <c r="A197" s="52">
        <v>43529</v>
      </c>
      <c r="B197" s="41" t="s">
        <v>266</v>
      </c>
      <c r="C197" s="13" t="s">
        <v>21</v>
      </c>
      <c r="D197" s="41" t="s">
        <v>77</v>
      </c>
      <c r="E197" s="46"/>
      <c r="F197" s="46">
        <v>300</v>
      </c>
      <c r="G197" s="42">
        <f t="shared" si="4"/>
        <v>-2210558</v>
      </c>
      <c r="H197" s="138">
        <f t="shared" si="5"/>
        <v>0.53575255375383957</v>
      </c>
      <c r="I197" s="138">
        <v>559.96</v>
      </c>
      <c r="J197" s="41" t="s">
        <v>145</v>
      </c>
      <c r="K197" s="13" t="s">
        <v>24</v>
      </c>
      <c r="L197" s="74" t="s">
        <v>919</v>
      </c>
      <c r="M197" s="13" t="s">
        <v>79</v>
      </c>
      <c r="N197" s="18" t="s">
        <v>25</v>
      </c>
      <c r="O197" s="29"/>
    </row>
    <row r="198" spans="1:15">
      <c r="A198" s="52">
        <v>43529</v>
      </c>
      <c r="B198" s="41" t="s">
        <v>267</v>
      </c>
      <c r="C198" s="13" t="s">
        <v>21</v>
      </c>
      <c r="D198" s="41" t="s">
        <v>77</v>
      </c>
      <c r="E198" s="46"/>
      <c r="F198" s="46">
        <v>300</v>
      </c>
      <c r="G198" s="42">
        <f t="shared" si="4"/>
        <v>-2210858</v>
      </c>
      <c r="H198" s="138">
        <f t="shared" si="5"/>
        <v>0.53575255375383957</v>
      </c>
      <c r="I198" s="138">
        <v>559.96</v>
      </c>
      <c r="J198" s="41" t="s">
        <v>145</v>
      </c>
      <c r="K198" s="13" t="s">
        <v>24</v>
      </c>
      <c r="L198" s="74" t="s">
        <v>919</v>
      </c>
      <c r="M198" s="13" t="s">
        <v>79</v>
      </c>
      <c r="N198" s="18" t="s">
        <v>25</v>
      </c>
      <c r="O198" s="29"/>
    </row>
    <row r="199" spans="1:15">
      <c r="A199" s="52">
        <v>43529</v>
      </c>
      <c r="B199" s="41" t="s">
        <v>268</v>
      </c>
      <c r="C199" s="13" t="s">
        <v>21</v>
      </c>
      <c r="D199" s="41" t="s">
        <v>77</v>
      </c>
      <c r="E199" s="46"/>
      <c r="F199" s="46">
        <v>300</v>
      </c>
      <c r="G199" s="42">
        <f t="shared" si="4"/>
        <v>-2211158</v>
      </c>
      <c r="H199" s="138">
        <f t="shared" si="5"/>
        <v>0.53575255375383957</v>
      </c>
      <c r="I199" s="138">
        <v>559.96</v>
      </c>
      <c r="J199" s="41" t="s">
        <v>145</v>
      </c>
      <c r="K199" s="13" t="s">
        <v>24</v>
      </c>
      <c r="L199" s="74" t="s">
        <v>919</v>
      </c>
      <c r="M199" s="13" t="s">
        <v>79</v>
      </c>
      <c r="N199" s="18" t="s">
        <v>25</v>
      </c>
      <c r="O199" s="29"/>
    </row>
    <row r="200" spans="1:15">
      <c r="A200" s="52">
        <v>43529</v>
      </c>
      <c r="B200" s="41" t="s">
        <v>269</v>
      </c>
      <c r="C200" s="13" t="s">
        <v>21</v>
      </c>
      <c r="D200" s="41" t="s">
        <v>77</v>
      </c>
      <c r="E200" s="46"/>
      <c r="F200" s="46">
        <v>300</v>
      </c>
      <c r="G200" s="42">
        <f t="shared" si="4"/>
        <v>-2211458</v>
      </c>
      <c r="H200" s="138">
        <f t="shared" si="5"/>
        <v>0.53575255375383957</v>
      </c>
      <c r="I200" s="138">
        <v>559.96</v>
      </c>
      <c r="J200" s="41" t="s">
        <v>145</v>
      </c>
      <c r="K200" s="13" t="s">
        <v>24</v>
      </c>
      <c r="L200" s="74" t="s">
        <v>919</v>
      </c>
      <c r="M200" s="13" t="s">
        <v>79</v>
      </c>
      <c r="N200" s="18" t="s">
        <v>25</v>
      </c>
      <c r="O200" s="29"/>
    </row>
    <row r="201" spans="1:15">
      <c r="A201" s="52">
        <v>43529</v>
      </c>
      <c r="B201" s="41" t="s">
        <v>270</v>
      </c>
      <c r="C201" s="13" t="s">
        <v>21</v>
      </c>
      <c r="D201" s="41" t="s">
        <v>77</v>
      </c>
      <c r="E201" s="46"/>
      <c r="F201" s="46">
        <v>300</v>
      </c>
      <c r="G201" s="42">
        <f t="shared" si="4"/>
        <v>-2211758</v>
      </c>
      <c r="H201" s="138">
        <f t="shared" si="5"/>
        <v>0.53575255375383957</v>
      </c>
      <c r="I201" s="138">
        <v>559.96</v>
      </c>
      <c r="J201" s="41" t="s">
        <v>145</v>
      </c>
      <c r="K201" s="13" t="s">
        <v>24</v>
      </c>
      <c r="L201" s="74" t="s">
        <v>919</v>
      </c>
      <c r="M201" s="13" t="s">
        <v>79</v>
      </c>
      <c r="N201" s="18" t="s">
        <v>25</v>
      </c>
      <c r="O201" s="29"/>
    </row>
    <row r="202" spans="1:15">
      <c r="A202" s="52">
        <v>43529</v>
      </c>
      <c r="B202" s="41" t="s">
        <v>262</v>
      </c>
      <c r="C202" s="13" t="s">
        <v>21</v>
      </c>
      <c r="D202" s="41" t="s">
        <v>77</v>
      </c>
      <c r="E202" s="46"/>
      <c r="F202" s="46">
        <v>300</v>
      </c>
      <c r="G202" s="42">
        <f t="shared" si="4"/>
        <v>-2212058</v>
      </c>
      <c r="H202" s="138">
        <f t="shared" si="5"/>
        <v>0.53575255375383957</v>
      </c>
      <c r="I202" s="138">
        <v>559.96</v>
      </c>
      <c r="J202" s="41" t="s">
        <v>145</v>
      </c>
      <c r="K202" s="13" t="s">
        <v>24</v>
      </c>
      <c r="L202" s="74" t="s">
        <v>919</v>
      </c>
      <c r="M202" s="13" t="s">
        <v>79</v>
      </c>
      <c r="N202" s="18" t="s">
        <v>25</v>
      </c>
      <c r="O202" s="29"/>
    </row>
    <row r="203" spans="1:15">
      <c r="A203" s="52">
        <v>43529</v>
      </c>
      <c r="B203" s="13" t="s">
        <v>360</v>
      </c>
      <c r="C203" s="13" t="s">
        <v>21</v>
      </c>
      <c r="D203" s="41" t="s">
        <v>77</v>
      </c>
      <c r="E203" s="38"/>
      <c r="F203" s="38">
        <v>1000</v>
      </c>
      <c r="G203" s="42">
        <f t="shared" si="4"/>
        <v>-2213058</v>
      </c>
      <c r="H203" s="138">
        <f t="shared" si="5"/>
        <v>1.7858418458461318</v>
      </c>
      <c r="I203" s="138">
        <v>559.96</v>
      </c>
      <c r="J203" s="13" t="s">
        <v>144</v>
      </c>
      <c r="K203" s="13" t="s">
        <v>24</v>
      </c>
      <c r="L203" s="74" t="s">
        <v>919</v>
      </c>
      <c r="M203" s="13" t="s">
        <v>79</v>
      </c>
      <c r="N203" s="13" t="s">
        <v>25</v>
      </c>
      <c r="O203" s="57"/>
    </row>
    <row r="204" spans="1:15">
      <c r="A204" s="52">
        <v>43529</v>
      </c>
      <c r="B204" s="41" t="s">
        <v>501</v>
      </c>
      <c r="C204" s="13" t="s">
        <v>21</v>
      </c>
      <c r="D204" s="41" t="s">
        <v>77</v>
      </c>
      <c r="E204" s="38"/>
      <c r="F204" s="38">
        <v>12000</v>
      </c>
      <c r="G204" s="42">
        <f t="shared" ref="G204:G267" si="6">G203+E204-F204</f>
        <v>-2225058</v>
      </c>
      <c r="H204" s="138">
        <f t="shared" ref="H204:H267" si="7">+F204/I204</f>
        <v>21.43010215015358</v>
      </c>
      <c r="I204" s="138">
        <v>559.96</v>
      </c>
      <c r="J204" s="18" t="s">
        <v>132</v>
      </c>
      <c r="K204" s="41" t="s">
        <v>502</v>
      </c>
      <c r="L204" s="74" t="s">
        <v>919</v>
      </c>
      <c r="M204" s="13" t="s">
        <v>79</v>
      </c>
      <c r="N204" s="18" t="s">
        <v>36</v>
      </c>
      <c r="O204" s="57"/>
    </row>
    <row r="205" spans="1:15">
      <c r="A205" s="52">
        <v>43529</v>
      </c>
      <c r="B205" s="41" t="s">
        <v>503</v>
      </c>
      <c r="C205" s="13" t="s">
        <v>21</v>
      </c>
      <c r="D205" s="41" t="s">
        <v>77</v>
      </c>
      <c r="E205" s="38"/>
      <c r="F205" s="38">
        <v>1000</v>
      </c>
      <c r="G205" s="42">
        <f t="shared" si="6"/>
        <v>-2226058</v>
      </c>
      <c r="H205" s="138">
        <f t="shared" si="7"/>
        <v>1.7858418458461318</v>
      </c>
      <c r="I205" s="138">
        <v>559.96</v>
      </c>
      <c r="J205" s="18" t="s">
        <v>132</v>
      </c>
      <c r="K205" s="41" t="s">
        <v>24</v>
      </c>
      <c r="L205" s="74" t="s">
        <v>919</v>
      </c>
      <c r="M205" s="13" t="s">
        <v>79</v>
      </c>
      <c r="N205" s="18" t="s">
        <v>25</v>
      </c>
    </row>
    <row r="206" spans="1:15">
      <c r="A206" s="52">
        <v>43529</v>
      </c>
      <c r="B206" s="41" t="s">
        <v>504</v>
      </c>
      <c r="C206" s="13" t="s">
        <v>21</v>
      </c>
      <c r="D206" s="41" t="s">
        <v>77</v>
      </c>
      <c r="E206" s="38"/>
      <c r="F206" s="38">
        <v>1000</v>
      </c>
      <c r="G206" s="42">
        <f t="shared" si="6"/>
        <v>-2227058</v>
      </c>
      <c r="H206" s="138">
        <f t="shared" si="7"/>
        <v>1.7858418458461318</v>
      </c>
      <c r="I206" s="138">
        <v>559.96</v>
      </c>
      <c r="J206" s="18" t="s">
        <v>132</v>
      </c>
      <c r="K206" s="41" t="s">
        <v>24</v>
      </c>
      <c r="L206" s="74" t="s">
        <v>919</v>
      </c>
      <c r="M206" s="13" t="s">
        <v>79</v>
      </c>
      <c r="N206" s="18" t="s">
        <v>25</v>
      </c>
    </row>
    <row r="207" spans="1:15">
      <c r="A207" s="52">
        <v>43529</v>
      </c>
      <c r="B207" s="41" t="s">
        <v>505</v>
      </c>
      <c r="C207" s="13" t="s">
        <v>21</v>
      </c>
      <c r="D207" s="41" t="s">
        <v>77</v>
      </c>
      <c r="E207" s="38"/>
      <c r="F207" s="38">
        <v>1000</v>
      </c>
      <c r="G207" s="42">
        <f t="shared" si="6"/>
        <v>-2228058</v>
      </c>
      <c r="H207" s="138">
        <f t="shared" si="7"/>
        <v>1.7858418458461318</v>
      </c>
      <c r="I207" s="138">
        <v>559.96</v>
      </c>
      <c r="J207" s="18" t="s">
        <v>132</v>
      </c>
      <c r="K207" s="41" t="s">
        <v>24</v>
      </c>
      <c r="L207" s="74" t="s">
        <v>919</v>
      </c>
      <c r="M207" s="13" t="s">
        <v>79</v>
      </c>
      <c r="N207" s="18" t="s">
        <v>25</v>
      </c>
    </row>
    <row r="208" spans="1:15">
      <c r="A208" s="52">
        <v>43529</v>
      </c>
      <c r="B208" s="41" t="s">
        <v>506</v>
      </c>
      <c r="C208" s="13" t="s">
        <v>21</v>
      </c>
      <c r="D208" s="41" t="s">
        <v>77</v>
      </c>
      <c r="E208" s="38"/>
      <c r="F208" s="38">
        <v>1000</v>
      </c>
      <c r="G208" s="42">
        <f t="shared" si="6"/>
        <v>-2229058</v>
      </c>
      <c r="H208" s="138">
        <f t="shared" si="7"/>
        <v>1.7858418458461318</v>
      </c>
      <c r="I208" s="138">
        <v>559.96</v>
      </c>
      <c r="J208" s="18" t="s">
        <v>132</v>
      </c>
      <c r="K208" s="41" t="s">
        <v>24</v>
      </c>
      <c r="L208" s="74" t="s">
        <v>919</v>
      </c>
      <c r="M208" s="13" t="s">
        <v>79</v>
      </c>
      <c r="N208" s="18" t="s">
        <v>25</v>
      </c>
    </row>
    <row r="209" spans="1:15">
      <c r="A209" s="52">
        <v>43529</v>
      </c>
      <c r="B209" s="18" t="s">
        <v>976</v>
      </c>
      <c r="C209" s="13" t="s">
        <v>21</v>
      </c>
      <c r="D209" s="41" t="s">
        <v>77</v>
      </c>
      <c r="E209" s="40"/>
      <c r="F209" s="40">
        <v>500</v>
      </c>
      <c r="G209" s="42">
        <f t="shared" si="6"/>
        <v>-2229558</v>
      </c>
      <c r="H209" s="138">
        <f t="shared" si="7"/>
        <v>0.89292092292306591</v>
      </c>
      <c r="I209" s="138">
        <v>559.96</v>
      </c>
      <c r="J209" s="18" t="s">
        <v>588</v>
      </c>
      <c r="K209" s="41" t="s">
        <v>24</v>
      </c>
      <c r="L209" s="74" t="s">
        <v>919</v>
      </c>
      <c r="M209" s="13" t="s">
        <v>79</v>
      </c>
      <c r="N209" s="18" t="s">
        <v>25</v>
      </c>
      <c r="O209" s="30"/>
    </row>
    <row r="210" spans="1:15">
      <c r="A210" s="52">
        <v>43529</v>
      </c>
      <c r="B210" s="18" t="s">
        <v>589</v>
      </c>
      <c r="C210" s="41" t="s">
        <v>80</v>
      </c>
      <c r="D210" s="41" t="s">
        <v>77</v>
      </c>
      <c r="E210" s="40"/>
      <c r="F210" s="40">
        <v>8000</v>
      </c>
      <c r="G210" s="42">
        <f t="shared" si="6"/>
        <v>-2237558</v>
      </c>
      <c r="H210" s="138">
        <f t="shared" si="7"/>
        <v>14.286734766769055</v>
      </c>
      <c r="I210" s="138">
        <v>559.96</v>
      </c>
      <c r="J210" s="18" t="s">
        <v>588</v>
      </c>
      <c r="K210" s="41" t="s">
        <v>24</v>
      </c>
      <c r="L210" s="74" t="s">
        <v>919</v>
      </c>
      <c r="M210" s="13" t="s">
        <v>79</v>
      </c>
      <c r="N210" s="18" t="s">
        <v>25</v>
      </c>
      <c r="O210" s="58"/>
    </row>
    <row r="211" spans="1:15">
      <c r="A211" s="52">
        <v>43529</v>
      </c>
      <c r="B211" s="18" t="s">
        <v>606</v>
      </c>
      <c r="C211" s="13" t="s">
        <v>21</v>
      </c>
      <c r="D211" s="41" t="s">
        <v>77</v>
      </c>
      <c r="E211" s="40"/>
      <c r="F211" s="40">
        <v>500</v>
      </c>
      <c r="G211" s="42">
        <f t="shared" si="6"/>
        <v>-2238058</v>
      </c>
      <c r="H211" s="138">
        <f t="shared" si="7"/>
        <v>0.89292092292306591</v>
      </c>
      <c r="I211" s="138">
        <v>559.96</v>
      </c>
      <c r="J211" s="18" t="s">
        <v>588</v>
      </c>
      <c r="K211" s="41" t="s">
        <v>24</v>
      </c>
      <c r="L211" s="74" t="s">
        <v>919</v>
      </c>
      <c r="M211" s="13" t="s">
        <v>79</v>
      </c>
      <c r="N211" s="18" t="s">
        <v>25</v>
      </c>
      <c r="O211" s="30"/>
    </row>
    <row r="212" spans="1:15">
      <c r="A212" s="52">
        <v>43529</v>
      </c>
      <c r="B212" s="18" t="s">
        <v>616</v>
      </c>
      <c r="C212" s="13" t="s">
        <v>21</v>
      </c>
      <c r="D212" s="41" t="s">
        <v>77</v>
      </c>
      <c r="E212" s="40"/>
      <c r="F212" s="40">
        <v>500</v>
      </c>
      <c r="G212" s="42">
        <f t="shared" si="6"/>
        <v>-2238558</v>
      </c>
      <c r="H212" s="138">
        <f t="shared" si="7"/>
        <v>0.89292092292306591</v>
      </c>
      <c r="I212" s="138">
        <v>559.96</v>
      </c>
      <c r="J212" s="18" t="s">
        <v>588</v>
      </c>
      <c r="K212" s="41" t="s">
        <v>24</v>
      </c>
      <c r="L212" s="74" t="s">
        <v>919</v>
      </c>
      <c r="M212" s="13" t="s">
        <v>79</v>
      </c>
      <c r="N212" s="18" t="s">
        <v>25</v>
      </c>
      <c r="O212" s="30"/>
    </row>
    <row r="213" spans="1:15">
      <c r="A213" s="52">
        <v>43529</v>
      </c>
      <c r="B213" s="18" t="s">
        <v>617</v>
      </c>
      <c r="C213" s="13" t="s">
        <v>21</v>
      </c>
      <c r="D213" s="41" t="s">
        <v>77</v>
      </c>
      <c r="E213" s="40"/>
      <c r="F213" s="40">
        <v>500</v>
      </c>
      <c r="G213" s="42">
        <f t="shared" si="6"/>
        <v>-2239058</v>
      </c>
      <c r="H213" s="138">
        <f t="shared" si="7"/>
        <v>0.89292092292306591</v>
      </c>
      <c r="I213" s="138">
        <v>559.96</v>
      </c>
      <c r="J213" s="18" t="s">
        <v>588</v>
      </c>
      <c r="K213" s="41" t="s">
        <v>24</v>
      </c>
      <c r="L213" s="74" t="s">
        <v>919</v>
      </c>
      <c r="M213" s="13" t="s">
        <v>79</v>
      </c>
      <c r="N213" s="18" t="s">
        <v>25</v>
      </c>
      <c r="O213" s="30"/>
    </row>
    <row r="214" spans="1:15">
      <c r="A214" s="52">
        <v>43529</v>
      </c>
      <c r="B214" s="18" t="s">
        <v>618</v>
      </c>
      <c r="C214" s="41" t="s">
        <v>206</v>
      </c>
      <c r="D214" s="18" t="s">
        <v>128</v>
      </c>
      <c r="E214" s="40"/>
      <c r="F214" s="40">
        <v>3025</v>
      </c>
      <c r="G214" s="42">
        <f t="shared" si="6"/>
        <v>-2242083</v>
      </c>
      <c r="H214" s="138">
        <f t="shared" si="7"/>
        <v>5.4809660995452161</v>
      </c>
      <c r="I214" s="138">
        <v>551.91</v>
      </c>
      <c r="J214" s="18" t="s">
        <v>588</v>
      </c>
      <c r="K214" s="41" t="s">
        <v>81</v>
      </c>
      <c r="L214" s="41" t="s">
        <v>1000</v>
      </c>
      <c r="M214" s="13" t="s">
        <v>79</v>
      </c>
      <c r="N214" s="18" t="s">
        <v>36</v>
      </c>
      <c r="O214" s="58"/>
    </row>
    <row r="215" spans="1:15">
      <c r="A215" s="52">
        <v>43529</v>
      </c>
      <c r="B215" s="18" t="s">
        <v>593</v>
      </c>
      <c r="C215" s="13" t="s">
        <v>21</v>
      </c>
      <c r="D215" s="41" t="s">
        <v>77</v>
      </c>
      <c r="E215" s="40"/>
      <c r="F215" s="40">
        <v>500</v>
      </c>
      <c r="G215" s="42">
        <f t="shared" si="6"/>
        <v>-2242583</v>
      </c>
      <c r="H215" s="138">
        <f t="shared" si="7"/>
        <v>0.89292092292306591</v>
      </c>
      <c r="I215" s="138">
        <v>559.96</v>
      </c>
      <c r="J215" s="18" t="s">
        <v>588</v>
      </c>
      <c r="K215" s="41" t="s">
        <v>24</v>
      </c>
      <c r="L215" s="74" t="s">
        <v>919</v>
      </c>
      <c r="M215" s="13" t="s">
        <v>79</v>
      </c>
      <c r="N215" s="18" t="s">
        <v>25</v>
      </c>
      <c r="O215" s="30"/>
    </row>
    <row r="216" spans="1:15">
      <c r="A216" s="52">
        <v>43529</v>
      </c>
      <c r="B216" s="18" t="s">
        <v>594</v>
      </c>
      <c r="C216" s="13" t="s">
        <v>21</v>
      </c>
      <c r="D216" s="41" t="s">
        <v>77</v>
      </c>
      <c r="E216" s="40"/>
      <c r="F216" s="40">
        <v>500</v>
      </c>
      <c r="G216" s="42">
        <f t="shared" si="6"/>
        <v>-2243083</v>
      </c>
      <c r="H216" s="138">
        <f t="shared" si="7"/>
        <v>0.89292092292306591</v>
      </c>
      <c r="I216" s="138">
        <v>559.96</v>
      </c>
      <c r="J216" s="18" t="s">
        <v>588</v>
      </c>
      <c r="K216" s="41" t="s">
        <v>24</v>
      </c>
      <c r="L216" s="74" t="s">
        <v>919</v>
      </c>
      <c r="M216" s="13" t="s">
        <v>79</v>
      </c>
      <c r="N216" s="18" t="s">
        <v>25</v>
      </c>
      <c r="O216" s="30"/>
    </row>
    <row r="217" spans="1:15">
      <c r="A217" s="52">
        <v>43529</v>
      </c>
      <c r="B217" s="18" t="s">
        <v>615</v>
      </c>
      <c r="C217" s="13" t="s">
        <v>21</v>
      </c>
      <c r="D217" s="41" t="s">
        <v>77</v>
      </c>
      <c r="E217" s="40"/>
      <c r="F217" s="40">
        <v>500</v>
      </c>
      <c r="G217" s="42">
        <f t="shared" si="6"/>
        <v>-2243583</v>
      </c>
      <c r="H217" s="138">
        <f t="shared" si="7"/>
        <v>0.89292092292306591</v>
      </c>
      <c r="I217" s="138">
        <v>559.96</v>
      </c>
      <c r="J217" s="18" t="s">
        <v>588</v>
      </c>
      <c r="K217" s="41" t="s">
        <v>24</v>
      </c>
      <c r="L217" s="74" t="s">
        <v>919</v>
      </c>
      <c r="M217" s="13" t="s">
        <v>79</v>
      </c>
      <c r="N217" s="18" t="s">
        <v>25</v>
      </c>
      <c r="O217" s="30"/>
    </row>
    <row r="218" spans="1:15">
      <c r="A218" s="52">
        <v>43529</v>
      </c>
      <c r="B218" s="41" t="s">
        <v>674</v>
      </c>
      <c r="C218" s="13" t="s">
        <v>21</v>
      </c>
      <c r="D218" s="41" t="s">
        <v>77</v>
      </c>
      <c r="E218" s="38"/>
      <c r="F218" s="38">
        <v>10000</v>
      </c>
      <c r="G218" s="42">
        <f t="shared" si="6"/>
        <v>-2253583</v>
      </c>
      <c r="H218" s="138">
        <f t="shared" si="7"/>
        <v>17.858418458461319</v>
      </c>
      <c r="I218" s="138">
        <v>559.96</v>
      </c>
      <c r="J218" s="18" t="s">
        <v>135</v>
      </c>
      <c r="K218" s="41" t="s">
        <v>675</v>
      </c>
      <c r="L218" s="74" t="s">
        <v>919</v>
      </c>
      <c r="M218" s="13" t="s">
        <v>79</v>
      </c>
      <c r="N218" s="18" t="s">
        <v>36</v>
      </c>
      <c r="O218" s="57"/>
    </row>
    <row r="219" spans="1:15">
      <c r="A219" s="52">
        <v>43529</v>
      </c>
      <c r="B219" s="41" t="s">
        <v>676</v>
      </c>
      <c r="C219" s="13" t="s">
        <v>21</v>
      </c>
      <c r="D219" s="41" t="s">
        <v>77</v>
      </c>
      <c r="E219" s="38"/>
      <c r="F219" s="38">
        <v>1500</v>
      </c>
      <c r="G219" s="42">
        <f t="shared" si="6"/>
        <v>-2255083</v>
      </c>
      <c r="H219" s="138">
        <f t="shared" si="7"/>
        <v>2.6787627687691975</v>
      </c>
      <c r="I219" s="138">
        <v>559.96</v>
      </c>
      <c r="J219" s="18" t="s">
        <v>135</v>
      </c>
      <c r="K219" s="41" t="s">
        <v>24</v>
      </c>
      <c r="L219" s="74" t="s">
        <v>919</v>
      </c>
      <c r="M219" s="13" t="s">
        <v>79</v>
      </c>
      <c r="N219" s="18" t="s">
        <v>25</v>
      </c>
    </row>
    <row r="220" spans="1:15">
      <c r="A220" s="52">
        <v>43529</v>
      </c>
      <c r="B220" s="41" t="s">
        <v>677</v>
      </c>
      <c r="C220" s="13" t="s">
        <v>21</v>
      </c>
      <c r="D220" s="41" t="s">
        <v>77</v>
      </c>
      <c r="E220" s="38"/>
      <c r="F220" s="38">
        <v>300</v>
      </c>
      <c r="G220" s="42">
        <f t="shared" si="6"/>
        <v>-2255383</v>
      </c>
      <c r="H220" s="138">
        <f t="shared" si="7"/>
        <v>0.53575255375383957</v>
      </c>
      <c r="I220" s="138">
        <v>559.96</v>
      </c>
      <c r="J220" s="18" t="s">
        <v>135</v>
      </c>
      <c r="K220" s="41" t="s">
        <v>24</v>
      </c>
      <c r="L220" s="74" t="s">
        <v>919</v>
      </c>
      <c r="M220" s="13" t="s">
        <v>79</v>
      </c>
      <c r="N220" s="18" t="s">
        <v>25</v>
      </c>
    </row>
    <row r="221" spans="1:15">
      <c r="A221" s="52">
        <v>43529</v>
      </c>
      <c r="B221" s="41" t="s">
        <v>678</v>
      </c>
      <c r="C221" s="13" t="s">
        <v>21</v>
      </c>
      <c r="D221" s="41" t="s">
        <v>77</v>
      </c>
      <c r="E221" s="38"/>
      <c r="F221" s="38">
        <v>300</v>
      </c>
      <c r="G221" s="42">
        <f t="shared" si="6"/>
        <v>-2255683</v>
      </c>
      <c r="H221" s="138">
        <f t="shared" si="7"/>
        <v>0.53575255375383957</v>
      </c>
      <c r="I221" s="138">
        <v>559.96</v>
      </c>
      <c r="J221" s="18" t="s">
        <v>135</v>
      </c>
      <c r="K221" s="41" t="s">
        <v>24</v>
      </c>
      <c r="L221" s="74" t="s">
        <v>919</v>
      </c>
      <c r="M221" s="13" t="s">
        <v>79</v>
      </c>
      <c r="N221" s="18" t="s">
        <v>25</v>
      </c>
    </row>
    <row r="222" spans="1:15">
      <c r="A222" s="52">
        <v>43529</v>
      </c>
      <c r="B222" s="41" t="s">
        <v>679</v>
      </c>
      <c r="C222" s="13" t="s">
        <v>21</v>
      </c>
      <c r="D222" s="41" t="s">
        <v>77</v>
      </c>
      <c r="E222" s="38"/>
      <c r="F222" s="38">
        <v>300</v>
      </c>
      <c r="G222" s="42">
        <f t="shared" si="6"/>
        <v>-2255983</v>
      </c>
      <c r="H222" s="138">
        <f t="shared" si="7"/>
        <v>0.53575255375383957</v>
      </c>
      <c r="I222" s="138">
        <v>559.96</v>
      </c>
      <c r="J222" s="18" t="s">
        <v>135</v>
      </c>
      <c r="K222" s="41" t="s">
        <v>24</v>
      </c>
      <c r="L222" s="74" t="s">
        <v>919</v>
      </c>
      <c r="M222" s="13" t="s">
        <v>79</v>
      </c>
      <c r="N222" s="18" t="s">
        <v>25</v>
      </c>
    </row>
    <row r="223" spans="1:15">
      <c r="A223" s="52">
        <v>43529</v>
      </c>
      <c r="B223" s="18" t="s">
        <v>876</v>
      </c>
      <c r="C223" s="13" t="s">
        <v>21</v>
      </c>
      <c r="D223" s="41" t="s">
        <v>77</v>
      </c>
      <c r="E223" s="40"/>
      <c r="F223" s="40">
        <v>500</v>
      </c>
      <c r="G223" s="42">
        <f t="shared" si="6"/>
        <v>-2256483</v>
      </c>
      <c r="H223" s="138">
        <f t="shared" si="7"/>
        <v>0.89292092292306591</v>
      </c>
      <c r="I223" s="138">
        <v>559.96</v>
      </c>
      <c r="J223" s="18" t="s">
        <v>855</v>
      </c>
      <c r="K223" s="18" t="s">
        <v>856</v>
      </c>
      <c r="L223" s="74" t="s">
        <v>919</v>
      </c>
      <c r="M223" s="13" t="s">
        <v>79</v>
      </c>
      <c r="N223" s="18" t="s">
        <v>25</v>
      </c>
      <c r="O223" s="53"/>
    </row>
    <row r="224" spans="1:15">
      <c r="A224" s="52">
        <v>43529</v>
      </c>
      <c r="B224" s="18" t="s">
        <v>877</v>
      </c>
      <c r="C224" s="13" t="s">
        <v>21</v>
      </c>
      <c r="D224" s="41" t="s">
        <v>77</v>
      </c>
      <c r="E224" s="40"/>
      <c r="F224" s="40">
        <v>1000</v>
      </c>
      <c r="G224" s="42">
        <f t="shared" si="6"/>
        <v>-2257483</v>
      </c>
      <c r="H224" s="138">
        <f t="shared" si="7"/>
        <v>1.7858418458461318</v>
      </c>
      <c r="I224" s="138">
        <v>559.96</v>
      </c>
      <c r="J224" s="18" t="s">
        <v>855</v>
      </c>
      <c r="K224" s="18" t="s">
        <v>856</v>
      </c>
      <c r="L224" s="74" t="s">
        <v>919</v>
      </c>
      <c r="M224" s="13" t="s">
        <v>79</v>
      </c>
      <c r="N224" s="18" t="s">
        <v>25</v>
      </c>
      <c r="O224" s="53"/>
    </row>
    <row r="225" spans="1:15">
      <c r="A225" s="52">
        <v>43530</v>
      </c>
      <c r="B225" s="41" t="s">
        <v>84</v>
      </c>
      <c r="C225" s="13" t="s">
        <v>21</v>
      </c>
      <c r="D225" s="41" t="s">
        <v>77</v>
      </c>
      <c r="E225" s="46"/>
      <c r="F225" s="46">
        <v>1000</v>
      </c>
      <c r="G225" s="42">
        <f t="shared" si="6"/>
        <v>-2258483</v>
      </c>
      <c r="H225" s="138">
        <f t="shared" si="7"/>
        <v>1.7858418458461318</v>
      </c>
      <c r="I225" s="138">
        <v>559.96</v>
      </c>
      <c r="J225" s="41" t="s">
        <v>78</v>
      </c>
      <c r="K225" s="41" t="s">
        <v>24</v>
      </c>
      <c r="L225" s="74" t="s">
        <v>919</v>
      </c>
      <c r="M225" s="13" t="s">
        <v>79</v>
      </c>
      <c r="N225" s="18" t="s">
        <v>25</v>
      </c>
      <c r="O225" s="30"/>
    </row>
    <row r="226" spans="1:15">
      <c r="A226" s="52">
        <v>43530</v>
      </c>
      <c r="B226" s="41" t="s">
        <v>83</v>
      </c>
      <c r="C226" s="13" t="s">
        <v>21</v>
      </c>
      <c r="D226" s="41" t="s">
        <v>77</v>
      </c>
      <c r="E226" s="46"/>
      <c r="F226" s="46">
        <v>1000</v>
      </c>
      <c r="G226" s="42">
        <f t="shared" si="6"/>
        <v>-2259483</v>
      </c>
      <c r="H226" s="138">
        <f t="shared" si="7"/>
        <v>1.7858418458461318</v>
      </c>
      <c r="I226" s="138">
        <v>559.96</v>
      </c>
      <c r="J226" s="41" t="s">
        <v>78</v>
      </c>
      <c r="K226" s="41" t="s">
        <v>24</v>
      </c>
      <c r="L226" s="74" t="s">
        <v>919</v>
      </c>
      <c r="M226" s="13" t="s">
        <v>79</v>
      </c>
      <c r="N226" s="18" t="s">
        <v>25</v>
      </c>
      <c r="O226" s="30"/>
    </row>
    <row r="227" spans="1:15">
      <c r="A227" s="52">
        <v>43530</v>
      </c>
      <c r="B227" s="41" t="s">
        <v>203</v>
      </c>
      <c r="C227" s="13" t="s">
        <v>21</v>
      </c>
      <c r="D227" s="41" t="s">
        <v>77</v>
      </c>
      <c r="E227" s="46"/>
      <c r="F227" s="38">
        <v>1000</v>
      </c>
      <c r="G227" s="42">
        <f t="shared" si="6"/>
        <v>-2260483</v>
      </c>
      <c r="H227" s="138">
        <f t="shared" si="7"/>
        <v>1.7858418458461318</v>
      </c>
      <c r="I227" s="138">
        <v>559.96</v>
      </c>
      <c r="J227" s="41" t="s">
        <v>131</v>
      </c>
      <c r="K227" s="13" t="s">
        <v>24</v>
      </c>
      <c r="L227" s="74" t="s">
        <v>919</v>
      </c>
      <c r="M227" s="13" t="s">
        <v>79</v>
      </c>
      <c r="N227" s="13" t="s">
        <v>25</v>
      </c>
      <c r="O227" s="58"/>
    </row>
    <row r="228" spans="1:15">
      <c r="A228" s="52">
        <v>43530</v>
      </c>
      <c r="B228" s="41" t="s">
        <v>26</v>
      </c>
      <c r="C228" s="13" t="s">
        <v>27</v>
      </c>
      <c r="D228" s="41" t="s">
        <v>77</v>
      </c>
      <c r="E228" s="46"/>
      <c r="F228" s="46">
        <v>1000</v>
      </c>
      <c r="G228" s="42">
        <f t="shared" si="6"/>
        <v>-2261483</v>
      </c>
      <c r="H228" s="138">
        <f t="shared" si="7"/>
        <v>1.7858418458461318</v>
      </c>
      <c r="I228" s="138">
        <v>559.96</v>
      </c>
      <c r="J228" s="41" t="s">
        <v>131</v>
      </c>
      <c r="K228" s="13" t="s">
        <v>24</v>
      </c>
      <c r="L228" s="74" t="s">
        <v>919</v>
      </c>
      <c r="M228" s="13" t="s">
        <v>79</v>
      </c>
      <c r="N228" s="13" t="s">
        <v>25</v>
      </c>
      <c r="O228" s="58"/>
    </row>
    <row r="229" spans="1:15">
      <c r="A229" s="52">
        <v>43530</v>
      </c>
      <c r="B229" s="41" t="s">
        <v>204</v>
      </c>
      <c r="C229" s="13" t="s">
        <v>21</v>
      </c>
      <c r="D229" s="41" t="s">
        <v>77</v>
      </c>
      <c r="E229" s="46"/>
      <c r="F229" s="46">
        <v>1000</v>
      </c>
      <c r="G229" s="42">
        <f t="shared" si="6"/>
        <v>-2262483</v>
      </c>
      <c r="H229" s="138">
        <f t="shared" si="7"/>
        <v>1.7858418458461318</v>
      </c>
      <c r="I229" s="138">
        <v>559.96</v>
      </c>
      <c r="J229" s="41" t="s">
        <v>131</v>
      </c>
      <c r="K229" s="13" t="s">
        <v>24</v>
      </c>
      <c r="L229" s="74" t="s">
        <v>919</v>
      </c>
      <c r="M229" s="13" t="s">
        <v>79</v>
      </c>
      <c r="N229" s="13" t="s">
        <v>25</v>
      </c>
      <c r="O229" s="58"/>
    </row>
    <row r="230" spans="1:15">
      <c r="A230" s="52">
        <v>43530</v>
      </c>
      <c r="B230" s="41" t="s">
        <v>271</v>
      </c>
      <c r="C230" s="13" t="s">
        <v>21</v>
      </c>
      <c r="D230" s="41" t="s">
        <v>77</v>
      </c>
      <c r="E230" s="46"/>
      <c r="F230" s="46">
        <v>300</v>
      </c>
      <c r="G230" s="42">
        <f t="shared" si="6"/>
        <v>-2262783</v>
      </c>
      <c r="H230" s="138">
        <f t="shared" si="7"/>
        <v>0.53575255375383957</v>
      </c>
      <c r="I230" s="138">
        <v>559.96</v>
      </c>
      <c r="J230" s="41" t="s">
        <v>145</v>
      </c>
      <c r="K230" s="13" t="s">
        <v>24</v>
      </c>
      <c r="L230" s="74" t="s">
        <v>919</v>
      </c>
      <c r="M230" s="13" t="s">
        <v>79</v>
      </c>
      <c r="N230" s="18" t="s">
        <v>25</v>
      </c>
      <c r="O230" s="29"/>
    </row>
    <row r="231" spans="1:15">
      <c r="A231" s="52">
        <v>43530</v>
      </c>
      <c r="B231" s="41" t="s">
        <v>272</v>
      </c>
      <c r="C231" s="13" t="s">
        <v>21</v>
      </c>
      <c r="D231" s="41" t="s">
        <v>77</v>
      </c>
      <c r="E231" s="46"/>
      <c r="F231" s="46">
        <v>300</v>
      </c>
      <c r="G231" s="42">
        <f t="shared" si="6"/>
        <v>-2263083</v>
      </c>
      <c r="H231" s="138">
        <f t="shared" si="7"/>
        <v>0.53575255375383957</v>
      </c>
      <c r="I231" s="138">
        <v>559.96</v>
      </c>
      <c r="J231" s="41" t="s">
        <v>145</v>
      </c>
      <c r="K231" s="13" t="s">
        <v>24</v>
      </c>
      <c r="L231" s="74" t="s">
        <v>919</v>
      </c>
      <c r="M231" s="13" t="s">
        <v>79</v>
      </c>
      <c r="N231" s="18" t="s">
        <v>25</v>
      </c>
      <c r="O231" s="29"/>
    </row>
    <row r="232" spans="1:15">
      <c r="A232" s="52">
        <v>43530</v>
      </c>
      <c r="B232" s="41" t="s">
        <v>261</v>
      </c>
      <c r="C232" s="13" t="s">
        <v>21</v>
      </c>
      <c r="D232" s="41" t="s">
        <v>77</v>
      </c>
      <c r="E232" s="46"/>
      <c r="F232" s="46">
        <v>300</v>
      </c>
      <c r="G232" s="42">
        <f t="shared" si="6"/>
        <v>-2263383</v>
      </c>
      <c r="H232" s="138">
        <f t="shared" si="7"/>
        <v>0.53575255375383957</v>
      </c>
      <c r="I232" s="138">
        <v>559.96</v>
      </c>
      <c r="J232" s="41" t="s">
        <v>145</v>
      </c>
      <c r="K232" s="13" t="s">
        <v>24</v>
      </c>
      <c r="L232" s="74" t="s">
        <v>919</v>
      </c>
      <c r="M232" s="13" t="s">
        <v>79</v>
      </c>
      <c r="N232" s="18" t="s">
        <v>25</v>
      </c>
      <c r="O232" s="29"/>
    </row>
    <row r="233" spans="1:15">
      <c r="A233" s="52">
        <v>43530</v>
      </c>
      <c r="B233" s="41" t="s">
        <v>262</v>
      </c>
      <c r="C233" s="13" t="s">
        <v>21</v>
      </c>
      <c r="D233" s="41" t="s">
        <v>77</v>
      </c>
      <c r="E233" s="46"/>
      <c r="F233" s="46">
        <v>300</v>
      </c>
      <c r="G233" s="42">
        <f t="shared" si="6"/>
        <v>-2263683</v>
      </c>
      <c r="H233" s="138">
        <f t="shared" si="7"/>
        <v>0.53575255375383957</v>
      </c>
      <c r="I233" s="138">
        <v>559.96</v>
      </c>
      <c r="J233" s="41" t="s">
        <v>145</v>
      </c>
      <c r="K233" s="13" t="s">
        <v>24</v>
      </c>
      <c r="L233" s="74" t="s">
        <v>919</v>
      </c>
      <c r="M233" s="13" t="s">
        <v>79</v>
      </c>
      <c r="N233" s="18" t="s">
        <v>25</v>
      </c>
      <c r="O233" s="29"/>
    </row>
    <row r="234" spans="1:15">
      <c r="A234" s="52">
        <v>43530</v>
      </c>
      <c r="B234" s="41" t="s">
        <v>260</v>
      </c>
      <c r="C234" s="13" t="s">
        <v>21</v>
      </c>
      <c r="D234" s="41" t="s">
        <v>77</v>
      </c>
      <c r="E234" s="46"/>
      <c r="F234" s="46">
        <v>300</v>
      </c>
      <c r="G234" s="42">
        <f t="shared" si="6"/>
        <v>-2263983</v>
      </c>
      <c r="H234" s="138">
        <f t="shared" si="7"/>
        <v>0.53575255375383957</v>
      </c>
      <c r="I234" s="138">
        <v>559.96</v>
      </c>
      <c r="J234" s="41" t="s">
        <v>145</v>
      </c>
      <c r="K234" s="13" t="s">
        <v>24</v>
      </c>
      <c r="L234" s="74" t="s">
        <v>919</v>
      </c>
      <c r="M234" s="13" t="s">
        <v>79</v>
      </c>
      <c r="N234" s="18" t="s">
        <v>25</v>
      </c>
      <c r="O234" s="29"/>
    </row>
    <row r="235" spans="1:15">
      <c r="A235" s="52">
        <v>43530</v>
      </c>
      <c r="B235" s="41" t="s">
        <v>273</v>
      </c>
      <c r="C235" s="13" t="s">
        <v>21</v>
      </c>
      <c r="D235" s="41" t="s">
        <v>77</v>
      </c>
      <c r="E235" s="46"/>
      <c r="F235" s="46">
        <v>300</v>
      </c>
      <c r="G235" s="42">
        <f t="shared" si="6"/>
        <v>-2264283</v>
      </c>
      <c r="H235" s="138">
        <f t="shared" si="7"/>
        <v>0.53575255375383957</v>
      </c>
      <c r="I235" s="138">
        <v>559.96</v>
      </c>
      <c r="J235" s="41" t="s">
        <v>145</v>
      </c>
      <c r="K235" s="13" t="s">
        <v>24</v>
      </c>
      <c r="L235" s="74" t="s">
        <v>919</v>
      </c>
      <c r="M235" s="13" t="s">
        <v>79</v>
      </c>
      <c r="N235" s="18" t="s">
        <v>25</v>
      </c>
      <c r="O235" s="29"/>
    </row>
    <row r="236" spans="1:15">
      <c r="A236" s="52">
        <v>43530</v>
      </c>
      <c r="B236" s="13" t="s">
        <v>361</v>
      </c>
      <c r="C236" s="13" t="s">
        <v>21</v>
      </c>
      <c r="D236" s="41" t="s">
        <v>77</v>
      </c>
      <c r="E236" s="38"/>
      <c r="F236" s="38">
        <v>2000</v>
      </c>
      <c r="G236" s="42">
        <f t="shared" si="6"/>
        <v>-2266283</v>
      </c>
      <c r="H236" s="138">
        <f t="shared" si="7"/>
        <v>3.5716836916922636</v>
      </c>
      <c r="I236" s="138">
        <v>559.96</v>
      </c>
      <c r="J236" s="13" t="s">
        <v>144</v>
      </c>
      <c r="K236" s="13" t="s">
        <v>24</v>
      </c>
      <c r="L236" s="74" t="s">
        <v>919</v>
      </c>
      <c r="M236" s="13" t="s">
        <v>79</v>
      </c>
      <c r="N236" s="13" t="s">
        <v>25</v>
      </c>
      <c r="O236" s="57"/>
    </row>
    <row r="237" spans="1:15">
      <c r="A237" s="52">
        <v>43530</v>
      </c>
      <c r="B237" s="13" t="s">
        <v>960</v>
      </c>
      <c r="C237" s="13" t="s">
        <v>136</v>
      </c>
      <c r="D237" s="13" t="s">
        <v>143</v>
      </c>
      <c r="E237" s="38"/>
      <c r="F237" s="38">
        <v>15000</v>
      </c>
      <c r="G237" s="42">
        <f t="shared" si="6"/>
        <v>-2281283</v>
      </c>
      <c r="H237" s="138">
        <f t="shared" si="7"/>
        <v>26.462493825418107</v>
      </c>
      <c r="I237" s="138">
        <v>566.84</v>
      </c>
      <c r="J237" s="13" t="s">
        <v>144</v>
      </c>
      <c r="K237" s="13">
        <v>2</v>
      </c>
      <c r="L237" s="74" t="s">
        <v>916</v>
      </c>
      <c r="M237" s="13" t="s">
        <v>79</v>
      </c>
      <c r="N237" s="13" t="s">
        <v>36</v>
      </c>
      <c r="O237" s="57"/>
    </row>
    <row r="238" spans="1:15">
      <c r="A238" s="52">
        <v>43530</v>
      </c>
      <c r="B238" s="13" t="s">
        <v>961</v>
      </c>
      <c r="C238" s="13" t="s">
        <v>136</v>
      </c>
      <c r="D238" s="41" t="s">
        <v>77</v>
      </c>
      <c r="E238" s="38"/>
      <c r="F238" s="38">
        <v>10000</v>
      </c>
      <c r="G238" s="42">
        <f t="shared" si="6"/>
        <v>-2291283</v>
      </c>
      <c r="H238" s="138">
        <f t="shared" si="7"/>
        <v>17.858418458461319</v>
      </c>
      <c r="I238" s="138">
        <v>559.96</v>
      </c>
      <c r="J238" s="13" t="s">
        <v>144</v>
      </c>
      <c r="K238" s="13">
        <v>3</v>
      </c>
      <c r="L238" s="74" t="s">
        <v>919</v>
      </c>
      <c r="M238" s="13" t="s">
        <v>79</v>
      </c>
      <c r="N238" s="13" t="s">
        <v>36</v>
      </c>
      <c r="O238" s="57"/>
    </row>
    <row r="239" spans="1:15">
      <c r="A239" s="52">
        <v>43530</v>
      </c>
      <c r="B239" s="13" t="s">
        <v>962</v>
      </c>
      <c r="C239" s="13" t="s">
        <v>136</v>
      </c>
      <c r="D239" s="13" t="s">
        <v>143</v>
      </c>
      <c r="E239" s="38"/>
      <c r="F239" s="38">
        <v>10000</v>
      </c>
      <c r="G239" s="42">
        <f t="shared" si="6"/>
        <v>-2301283</v>
      </c>
      <c r="H239" s="138">
        <f t="shared" si="7"/>
        <v>17.641662550278738</v>
      </c>
      <c r="I239" s="138">
        <v>566.84</v>
      </c>
      <c r="J239" s="13" t="s">
        <v>144</v>
      </c>
      <c r="K239" s="13">
        <v>4</v>
      </c>
      <c r="L239" s="74" t="s">
        <v>916</v>
      </c>
      <c r="M239" s="13" t="s">
        <v>79</v>
      </c>
      <c r="N239" s="13" t="s">
        <v>36</v>
      </c>
      <c r="O239" s="57"/>
    </row>
    <row r="240" spans="1:15">
      <c r="A240" s="52">
        <v>43530</v>
      </c>
      <c r="B240" s="13" t="s">
        <v>963</v>
      </c>
      <c r="C240" s="13" t="s">
        <v>136</v>
      </c>
      <c r="D240" s="41" t="s">
        <v>77</v>
      </c>
      <c r="E240" s="38"/>
      <c r="F240" s="38">
        <v>35000</v>
      </c>
      <c r="G240" s="42">
        <f t="shared" si="6"/>
        <v>-2336283</v>
      </c>
      <c r="H240" s="138">
        <f t="shared" si="7"/>
        <v>62.504464604614611</v>
      </c>
      <c r="I240" s="138">
        <v>559.96</v>
      </c>
      <c r="J240" s="13" t="s">
        <v>144</v>
      </c>
      <c r="K240" s="13">
        <v>5</v>
      </c>
      <c r="L240" s="74" t="s">
        <v>919</v>
      </c>
      <c r="M240" s="13" t="s">
        <v>79</v>
      </c>
      <c r="N240" s="13" t="s">
        <v>36</v>
      </c>
      <c r="O240" s="57"/>
    </row>
    <row r="241" spans="1:15">
      <c r="A241" s="52">
        <v>43530</v>
      </c>
      <c r="B241" s="13" t="s">
        <v>964</v>
      </c>
      <c r="C241" s="13" t="s">
        <v>136</v>
      </c>
      <c r="D241" s="41" t="s">
        <v>77</v>
      </c>
      <c r="E241" s="38"/>
      <c r="F241" s="38">
        <v>15000</v>
      </c>
      <c r="G241" s="42">
        <f t="shared" si="6"/>
        <v>-2351283</v>
      </c>
      <c r="H241" s="138">
        <f t="shared" si="7"/>
        <v>26.787627687691977</v>
      </c>
      <c r="I241" s="138">
        <v>559.96</v>
      </c>
      <c r="J241" s="13" t="s">
        <v>144</v>
      </c>
      <c r="K241" s="13">
        <v>8</v>
      </c>
      <c r="L241" s="74" t="s">
        <v>919</v>
      </c>
      <c r="M241" s="13" t="s">
        <v>79</v>
      </c>
      <c r="N241" s="13" t="s">
        <v>36</v>
      </c>
      <c r="O241" s="57"/>
    </row>
    <row r="242" spans="1:15">
      <c r="A242" s="52">
        <v>43530</v>
      </c>
      <c r="B242" s="13" t="s">
        <v>965</v>
      </c>
      <c r="C242" s="13" t="s">
        <v>136</v>
      </c>
      <c r="D242" s="41" t="s">
        <v>77</v>
      </c>
      <c r="E242" s="38"/>
      <c r="F242" s="38">
        <v>15000</v>
      </c>
      <c r="G242" s="42">
        <f t="shared" si="6"/>
        <v>-2366283</v>
      </c>
      <c r="H242" s="138">
        <f t="shared" si="7"/>
        <v>26.787627687691977</v>
      </c>
      <c r="I242" s="138">
        <v>559.96</v>
      </c>
      <c r="J242" s="13" t="s">
        <v>144</v>
      </c>
      <c r="K242" s="13">
        <v>9</v>
      </c>
      <c r="L242" s="74" t="s">
        <v>919</v>
      </c>
      <c r="M242" s="13" t="s">
        <v>79</v>
      </c>
      <c r="N242" s="13" t="s">
        <v>36</v>
      </c>
      <c r="O242" s="57"/>
    </row>
    <row r="243" spans="1:15">
      <c r="A243" s="52">
        <v>43530</v>
      </c>
      <c r="B243" s="13" t="s">
        <v>966</v>
      </c>
      <c r="C243" s="13" t="s">
        <v>136</v>
      </c>
      <c r="D243" s="41" t="s">
        <v>77</v>
      </c>
      <c r="E243" s="38"/>
      <c r="F243" s="38">
        <v>5000</v>
      </c>
      <c r="G243" s="42">
        <f t="shared" si="6"/>
        <v>-2371283</v>
      </c>
      <c r="H243" s="138">
        <f t="shared" si="7"/>
        <v>8.9292092292306595</v>
      </c>
      <c r="I243" s="138">
        <v>559.96</v>
      </c>
      <c r="J243" s="13" t="s">
        <v>144</v>
      </c>
      <c r="K243" s="13">
        <v>10</v>
      </c>
      <c r="L243" s="74" t="s">
        <v>919</v>
      </c>
      <c r="M243" s="13" t="s">
        <v>79</v>
      </c>
      <c r="N243" s="13" t="s">
        <v>36</v>
      </c>
      <c r="O243" s="57"/>
    </row>
    <row r="244" spans="1:15">
      <c r="A244" s="52">
        <v>43530</v>
      </c>
      <c r="B244" s="13" t="s">
        <v>967</v>
      </c>
      <c r="C244" s="13" t="s">
        <v>136</v>
      </c>
      <c r="D244" s="41" t="s">
        <v>77</v>
      </c>
      <c r="E244" s="38"/>
      <c r="F244" s="38">
        <v>15000</v>
      </c>
      <c r="G244" s="42">
        <f t="shared" si="6"/>
        <v>-2386283</v>
      </c>
      <c r="H244" s="138">
        <f t="shared" si="7"/>
        <v>26.787627687691977</v>
      </c>
      <c r="I244" s="138">
        <v>559.96</v>
      </c>
      <c r="J244" s="13" t="s">
        <v>144</v>
      </c>
      <c r="K244" s="13">
        <v>11</v>
      </c>
      <c r="L244" s="74" t="s">
        <v>919</v>
      </c>
      <c r="M244" s="13" t="s">
        <v>79</v>
      </c>
      <c r="N244" s="13" t="s">
        <v>36</v>
      </c>
      <c r="O244" s="57"/>
    </row>
    <row r="245" spans="1:15">
      <c r="A245" s="52">
        <v>43530</v>
      </c>
      <c r="B245" s="13" t="s">
        <v>968</v>
      </c>
      <c r="C245" s="13" t="s">
        <v>136</v>
      </c>
      <c r="D245" s="41" t="s">
        <v>77</v>
      </c>
      <c r="E245" s="38"/>
      <c r="F245" s="38">
        <v>15000</v>
      </c>
      <c r="G245" s="42">
        <f t="shared" si="6"/>
        <v>-2401283</v>
      </c>
      <c r="H245" s="138">
        <f t="shared" si="7"/>
        <v>26.787627687691977</v>
      </c>
      <c r="I245" s="138">
        <v>559.96</v>
      </c>
      <c r="J245" s="13" t="s">
        <v>144</v>
      </c>
      <c r="K245" s="13">
        <v>12</v>
      </c>
      <c r="L245" s="74" t="s">
        <v>919</v>
      </c>
      <c r="M245" s="13" t="s">
        <v>79</v>
      </c>
      <c r="N245" s="13" t="s">
        <v>36</v>
      </c>
      <c r="O245" s="57"/>
    </row>
    <row r="246" spans="1:15">
      <c r="A246" s="52">
        <v>43530</v>
      </c>
      <c r="B246" s="13" t="s">
        <v>969</v>
      </c>
      <c r="C246" s="13" t="s">
        <v>136</v>
      </c>
      <c r="D246" s="13" t="s">
        <v>22</v>
      </c>
      <c r="E246" s="38"/>
      <c r="F246" s="38">
        <v>20000</v>
      </c>
      <c r="G246" s="42">
        <f t="shared" si="6"/>
        <v>-2421283</v>
      </c>
      <c r="H246" s="138">
        <f t="shared" si="7"/>
        <v>35.283325100557477</v>
      </c>
      <c r="I246" s="138">
        <v>566.84</v>
      </c>
      <c r="J246" s="13" t="s">
        <v>144</v>
      </c>
      <c r="K246" s="13">
        <v>13</v>
      </c>
      <c r="L246" s="74" t="s">
        <v>916</v>
      </c>
      <c r="M246" s="13" t="s">
        <v>79</v>
      </c>
      <c r="N246" s="13" t="s">
        <v>36</v>
      </c>
      <c r="O246" s="36"/>
    </row>
    <row r="247" spans="1:15">
      <c r="A247" s="52">
        <v>43530</v>
      </c>
      <c r="B247" s="18" t="s">
        <v>366</v>
      </c>
      <c r="C247" s="13" t="s">
        <v>21</v>
      </c>
      <c r="D247" s="13" t="s">
        <v>142</v>
      </c>
      <c r="E247" s="43"/>
      <c r="F247" s="43">
        <v>3000</v>
      </c>
      <c r="G247" s="42">
        <f t="shared" si="6"/>
        <v>-2424283</v>
      </c>
      <c r="H247" s="138">
        <f t="shared" si="7"/>
        <v>5.357525537538395</v>
      </c>
      <c r="I247" s="138">
        <v>559.96</v>
      </c>
      <c r="J247" s="18" t="s">
        <v>367</v>
      </c>
      <c r="K247" s="13" t="s">
        <v>24</v>
      </c>
      <c r="L247" s="74" t="s">
        <v>919</v>
      </c>
      <c r="M247" s="13" t="s">
        <v>79</v>
      </c>
      <c r="N247" s="13" t="s">
        <v>25</v>
      </c>
      <c r="O247" s="35"/>
    </row>
    <row r="248" spans="1:15">
      <c r="A248" s="52">
        <v>43530</v>
      </c>
      <c r="B248" s="13" t="s">
        <v>379</v>
      </c>
      <c r="C248" s="13" t="s">
        <v>21</v>
      </c>
      <c r="D248" s="13" t="s">
        <v>130</v>
      </c>
      <c r="E248" s="38"/>
      <c r="F248" s="38">
        <v>1000</v>
      </c>
      <c r="G248" s="42">
        <f t="shared" si="6"/>
        <v>-2425283</v>
      </c>
      <c r="H248" s="138">
        <f t="shared" si="7"/>
        <v>1.7858418458461318</v>
      </c>
      <c r="I248" s="138">
        <v>559.96</v>
      </c>
      <c r="J248" s="13" t="s">
        <v>129</v>
      </c>
      <c r="K248" s="13" t="s">
        <v>24</v>
      </c>
      <c r="L248" s="74" t="s">
        <v>919</v>
      </c>
      <c r="M248" s="13" t="s">
        <v>79</v>
      </c>
      <c r="N248" s="18" t="s">
        <v>25</v>
      </c>
      <c r="O248" s="57"/>
    </row>
    <row r="249" spans="1:15">
      <c r="A249" s="52">
        <v>43530</v>
      </c>
      <c r="B249" s="13" t="s">
        <v>380</v>
      </c>
      <c r="C249" s="13" t="s">
        <v>21</v>
      </c>
      <c r="D249" s="13" t="s">
        <v>130</v>
      </c>
      <c r="E249" s="38"/>
      <c r="F249" s="38">
        <v>1000</v>
      </c>
      <c r="G249" s="42">
        <f t="shared" si="6"/>
        <v>-2426283</v>
      </c>
      <c r="H249" s="138">
        <f t="shared" si="7"/>
        <v>1.7858418458461318</v>
      </c>
      <c r="I249" s="138">
        <v>559.96</v>
      </c>
      <c r="J249" s="13" t="s">
        <v>129</v>
      </c>
      <c r="K249" s="13" t="s">
        <v>24</v>
      </c>
      <c r="L249" s="74" t="s">
        <v>919</v>
      </c>
      <c r="M249" s="13" t="s">
        <v>79</v>
      </c>
      <c r="N249" s="18" t="s">
        <v>25</v>
      </c>
      <c r="O249" s="57"/>
    </row>
    <row r="250" spans="1:15">
      <c r="A250" s="52">
        <v>43530</v>
      </c>
      <c r="B250" s="13" t="s">
        <v>381</v>
      </c>
      <c r="C250" s="13" t="s">
        <v>21</v>
      </c>
      <c r="D250" s="13" t="s">
        <v>130</v>
      </c>
      <c r="E250" s="38"/>
      <c r="F250" s="38">
        <v>1000</v>
      </c>
      <c r="G250" s="42">
        <f t="shared" si="6"/>
        <v>-2427283</v>
      </c>
      <c r="H250" s="138">
        <f t="shared" si="7"/>
        <v>1.7858418458461318</v>
      </c>
      <c r="I250" s="138">
        <v>559.96</v>
      </c>
      <c r="J250" s="13" t="s">
        <v>129</v>
      </c>
      <c r="K250" s="13" t="s">
        <v>24</v>
      </c>
      <c r="L250" s="74" t="s">
        <v>919</v>
      </c>
      <c r="M250" s="13" t="s">
        <v>79</v>
      </c>
      <c r="N250" s="18" t="s">
        <v>25</v>
      </c>
      <c r="O250" s="57"/>
    </row>
    <row r="251" spans="1:15">
      <c r="A251" s="52">
        <v>43530</v>
      </c>
      <c r="B251" s="13" t="s">
        <v>382</v>
      </c>
      <c r="C251" s="13" t="s">
        <v>21</v>
      </c>
      <c r="D251" s="13" t="s">
        <v>130</v>
      </c>
      <c r="E251" s="38"/>
      <c r="F251" s="38">
        <v>1000</v>
      </c>
      <c r="G251" s="42">
        <f t="shared" si="6"/>
        <v>-2428283</v>
      </c>
      <c r="H251" s="138">
        <f t="shared" si="7"/>
        <v>1.7858418458461318</v>
      </c>
      <c r="I251" s="138">
        <v>559.96</v>
      </c>
      <c r="J251" s="13" t="s">
        <v>129</v>
      </c>
      <c r="K251" s="13" t="s">
        <v>24</v>
      </c>
      <c r="L251" s="74" t="s">
        <v>919</v>
      </c>
      <c r="M251" s="13" t="s">
        <v>79</v>
      </c>
      <c r="N251" s="18" t="s">
        <v>25</v>
      </c>
      <c r="O251" s="57"/>
    </row>
    <row r="252" spans="1:15">
      <c r="A252" s="52">
        <v>43530</v>
      </c>
      <c r="B252" s="13" t="s">
        <v>383</v>
      </c>
      <c r="C252" s="13" t="s">
        <v>21</v>
      </c>
      <c r="D252" s="13" t="s">
        <v>130</v>
      </c>
      <c r="E252" s="38"/>
      <c r="F252" s="38">
        <v>1000</v>
      </c>
      <c r="G252" s="42">
        <f t="shared" si="6"/>
        <v>-2429283</v>
      </c>
      <c r="H252" s="138">
        <f t="shared" si="7"/>
        <v>1.7858418458461318</v>
      </c>
      <c r="I252" s="138">
        <v>559.96</v>
      </c>
      <c r="J252" s="13" t="s">
        <v>129</v>
      </c>
      <c r="K252" s="13" t="s">
        <v>24</v>
      </c>
      <c r="L252" s="74" t="s">
        <v>919</v>
      </c>
      <c r="M252" s="13" t="s">
        <v>79</v>
      </c>
      <c r="N252" s="18" t="s">
        <v>25</v>
      </c>
      <c r="O252" s="57"/>
    </row>
    <row r="253" spans="1:15">
      <c r="A253" s="52">
        <v>43530</v>
      </c>
      <c r="B253" s="13" t="s">
        <v>375</v>
      </c>
      <c r="C253" s="13" t="s">
        <v>21</v>
      </c>
      <c r="D253" s="13" t="s">
        <v>130</v>
      </c>
      <c r="E253" s="38"/>
      <c r="F253" s="38">
        <v>1000</v>
      </c>
      <c r="G253" s="42">
        <f t="shared" si="6"/>
        <v>-2430283</v>
      </c>
      <c r="H253" s="138">
        <f t="shared" si="7"/>
        <v>1.7858418458461318</v>
      </c>
      <c r="I253" s="138">
        <v>559.96</v>
      </c>
      <c r="J253" s="13" t="s">
        <v>129</v>
      </c>
      <c r="K253" s="13" t="s">
        <v>24</v>
      </c>
      <c r="L253" s="74" t="s">
        <v>919</v>
      </c>
      <c r="M253" s="13" t="s">
        <v>79</v>
      </c>
      <c r="N253" s="18" t="s">
        <v>25</v>
      </c>
      <c r="O253" s="57"/>
    </row>
    <row r="254" spans="1:15">
      <c r="A254" s="52">
        <v>43530</v>
      </c>
      <c r="B254" s="13" t="s">
        <v>384</v>
      </c>
      <c r="C254" s="13" t="s">
        <v>21</v>
      </c>
      <c r="D254" s="13" t="s">
        <v>130</v>
      </c>
      <c r="E254" s="38"/>
      <c r="F254" s="38">
        <v>1000</v>
      </c>
      <c r="G254" s="42">
        <f t="shared" si="6"/>
        <v>-2431283</v>
      </c>
      <c r="H254" s="138">
        <f t="shared" si="7"/>
        <v>1.7858418458461318</v>
      </c>
      <c r="I254" s="138">
        <v>559.96</v>
      </c>
      <c r="J254" s="13" t="s">
        <v>129</v>
      </c>
      <c r="K254" s="13" t="s">
        <v>24</v>
      </c>
      <c r="L254" s="74" t="s">
        <v>919</v>
      </c>
      <c r="M254" s="13" t="s">
        <v>79</v>
      </c>
      <c r="N254" s="18" t="s">
        <v>25</v>
      </c>
      <c r="O254" s="57"/>
    </row>
    <row r="255" spans="1:15">
      <c r="A255" s="52">
        <v>43530</v>
      </c>
      <c r="B255" s="13" t="s">
        <v>385</v>
      </c>
      <c r="C255" s="13" t="s">
        <v>21</v>
      </c>
      <c r="D255" s="13" t="s">
        <v>130</v>
      </c>
      <c r="E255" s="38"/>
      <c r="F255" s="38">
        <v>1000</v>
      </c>
      <c r="G255" s="42">
        <f t="shared" si="6"/>
        <v>-2432283</v>
      </c>
      <c r="H255" s="138">
        <f t="shared" si="7"/>
        <v>1.7858418458461318</v>
      </c>
      <c r="I255" s="138">
        <v>559.96</v>
      </c>
      <c r="J255" s="13" t="s">
        <v>129</v>
      </c>
      <c r="K255" s="13" t="s">
        <v>24</v>
      </c>
      <c r="L255" s="74" t="s">
        <v>919</v>
      </c>
      <c r="M255" s="13" t="s">
        <v>79</v>
      </c>
      <c r="N255" s="18" t="s">
        <v>25</v>
      </c>
      <c r="O255" s="57"/>
    </row>
    <row r="256" spans="1:15">
      <c r="A256" s="52">
        <v>43530</v>
      </c>
      <c r="B256" s="13" t="s">
        <v>386</v>
      </c>
      <c r="C256" s="13" t="s">
        <v>21</v>
      </c>
      <c r="D256" s="13" t="s">
        <v>130</v>
      </c>
      <c r="E256" s="38"/>
      <c r="F256" s="38">
        <v>1000</v>
      </c>
      <c r="G256" s="42">
        <f t="shared" si="6"/>
        <v>-2433283</v>
      </c>
      <c r="H256" s="138">
        <f t="shared" si="7"/>
        <v>1.7858418458461318</v>
      </c>
      <c r="I256" s="138">
        <v>559.96</v>
      </c>
      <c r="J256" s="13" t="s">
        <v>129</v>
      </c>
      <c r="K256" s="13" t="s">
        <v>24</v>
      </c>
      <c r="L256" s="74" t="s">
        <v>919</v>
      </c>
      <c r="M256" s="13" t="s">
        <v>79</v>
      </c>
      <c r="N256" s="18" t="s">
        <v>25</v>
      </c>
      <c r="O256" s="57"/>
    </row>
    <row r="257" spans="1:15">
      <c r="A257" s="52">
        <v>43530</v>
      </c>
      <c r="B257" s="13" t="s">
        <v>387</v>
      </c>
      <c r="C257" s="13" t="s">
        <v>21</v>
      </c>
      <c r="D257" s="13" t="s">
        <v>130</v>
      </c>
      <c r="E257" s="38"/>
      <c r="F257" s="38">
        <v>1000</v>
      </c>
      <c r="G257" s="42">
        <f t="shared" si="6"/>
        <v>-2434283</v>
      </c>
      <c r="H257" s="138">
        <f t="shared" si="7"/>
        <v>1.7858418458461318</v>
      </c>
      <c r="I257" s="138">
        <v>559.96</v>
      </c>
      <c r="J257" s="13" t="s">
        <v>129</v>
      </c>
      <c r="K257" s="13" t="s">
        <v>24</v>
      </c>
      <c r="L257" s="74" t="s">
        <v>919</v>
      </c>
      <c r="M257" s="13" t="s">
        <v>79</v>
      </c>
      <c r="N257" s="18" t="s">
        <v>25</v>
      </c>
      <c r="O257" s="57"/>
    </row>
    <row r="258" spans="1:15">
      <c r="A258" s="52">
        <v>43530</v>
      </c>
      <c r="B258" s="41" t="s">
        <v>507</v>
      </c>
      <c r="C258" s="13" t="s">
        <v>21</v>
      </c>
      <c r="D258" s="41" t="s">
        <v>77</v>
      </c>
      <c r="E258" s="38"/>
      <c r="F258" s="38">
        <v>1000</v>
      </c>
      <c r="G258" s="42">
        <f t="shared" si="6"/>
        <v>-2435283</v>
      </c>
      <c r="H258" s="138">
        <f t="shared" si="7"/>
        <v>1.7858418458461318</v>
      </c>
      <c r="I258" s="138">
        <v>559.96</v>
      </c>
      <c r="J258" s="18" t="s">
        <v>132</v>
      </c>
      <c r="K258" s="41" t="s">
        <v>24</v>
      </c>
      <c r="L258" s="74" t="s">
        <v>919</v>
      </c>
      <c r="M258" s="13" t="s">
        <v>79</v>
      </c>
      <c r="N258" s="18" t="s">
        <v>25</v>
      </c>
    </row>
    <row r="259" spans="1:15">
      <c r="A259" s="52">
        <v>43530</v>
      </c>
      <c r="B259" s="41" t="s">
        <v>508</v>
      </c>
      <c r="C259" s="13" t="s">
        <v>21</v>
      </c>
      <c r="D259" s="41" t="s">
        <v>77</v>
      </c>
      <c r="E259" s="38"/>
      <c r="F259" s="38">
        <v>1000</v>
      </c>
      <c r="G259" s="42">
        <f t="shared" si="6"/>
        <v>-2436283</v>
      </c>
      <c r="H259" s="138">
        <f t="shared" si="7"/>
        <v>1.7858418458461318</v>
      </c>
      <c r="I259" s="138">
        <v>559.96</v>
      </c>
      <c r="J259" s="18" t="s">
        <v>132</v>
      </c>
      <c r="K259" s="41" t="s">
        <v>24</v>
      </c>
      <c r="L259" s="74" t="s">
        <v>919</v>
      </c>
      <c r="M259" s="13" t="s">
        <v>79</v>
      </c>
      <c r="N259" s="18" t="s">
        <v>25</v>
      </c>
    </row>
    <row r="260" spans="1:15">
      <c r="A260" s="52">
        <v>43530</v>
      </c>
      <c r="B260" s="41" t="s">
        <v>509</v>
      </c>
      <c r="C260" s="13" t="s">
        <v>21</v>
      </c>
      <c r="D260" s="41" t="s">
        <v>77</v>
      </c>
      <c r="E260" s="38"/>
      <c r="F260" s="38">
        <v>1000</v>
      </c>
      <c r="G260" s="42">
        <f t="shared" si="6"/>
        <v>-2437283</v>
      </c>
      <c r="H260" s="138">
        <f t="shared" si="7"/>
        <v>1.7858418458461318</v>
      </c>
      <c r="I260" s="138">
        <v>559.96</v>
      </c>
      <c r="J260" s="18" t="s">
        <v>132</v>
      </c>
      <c r="K260" s="41" t="s">
        <v>24</v>
      </c>
      <c r="L260" s="74" t="s">
        <v>919</v>
      </c>
      <c r="M260" s="13" t="s">
        <v>79</v>
      </c>
      <c r="N260" s="18" t="s">
        <v>25</v>
      </c>
    </row>
    <row r="261" spans="1:15">
      <c r="A261" s="52">
        <v>43530</v>
      </c>
      <c r="B261" s="41" t="s">
        <v>510</v>
      </c>
      <c r="C261" s="13" t="s">
        <v>21</v>
      </c>
      <c r="D261" s="41" t="s">
        <v>77</v>
      </c>
      <c r="E261" s="38"/>
      <c r="F261" s="38">
        <v>1000</v>
      </c>
      <c r="G261" s="42">
        <f t="shared" si="6"/>
        <v>-2438283</v>
      </c>
      <c r="H261" s="138">
        <f t="shared" si="7"/>
        <v>1.7858418458461318</v>
      </c>
      <c r="I261" s="138">
        <v>559.96</v>
      </c>
      <c r="J261" s="18" t="s">
        <v>132</v>
      </c>
      <c r="K261" s="41" t="s">
        <v>24</v>
      </c>
      <c r="L261" s="74" t="s">
        <v>919</v>
      </c>
      <c r="M261" s="13" t="s">
        <v>79</v>
      </c>
      <c r="N261" s="18" t="s">
        <v>25</v>
      </c>
    </row>
    <row r="262" spans="1:15">
      <c r="A262" s="52">
        <v>43530</v>
      </c>
      <c r="B262" s="41" t="s">
        <v>511</v>
      </c>
      <c r="C262" s="13" t="s">
        <v>21</v>
      </c>
      <c r="D262" s="41" t="s">
        <v>77</v>
      </c>
      <c r="E262" s="38"/>
      <c r="F262" s="38">
        <v>1000</v>
      </c>
      <c r="G262" s="42">
        <f t="shared" si="6"/>
        <v>-2439283</v>
      </c>
      <c r="H262" s="138">
        <f t="shared" si="7"/>
        <v>1.7858418458461318</v>
      </c>
      <c r="I262" s="138">
        <v>559.96</v>
      </c>
      <c r="J262" s="18" t="s">
        <v>132</v>
      </c>
      <c r="K262" s="41" t="s">
        <v>24</v>
      </c>
      <c r="L262" s="74" t="s">
        <v>919</v>
      </c>
      <c r="M262" s="13" t="s">
        <v>79</v>
      </c>
      <c r="N262" s="18" t="s">
        <v>25</v>
      </c>
    </row>
    <row r="263" spans="1:15">
      <c r="A263" s="52">
        <v>43530</v>
      </c>
      <c r="B263" s="41" t="s">
        <v>512</v>
      </c>
      <c r="C263" s="13" t="s">
        <v>21</v>
      </c>
      <c r="D263" s="41" t="s">
        <v>77</v>
      </c>
      <c r="E263" s="38"/>
      <c r="F263" s="38">
        <v>1000</v>
      </c>
      <c r="G263" s="42">
        <f t="shared" si="6"/>
        <v>-2440283</v>
      </c>
      <c r="H263" s="138">
        <f t="shared" si="7"/>
        <v>1.7858418458461318</v>
      </c>
      <c r="I263" s="138">
        <v>559.96</v>
      </c>
      <c r="J263" s="18" t="s">
        <v>132</v>
      </c>
      <c r="K263" s="41" t="s">
        <v>24</v>
      </c>
      <c r="L263" s="74" t="s">
        <v>919</v>
      </c>
      <c r="M263" s="13" t="s">
        <v>79</v>
      </c>
      <c r="N263" s="18" t="s">
        <v>25</v>
      </c>
    </row>
    <row r="264" spans="1:15">
      <c r="A264" s="52">
        <v>43530</v>
      </c>
      <c r="B264" s="41" t="s">
        <v>513</v>
      </c>
      <c r="C264" s="13" t="s">
        <v>21</v>
      </c>
      <c r="D264" s="41" t="s">
        <v>77</v>
      </c>
      <c r="E264" s="38"/>
      <c r="F264" s="38">
        <v>1000</v>
      </c>
      <c r="G264" s="42">
        <f t="shared" si="6"/>
        <v>-2441283</v>
      </c>
      <c r="H264" s="138">
        <f t="shared" si="7"/>
        <v>1.7858418458461318</v>
      </c>
      <c r="I264" s="138">
        <v>559.96</v>
      </c>
      <c r="J264" s="18" t="s">
        <v>132</v>
      </c>
      <c r="K264" s="41" t="s">
        <v>24</v>
      </c>
      <c r="L264" s="74" t="s">
        <v>919</v>
      </c>
      <c r="M264" s="13" t="s">
        <v>79</v>
      </c>
      <c r="N264" s="18" t="s">
        <v>25</v>
      </c>
    </row>
    <row r="265" spans="1:15">
      <c r="A265" s="52">
        <v>43530</v>
      </c>
      <c r="B265" s="41" t="s">
        <v>515</v>
      </c>
      <c r="C265" s="13" t="s">
        <v>41</v>
      </c>
      <c r="D265" s="41" t="s">
        <v>77</v>
      </c>
      <c r="E265" s="38"/>
      <c r="F265" s="38">
        <v>30000</v>
      </c>
      <c r="G265" s="42">
        <f t="shared" si="6"/>
        <v>-2471283</v>
      </c>
      <c r="H265" s="138">
        <f t="shared" si="7"/>
        <v>53.575255375383954</v>
      </c>
      <c r="I265" s="138">
        <v>559.96</v>
      </c>
      <c r="J265" s="18" t="s">
        <v>132</v>
      </c>
      <c r="K265" s="41" t="s">
        <v>24</v>
      </c>
      <c r="L265" s="74" t="s">
        <v>919</v>
      </c>
      <c r="M265" s="13" t="s">
        <v>79</v>
      </c>
      <c r="N265" s="18" t="s">
        <v>25</v>
      </c>
    </row>
    <row r="266" spans="1:15">
      <c r="A266" s="52">
        <v>43530</v>
      </c>
      <c r="B266" s="18" t="s">
        <v>619</v>
      </c>
      <c r="C266" s="13" t="s">
        <v>41</v>
      </c>
      <c r="D266" s="41" t="s">
        <v>77</v>
      </c>
      <c r="E266" s="40"/>
      <c r="F266" s="40">
        <v>110000</v>
      </c>
      <c r="G266" s="42">
        <f t="shared" si="6"/>
        <v>-2581283</v>
      </c>
      <c r="H266" s="138">
        <f t="shared" si="7"/>
        <v>196.44260304307448</v>
      </c>
      <c r="I266" s="138">
        <v>559.96</v>
      </c>
      <c r="J266" s="18" t="s">
        <v>588</v>
      </c>
      <c r="K266" s="41" t="s">
        <v>24</v>
      </c>
      <c r="L266" s="74" t="s">
        <v>919</v>
      </c>
      <c r="M266" s="13" t="s">
        <v>79</v>
      </c>
      <c r="N266" s="18" t="s">
        <v>25</v>
      </c>
      <c r="O266" s="30"/>
    </row>
    <row r="267" spans="1:15">
      <c r="A267" s="52">
        <v>43530</v>
      </c>
      <c r="B267" s="18" t="s">
        <v>620</v>
      </c>
      <c r="C267" s="13" t="s">
        <v>21</v>
      </c>
      <c r="D267" s="41" t="s">
        <v>77</v>
      </c>
      <c r="E267" s="40"/>
      <c r="F267" s="40">
        <v>500</v>
      </c>
      <c r="G267" s="42">
        <f t="shared" si="6"/>
        <v>-2581783</v>
      </c>
      <c r="H267" s="138">
        <f t="shared" si="7"/>
        <v>0.89292092292306591</v>
      </c>
      <c r="I267" s="138">
        <v>559.96</v>
      </c>
      <c r="J267" s="18" t="s">
        <v>588</v>
      </c>
      <c r="K267" s="41" t="s">
        <v>24</v>
      </c>
      <c r="L267" s="74" t="s">
        <v>919</v>
      </c>
      <c r="M267" s="13" t="s">
        <v>79</v>
      </c>
      <c r="N267" s="18" t="s">
        <v>25</v>
      </c>
      <c r="O267" s="30"/>
    </row>
    <row r="268" spans="1:15">
      <c r="A268" s="52">
        <v>43530</v>
      </c>
      <c r="B268" s="18" t="s">
        <v>621</v>
      </c>
      <c r="C268" s="13" t="s">
        <v>21</v>
      </c>
      <c r="D268" s="41" t="s">
        <v>77</v>
      </c>
      <c r="E268" s="40"/>
      <c r="F268" s="40">
        <v>1000</v>
      </c>
      <c r="G268" s="42">
        <f t="shared" ref="G268:G331" si="8">G267+E268-F268</f>
        <v>-2582783</v>
      </c>
      <c r="H268" s="138">
        <f t="shared" ref="H268:H331" si="9">+F268/I268</f>
        <v>1.7858418458461318</v>
      </c>
      <c r="I268" s="138">
        <v>559.96</v>
      </c>
      <c r="J268" s="18" t="s">
        <v>588</v>
      </c>
      <c r="K268" s="41" t="s">
        <v>24</v>
      </c>
      <c r="L268" s="74" t="s">
        <v>919</v>
      </c>
      <c r="M268" s="13" t="s">
        <v>79</v>
      </c>
      <c r="N268" s="18" t="s">
        <v>25</v>
      </c>
      <c r="O268" s="30"/>
    </row>
    <row r="269" spans="1:15">
      <c r="A269" s="52">
        <v>43530</v>
      </c>
      <c r="B269" s="41" t="s">
        <v>680</v>
      </c>
      <c r="C269" s="13" t="s">
        <v>21</v>
      </c>
      <c r="D269" s="41" t="s">
        <v>77</v>
      </c>
      <c r="E269" s="38"/>
      <c r="F269" s="38">
        <v>300</v>
      </c>
      <c r="G269" s="42">
        <f t="shared" si="8"/>
        <v>-2583083</v>
      </c>
      <c r="H269" s="138">
        <f t="shared" si="9"/>
        <v>0.53575255375383957</v>
      </c>
      <c r="I269" s="138">
        <v>559.96</v>
      </c>
      <c r="J269" s="18" t="s">
        <v>135</v>
      </c>
      <c r="K269" s="41" t="s">
        <v>24</v>
      </c>
      <c r="L269" s="74" t="s">
        <v>919</v>
      </c>
      <c r="M269" s="13" t="s">
        <v>79</v>
      </c>
      <c r="N269" s="18" t="s">
        <v>25</v>
      </c>
    </row>
    <row r="270" spans="1:15">
      <c r="A270" s="52">
        <v>43530</v>
      </c>
      <c r="B270" s="41" t="s">
        <v>681</v>
      </c>
      <c r="C270" s="13" t="s">
        <v>21</v>
      </c>
      <c r="D270" s="41" t="s">
        <v>77</v>
      </c>
      <c r="E270" s="38"/>
      <c r="F270" s="38">
        <v>300</v>
      </c>
      <c r="G270" s="42">
        <f t="shared" si="8"/>
        <v>-2583383</v>
      </c>
      <c r="H270" s="138">
        <f t="shared" si="9"/>
        <v>0.53575255375383957</v>
      </c>
      <c r="I270" s="138">
        <v>559.96</v>
      </c>
      <c r="J270" s="18" t="s">
        <v>135</v>
      </c>
      <c r="K270" s="41" t="s">
        <v>24</v>
      </c>
      <c r="L270" s="74" t="s">
        <v>919</v>
      </c>
      <c r="M270" s="13" t="s">
        <v>79</v>
      </c>
      <c r="N270" s="18" t="s">
        <v>25</v>
      </c>
    </row>
    <row r="271" spans="1:15">
      <c r="A271" s="52">
        <v>43530</v>
      </c>
      <c r="B271" s="41" t="s">
        <v>682</v>
      </c>
      <c r="C271" s="13" t="s">
        <v>21</v>
      </c>
      <c r="D271" s="41" t="s">
        <v>77</v>
      </c>
      <c r="E271" s="38"/>
      <c r="F271" s="38">
        <v>300</v>
      </c>
      <c r="G271" s="42">
        <f t="shared" si="8"/>
        <v>-2583683</v>
      </c>
      <c r="H271" s="138">
        <f t="shared" si="9"/>
        <v>0.53575255375383957</v>
      </c>
      <c r="I271" s="138">
        <v>559.96</v>
      </c>
      <c r="J271" s="18" t="s">
        <v>135</v>
      </c>
      <c r="K271" s="41" t="s">
        <v>24</v>
      </c>
      <c r="L271" s="74" t="s">
        <v>919</v>
      </c>
      <c r="M271" s="13" t="s">
        <v>79</v>
      </c>
      <c r="N271" s="18" t="s">
        <v>25</v>
      </c>
    </row>
    <row r="272" spans="1:15">
      <c r="A272" s="52">
        <v>43530</v>
      </c>
      <c r="B272" s="41" t="s">
        <v>683</v>
      </c>
      <c r="C272" s="13" t="s">
        <v>21</v>
      </c>
      <c r="D272" s="41" t="s">
        <v>77</v>
      </c>
      <c r="E272" s="38"/>
      <c r="F272" s="38">
        <v>300</v>
      </c>
      <c r="G272" s="42">
        <f t="shared" si="8"/>
        <v>-2583983</v>
      </c>
      <c r="H272" s="138">
        <f t="shared" si="9"/>
        <v>0.53575255375383957</v>
      </c>
      <c r="I272" s="138">
        <v>559.96</v>
      </c>
      <c r="J272" s="18" t="s">
        <v>135</v>
      </c>
      <c r="K272" s="41" t="s">
        <v>24</v>
      </c>
      <c r="L272" s="74" t="s">
        <v>919</v>
      </c>
      <c r="M272" s="13" t="s">
        <v>79</v>
      </c>
      <c r="N272" s="18" t="s">
        <v>25</v>
      </c>
    </row>
    <row r="273" spans="1:15">
      <c r="A273" s="52">
        <v>43530</v>
      </c>
      <c r="B273" s="41" t="s">
        <v>684</v>
      </c>
      <c r="C273" s="13" t="s">
        <v>21</v>
      </c>
      <c r="D273" s="41" t="s">
        <v>77</v>
      </c>
      <c r="E273" s="38"/>
      <c r="F273" s="38">
        <v>300</v>
      </c>
      <c r="G273" s="42">
        <f t="shared" si="8"/>
        <v>-2584283</v>
      </c>
      <c r="H273" s="138">
        <f t="shared" si="9"/>
        <v>0.53575255375383957</v>
      </c>
      <c r="I273" s="138">
        <v>559.96</v>
      </c>
      <c r="J273" s="18" t="s">
        <v>135</v>
      </c>
      <c r="K273" s="41" t="s">
        <v>24</v>
      </c>
      <c r="L273" s="74" t="s">
        <v>919</v>
      </c>
      <c r="M273" s="13" t="s">
        <v>79</v>
      </c>
      <c r="N273" s="18" t="s">
        <v>25</v>
      </c>
    </row>
    <row r="274" spans="1:15">
      <c r="A274" s="52">
        <v>43530</v>
      </c>
      <c r="B274" s="41" t="s">
        <v>685</v>
      </c>
      <c r="C274" s="13" t="s">
        <v>21</v>
      </c>
      <c r="D274" s="41" t="s">
        <v>77</v>
      </c>
      <c r="E274" s="38"/>
      <c r="F274" s="38">
        <v>300</v>
      </c>
      <c r="G274" s="42">
        <f t="shared" si="8"/>
        <v>-2584583</v>
      </c>
      <c r="H274" s="138">
        <f t="shared" si="9"/>
        <v>0.53575255375383957</v>
      </c>
      <c r="I274" s="138">
        <v>559.96</v>
      </c>
      <c r="J274" s="18" t="s">
        <v>135</v>
      </c>
      <c r="K274" s="41" t="s">
        <v>24</v>
      </c>
      <c r="L274" s="74" t="s">
        <v>919</v>
      </c>
      <c r="M274" s="13" t="s">
        <v>79</v>
      </c>
      <c r="N274" s="18" t="s">
        <v>25</v>
      </c>
    </row>
    <row r="275" spans="1:15">
      <c r="A275" s="52">
        <v>43530</v>
      </c>
      <c r="B275" s="41" t="s">
        <v>686</v>
      </c>
      <c r="C275" s="13" t="s">
        <v>21</v>
      </c>
      <c r="D275" s="41" t="s">
        <v>77</v>
      </c>
      <c r="E275" s="38"/>
      <c r="F275" s="38">
        <v>300</v>
      </c>
      <c r="G275" s="42">
        <f t="shared" si="8"/>
        <v>-2584883</v>
      </c>
      <c r="H275" s="138">
        <f t="shared" si="9"/>
        <v>0.53575255375383957</v>
      </c>
      <c r="I275" s="138">
        <v>559.96</v>
      </c>
      <c r="J275" s="18" t="s">
        <v>135</v>
      </c>
      <c r="K275" s="41" t="s">
        <v>24</v>
      </c>
      <c r="L275" s="74" t="s">
        <v>919</v>
      </c>
      <c r="M275" s="13" t="s">
        <v>79</v>
      </c>
      <c r="N275" s="18" t="s">
        <v>25</v>
      </c>
    </row>
    <row r="276" spans="1:15">
      <c r="A276" s="52">
        <v>43530</v>
      </c>
      <c r="B276" s="41" t="s">
        <v>687</v>
      </c>
      <c r="C276" s="41" t="s">
        <v>80</v>
      </c>
      <c r="D276" s="41" t="s">
        <v>77</v>
      </c>
      <c r="E276" s="38"/>
      <c r="F276" s="38">
        <v>7000</v>
      </c>
      <c r="G276" s="42">
        <f t="shared" si="8"/>
        <v>-2591883</v>
      </c>
      <c r="H276" s="138">
        <f t="shared" si="9"/>
        <v>12.500892920922922</v>
      </c>
      <c r="I276" s="138">
        <v>559.96</v>
      </c>
      <c r="J276" s="18" t="s">
        <v>135</v>
      </c>
      <c r="K276" s="41" t="s">
        <v>24</v>
      </c>
      <c r="L276" s="74" t="s">
        <v>919</v>
      </c>
      <c r="M276" s="13" t="s">
        <v>79</v>
      </c>
      <c r="N276" s="18" t="s">
        <v>25</v>
      </c>
    </row>
    <row r="277" spans="1:15">
      <c r="A277" s="52">
        <v>43530</v>
      </c>
      <c r="B277" s="41" t="s">
        <v>678</v>
      </c>
      <c r="C277" s="13" t="s">
        <v>21</v>
      </c>
      <c r="D277" s="41" t="s">
        <v>77</v>
      </c>
      <c r="E277" s="38"/>
      <c r="F277" s="38">
        <v>300</v>
      </c>
      <c r="G277" s="42">
        <f t="shared" si="8"/>
        <v>-2592183</v>
      </c>
      <c r="H277" s="138">
        <f t="shared" si="9"/>
        <v>0.53575255375383957</v>
      </c>
      <c r="I277" s="138">
        <v>559.96</v>
      </c>
      <c r="J277" s="18" t="s">
        <v>135</v>
      </c>
      <c r="K277" s="41" t="s">
        <v>24</v>
      </c>
      <c r="L277" s="74" t="s">
        <v>919</v>
      </c>
      <c r="M277" s="13" t="s">
        <v>79</v>
      </c>
      <c r="N277" s="18" t="s">
        <v>25</v>
      </c>
    </row>
    <row r="278" spans="1:15">
      <c r="A278" s="52">
        <v>43530</v>
      </c>
      <c r="B278" s="41" t="s">
        <v>688</v>
      </c>
      <c r="C278" s="13" t="s">
        <v>21</v>
      </c>
      <c r="D278" s="41" t="s">
        <v>77</v>
      </c>
      <c r="E278" s="38"/>
      <c r="F278" s="38">
        <v>300</v>
      </c>
      <c r="G278" s="42">
        <f t="shared" si="8"/>
        <v>-2592483</v>
      </c>
      <c r="H278" s="138">
        <f t="shared" si="9"/>
        <v>0.53575255375383957</v>
      </c>
      <c r="I278" s="138">
        <v>559.96</v>
      </c>
      <c r="J278" s="18" t="s">
        <v>135</v>
      </c>
      <c r="K278" s="41" t="s">
        <v>24</v>
      </c>
      <c r="L278" s="74" t="s">
        <v>919</v>
      </c>
      <c r="M278" s="13" t="s">
        <v>79</v>
      </c>
      <c r="N278" s="18" t="s">
        <v>25</v>
      </c>
    </row>
    <row r="279" spans="1:15">
      <c r="A279" s="52">
        <v>43530</v>
      </c>
      <c r="B279" s="18" t="s">
        <v>878</v>
      </c>
      <c r="C279" s="13" t="s">
        <v>21</v>
      </c>
      <c r="D279" s="41" t="s">
        <v>77</v>
      </c>
      <c r="E279" s="40"/>
      <c r="F279" s="40">
        <v>500</v>
      </c>
      <c r="G279" s="42">
        <f t="shared" si="8"/>
        <v>-2592983</v>
      </c>
      <c r="H279" s="138">
        <f t="shared" si="9"/>
        <v>0.89292092292306591</v>
      </c>
      <c r="I279" s="138">
        <v>559.96</v>
      </c>
      <c r="J279" s="18" t="s">
        <v>855</v>
      </c>
      <c r="K279" s="18" t="s">
        <v>856</v>
      </c>
      <c r="L279" s="74" t="s">
        <v>919</v>
      </c>
      <c r="M279" s="13" t="s">
        <v>79</v>
      </c>
      <c r="N279" s="18" t="s">
        <v>25</v>
      </c>
      <c r="O279" s="53"/>
    </row>
    <row r="280" spans="1:15">
      <c r="A280" s="52">
        <v>43530</v>
      </c>
      <c r="B280" s="18" t="s">
        <v>879</v>
      </c>
      <c r="C280" s="13" t="s">
        <v>41</v>
      </c>
      <c r="D280" s="41" t="s">
        <v>77</v>
      </c>
      <c r="E280" s="40"/>
      <c r="F280" s="40">
        <v>110000</v>
      </c>
      <c r="G280" s="42">
        <f t="shared" si="8"/>
        <v>-2702983</v>
      </c>
      <c r="H280" s="138">
        <f t="shared" si="9"/>
        <v>196.44260304307448</v>
      </c>
      <c r="I280" s="138">
        <v>559.96</v>
      </c>
      <c r="J280" s="18" t="s">
        <v>855</v>
      </c>
      <c r="K280" s="18" t="s">
        <v>856</v>
      </c>
      <c r="L280" s="74" t="s">
        <v>919</v>
      </c>
      <c r="M280" s="13" t="s">
        <v>79</v>
      </c>
      <c r="N280" s="18" t="s">
        <v>25</v>
      </c>
      <c r="O280" s="53"/>
    </row>
    <row r="281" spans="1:15">
      <c r="A281" s="52">
        <v>43530</v>
      </c>
      <c r="B281" s="18" t="s">
        <v>880</v>
      </c>
      <c r="C281" s="13" t="s">
        <v>21</v>
      </c>
      <c r="D281" s="41" t="s">
        <v>77</v>
      </c>
      <c r="E281" s="40"/>
      <c r="F281" s="40">
        <v>1000</v>
      </c>
      <c r="G281" s="42">
        <f t="shared" si="8"/>
        <v>-2703983</v>
      </c>
      <c r="H281" s="138">
        <f t="shared" si="9"/>
        <v>1.7858418458461318</v>
      </c>
      <c r="I281" s="138">
        <v>559.96</v>
      </c>
      <c r="J281" s="18" t="s">
        <v>855</v>
      </c>
      <c r="K281" s="18" t="s">
        <v>856</v>
      </c>
      <c r="L281" s="74" t="s">
        <v>919</v>
      </c>
      <c r="M281" s="13" t="s">
        <v>79</v>
      </c>
      <c r="N281" s="18" t="s">
        <v>25</v>
      </c>
      <c r="O281" s="53"/>
    </row>
    <row r="282" spans="1:15">
      <c r="A282" s="52">
        <v>43530</v>
      </c>
      <c r="B282" s="13" t="s">
        <v>922</v>
      </c>
      <c r="C282" s="13" t="s">
        <v>136</v>
      </c>
      <c r="D282" s="13" t="s">
        <v>130</v>
      </c>
      <c r="E282" s="48"/>
      <c r="F282" s="38">
        <v>330000</v>
      </c>
      <c r="G282" s="42">
        <f t="shared" si="8"/>
        <v>-3033983</v>
      </c>
      <c r="H282" s="138">
        <f t="shared" si="9"/>
        <v>589.32780912922351</v>
      </c>
      <c r="I282" s="138">
        <v>559.96</v>
      </c>
      <c r="J282" s="45" t="s">
        <v>168</v>
      </c>
      <c r="K282" s="13">
        <v>3635025</v>
      </c>
      <c r="L282" s="74" t="s">
        <v>919</v>
      </c>
      <c r="M282" s="13" t="s">
        <v>79</v>
      </c>
      <c r="N282" s="18" t="s">
        <v>36</v>
      </c>
      <c r="O282" s="59"/>
    </row>
    <row r="283" spans="1:15">
      <c r="A283" s="52">
        <v>43530</v>
      </c>
      <c r="B283" s="13" t="s">
        <v>923</v>
      </c>
      <c r="C283" s="13" t="s">
        <v>979</v>
      </c>
      <c r="D283" s="13" t="s">
        <v>128</v>
      </c>
      <c r="E283" s="47"/>
      <c r="F283" s="38">
        <v>3484</v>
      </c>
      <c r="G283" s="42">
        <f t="shared" si="8"/>
        <v>-3037467</v>
      </c>
      <c r="H283" s="138">
        <f t="shared" si="9"/>
        <v>6.312623434980341</v>
      </c>
      <c r="I283" s="138">
        <v>551.91</v>
      </c>
      <c r="J283" s="45" t="s">
        <v>168</v>
      </c>
      <c r="K283" s="13">
        <v>3635025</v>
      </c>
      <c r="L283" s="41" t="s">
        <v>1000</v>
      </c>
      <c r="M283" s="13" t="s">
        <v>79</v>
      </c>
      <c r="N283" s="18" t="s">
        <v>36</v>
      </c>
      <c r="O283" s="59"/>
    </row>
    <row r="284" spans="1:15">
      <c r="A284" s="52">
        <v>43530</v>
      </c>
      <c r="B284" s="13" t="s">
        <v>924</v>
      </c>
      <c r="C284" s="13" t="s">
        <v>979</v>
      </c>
      <c r="D284" s="13" t="s">
        <v>128</v>
      </c>
      <c r="E284" s="47"/>
      <c r="F284" s="38">
        <v>14399</v>
      </c>
      <c r="G284" s="42">
        <f t="shared" si="8"/>
        <v>-3051866</v>
      </c>
      <c r="H284" s="138">
        <f t="shared" si="9"/>
        <v>26.089398633835227</v>
      </c>
      <c r="I284" s="138">
        <v>551.91</v>
      </c>
      <c r="J284" s="45" t="s">
        <v>168</v>
      </c>
      <c r="K284" s="13" t="s">
        <v>914</v>
      </c>
      <c r="L284" s="41" t="s">
        <v>1000</v>
      </c>
      <c r="M284" s="13" t="s">
        <v>79</v>
      </c>
      <c r="N284" s="18" t="s">
        <v>36</v>
      </c>
      <c r="O284" s="59"/>
    </row>
    <row r="285" spans="1:15">
      <c r="A285" s="52">
        <v>43530</v>
      </c>
      <c r="B285" s="13" t="s">
        <v>926</v>
      </c>
      <c r="C285" s="13" t="s">
        <v>134</v>
      </c>
      <c r="D285" s="41" t="s">
        <v>77</v>
      </c>
      <c r="E285" s="48"/>
      <c r="F285" s="38">
        <v>375000</v>
      </c>
      <c r="G285" s="42">
        <f t="shared" si="8"/>
        <v>-3426866</v>
      </c>
      <c r="H285" s="138">
        <f t="shared" si="9"/>
        <v>669.69069219229937</v>
      </c>
      <c r="I285" s="138">
        <v>559.96</v>
      </c>
      <c r="J285" s="45" t="s">
        <v>168</v>
      </c>
      <c r="K285" s="13">
        <v>3635023</v>
      </c>
      <c r="L285" s="74" t="s">
        <v>919</v>
      </c>
      <c r="M285" s="13" t="s">
        <v>79</v>
      </c>
      <c r="N285" s="18" t="s">
        <v>36</v>
      </c>
      <c r="O285" s="59"/>
    </row>
    <row r="286" spans="1:15">
      <c r="A286" s="52">
        <v>43530</v>
      </c>
      <c r="B286" s="13" t="s">
        <v>927</v>
      </c>
      <c r="C286" s="13" t="s">
        <v>979</v>
      </c>
      <c r="D286" s="13" t="s">
        <v>128</v>
      </c>
      <c r="E286" s="48"/>
      <c r="F286" s="38">
        <v>3484</v>
      </c>
      <c r="G286" s="42">
        <f t="shared" si="8"/>
        <v>-3430350</v>
      </c>
      <c r="H286" s="138">
        <f t="shared" si="9"/>
        <v>6.312623434980341</v>
      </c>
      <c r="I286" s="138">
        <v>551.91</v>
      </c>
      <c r="J286" s="45" t="s">
        <v>168</v>
      </c>
      <c r="K286" s="13">
        <v>3635023</v>
      </c>
      <c r="L286" s="41" t="s">
        <v>1000</v>
      </c>
      <c r="M286" s="13" t="s">
        <v>79</v>
      </c>
      <c r="N286" s="18" t="s">
        <v>36</v>
      </c>
      <c r="O286" s="59"/>
    </row>
    <row r="287" spans="1:15">
      <c r="A287" s="52">
        <v>43531</v>
      </c>
      <c r="B287" s="41" t="s">
        <v>85</v>
      </c>
      <c r="C287" s="13" t="s">
        <v>21</v>
      </c>
      <c r="D287" s="41" t="s">
        <v>77</v>
      </c>
      <c r="E287" s="46"/>
      <c r="F287" s="46">
        <v>1000</v>
      </c>
      <c r="G287" s="42">
        <f t="shared" si="8"/>
        <v>-3431350</v>
      </c>
      <c r="H287" s="138">
        <f t="shared" si="9"/>
        <v>1.7858418458461318</v>
      </c>
      <c r="I287" s="138">
        <v>559.96</v>
      </c>
      <c r="J287" s="41" t="s">
        <v>78</v>
      </c>
      <c r="K287" s="41" t="s">
        <v>24</v>
      </c>
      <c r="L287" s="74" t="s">
        <v>919</v>
      </c>
      <c r="M287" s="13" t="s">
        <v>79</v>
      </c>
      <c r="N287" s="18" t="s">
        <v>25</v>
      </c>
      <c r="O287" s="30"/>
    </row>
    <row r="288" spans="1:15">
      <c r="A288" s="52">
        <v>43531</v>
      </c>
      <c r="B288" s="41" t="s">
        <v>86</v>
      </c>
      <c r="C288" s="13" t="s">
        <v>21</v>
      </c>
      <c r="D288" s="41" t="s">
        <v>77</v>
      </c>
      <c r="E288" s="46"/>
      <c r="F288" s="46">
        <v>500</v>
      </c>
      <c r="G288" s="42">
        <f t="shared" si="8"/>
        <v>-3431850</v>
      </c>
      <c r="H288" s="138">
        <f t="shared" si="9"/>
        <v>0.89292092292306591</v>
      </c>
      <c r="I288" s="138">
        <v>559.96</v>
      </c>
      <c r="J288" s="41" t="s">
        <v>78</v>
      </c>
      <c r="K288" s="41" t="s">
        <v>24</v>
      </c>
      <c r="L288" s="74" t="s">
        <v>919</v>
      </c>
      <c r="M288" s="13" t="s">
        <v>79</v>
      </c>
      <c r="N288" s="18" t="s">
        <v>25</v>
      </c>
      <c r="O288" s="30"/>
    </row>
    <row r="289" spans="1:15">
      <c r="A289" s="52">
        <v>43531</v>
      </c>
      <c r="B289" s="41" t="s">
        <v>87</v>
      </c>
      <c r="C289" s="13" t="s">
        <v>21</v>
      </c>
      <c r="D289" s="41" t="s">
        <v>77</v>
      </c>
      <c r="E289" s="46"/>
      <c r="F289" s="46">
        <v>700</v>
      </c>
      <c r="G289" s="42">
        <f t="shared" si="8"/>
        <v>-3432550</v>
      </c>
      <c r="H289" s="138">
        <f t="shared" si="9"/>
        <v>1.2500892920922921</v>
      </c>
      <c r="I289" s="138">
        <v>559.96</v>
      </c>
      <c r="J289" s="41" t="s">
        <v>78</v>
      </c>
      <c r="K289" s="41" t="s">
        <v>24</v>
      </c>
      <c r="L289" s="74" t="s">
        <v>919</v>
      </c>
      <c r="M289" s="13" t="s">
        <v>79</v>
      </c>
      <c r="N289" s="18" t="s">
        <v>25</v>
      </c>
      <c r="O289" s="30"/>
    </row>
    <row r="290" spans="1:15">
      <c r="A290" s="52">
        <v>43531</v>
      </c>
      <c r="B290" s="13" t="s">
        <v>147</v>
      </c>
      <c r="C290" s="13" t="s">
        <v>140</v>
      </c>
      <c r="D290" s="13" t="s">
        <v>128</v>
      </c>
      <c r="E290" s="38"/>
      <c r="F290" s="38">
        <v>5000</v>
      </c>
      <c r="G290" s="42">
        <f t="shared" si="8"/>
        <v>-3437550</v>
      </c>
      <c r="H290" s="138">
        <f t="shared" si="9"/>
        <v>9.0594480984218446</v>
      </c>
      <c r="I290" s="138">
        <v>551.91</v>
      </c>
      <c r="J290" s="13" t="s">
        <v>59</v>
      </c>
      <c r="K290" s="13" t="s">
        <v>146</v>
      </c>
      <c r="L290" s="41" t="s">
        <v>1000</v>
      </c>
      <c r="M290" s="13" t="s">
        <v>79</v>
      </c>
      <c r="N290" s="18" t="s">
        <v>36</v>
      </c>
      <c r="O290" s="60"/>
    </row>
    <row r="291" spans="1:15">
      <c r="A291" s="52">
        <v>43531</v>
      </c>
      <c r="B291" s="41" t="s">
        <v>203</v>
      </c>
      <c r="C291" s="13" t="s">
        <v>21</v>
      </c>
      <c r="D291" s="41" t="s">
        <v>77</v>
      </c>
      <c r="E291" s="46"/>
      <c r="F291" s="46">
        <v>1000</v>
      </c>
      <c r="G291" s="42">
        <f t="shared" si="8"/>
        <v>-3438550</v>
      </c>
      <c r="H291" s="138">
        <f t="shared" si="9"/>
        <v>1.7858418458461318</v>
      </c>
      <c r="I291" s="138">
        <v>559.96</v>
      </c>
      <c r="J291" s="41" t="s">
        <v>131</v>
      </c>
      <c r="K291" s="13" t="s">
        <v>24</v>
      </c>
      <c r="L291" s="74" t="s">
        <v>919</v>
      </c>
      <c r="M291" s="13" t="s">
        <v>79</v>
      </c>
      <c r="N291" s="13" t="s">
        <v>25</v>
      </c>
      <c r="O291" s="58"/>
    </row>
    <row r="292" spans="1:15">
      <c r="A292" s="52">
        <v>43531</v>
      </c>
      <c r="B292" s="41" t="s">
        <v>26</v>
      </c>
      <c r="C292" s="13" t="s">
        <v>27</v>
      </c>
      <c r="D292" s="41" t="s">
        <v>77</v>
      </c>
      <c r="E292" s="46"/>
      <c r="F292" s="46">
        <v>1000</v>
      </c>
      <c r="G292" s="42">
        <f t="shared" si="8"/>
        <v>-3439550</v>
      </c>
      <c r="H292" s="138">
        <f t="shared" si="9"/>
        <v>1.7858418458461318</v>
      </c>
      <c r="I292" s="138">
        <v>559.96</v>
      </c>
      <c r="J292" s="41" t="s">
        <v>131</v>
      </c>
      <c r="K292" s="13" t="s">
        <v>24</v>
      </c>
      <c r="L292" s="74" t="s">
        <v>919</v>
      </c>
      <c r="M292" s="13" t="s">
        <v>79</v>
      </c>
      <c r="N292" s="13" t="s">
        <v>25</v>
      </c>
      <c r="O292" s="58"/>
    </row>
    <row r="293" spans="1:15">
      <c r="A293" s="52">
        <v>43531</v>
      </c>
      <c r="B293" s="41" t="s">
        <v>204</v>
      </c>
      <c r="C293" s="13" t="s">
        <v>21</v>
      </c>
      <c r="D293" s="41" t="s">
        <v>77</v>
      </c>
      <c r="E293" s="46"/>
      <c r="F293" s="46">
        <v>1000</v>
      </c>
      <c r="G293" s="42">
        <f t="shared" si="8"/>
        <v>-3440550</v>
      </c>
      <c r="H293" s="138">
        <f t="shared" si="9"/>
        <v>1.7858418458461318</v>
      </c>
      <c r="I293" s="138">
        <v>559.96</v>
      </c>
      <c r="J293" s="41" t="s">
        <v>131</v>
      </c>
      <c r="K293" s="13" t="s">
        <v>24</v>
      </c>
      <c r="L293" s="74" t="s">
        <v>919</v>
      </c>
      <c r="M293" s="13" t="s">
        <v>79</v>
      </c>
      <c r="N293" s="13" t="s">
        <v>25</v>
      </c>
      <c r="O293" s="58"/>
    </row>
    <row r="294" spans="1:15">
      <c r="A294" s="52">
        <v>43531</v>
      </c>
      <c r="B294" s="41" t="s">
        <v>274</v>
      </c>
      <c r="C294" s="13" t="s">
        <v>21</v>
      </c>
      <c r="D294" s="41" t="s">
        <v>77</v>
      </c>
      <c r="E294" s="46"/>
      <c r="F294" s="46">
        <v>300</v>
      </c>
      <c r="G294" s="42">
        <f t="shared" si="8"/>
        <v>-3440850</v>
      </c>
      <c r="H294" s="138">
        <f t="shared" si="9"/>
        <v>0.53575255375383957</v>
      </c>
      <c r="I294" s="138">
        <v>559.96</v>
      </c>
      <c r="J294" s="41" t="s">
        <v>145</v>
      </c>
      <c r="K294" s="13" t="s">
        <v>24</v>
      </c>
      <c r="L294" s="74" t="s">
        <v>919</v>
      </c>
      <c r="M294" s="13" t="s">
        <v>79</v>
      </c>
      <c r="N294" s="18" t="s">
        <v>25</v>
      </c>
      <c r="O294" s="29"/>
    </row>
    <row r="295" spans="1:15">
      <c r="A295" s="52">
        <v>43531</v>
      </c>
      <c r="B295" s="41" t="s">
        <v>275</v>
      </c>
      <c r="C295" s="13" t="s">
        <v>21</v>
      </c>
      <c r="D295" s="41" t="s">
        <v>77</v>
      </c>
      <c r="E295" s="46"/>
      <c r="F295" s="46">
        <v>300</v>
      </c>
      <c r="G295" s="42">
        <f t="shared" si="8"/>
        <v>-3441150</v>
      </c>
      <c r="H295" s="138">
        <f t="shared" si="9"/>
        <v>0.53575255375383957</v>
      </c>
      <c r="I295" s="138">
        <v>559.96</v>
      </c>
      <c r="J295" s="41" t="s">
        <v>145</v>
      </c>
      <c r="K295" s="13" t="s">
        <v>24</v>
      </c>
      <c r="L295" s="74" t="s">
        <v>919</v>
      </c>
      <c r="M295" s="13" t="s">
        <v>79</v>
      </c>
      <c r="N295" s="18" t="s">
        <v>25</v>
      </c>
      <c r="O295" s="29"/>
    </row>
    <row r="296" spans="1:15">
      <c r="A296" s="52">
        <v>43531</v>
      </c>
      <c r="B296" s="41" t="s">
        <v>273</v>
      </c>
      <c r="C296" s="13" t="s">
        <v>21</v>
      </c>
      <c r="D296" s="41" t="s">
        <v>77</v>
      </c>
      <c r="E296" s="46"/>
      <c r="F296" s="46">
        <v>300</v>
      </c>
      <c r="G296" s="42">
        <f t="shared" si="8"/>
        <v>-3441450</v>
      </c>
      <c r="H296" s="138">
        <f t="shared" si="9"/>
        <v>0.53575255375383957</v>
      </c>
      <c r="I296" s="138">
        <v>559.96</v>
      </c>
      <c r="J296" s="41" t="s">
        <v>145</v>
      </c>
      <c r="K296" s="13" t="s">
        <v>24</v>
      </c>
      <c r="L296" s="74" t="s">
        <v>919</v>
      </c>
      <c r="M296" s="13" t="s">
        <v>79</v>
      </c>
      <c r="N296" s="18" t="s">
        <v>25</v>
      </c>
      <c r="O296" s="29"/>
    </row>
    <row r="297" spans="1:15">
      <c r="A297" s="52">
        <v>43531</v>
      </c>
      <c r="B297" s="41" t="s">
        <v>276</v>
      </c>
      <c r="C297" s="13" t="s">
        <v>21</v>
      </c>
      <c r="D297" s="41" t="s">
        <v>77</v>
      </c>
      <c r="E297" s="46"/>
      <c r="F297" s="46">
        <v>300</v>
      </c>
      <c r="G297" s="42">
        <f t="shared" si="8"/>
        <v>-3441750</v>
      </c>
      <c r="H297" s="138">
        <f t="shared" si="9"/>
        <v>0.53575255375383957</v>
      </c>
      <c r="I297" s="138">
        <v>559.96</v>
      </c>
      <c r="J297" s="41" t="s">
        <v>145</v>
      </c>
      <c r="K297" s="13" t="s">
        <v>24</v>
      </c>
      <c r="L297" s="74" t="s">
        <v>919</v>
      </c>
      <c r="M297" s="13" t="s">
        <v>79</v>
      </c>
      <c r="N297" s="18" t="s">
        <v>25</v>
      </c>
      <c r="O297" s="29"/>
    </row>
    <row r="298" spans="1:15">
      <c r="A298" s="52">
        <v>43531</v>
      </c>
      <c r="B298" s="41" t="s">
        <v>277</v>
      </c>
      <c r="C298" s="13" t="s">
        <v>21</v>
      </c>
      <c r="D298" s="41" t="s">
        <v>77</v>
      </c>
      <c r="E298" s="46"/>
      <c r="F298" s="46">
        <v>300</v>
      </c>
      <c r="G298" s="42">
        <f t="shared" si="8"/>
        <v>-3442050</v>
      </c>
      <c r="H298" s="138">
        <f t="shared" si="9"/>
        <v>0.53575255375383957</v>
      </c>
      <c r="I298" s="138">
        <v>559.96</v>
      </c>
      <c r="J298" s="41" t="s">
        <v>145</v>
      </c>
      <c r="K298" s="13" t="s">
        <v>24</v>
      </c>
      <c r="L298" s="74" t="s">
        <v>919</v>
      </c>
      <c r="M298" s="13" t="s">
        <v>79</v>
      </c>
      <c r="N298" s="18" t="s">
        <v>25</v>
      </c>
      <c r="O298" s="29"/>
    </row>
    <row r="299" spans="1:15">
      <c r="A299" s="52">
        <v>43531</v>
      </c>
      <c r="B299" s="41" t="s">
        <v>278</v>
      </c>
      <c r="C299" s="13" t="s">
        <v>21</v>
      </c>
      <c r="D299" s="41" t="s">
        <v>77</v>
      </c>
      <c r="E299" s="46"/>
      <c r="F299" s="46">
        <v>300</v>
      </c>
      <c r="G299" s="42">
        <f t="shared" si="8"/>
        <v>-3442350</v>
      </c>
      <c r="H299" s="138">
        <f t="shared" si="9"/>
        <v>0.53575255375383957</v>
      </c>
      <c r="I299" s="138">
        <v>559.96</v>
      </c>
      <c r="J299" s="41" t="s">
        <v>145</v>
      </c>
      <c r="K299" s="13" t="s">
        <v>24</v>
      </c>
      <c r="L299" s="74" t="s">
        <v>919</v>
      </c>
      <c r="M299" s="13" t="s">
        <v>79</v>
      </c>
      <c r="N299" s="18" t="s">
        <v>25</v>
      </c>
      <c r="O299" s="29"/>
    </row>
    <row r="300" spans="1:15">
      <c r="A300" s="52">
        <v>43531</v>
      </c>
      <c r="B300" s="41" t="s">
        <v>262</v>
      </c>
      <c r="C300" s="13" t="s">
        <v>21</v>
      </c>
      <c r="D300" s="41" t="s">
        <v>77</v>
      </c>
      <c r="E300" s="46"/>
      <c r="F300" s="46">
        <v>300</v>
      </c>
      <c r="G300" s="42">
        <f t="shared" si="8"/>
        <v>-3442650</v>
      </c>
      <c r="H300" s="138">
        <f t="shared" si="9"/>
        <v>0.53575255375383957</v>
      </c>
      <c r="I300" s="138">
        <v>559.96</v>
      </c>
      <c r="J300" s="41" t="s">
        <v>145</v>
      </c>
      <c r="K300" s="13" t="s">
        <v>24</v>
      </c>
      <c r="L300" s="74" t="s">
        <v>919</v>
      </c>
      <c r="M300" s="13" t="s">
        <v>79</v>
      </c>
      <c r="N300" s="18" t="s">
        <v>25</v>
      </c>
      <c r="O300" s="29"/>
    </row>
    <row r="301" spans="1:15">
      <c r="A301" s="52">
        <v>43531</v>
      </c>
      <c r="B301" s="41" t="s">
        <v>279</v>
      </c>
      <c r="C301" s="13" t="s">
        <v>21</v>
      </c>
      <c r="D301" s="41" t="s">
        <v>77</v>
      </c>
      <c r="E301" s="46"/>
      <c r="F301" s="46">
        <v>300</v>
      </c>
      <c r="G301" s="42">
        <f t="shared" si="8"/>
        <v>-3442950</v>
      </c>
      <c r="H301" s="138">
        <f t="shared" si="9"/>
        <v>0.53575255375383957</v>
      </c>
      <c r="I301" s="138">
        <v>559.96</v>
      </c>
      <c r="J301" s="41" t="s">
        <v>145</v>
      </c>
      <c r="K301" s="13" t="s">
        <v>24</v>
      </c>
      <c r="L301" s="74" t="s">
        <v>919</v>
      </c>
      <c r="M301" s="13" t="s">
        <v>79</v>
      </c>
      <c r="N301" s="18" t="s">
        <v>25</v>
      </c>
      <c r="O301" s="29"/>
    </row>
    <row r="302" spans="1:15">
      <c r="A302" s="52">
        <v>43531</v>
      </c>
      <c r="B302" s="41" t="s">
        <v>273</v>
      </c>
      <c r="C302" s="13" t="s">
        <v>21</v>
      </c>
      <c r="D302" s="41" t="s">
        <v>77</v>
      </c>
      <c r="E302" s="46"/>
      <c r="F302" s="46">
        <v>300</v>
      </c>
      <c r="G302" s="42">
        <f t="shared" si="8"/>
        <v>-3443250</v>
      </c>
      <c r="H302" s="138">
        <f t="shared" si="9"/>
        <v>0.53575255375383957</v>
      </c>
      <c r="I302" s="138">
        <v>559.96</v>
      </c>
      <c r="J302" s="41" t="s">
        <v>145</v>
      </c>
      <c r="K302" s="13" t="s">
        <v>24</v>
      </c>
      <c r="L302" s="74" t="s">
        <v>919</v>
      </c>
      <c r="M302" s="13" t="s">
        <v>79</v>
      </c>
      <c r="N302" s="18" t="s">
        <v>25</v>
      </c>
      <c r="O302" s="29"/>
    </row>
    <row r="303" spans="1:15">
      <c r="A303" s="52">
        <v>43531</v>
      </c>
      <c r="B303" s="18" t="s">
        <v>366</v>
      </c>
      <c r="C303" s="13" t="s">
        <v>21</v>
      </c>
      <c r="D303" s="13" t="s">
        <v>142</v>
      </c>
      <c r="E303" s="43"/>
      <c r="F303" s="43">
        <v>3000</v>
      </c>
      <c r="G303" s="42">
        <f t="shared" si="8"/>
        <v>-3446250</v>
      </c>
      <c r="H303" s="138">
        <f t="shared" si="9"/>
        <v>5.357525537538395</v>
      </c>
      <c r="I303" s="138">
        <v>559.96</v>
      </c>
      <c r="J303" s="18" t="s">
        <v>367</v>
      </c>
      <c r="K303" s="13" t="s">
        <v>24</v>
      </c>
      <c r="L303" s="74" t="s">
        <v>919</v>
      </c>
      <c r="M303" s="13" t="s">
        <v>79</v>
      </c>
      <c r="N303" s="13" t="s">
        <v>25</v>
      </c>
      <c r="O303" s="35"/>
    </row>
    <row r="304" spans="1:15">
      <c r="A304" s="52">
        <v>43531</v>
      </c>
      <c r="B304" s="41" t="s">
        <v>514</v>
      </c>
      <c r="C304" s="13" t="s">
        <v>21</v>
      </c>
      <c r="D304" s="41" t="s">
        <v>77</v>
      </c>
      <c r="E304" s="38"/>
      <c r="F304" s="38">
        <v>12000</v>
      </c>
      <c r="G304" s="42">
        <f t="shared" si="8"/>
        <v>-3458250</v>
      </c>
      <c r="H304" s="138">
        <f t="shared" si="9"/>
        <v>21.43010215015358</v>
      </c>
      <c r="I304" s="138">
        <v>559.96</v>
      </c>
      <c r="J304" s="18" t="s">
        <v>132</v>
      </c>
      <c r="K304" s="41" t="s">
        <v>81</v>
      </c>
      <c r="L304" s="74" t="s">
        <v>919</v>
      </c>
      <c r="M304" s="13" t="s">
        <v>79</v>
      </c>
      <c r="N304" s="18" t="s">
        <v>36</v>
      </c>
      <c r="O304" s="36"/>
    </row>
    <row r="305" spans="1:15">
      <c r="A305" s="52">
        <v>43531</v>
      </c>
      <c r="B305" s="41" t="s">
        <v>516</v>
      </c>
      <c r="C305" s="13" t="s">
        <v>21</v>
      </c>
      <c r="D305" s="41" t="s">
        <v>77</v>
      </c>
      <c r="E305" s="38"/>
      <c r="F305" s="38">
        <v>1000</v>
      </c>
      <c r="G305" s="42">
        <f t="shared" si="8"/>
        <v>-3459250</v>
      </c>
      <c r="H305" s="138">
        <f t="shared" si="9"/>
        <v>1.7858418458461318</v>
      </c>
      <c r="I305" s="138">
        <v>559.96</v>
      </c>
      <c r="J305" s="18" t="s">
        <v>132</v>
      </c>
      <c r="K305" s="41" t="s">
        <v>24</v>
      </c>
      <c r="L305" s="74" t="s">
        <v>919</v>
      </c>
      <c r="M305" s="13" t="s">
        <v>79</v>
      </c>
      <c r="N305" s="18" t="s">
        <v>25</v>
      </c>
    </row>
    <row r="306" spans="1:15">
      <c r="A306" s="52">
        <v>43531</v>
      </c>
      <c r="B306" s="41" t="s">
        <v>517</v>
      </c>
      <c r="C306" s="13" t="s">
        <v>21</v>
      </c>
      <c r="D306" s="41" t="s">
        <v>77</v>
      </c>
      <c r="E306" s="38"/>
      <c r="F306" s="38">
        <v>1500</v>
      </c>
      <c r="G306" s="42">
        <f t="shared" si="8"/>
        <v>-3460750</v>
      </c>
      <c r="H306" s="138">
        <f t="shared" si="9"/>
        <v>2.6787627687691975</v>
      </c>
      <c r="I306" s="138">
        <v>559.96</v>
      </c>
      <c r="J306" s="18" t="s">
        <v>132</v>
      </c>
      <c r="K306" s="41" t="s">
        <v>24</v>
      </c>
      <c r="L306" s="74" t="s">
        <v>919</v>
      </c>
      <c r="M306" s="13" t="s">
        <v>79</v>
      </c>
      <c r="N306" s="18" t="s">
        <v>25</v>
      </c>
    </row>
    <row r="307" spans="1:15">
      <c r="A307" s="52">
        <v>43531</v>
      </c>
      <c r="B307" s="41" t="s">
        <v>680</v>
      </c>
      <c r="C307" s="13" t="s">
        <v>21</v>
      </c>
      <c r="D307" s="41" t="s">
        <v>77</v>
      </c>
      <c r="E307" s="38"/>
      <c r="F307" s="38">
        <v>300</v>
      </c>
      <c r="G307" s="42">
        <f t="shared" si="8"/>
        <v>-3461050</v>
      </c>
      <c r="H307" s="138">
        <f t="shared" si="9"/>
        <v>0.53575255375383957</v>
      </c>
      <c r="I307" s="138">
        <v>559.96</v>
      </c>
      <c r="J307" s="18" t="s">
        <v>135</v>
      </c>
      <c r="K307" s="41" t="s">
        <v>24</v>
      </c>
      <c r="L307" s="74" t="s">
        <v>919</v>
      </c>
      <c r="M307" s="13" t="s">
        <v>79</v>
      </c>
      <c r="N307" s="18" t="s">
        <v>25</v>
      </c>
    </row>
    <row r="308" spans="1:15">
      <c r="A308" s="52">
        <v>43531</v>
      </c>
      <c r="B308" s="41" t="s">
        <v>681</v>
      </c>
      <c r="C308" s="13" t="s">
        <v>21</v>
      </c>
      <c r="D308" s="41" t="s">
        <v>77</v>
      </c>
      <c r="E308" s="38"/>
      <c r="F308" s="38">
        <v>300</v>
      </c>
      <c r="G308" s="42">
        <f t="shared" si="8"/>
        <v>-3461350</v>
      </c>
      <c r="H308" s="138">
        <f t="shared" si="9"/>
        <v>0.53575255375383957</v>
      </c>
      <c r="I308" s="138">
        <v>559.96</v>
      </c>
      <c r="J308" s="18" t="s">
        <v>135</v>
      </c>
      <c r="K308" s="41" t="s">
        <v>24</v>
      </c>
      <c r="L308" s="74" t="s">
        <v>919</v>
      </c>
      <c r="M308" s="13" t="s">
        <v>79</v>
      </c>
      <c r="N308" s="18" t="s">
        <v>25</v>
      </c>
    </row>
    <row r="309" spans="1:15">
      <c r="A309" s="52">
        <v>43531</v>
      </c>
      <c r="B309" s="41" t="s">
        <v>682</v>
      </c>
      <c r="C309" s="13" t="s">
        <v>21</v>
      </c>
      <c r="D309" s="41" t="s">
        <v>77</v>
      </c>
      <c r="E309" s="38"/>
      <c r="F309" s="38">
        <v>300</v>
      </c>
      <c r="G309" s="42">
        <f t="shared" si="8"/>
        <v>-3461650</v>
      </c>
      <c r="H309" s="138">
        <f t="shared" si="9"/>
        <v>0.53575255375383957</v>
      </c>
      <c r="I309" s="138">
        <v>559.96</v>
      </c>
      <c r="J309" s="18" t="s">
        <v>135</v>
      </c>
      <c r="K309" s="41" t="s">
        <v>24</v>
      </c>
      <c r="L309" s="74" t="s">
        <v>919</v>
      </c>
      <c r="M309" s="13" t="s">
        <v>79</v>
      </c>
      <c r="N309" s="18" t="s">
        <v>25</v>
      </c>
    </row>
    <row r="310" spans="1:15">
      <c r="A310" s="52">
        <v>43531</v>
      </c>
      <c r="B310" s="41" t="s">
        <v>683</v>
      </c>
      <c r="C310" s="13" t="s">
        <v>21</v>
      </c>
      <c r="D310" s="41" t="s">
        <v>77</v>
      </c>
      <c r="E310" s="38"/>
      <c r="F310" s="38">
        <v>300</v>
      </c>
      <c r="G310" s="42">
        <f t="shared" si="8"/>
        <v>-3461950</v>
      </c>
      <c r="H310" s="138">
        <f t="shared" si="9"/>
        <v>0.53575255375383957</v>
      </c>
      <c r="I310" s="138">
        <v>559.96</v>
      </c>
      <c r="J310" s="18" t="s">
        <v>135</v>
      </c>
      <c r="K310" s="41" t="s">
        <v>24</v>
      </c>
      <c r="L310" s="74" t="s">
        <v>919</v>
      </c>
      <c r="M310" s="13" t="s">
        <v>79</v>
      </c>
      <c r="N310" s="18" t="s">
        <v>25</v>
      </c>
    </row>
    <row r="311" spans="1:15">
      <c r="A311" s="52">
        <v>43531</v>
      </c>
      <c r="B311" s="41" t="s">
        <v>678</v>
      </c>
      <c r="C311" s="13" t="s">
        <v>21</v>
      </c>
      <c r="D311" s="41" t="s">
        <v>77</v>
      </c>
      <c r="E311" s="38"/>
      <c r="F311" s="38">
        <v>300</v>
      </c>
      <c r="G311" s="42">
        <f t="shared" si="8"/>
        <v>-3462250</v>
      </c>
      <c r="H311" s="138">
        <f t="shared" si="9"/>
        <v>0.53575255375383957</v>
      </c>
      <c r="I311" s="138">
        <v>559.96</v>
      </c>
      <c r="J311" s="18" t="s">
        <v>135</v>
      </c>
      <c r="K311" s="41" t="s">
        <v>24</v>
      </c>
      <c r="L311" s="74" t="s">
        <v>919</v>
      </c>
      <c r="M311" s="13" t="s">
        <v>79</v>
      </c>
      <c r="N311" s="18" t="s">
        <v>25</v>
      </c>
    </row>
    <row r="312" spans="1:15">
      <c r="A312" s="52">
        <v>43531</v>
      </c>
      <c r="B312" s="41" t="s">
        <v>688</v>
      </c>
      <c r="C312" s="13" t="s">
        <v>21</v>
      </c>
      <c r="D312" s="41" t="s">
        <v>77</v>
      </c>
      <c r="E312" s="38"/>
      <c r="F312" s="38">
        <v>300</v>
      </c>
      <c r="G312" s="42">
        <f t="shared" si="8"/>
        <v>-3462550</v>
      </c>
      <c r="H312" s="138">
        <f t="shared" si="9"/>
        <v>0.53575255375383957</v>
      </c>
      <c r="I312" s="138">
        <v>559.96</v>
      </c>
      <c r="J312" s="18" t="s">
        <v>135</v>
      </c>
      <c r="K312" s="41" t="s">
        <v>24</v>
      </c>
      <c r="L312" s="74" t="s">
        <v>919</v>
      </c>
      <c r="M312" s="13" t="s">
        <v>79</v>
      </c>
      <c r="N312" s="18" t="s">
        <v>25</v>
      </c>
    </row>
    <row r="313" spans="1:15">
      <c r="A313" s="52">
        <v>43532</v>
      </c>
      <c r="B313" s="13" t="s">
        <v>33</v>
      </c>
      <c r="C313" s="13" t="s">
        <v>21</v>
      </c>
      <c r="D313" s="13" t="s">
        <v>22</v>
      </c>
      <c r="E313" s="38"/>
      <c r="F313" s="38">
        <v>1000</v>
      </c>
      <c r="G313" s="42">
        <f t="shared" si="8"/>
        <v>-3463550</v>
      </c>
      <c r="H313" s="138">
        <f t="shared" si="9"/>
        <v>1.7641662550278738</v>
      </c>
      <c r="I313" s="138">
        <v>566.84</v>
      </c>
      <c r="J313" s="13" t="s">
        <v>23</v>
      </c>
      <c r="K313" s="13" t="s">
        <v>31</v>
      </c>
      <c r="L313" s="74" t="s">
        <v>916</v>
      </c>
      <c r="M313" s="13" t="s">
        <v>79</v>
      </c>
      <c r="N313" s="18" t="s">
        <v>25</v>
      </c>
      <c r="O313" s="29"/>
    </row>
    <row r="314" spans="1:15">
      <c r="A314" s="52">
        <v>43532</v>
      </c>
      <c r="B314" s="13" t="s">
        <v>34</v>
      </c>
      <c r="C314" s="13" t="s">
        <v>21</v>
      </c>
      <c r="D314" s="13" t="s">
        <v>22</v>
      </c>
      <c r="E314" s="38"/>
      <c r="F314" s="38">
        <v>1000</v>
      </c>
      <c r="G314" s="42">
        <f t="shared" si="8"/>
        <v>-3464550</v>
      </c>
      <c r="H314" s="138">
        <f t="shared" si="9"/>
        <v>1.7641662550278738</v>
      </c>
      <c r="I314" s="138">
        <v>566.84</v>
      </c>
      <c r="J314" s="13" t="s">
        <v>23</v>
      </c>
      <c r="K314" s="13" t="s">
        <v>31</v>
      </c>
      <c r="L314" s="74" t="s">
        <v>916</v>
      </c>
      <c r="M314" s="13" t="s">
        <v>79</v>
      </c>
      <c r="N314" s="18" t="s">
        <v>25</v>
      </c>
      <c r="O314" s="29"/>
    </row>
    <row r="315" spans="1:15">
      <c r="A315" s="52">
        <v>43532</v>
      </c>
      <c r="B315" s="41" t="s">
        <v>203</v>
      </c>
      <c r="C315" s="13" t="s">
        <v>21</v>
      </c>
      <c r="D315" s="41" t="s">
        <v>77</v>
      </c>
      <c r="E315" s="46"/>
      <c r="F315" s="46">
        <v>1000</v>
      </c>
      <c r="G315" s="42">
        <f t="shared" si="8"/>
        <v>-3465550</v>
      </c>
      <c r="H315" s="138">
        <f t="shared" si="9"/>
        <v>1.7858418458461318</v>
      </c>
      <c r="I315" s="138">
        <v>559.96</v>
      </c>
      <c r="J315" s="41" t="s">
        <v>131</v>
      </c>
      <c r="K315" s="13" t="s">
        <v>24</v>
      </c>
      <c r="L315" s="74" t="s">
        <v>919</v>
      </c>
      <c r="M315" s="13" t="s">
        <v>79</v>
      </c>
      <c r="N315" s="13" t="s">
        <v>25</v>
      </c>
      <c r="O315" s="58"/>
    </row>
    <row r="316" spans="1:15">
      <c r="A316" s="52">
        <v>43532</v>
      </c>
      <c r="B316" s="41" t="s">
        <v>26</v>
      </c>
      <c r="C316" s="13" t="s">
        <v>27</v>
      </c>
      <c r="D316" s="41" t="s">
        <v>77</v>
      </c>
      <c r="E316" s="46"/>
      <c r="F316" s="46">
        <v>1000</v>
      </c>
      <c r="G316" s="42">
        <f t="shared" si="8"/>
        <v>-3466550</v>
      </c>
      <c r="H316" s="138">
        <f t="shared" si="9"/>
        <v>1.7858418458461318</v>
      </c>
      <c r="I316" s="138">
        <v>559.96</v>
      </c>
      <c r="J316" s="41" t="s">
        <v>131</v>
      </c>
      <c r="K316" s="13" t="s">
        <v>24</v>
      </c>
      <c r="L316" s="74" t="s">
        <v>919</v>
      </c>
      <c r="M316" s="13" t="s">
        <v>79</v>
      </c>
      <c r="N316" s="13" t="s">
        <v>25</v>
      </c>
      <c r="O316" s="58"/>
    </row>
    <row r="317" spans="1:15">
      <c r="A317" s="52">
        <v>43532</v>
      </c>
      <c r="B317" s="41" t="s">
        <v>204</v>
      </c>
      <c r="C317" s="13" t="s">
        <v>21</v>
      </c>
      <c r="D317" s="41" t="s">
        <v>77</v>
      </c>
      <c r="E317" s="46"/>
      <c r="F317" s="46">
        <v>1000</v>
      </c>
      <c r="G317" s="42">
        <f t="shared" si="8"/>
        <v>-3467550</v>
      </c>
      <c r="H317" s="138">
        <f t="shared" si="9"/>
        <v>1.7858418458461318</v>
      </c>
      <c r="I317" s="138">
        <v>559.96</v>
      </c>
      <c r="J317" s="41" t="s">
        <v>131</v>
      </c>
      <c r="K317" s="13" t="s">
        <v>24</v>
      </c>
      <c r="L317" s="74" t="s">
        <v>919</v>
      </c>
      <c r="M317" s="13" t="s">
        <v>79</v>
      </c>
      <c r="N317" s="13" t="s">
        <v>25</v>
      </c>
      <c r="O317" s="58"/>
    </row>
    <row r="318" spans="1:15">
      <c r="A318" s="52">
        <v>43532</v>
      </c>
      <c r="B318" s="41" t="s">
        <v>205</v>
      </c>
      <c r="C318" s="41" t="s">
        <v>206</v>
      </c>
      <c r="D318" s="41" t="s">
        <v>128</v>
      </c>
      <c r="E318" s="46"/>
      <c r="F318" s="46">
        <v>2500</v>
      </c>
      <c r="G318" s="42">
        <f t="shared" si="8"/>
        <v>-3470050</v>
      </c>
      <c r="H318" s="138">
        <f t="shared" si="9"/>
        <v>4.5297240492109223</v>
      </c>
      <c r="I318" s="138">
        <v>551.91</v>
      </c>
      <c r="J318" s="41" t="s">
        <v>131</v>
      </c>
      <c r="K318" s="41">
        <v>91</v>
      </c>
      <c r="L318" s="41" t="s">
        <v>1000</v>
      </c>
      <c r="M318" s="13" t="s">
        <v>79</v>
      </c>
      <c r="N318" s="13" t="s">
        <v>36</v>
      </c>
      <c r="O318" s="64"/>
    </row>
    <row r="319" spans="1:15">
      <c r="A319" s="52">
        <v>43532</v>
      </c>
      <c r="B319" s="41" t="s">
        <v>280</v>
      </c>
      <c r="C319" s="13" t="s">
        <v>21</v>
      </c>
      <c r="D319" s="41" t="s">
        <v>77</v>
      </c>
      <c r="E319" s="46"/>
      <c r="F319" s="46">
        <v>300</v>
      </c>
      <c r="G319" s="42">
        <f t="shared" si="8"/>
        <v>-3470350</v>
      </c>
      <c r="H319" s="138">
        <f t="shared" si="9"/>
        <v>0.53575255375383957</v>
      </c>
      <c r="I319" s="138">
        <v>559.96</v>
      </c>
      <c r="J319" s="41" t="s">
        <v>145</v>
      </c>
      <c r="K319" s="13" t="s">
        <v>24</v>
      </c>
      <c r="L319" s="74" t="s">
        <v>919</v>
      </c>
      <c r="M319" s="13" t="s">
        <v>79</v>
      </c>
      <c r="N319" s="18" t="s">
        <v>25</v>
      </c>
      <c r="O319" s="29"/>
    </row>
    <row r="320" spans="1:15">
      <c r="A320" s="52">
        <v>43532</v>
      </c>
      <c r="B320" s="41" t="s">
        <v>281</v>
      </c>
      <c r="C320" s="13" t="s">
        <v>21</v>
      </c>
      <c r="D320" s="41" t="s">
        <v>77</v>
      </c>
      <c r="E320" s="46"/>
      <c r="F320" s="46">
        <v>300</v>
      </c>
      <c r="G320" s="42">
        <f t="shared" si="8"/>
        <v>-3470650</v>
      </c>
      <c r="H320" s="138">
        <f t="shared" si="9"/>
        <v>0.53575255375383957</v>
      </c>
      <c r="I320" s="138">
        <v>559.96</v>
      </c>
      <c r="J320" s="41" t="s">
        <v>145</v>
      </c>
      <c r="K320" s="13" t="s">
        <v>24</v>
      </c>
      <c r="L320" s="74" t="s">
        <v>919</v>
      </c>
      <c r="M320" s="13" t="s">
        <v>79</v>
      </c>
      <c r="N320" s="18" t="s">
        <v>25</v>
      </c>
      <c r="O320" s="29"/>
    </row>
    <row r="321" spans="1:15">
      <c r="A321" s="52">
        <v>43532</v>
      </c>
      <c r="B321" s="41" t="s">
        <v>282</v>
      </c>
      <c r="C321" s="13" t="s">
        <v>21</v>
      </c>
      <c r="D321" s="41" t="s">
        <v>77</v>
      </c>
      <c r="E321" s="46"/>
      <c r="F321" s="46">
        <v>300</v>
      </c>
      <c r="G321" s="42">
        <f t="shared" si="8"/>
        <v>-3470950</v>
      </c>
      <c r="H321" s="138">
        <f t="shared" si="9"/>
        <v>0.53575255375383957</v>
      </c>
      <c r="I321" s="138">
        <v>559.96</v>
      </c>
      <c r="J321" s="41" t="s">
        <v>145</v>
      </c>
      <c r="K321" s="13" t="s">
        <v>24</v>
      </c>
      <c r="L321" s="74" t="s">
        <v>919</v>
      </c>
      <c r="M321" s="13" t="s">
        <v>79</v>
      </c>
      <c r="N321" s="18" t="s">
        <v>25</v>
      </c>
      <c r="O321" s="29"/>
    </row>
    <row r="322" spans="1:15">
      <c r="A322" s="52">
        <v>43532</v>
      </c>
      <c r="B322" s="41" t="s">
        <v>283</v>
      </c>
      <c r="C322" s="13" t="s">
        <v>21</v>
      </c>
      <c r="D322" s="41" t="s">
        <v>77</v>
      </c>
      <c r="E322" s="46"/>
      <c r="F322" s="46">
        <v>13000</v>
      </c>
      <c r="G322" s="42">
        <f t="shared" si="8"/>
        <v>-3483950</v>
      </c>
      <c r="H322" s="138">
        <f t="shared" si="9"/>
        <v>23.215943995999712</v>
      </c>
      <c r="I322" s="138">
        <v>559.96</v>
      </c>
      <c r="J322" s="41" t="s">
        <v>145</v>
      </c>
      <c r="K322" s="13" t="s">
        <v>24</v>
      </c>
      <c r="L322" s="74" t="s">
        <v>919</v>
      </c>
      <c r="M322" s="13" t="s">
        <v>79</v>
      </c>
      <c r="N322" s="18" t="s">
        <v>25</v>
      </c>
      <c r="O322" s="64"/>
    </row>
    <row r="323" spans="1:15">
      <c r="A323" s="52">
        <v>43532</v>
      </c>
      <c r="B323" s="41" t="s">
        <v>284</v>
      </c>
      <c r="C323" s="13" t="s">
        <v>21</v>
      </c>
      <c r="D323" s="41" t="s">
        <v>77</v>
      </c>
      <c r="E323" s="46"/>
      <c r="F323" s="46">
        <v>300</v>
      </c>
      <c r="G323" s="42">
        <f t="shared" si="8"/>
        <v>-3484250</v>
      </c>
      <c r="H323" s="138">
        <f t="shared" si="9"/>
        <v>0.53575255375383957</v>
      </c>
      <c r="I323" s="138">
        <v>559.96</v>
      </c>
      <c r="J323" s="41" t="s">
        <v>145</v>
      </c>
      <c r="K323" s="13" t="s">
        <v>24</v>
      </c>
      <c r="L323" s="74" t="s">
        <v>919</v>
      </c>
      <c r="M323" s="13" t="s">
        <v>79</v>
      </c>
      <c r="N323" s="18" t="s">
        <v>25</v>
      </c>
      <c r="O323" s="29"/>
    </row>
    <row r="324" spans="1:15">
      <c r="A324" s="52">
        <v>43532</v>
      </c>
      <c r="B324" s="41" t="s">
        <v>278</v>
      </c>
      <c r="C324" s="13" t="s">
        <v>21</v>
      </c>
      <c r="D324" s="41" t="s">
        <v>77</v>
      </c>
      <c r="E324" s="46"/>
      <c r="F324" s="46">
        <v>300</v>
      </c>
      <c r="G324" s="42">
        <f t="shared" si="8"/>
        <v>-3484550</v>
      </c>
      <c r="H324" s="138">
        <f t="shared" si="9"/>
        <v>0.53575255375383957</v>
      </c>
      <c r="I324" s="138">
        <v>559.96</v>
      </c>
      <c r="J324" s="41" t="s">
        <v>145</v>
      </c>
      <c r="K324" s="13" t="s">
        <v>24</v>
      </c>
      <c r="L324" s="74" t="s">
        <v>919</v>
      </c>
      <c r="M324" s="13" t="s">
        <v>79</v>
      </c>
      <c r="N324" s="18" t="s">
        <v>25</v>
      </c>
      <c r="O324" s="29"/>
    </row>
    <row r="325" spans="1:15">
      <c r="A325" s="52">
        <v>43532</v>
      </c>
      <c r="B325" s="41" t="s">
        <v>262</v>
      </c>
      <c r="C325" s="13" t="s">
        <v>21</v>
      </c>
      <c r="D325" s="41" t="s">
        <v>77</v>
      </c>
      <c r="E325" s="46"/>
      <c r="F325" s="46">
        <v>300</v>
      </c>
      <c r="G325" s="42">
        <f t="shared" si="8"/>
        <v>-3484850</v>
      </c>
      <c r="H325" s="138">
        <f t="shared" si="9"/>
        <v>0.53575255375383957</v>
      </c>
      <c r="I325" s="138">
        <v>559.96</v>
      </c>
      <c r="J325" s="41" t="s">
        <v>145</v>
      </c>
      <c r="K325" s="13" t="s">
        <v>24</v>
      </c>
      <c r="L325" s="74" t="s">
        <v>919</v>
      </c>
      <c r="M325" s="13" t="s">
        <v>79</v>
      </c>
      <c r="N325" s="18" t="s">
        <v>25</v>
      </c>
      <c r="O325" s="29"/>
    </row>
    <row r="326" spans="1:15">
      <c r="A326" s="52">
        <v>43532</v>
      </c>
      <c r="B326" s="13" t="s">
        <v>970</v>
      </c>
      <c r="C326" s="13" t="s">
        <v>136</v>
      </c>
      <c r="D326" s="41" t="s">
        <v>77</v>
      </c>
      <c r="E326" s="38"/>
      <c r="F326" s="38">
        <v>15000</v>
      </c>
      <c r="G326" s="42">
        <f t="shared" si="8"/>
        <v>-3499850</v>
      </c>
      <c r="H326" s="138">
        <f t="shared" si="9"/>
        <v>26.787627687691977</v>
      </c>
      <c r="I326" s="138">
        <v>559.96</v>
      </c>
      <c r="J326" s="13" t="s">
        <v>144</v>
      </c>
      <c r="K326" s="13">
        <v>35</v>
      </c>
      <c r="L326" s="74" t="s">
        <v>919</v>
      </c>
      <c r="M326" s="13" t="s">
        <v>79</v>
      </c>
      <c r="N326" s="13" t="s">
        <v>36</v>
      </c>
      <c r="O326" s="57"/>
    </row>
    <row r="327" spans="1:15">
      <c r="A327" s="52">
        <v>43532</v>
      </c>
      <c r="B327" s="13" t="s">
        <v>971</v>
      </c>
      <c r="C327" s="13" t="s">
        <v>136</v>
      </c>
      <c r="D327" s="41" t="s">
        <v>77</v>
      </c>
      <c r="E327" s="38"/>
      <c r="F327" s="38">
        <v>20000</v>
      </c>
      <c r="G327" s="42">
        <f t="shared" si="8"/>
        <v>-3519850</v>
      </c>
      <c r="H327" s="138">
        <f t="shared" si="9"/>
        <v>35.716836916922638</v>
      </c>
      <c r="I327" s="138">
        <v>559.96</v>
      </c>
      <c r="J327" s="13" t="s">
        <v>144</v>
      </c>
      <c r="K327" s="13">
        <v>36</v>
      </c>
      <c r="L327" s="74" t="s">
        <v>919</v>
      </c>
      <c r="M327" s="13" t="s">
        <v>79</v>
      </c>
      <c r="N327" s="13" t="s">
        <v>36</v>
      </c>
      <c r="O327" s="57"/>
    </row>
    <row r="328" spans="1:15">
      <c r="A328" s="52">
        <v>43532</v>
      </c>
      <c r="B328" s="13" t="s">
        <v>972</v>
      </c>
      <c r="C328" s="13" t="s">
        <v>136</v>
      </c>
      <c r="D328" s="41" t="s">
        <v>77</v>
      </c>
      <c r="E328" s="38"/>
      <c r="F328" s="38">
        <v>10000</v>
      </c>
      <c r="G328" s="42">
        <f t="shared" si="8"/>
        <v>-3529850</v>
      </c>
      <c r="H328" s="138">
        <f t="shared" si="9"/>
        <v>17.858418458461319</v>
      </c>
      <c r="I328" s="138">
        <v>559.96</v>
      </c>
      <c r="J328" s="13" t="s">
        <v>144</v>
      </c>
      <c r="K328" s="13">
        <v>19</v>
      </c>
      <c r="L328" s="74" t="s">
        <v>919</v>
      </c>
      <c r="M328" s="13" t="s">
        <v>79</v>
      </c>
      <c r="N328" s="13" t="s">
        <v>36</v>
      </c>
      <c r="O328" s="36"/>
    </row>
    <row r="329" spans="1:15">
      <c r="A329" s="52">
        <v>43532</v>
      </c>
      <c r="B329" s="13" t="s">
        <v>388</v>
      </c>
      <c r="C329" s="13" t="s">
        <v>21</v>
      </c>
      <c r="D329" s="13" t="s">
        <v>130</v>
      </c>
      <c r="E329" s="38"/>
      <c r="F329" s="38">
        <v>1000</v>
      </c>
      <c r="G329" s="42">
        <f t="shared" si="8"/>
        <v>-3530850</v>
      </c>
      <c r="H329" s="138">
        <f t="shared" si="9"/>
        <v>1.7858418458461318</v>
      </c>
      <c r="I329" s="138">
        <v>559.96</v>
      </c>
      <c r="J329" s="13" t="s">
        <v>129</v>
      </c>
      <c r="K329" s="13" t="s">
        <v>24</v>
      </c>
      <c r="L329" s="74" t="s">
        <v>919</v>
      </c>
      <c r="M329" s="13" t="s">
        <v>79</v>
      </c>
      <c r="N329" s="18" t="s">
        <v>25</v>
      </c>
      <c r="O329" s="57"/>
    </row>
    <row r="330" spans="1:15">
      <c r="A330" s="52">
        <v>43532</v>
      </c>
      <c r="B330" s="13" t="s">
        <v>389</v>
      </c>
      <c r="C330" s="13" t="s">
        <v>21</v>
      </c>
      <c r="D330" s="13" t="s">
        <v>130</v>
      </c>
      <c r="E330" s="38"/>
      <c r="F330" s="38">
        <v>1000</v>
      </c>
      <c r="G330" s="42">
        <f t="shared" si="8"/>
        <v>-3531850</v>
      </c>
      <c r="H330" s="138">
        <f t="shared" si="9"/>
        <v>1.7858418458461318</v>
      </c>
      <c r="I330" s="138">
        <v>559.96</v>
      </c>
      <c r="J330" s="13" t="s">
        <v>129</v>
      </c>
      <c r="K330" s="13" t="s">
        <v>24</v>
      </c>
      <c r="L330" s="74" t="s">
        <v>919</v>
      </c>
      <c r="M330" s="13" t="s">
        <v>79</v>
      </c>
      <c r="N330" s="18" t="s">
        <v>25</v>
      </c>
      <c r="O330" s="57"/>
    </row>
    <row r="331" spans="1:15">
      <c r="A331" s="52">
        <v>43532</v>
      </c>
      <c r="B331" s="18" t="s">
        <v>438</v>
      </c>
      <c r="C331" s="13" t="s">
        <v>21</v>
      </c>
      <c r="D331" s="13" t="s">
        <v>22</v>
      </c>
      <c r="E331" s="46"/>
      <c r="F331" s="46">
        <v>2500</v>
      </c>
      <c r="G331" s="42">
        <f t="shared" si="8"/>
        <v>-3534350</v>
      </c>
      <c r="H331" s="138">
        <f t="shared" si="9"/>
        <v>4.4104156375696846</v>
      </c>
      <c r="I331" s="138">
        <v>566.84</v>
      </c>
      <c r="J331" s="18" t="s">
        <v>160</v>
      </c>
      <c r="K331" s="41" t="s">
        <v>24</v>
      </c>
      <c r="L331" s="74" t="s">
        <v>916</v>
      </c>
      <c r="M331" s="13" t="s">
        <v>79</v>
      </c>
      <c r="N331" s="18" t="s">
        <v>25</v>
      </c>
      <c r="O331" s="33"/>
    </row>
    <row r="332" spans="1:15">
      <c r="A332" s="52">
        <v>43532</v>
      </c>
      <c r="B332" s="18" t="s">
        <v>439</v>
      </c>
      <c r="C332" s="13" t="s">
        <v>21</v>
      </c>
      <c r="D332" s="13" t="s">
        <v>22</v>
      </c>
      <c r="E332" s="46"/>
      <c r="F332" s="46">
        <v>8000</v>
      </c>
      <c r="G332" s="42">
        <f t="shared" ref="G332:G395" si="10">G331+E332-F332</f>
        <v>-3542350</v>
      </c>
      <c r="H332" s="138">
        <f t="shared" ref="H332:H395" si="11">+F332/I332</f>
        <v>14.113330040222991</v>
      </c>
      <c r="I332" s="138">
        <v>566.84</v>
      </c>
      <c r="J332" s="18" t="s">
        <v>160</v>
      </c>
      <c r="K332" s="41" t="s">
        <v>29</v>
      </c>
      <c r="L332" s="74" t="s">
        <v>916</v>
      </c>
      <c r="M332" s="13" t="s">
        <v>79</v>
      </c>
      <c r="N332" s="41" t="s">
        <v>58</v>
      </c>
      <c r="O332" s="58"/>
    </row>
    <row r="333" spans="1:15">
      <c r="A333" s="52">
        <v>43532</v>
      </c>
      <c r="B333" s="41" t="s">
        <v>518</v>
      </c>
      <c r="C333" s="13" t="s">
        <v>21</v>
      </c>
      <c r="D333" s="41" t="s">
        <v>77</v>
      </c>
      <c r="E333" s="38"/>
      <c r="F333" s="38">
        <v>1000</v>
      </c>
      <c r="G333" s="42">
        <f t="shared" si="10"/>
        <v>-3543350</v>
      </c>
      <c r="H333" s="138">
        <f t="shared" si="11"/>
        <v>1.7858418458461318</v>
      </c>
      <c r="I333" s="138">
        <v>559.96</v>
      </c>
      <c r="J333" s="18" t="s">
        <v>132</v>
      </c>
      <c r="K333" s="41" t="s">
        <v>24</v>
      </c>
      <c r="L333" s="74" t="s">
        <v>919</v>
      </c>
      <c r="M333" s="13" t="s">
        <v>79</v>
      </c>
      <c r="N333" s="18" t="s">
        <v>25</v>
      </c>
    </row>
    <row r="334" spans="1:15">
      <c r="A334" s="52">
        <v>43532</v>
      </c>
      <c r="B334" s="41" t="s">
        <v>519</v>
      </c>
      <c r="C334" s="13" t="s">
        <v>21</v>
      </c>
      <c r="D334" s="41" t="s">
        <v>77</v>
      </c>
      <c r="E334" s="38"/>
      <c r="F334" s="38">
        <v>1000</v>
      </c>
      <c r="G334" s="42">
        <f t="shared" si="10"/>
        <v>-3544350</v>
      </c>
      <c r="H334" s="138">
        <f t="shared" si="11"/>
        <v>1.7858418458461318</v>
      </c>
      <c r="I334" s="138">
        <v>559.96</v>
      </c>
      <c r="J334" s="18" t="s">
        <v>132</v>
      </c>
      <c r="K334" s="41" t="s">
        <v>24</v>
      </c>
      <c r="L334" s="74" t="s">
        <v>919</v>
      </c>
      <c r="M334" s="13" t="s">
        <v>79</v>
      </c>
      <c r="N334" s="18" t="s">
        <v>25</v>
      </c>
    </row>
    <row r="335" spans="1:15">
      <c r="A335" s="52">
        <v>43532</v>
      </c>
      <c r="B335" s="41" t="s">
        <v>520</v>
      </c>
      <c r="C335" s="13" t="s">
        <v>21</v>
      </c>
      <c r="D335" s="41" t="s">
        <v>77</v>
      </c>
      <c r="E335" s="38"/>
      <c r="F335" s="38">
        <v>1000</v>
      </c>
      <c r="G335" s="42">
        <f t="shared" si="10"/>
        <v>-3545350</v>
      </c>
      <c r="H335" s="138">
        <f t="shared" si="11"/>
        <v>1.7858418458461318</v>
      </c>
      <c r="I335" s="138">
        <v>559.96</v>
      </c>
      <c r="J335" s="18" t="s">
        <v>132</v>
      </c>
      <c r="K335" s="41" t="s">
        <v>24</v>
      </c>
      <c r="L335" s="74" t="s">
        <v>919</v>
      </c>
      <c r="M335" s="13" t="s">
        <v>79</v>
      </c>
      <c r="N335" s="18" t="s">
        <v>25</v>
      </c>
    </row>
    <row r="336" spans="1:15">
      <c r="A336" s="52">
        <v>43532</v>
      </c>
      <c r="B336" s="41" t="s">
        <v>521</v>
      </c>
      <c r="C336" s="13" t="s">
        <v>21</v>
      </c>
      <c r="D336" s="41" t="s">
        <v>77</v>
      </c>
      <c r="E336" s="38"/>
      <c r="F336" s="38">
        <v>10000</v>
      </c>
      <c r="G336" s="42">
        <f t="shared" si="10"/>
        <v>-3555350</v>
      </c>
      <c r="H336" s="138">
        <f t="shared" si="11"/>
        <v>17.858418458461319</v>
      </c>
      <c r="I336" s="138">
        <v>559.96</v>
      </c>
      <c r="J336" s="18" t="s">
        <v>132</v>
      </c>
      <c r="K336" s="41" t="s">
        <v>522</v>
      </c>
      <c r="L336" s="74" t="s">
        <v>919</v>
      </c>
      <c r="M336" s="13" t="s">
        <v>79</v>
      </c>
      <c r="N336" s="18" t="s">
        <v>36</v>
      </c>
      <c r="O336" s="57"/>
    </row>
    <row r="337" spans="1:15">
      <c r="A337" s="52">
        <v>43532</v>
      </c>
      <c r="B337" s="41" t="s">
        <v>523</v>
      </c>
      <c r="C337" s="13" t="s">
        <v>21</v>
      </c>
      <c r="D337" s="41" t="s">
        <v>77</v>
      </c>
      <c r="E337" s="38"/>
      <c r="F337" s="38">
        <v>10000</v>
      </c>
      <c r="G337" s="42">
        <f t="shared" si="10"/>
        <v>-3565350</v>
      </c>
      <c r="H337" s="138">
        <f t="shared" si="11"/>
        <v>17.858418458461319</v>
      </c>
      <c r="I337" s="138">
        <v>559.96</v>
      </c>
      <c r="J337" s="18" t="s">
        <v>132</v>
      </c>
      <c r="K337" s="41" t="s">
        <v>524</v>
      </c>
      <c r="L337" s="74" t="s">
        <v>919</v>
      </c>
      <c r="M337" s="13" t="s">
        <v>79</v>
      </c>
      <c r="N337" s="18" t="s">
        <v>36</v>
      </c>
      <c r="O337" s="57"/>
    </row>
    <row r="338" spans="1:15">
      <c r="A338" s="52">
        <v>43532</v>
      </c>
      <c r="B338" s="41" t="s">
        <v>684</v>
      </c>
      <c r="C338" s="13" t="s">
        <v>21</v>
      </c>
      <c r="D338" s="41" t="s">
        <v>77</v>
      </c>
      <c r="E338" s="38"/>
      <c r="F338" s="38">
        <v>300</v>
      </c>
      <c r="G338" s="42">
        <f t="shared" si="10"/>
        <v>-3565650</v>
      </c>
      <c r="H338" s="138">
        <f t="shared" si="11"/>
        <v>0.53575255375383957</v>
      </c>
      <c r="I338" s="138">
        <v>559.96</v>
      </c>
      <c r="J338" s="18" t="s">
        <v>135</v>
      </c>
      <c r="K338" s="41" t="s">
        <v>24</v>
      </c>
      <c r="L338" s="74" t="s">
        <v>919</v>
      </c>
      <c r="M338" s="13" t="s">
        <v>79</v>
      </c>
      <c r="N338" s="18" t="s">
        <v>25</v>
      </c>
    </row>
    <row r="339" spans="1:15">
      <c r="A339" s="52">
        <v>43532</v>
      </c>
      <c r="B339" s="41" t="s">
        <v>685</v>
      </c>
      <c r="C339" s="13" t="s">
        <v>21</v>
      </c>
      <c r="D339" s="41" t="s">
        <v>77</v>
      </c>
      <c r="E339" s="38"/>
      <c r="F339" s="38">
        <v>300</v>
      </c>
      <c r="G339" s="42">
        <f t="shared" si="10"/>
        <v>-3565950</v>
      </c>
      <c r="H339" s="138">
        <f t="shared" si="11"/>
        <v>0.53575255375383957</v>
      </c>
      <c r="I339" s="138">
        <v>559.96</v>
      </c>
      <c r="J339" s="18" t="s">
        <v>135</v>
      </c>
      <c r="K339" s="41" t="s">
        <v>24</v>
      </c>
      <c r="L339" s="74" t="s">
        <v>919</v>
      </c>
      <c r="M339" s="13" t="s">
        <v>79</v>
      </c>
      <c r="N339" s="18" t="s">
        <v>25</v>
      </c>
    </row>
    <row r="340" spans="1:15">
      <c r="A340" s="52">
        <v>43532</v>
      </c>
      <c r="B340" s="41" t="s">
        <v>689</v>
      </c>
      <c r="C340" s="13" t="s">
        <v>21</v>
      </c>
      <c r="D340" s="41" t="s">
        <v>77</v>
      </c>
      <c r="E340" s="38"/>
      <c r="F340" s="38">
        <v>300</v>
      </c>
      <c r="G340" s="42">
        <f t="shared" si="10"/>
        <v>-3566250</v>
      </c>
      <c r="H340" s="138">
        <f t="shared" si="11"/>
        <v>0.53575255375383957</v>
      </c>
      <c r="I340" s="138">
        <v>559.96</v>
      </c>
      <c r="J340" s="18" t="s">
        <v>135</v>
      </c>
      <c r="K340" s="41" t="s">
        <v>24</v>
      </c>
      <c r="L340" s="74" t="s">
        <v>919</v>
      </c>
      <c r="M340" s="13" t="s">
        <v>79</v>
      </c>
      <c r="N340" s="18" t="s">
        <v>25</v>
      </c>
    </row>
    <row r="341" spans="1:15">
      <c r="A341" s="52">
        <v>43532</v>
      </c>
      <c r="B341" s="41" t="s">
        <v>690</v>
      </c>
      <c r="C341" s="41" t="s">
        <v>80</v>
      </c>
      <c r="D341" s="41" t="s">
        <v>77</v>
      </c>
      <c r="E341" s="38"/>
      <c r="F341" s="38">
        <v>7000</v>
      </c>
      <c r="G341" s="42">
        <f t="shared" si="10"/>
        <v>-3573250</v>
      </c>
      <c r="H341" s="138">
        <f t="shared" si="11"/>
        <v>12.500892920922922</v>
      </c>
      <c r="I341" s="138">
        <v>559.96</v>
      </c>
      <c r="J341" s="18" t="s">
        <v>135</v>
      </c>
      <c r="K341" s="41" t="s">
        <v>24</v>
      </c>
      <c r="L341" s="74" t="s">
        <v>919</v>
      </c>
      <c r="M341" s="13" t="s">
        <v>79</v>
      </c>
      <c r="N341" s="18" t="s">
        <v>25</v>
      </c>
    </row>
    <row r="342" spans="1:15">
      <c r="A342" s="52">
        <v>43532</v>
      </c>
      <c r="B342" s="41" t="s">
        <v>691</v>
      </c>
      <c r="C342" s="13" t="s">
        <v>21</v>
      </c>
      <c r="D342" s="41" t="s">
        <v>77</v>
      </c>
      <c r="E342" s="38"/>
      <c r="F342" s="38">
        <v>300</v>
      </c>
      <c r="G342" s="42">
        <f t="shared" si="10"/>
        <v>-3573550</v>
      </c>
      <c r="H342" s="138">
        <f t="shared" si="11"/>
        <v>0.53575255375383957</v>
      </c>
      <c r="I342" s="138">
        <v>559.96</v>
      </c>
      <c r="J342" s="18" t="s">
        <v>135</v>
      </c>
      <c r="K342" s="41" t="s">
        <v>24</v>
      </c>
      <c r="L342" s="74" t="s">
        <v>919</v>
      </c>
      <c r="M342" s="13" t="s">
        <v>79</v>
      </c>
      <c r="N342" s="18" t="s">
        <v>25</v>
      </c>
    </row>
    <row r="343" spans="1:15">
      <c r="A343" s="52">
        <v>43532</v>
      </c>
      <c r="B343" s="41" t="s">
        <v>692</v>
      </c>
      <c r="C343" s="13" t="s">
        <v>21</v>
      </c>
      <c r="D343" s="41" t="s">
        <v>77</v>
      </c>
      <c r="E343" s="38"/>
      <c r="F343" s="38">
        <v>300</v>
      </c>
      <c r="G343" s="42">
        <f t="shared" si="10"/>
        <v>-3573850</v>
      </c>
      <c r="H343" s="138">
        <f t="shared" si="11"/>
        <v>0.53575255375383957</v>
      </c>
      <c r="I343" s="138">
        <v>559.96</v>
      </c>
      <c r="J343" s="18" t="s">
        <v>135</v>
      </c>
      <c r="K343" s="41" t="s">
        <v>24</v>
      </c>
      <c r="L343" s="74" t="s">
        <v>919</v>
      </c>
      <c r="M343" s="13" t="s">
        <v>79</v>
      </c>
      <c r="N343" s="18" t="s">
        <v>25</v>
      </c>
    </row>
    <row r="344" spans="1:15">
      <c r="A344" s="52">
        <v>43532</v>
      </c>
      <c r="B344" s="41" t="s">
        <v>678</v>
      </c>
      <c r="C344" s="13" t="s">
        <v>21</v>
      </c>
      <c r="D344" s="41" t="s">
        <v>77</v>
      </c>
      <c r="E344" s="38"/>
      <c r="F344" s="38">
        <v>300</v>
      </c>
      <c r="G344" s="42">
        <f t="shared" si="10"/>
        <v>-3574150</v>
      </c>
      <c r="H344" s="138">
        <f t="shared" si="11"/>
        <v>0.53575255375383957</v>
      </c>
      <c r="I344" s="138">
        <v>559.96</v>
      </c>
      <c r="J344" s="18" t="s">
        <v>135</v>
      </c>
      <c r="K344" s="41" t="s">
        <v>24</v>
      </c>
      <c r="L344" s="74" t="s">
        <v>919</v>
      </c>
      <c r="M344" s="13" t="s">
        <v>79</v>
      </c>
      <c r="N344" s="18" t="s">
        <v>25</v>
      </c>
    </row>
    <row r="345" spans="1:15">
      <c r="A345" s="52">
        <v>43532</v>
      </c>
      <c r="B345" s="41" t="s">
        <v>688</v>
      </c>
      <c r="C345" s="13" t="s">
        <v>21</v>
      </c>
      <c r="D345" s="41" t="s">
        <v>77</v>
      </c>
      <c r="E345" s="38"/>
      <c r="F345" s="38">
        <v>300</v>
      </c>
      <c r="G345" s="42">
        <f t="shared" si="10"/>
        <v>-3574450</v>
      </c>
      <c r="H345" s="138">
        <f t="shared" si="11"/>
        <v>0.53575255375383957</v>
      </c>
      <c r="I345" s="138">
        <v>559.96</v>
      </c>
      <c r="J345" s="18" t="s">
        <v>135</v>
      </c>
      <c r="K345" s="41" t="s">
        <v>24</v>
      </c>
      <c r="L345" s="74" t="s">
        <v>919</v>
      </c>
      <c r="M345" s="13" t="s">
        <v>79</v>
      </c>
      <c r="N345" s="18" t="s">
        <v>25</v>
      </c>
    </row>
    <row r="346" spans="1:15">
      <c r="A346" s="52">
        <v>43532</v>
      </c>
      <c r="B346" s="41" t="s">
        <v>693</v>
      </c>
      <c r="C346" s="13" t="s">
        <v>21</v>
      </c>
      <c r="D346" s="41" t="s">
        <v>77</v>
      </c>
      <c r="E346" s="38"/>
      <c r="F346" s="38">
        <v>300</v>
      </c>
      <c r="G346" s="42">
        <f t="shared" si="10"/>
        <v>-3574750</v>
      </c>
      <c r="H346" s="138">
        <f t="shared" si="11"/>
        <v>0.53575255375383957</v>
      </c>
      <c r="I346" s="138">
        <v>559.96</v>
      </c>
      <c r="J346" s="18" t="s">
        <v>135</v>
      </c>
      <c r="K346" s="41" t="s">
        <v>24</v>
      </c>
      <c r="L346" s="74" t="s">
        <v>919</v>
      </c>
      <c r="M346" s="13" t="s">
        <v>79</v>
      </c>
      <c r="N346" s="18" t="s">
        <v>25</v>
      </c>
    </row>
    <row r="347" spans="1:15">
      <c r="A347" s="52">
        <v>43532</v>
      </c>
      <c r="B347" s="41" t="s">
        <v>694</v>
      </c>
      <c r="C347" s="13" t="s">
        <v>21</v>
      </c>
      <c r="D347" s="41" t="s">
        <v>77</v>
      </c>
      <c r="E347" s="38"/>
      <c r="F347" s="38">
        <v>10000</v>
      </c>
      <c r="G347" s="42">
        <f t="shared" si="10"/>
        <v>-3584750</v>
      </c>
      <c r="H347" s="138">
        <f t="shared" si="11"/>
        <v>17.858418458461319</v>
      </c>
      <c r="I347" s="138">
        <v>559.96</v>
      </c>
      <c r="J347" s="18" t="s">
        <v>135</v>
      </c>
      <c r="K347" s="41" t="s">
        <v>24</v>
      </c>
      <c r="L347" s="74" t="s">
        <v>919</v>
      </c>
      <c r="M347" s="13" t="s">
        <v>79</v>
      </c>
      <c r="N347" s="18" t="s">
        <v>25</v>
      </c>
    </row>
    <row r="348" spans="1:15">
      <c r="A348" s="52">
        <v>43532</v>
      </c>
      <c r="B348" s="41" t="s">
        <v>695</v>
      </c>
      <c r="C348" s="13" t="s">
        <v>21</v>
      </c>
      <c r="D348" s="41" t="s">
        <v>77</v>
      </c>
      <c r="E348" s="38"/>
      <c r="F348" s="38">
        <v>500</v>
      </c>
      <c r="G348" s="42">
        <f t="shared" si="10"/>
        <v>-3585250</v>
      </c>
      <c r="H348" s="138">
        <f t="shared" si="11"/>
        <v>0.89292092292306591</v>
      </c>
      <c r="I348" s="138">
        <v>559.96</v>
      </c>
      <c r="J348" s="18" t="s">
        <v>135</v>
      </c>
      <c r="K348" s="41" t="s">
        <v>24</v>
      </c>
      <c r="L348" s="74" t="s">
        <v>919</v>
      </c>
      <c r="M348" s="13" t="s">
        <v>79</v>
      </c>
      <c r="N348" s="18" t="s">
        <v>25</v>
      </c>
    </row>
    <row r="349" spans="1:15">
      <c r="A349" s="52">
        <v>43532</v>
      </c>
      <c r="B349" s="41" t="s">
        <v>696</v>
      </c>
      <c r="C349" s="13" t="s">
        <v>41</v>
      </c>
      <c r="D349" s="41" t="s">
        <v>77</v>
      </c>
      <c r="E349" s="38"/>
      <c r="F349" s="38">
        <v>45000</v>
      </c>
      <c r="G349" s="42">
        <f t="shared" si="10"/>
        <v>-3630250</v>
      </c>
      <c r="H349" s="138">
        <f t="shared" si="11"/>
        <v>80.362883063075927</v>
      </c>
      <c r="I349" s="138">
        <v>559.96</v>
      </c>
      <c r="J349" s="18" t="s">
        <v>135</v>
      </c>
      <c r="K349" s="41">
        <v>204</v>
      </c>
      <c r="L349" s="74" t="s">
        <v>919</v>
      </c>
      <c r="M349" s="13" t="s">
        <v>79</v>
      </c>
      <c r="N349" s="18" t="s">
        <v>36</v>
      </c>
      <c r="O349" s="57"/>
    </row>
    <row r="350" spans="1:15">
      <c r="A350" s="52">
        <v>43532</v>
      </c>
      <c r="B350" s="41" t="s">
        <v>697</v>
      </c>
      <c r="C350" s="13" t="s">
        <v>41</v>
      </c>
      <c r="D350" s="41" t="s">
        <v>77</v>
      </c>
      <c r="E350" s="38"/>
      <c r="F350" s="38">
        <v>40000</v>
      </c>
      <c r="G350" s="42">
        <f t="shared" si="10"/>
        <v>-3670250</v>
      </c>
      <c r="H350" s="138">
        <f t="shared" si="11"/>
        <v>71.433673833845276</v>
      </c>
      <c r="I350" s="138">
        <v>559.96</v>
      </c>
      <c r="J350" s="18" t="s">
        <v>135</v>
      </c>
      <c r="K350" s="41" t="s">
        <v>24</v>
      </c>
      <c r="L350" s="74" t="s">
        <v>919</v>
      </c>
      <c r="M350" s="13" t="s">
        <v>79</v>
      </c>
      <c r="N350" s="18" t="s">
        <v>25</v>
      </c>
    </row>
    <row r="351" spans="1:15">
      <c r="A351" s="52">
        <v>43532</v>
      </c>
      <c r="B351" s="41" t="s">
        <v>783</v>
      </c>
      <c r="C351" s="13" t="s">
        <v>21</v>
      </c>
      <c r="D351" s="13" t="s">
        <v>22</v>
      </c>
      <c r="E351" s="46"/>
      <c r="F351" s="46">
        <v>1500</v>
      </c>
      <c r="G351" s="42">
        <f t="shared" si="10"/>
        <v>-3671750</v>
      </c>
      <c r="H351" s="138">
        <f t="shared" si="11"/>
        <v>2.6462493825418107</v>
      </c>
      <c r="I351" s="138">
        <v>566.84</v>
      </c>
      <c r="J351" s="41" t="s">
        <v>148</v>
      </c>
      <c r="K351" s="41" t="s">
        <v>31</v>
      </c>
      <c r="L351" s="74" t="s">
        <v>916</v>
      </c>
      <c r="M351" s="13" t="s">
        <v>79</v>
      </c>
      <c r="N351" s="13" t="s">
        <v>25</v>
      </c>
      <c r="O351" s="29"/>
    </row>
    <row r="352" spans="1:15">
      <c r="A352" s="52">
        <v>43532</v>
      </c>
      <c r="B352" s="41" t="s">
        <v>784</v>
      </c>
      <c r="C352" s="13" t="s">
        <v>21</v>
      </c>
      <c r="D352" s="13" t="s">
        <v>22</v>
      </c>
      <c r="E352" s="46"/>
      <c r="F352" s="46">
        <v>1000</v>
      </c>
      <c r="G352" s="42">
        <f t="shared" si="10"/>
        <v>-3672750</v>
      </c>
      <c r="H352" s="138">
        <f t="shared" si="11"/>
        <v>1.7641662550278738</v>
      </c>
      <c r="I352" s="138">
        <v>566.84</v>
      </c>
      <c r="J352" s="41" t="s">
        <v>148</v>
      </c>
      <c r="K352" s="41" t="s">
        <v>31</v>
      </c>
      <c r="L352" s="74" t="s">
        <v>916</v>
      </c>
      <c r="M352" s="13" t="s">
        <v>79</v>
      </c>
      <c r="N352" s="13" t="s">
        <v>25</v>
      </c>
      <c r="O352" s="29"/>
    </row>
    <row r="353" spans="1:15">
      <c r="A353" s="52">
        <v>43532</v>
      </c>
      <c r="B353" s="41" t="s">
        <v>785</v>
      </c>
      <c r="C353" s="13" t="s">
        <v>21</v>
      </c>
      <c r="D353" s="13" t="s">
        <v>22</v>
      </c>
      <c r="E353" s="46"/>
      <c r="F353" s="46">
        <v>1000</v>
      </c>
      <c r="G353" s="42">
        <f t="shared" si="10"/>
        <v>-3673750</v>
      </c>
      <c r="H353" s="138">
        <f t="shared" si="11"/>
        <v>1.7641662550278738</v>
      </c>
      <c r="I353" s="138">
        <v>566.84</v>
      </c>
      <c r="J353" s="41" t="s">
        <v>148</v>
      </c>
      <c r="K353" s="41" t="s">
        <v>31</v>
      </c>
      <c r="L353" s="74" t="s">
        <v>916</v>
      </c>
      <c r="M353" s="13" t="s">
        <v>79</v>
      </c>
      <c r="N353" s="13" t="s">
        <v>25</v>
      </c>
      <c r="O353" s="29"/>
    </row>
    <row r="354" spans="1:15">
      <c r="A354" s="52">
        <v>43533</v>
      </c>
      <c r="B354" s="41" t="s">
        <v>285</v>
      </c>
      <c r="C354" s="13" t="s">
        <v>21</v>
      </c>
      <c r="D354" s="41" t="s">
        <v>77</v>
      </c>
      <c r="E354" s="46"/>
      <c r="F354" s="46">
        <v>300</v>
      </c>
      <c r="G354" s="42">
        <f t="shared" si="10"/>
        <v>-3674050</v>
      </c>
      <c r="H354" s="138">
        <f t="shared" si="11"/>
        <v>0.53575255375383957</v>
      </c>
      <c r="I354" s="138">
        <v>559.96</v>
      </c>
      <c r="J354" s="41" t="s">
        <v>145</v>
      </c>
      <c r="K354" s="13" t="s">
        <v>24</v>
      </c>
      <c r="L354" s="74" t="s">
        <v>919</v>
      </c>
      <c r="M354" s="13" t="s">
        <v>79</v>
      </c>
      <c r="N354" s="18" t="s">
        <v>25</v>
      </c>
      <c r="O354" s="29"/>
    </row>
    <row r="355" spans="1:15">
      <c r="A355" s="52">
        <v>43533</v>
      </c>
      <c r="B355" s="41" t="s">
        <v>286</v>
      </c>
      <c r="C355" s="13" t="s">
        <v>41</v>
      </c>
      <c r="D355" s="41" t="s">
        <v>77</v>
      </c>
      <c r="E355" s="46"/>
      <c r="F355" s="46">
        <v>75000</v>
      </c>
      <c r="G355" s="42">
        <f t="shared" si="10"/>
        <v>-3749050</v>
      </c>
      <c r="H355" s="138">
        <f t="shared" si="11"/>
        <v>133.93813843845987</v>
      </c>
      <c r="I355" s="138">
        <v>559.96</v>
      </c>
      <c r="J355" s="41" t="s">
        <v>145</v>
      </c>
      <c r="K355" s="13">
        <v>7</v>
      </c>
      <c r="L355" s="74" t="s">
        <v>919</v>
      </c>
      <c r="M355" s="13" t="s">
        <v>79</v>
      </c>
      <c r="N355" s="18" t="s">
        <v>36</v>
      </c>
      <c r="O355" s="61"/>
    </row>
    <row r="356" spans="1:15">
      <c r="A356" s="52">
        <v>43533</v>
      </c>
      <c r="B356" s="41" t="s">
        <v>1007</v>
      </c>
      <c r="C356" s="41" t="s">
        <v>80</v>
      </c>
      <c r="D356" s="41" t="s">
        <v>77</v>
      </c>
      <c r="E356" s="46"/>
      <c r="F356" s="46">
        <v>29000</v>
      </c>
      <c r="G356" s="42">
        <f t="shared" si="10"/>
        <v>-3778050</v>
      </c>
      <c r="H356" s="138">
        <f t="shared" si="11"/>
        <v>51.789413529537818</v>
      </c>
      <c r="I356" s="138">
        <v>559.96</v>
      </c>
      <c r="J356" s="41" t="s">
        <v>145</v>
      </c>
      <c r="K356" s="13" t="s">
        <v>24</v>
      </c>
      <c r="L356" s="74" t="s">
        <v>919</v>
      </c>
      <c r="M356" s="13" t="s">
        <v>79</v>
      </c>
      <c r="N356" s="18" t="s">
        <v>25</v>
      </c>
      <c r="O356" s="34"/>
    </row>
    <row r="357" spans="1:15">
      <c r="A357" s="52">
        <v>43533</v>
      </c>
      <c r="B357" s="41" t="s">
        <v>287</v>
      </c>
      <c r="C357" s="13" t="s">
        <v>41</v>
      </c>
      <c r="D357" s="41" t="s">
        <v>77</v>
      </c>
      <c r="E357" s="46"/>
      <c r="F357" s="46">
        <v>50000</v>
      </c>
      <c r="G357" s="42">
        <f t="shared" si="10"/>
        <v>-3828050</v>
      </c>
      <c r="H357" s="138">
        <f t="shared" si="11"/>
        <v>89.292092292306592</v>
      </c>
      <c r="I357" s="138">
        <v>559.96</v>
      </c>
      <c r="J357" s="41" t="s">
        <v>145</v>
      </c>
      <c r="K357" s="13" t="s">
        <v>24</v>
      </c>
      <c r="L357" s="74" t="s">
        <v>919</v>
      </c>
      <c r="M357" s="13" t="s">
        <v>79</v>
      </c>
      <c r="N357" s="18" t="s">
        <v>25</v>
      </c>
      <c r="O357" s="34"/>
    </row>
    <row r="358" spans="1:15">
      <c r="A358" s="52">
        <v>43533</v>
      </c>
      <c r="B358" s="18" t="s">
        <v>622</v>
      </c>
      <c r="C358" s="13" t="s">
        <v>21</v>
      </c>
      <c r="D358" s="41" t="s">
        <v>77</v>
      </c>
      <c r="E358" s="40"/>
      <c r="F358" s="40">
        <v>1000</v>
      </c>
      <c r="G358" s="42">
        <f t="shared" si="10"/>
        <v>-3829050</v>
      </c>
      <c r="H358" s="138">
        <f t="shared" si="11"/>
        <v>1.7858418458461318</v>
      </c>
      <c r="I358" s="138">
        <v>559.96</v>
      </c>
      <c r="J358" s="18" t="s">
        <v>588</v>
      </c>
      <c r="K358" s="41" t="s">
        <v>24</v>
      </c>
      <c r="L358" s="74" t="s">
        <v>919</v>
      </c>
      <c r="M358" s="13" t="s">
        <v>79</v>
      </c>
      <c r="N358" s="18" t="s">
        <v>25</v>
      </c>
      <c r="O358" s="30"/>
    </row>
    <row r="359" spans="1:15">
      <c r="A359" s="52">
        <v>43533</v>
      </c>
      <c r="B359" s="18" t="s">
        <v>623</v>
      </c>
      <c r="C359" s="13" t="s">
        <v>21</v>
      </c>
      <c r="D359" s="41" t="s">
        <v>77</v>
      </c>
      <c r="E359" s="40"/>
      <c r="F359" s="40">
        <v>1000</v>
      </c>
      <c r="G359" s="42">
        <f t="shared" si="10"/>
        <v>-3830050</v>
      </c>
      <c r="H359" s="138">
        <f t="shared" si="11"/>
        <v>1.7858418458461318</v>
      </c>
      <c r="I359" s="138">
        <v>559.96</v>
      </c>
      <c r="J359" s="18" t="s">
        <v>588</v>
      </c>
      <c r="K359" s="41" t="s">
        <v>24</v>
      </c>
      <c r="L359" s="74" t="s">
        <v>919</v>
      </c>
      <c r="M359" s="13" t="s">
        <v>79</v>
      </c>
      <c r="N359" s="18" t="s">
        <v>25</v>
      </c>
      <c r="O359" s="30"/>
    </row>
    <row r="360" spans="1:15">
      <c r="A360" s="52">
        <v>43533</v>
      </c>
      <c r="B360" s="18" t="s">
        <v>983</v>
      </c>
      <c r="C360" s="13" t="s">
        <v>134</v>
      </c>
      <c r="D360" s="41" t="s">
        <v>77</v>
      </c>
      <c r="E360" s="40"/>
      <c r="F360" s="40">
        <v>146000</v>
      </c>
      <c r="G360" s="42">
        <f t="shared" si="10"/>
        <v>-3976050</v>
      </c>
      <c r="H360" s="138">
        <f t="shared" si="11"/>
        <v>260.73290949353526</v>
      </c>
      <c r="I360" s="138">
        <v>559.96</v>
      </c>
      <c r="J360" s="18" t="s">
        <v>588</v>
      </c>
      <c r="K360" s="41" t="s">
        <v>81</v>
      </c>
      <c r="L360" s="74" t="s">
        <v>919</v>
      </c>
      <c r="M360" s="13" t="s">
        <v>79</v>
      </c>
      <c r="N360" s="18" t="s">
        <v>36</v>
      </c>
      <c r="O360" s="58"/>
    </row>
    <row r="361" spans="1:15">
      <c r="A361" s="52">
        <v>43533</v>
      </c>
      <c r="B361" s="18" t="s">
        <v>624</v>
      </c>
      <c r="C361" s="13" t="s">
        <v>21</v>
      </c>
      <c r="D361" s="41" t="s">
        <v>77</v>
      </c>
      <c r="E361" s="40"/>
      <c r="F361" s="40">
        <v>1000</v>
      </c>
      <c r="G361" s="42">
        <f t="shared" si="10"/>
        <v>-3977050</v>
      </c>
      <c r="H361" s="138">
        <f t="shared" si="11"/>
        <v>1.7858418458461318</v>
      </c>
      <c r="I361" s="138">
        <v>559.96</v>
      </c>
      <c r="J361" s="18" t="s">
        <v>588</v>
      </c>
      <c r="K361" s="41" t="s">
        <v>24</v>
      </c>
      <c r="L361" s="74" t="s">
        <v>919</v>
      </c>
      <c r="M361" s="13" t="s">
        <v>79</v>
      </c>
      <c r="N361" s="18" t="s">
        <v>25</v>
      </c>
      <c r="O361" s="30"/>
    </row>
    <row r="362" spans="1:15">
      <c r="A362" s="52">
        <v>43533</v>
      </c>
      <c r="B362" s="41" t="s">
        <v>698</v>
      </c>
      <c r="C362" s="13" t="s">
        <v>21</v>
      </c>
      <c r="D362" s="41" t="s">
        <v>77</v>
      </c>
      <c r="E362" s="38"/>
      <c r="F362" s="38">
        <v>500</v>
      </c>
      <c r="G362" s="42">
        <f t="shared" si="10"/>
        <v>-3977550</v>
      </c>
      <c r="H362" s="138">
        <f t="shared" si="11"/>
        <v>0.89292092292306591</v>
      </c>
      <c r="I362" s="138">
        <v>559.96</v>
      </c>
      <c r="J362" s="18" t="s">
        <v>135</v>
      </c>
      <c r="K362" s="41" t="s">
        <v>24</v>
      </c>
      <c r="L362" s="74" t="s">
        <v>919</v>
      </c>
      <c r="M362" s="13" t="s">
        <v>79</v>
      </c>
      <c r="N362" s="18" t="s">
        <v>25</v>
      </c>
    </row>
    <row r="363" spans="1:15">
      <c r="A363" s="52">
        <v>43533</v>
      </c>
      <c r="B363" s="41" t="s">
        <v>699</v>
      </c>
      <c r="C363" s="13" t="s">
        <v>21</v>
      </c>
      <c r="D363" s="41" t="s">
        <v>77</v>
      </c>
      <c r="E363" s="38"/>
      <c r="F363" s="38">
        <v>500</v>
      </c>
      <c r="G363" s="42">
        <f t="shared" si="10"/>
        <v>-3978050</v>
      </c>
      <c r="H363" s="138">
        <f t="shared" si="11"/>
        <v>0.89292092292306591</v>
      </c>
      <c r="I363" s="138">
        <v>559.96</v>
      </c>
      <c r="J363" s="18" t="s">
        <v>135</v>
      </c>
      <c r="K363" s="41" t="s">
        <v>24</v>
      </c>
      <c r="L363" s="74" t="s">
        <v>919</v>
      </c>
      <c r="M363" s="13" t="s">
        <v>79</v>
      </c>
      <c r="N363" s="18" t="s">
        <v>25</v>
      </c>
    </row>
    <row r="364" spans="1:15">
      <c r="A364" s="52">
        <v>43533</v>
      </c>
      <c r="B364" s="41" t="s">
        <v>700</v>
      </c>
      <c r="C364" s="41" t="s">
        <v>80</v>
      </c>
      <c r="D364" s="41" t="s">
        <v>77</v>
      </c>
      <c r="E364" s="38"/>
      <c r="F364" s="38">
        <v>2000</v>
      </c>
      <c r="G364" s="42">
        <f t="shared" si="10"/>
        <v>-3980050</v>
      </c>
      <c r="H364" s="138">
        <f t="shared" si="11"/>
        <v>3.5716836916922636</v>
      </c>
      <c r="I364" s="138">
        <v>559.96</v>
      </c>
      <c r="J364" s="18" t="s">
        <v>135</v>
      </c>
      <c r="K364" s="41" t="s">
        <v>24</v>
      </c>
      <c r="L364" s="74" t="s">
        <v>919</v>
      </c>
      <c r="M364" s="13" t="s">
        <v>79</v>
      </c>
      <c r="N364" s="18" t="s">
        <v>25</v>
      </c>
    </row>
    <row r="365" spans="1:15">
      <c r="A365" s="52">
        <v>43533</v>
      </c>
      <c r="B365" s="41" t="s">
        <v>701</v>
      </c>
      <c r="C365" s="13" t="s">
        <v>21</v>
      </c>
      <c r="D365" s="41" t="s">
        <v>77</v>
      </c>
      <c r="E365" s="38"/>
      <c r="F365" s="38">
        <v>500</v>
      </c>
      <c r="G365" s="42">
        <f t="shared" si="10"/>
        <v>-3980550</v>
      </c>
      <c r="H365" s="138">
        <f t="shared" si="11"/>
        <v>0.89292092292306591</v>
      </c>
      <c r="I365" s="138">
        <v>559.96</v>
      </c>
      <c r="J365" s="18" t="s">
        <v>135</v>
      </c>
      <c r="K365" s="41" t="s">
        <v>24</v>
      </c>
      <c r="L365" s="74" t="s">
        <v>919</v>
      </c>
      <c r="M365" s="13" t="s">
        <v>79</v>
      </c>
      <c r="N365" s="18" t="s">
        <v>25</v>
      </c>
    </row>
    <row r="366" spans="1:15">
      <c r="A366" s="52">
        <v>43533</v>
      </c>
      <c r="B366" s="41" t="s">
        <v>702</v>
      </c>
      <c r="C366" s="13" t="s">
        <v>21</v>
      </c>
      <c r="D366" s="41" t="s">
        <v>77</v>
      </c>
      <c r="E366" s="38"/>
      <c r="F366" s="38">
        <v>500</v>
      </c>
      <c r="G366" s="42">
        <f t="shared" si="10"/>
        <v>-3981050</v>
      </c>
      <c r="H366" s="138">
        <f t="shared" si="11"/>
        <v>0.89292092292306591</v>
      </c>
      <c r="I366" s="138">
        <v>559.96</v>
      </c>
      <c r="J366" s="18" t="s">
        <v>135</v>
      </c>
      <c r="K366" s="41" t="s">
        <v>24</v>
      </c>
      <c r="L366" s="74" t="s">
        <v>919</v>
      </c>
      <c r="M366" s="13" t="s">
        <v>79</v>
      </c>
      <c r="N366" s="18" t="s">
        <v>25</v>
      </c>
    </row>
    <row r="367" spans="1:15">
      <c r="A367" s="52">
        <v>43533</v>
      </c>
      <c r="B367" s="41" t="s">
        <v>786</v>
      </c>
      <c r="C367" s="13" t="s">
        <v>21</v>
      </c>
      <c r="D367" s="13" t="s">
        <v>22</v>
      </c>
      <c r="E367" s="46"/>
      <c r="F367" s="46">
        <v>1000</v>
      </c>
      <c r="G367" s="42">
        <f t="shared" si="10"/>
        <v>-3982050</v>
      </c>
      <c r="H367" s="138">
        <f t="shared" si="11"/>
        <v>1.7641662550278738</v>
      </c>
      <c r="I367" s="138">
        <v>566.84</v>
      </c>
      <c r="J367" s="41" t="s">
        <v>148</v>
      </c>
      <c r="K367" s="41" t="s">
        <v>31</v>
      </c>
      <c r="L367" s="74" t="s">
        <v>916</v>
      </c>
      <c r="M367" s="13" t="s">
        <v>79</v>
      </c>
      <c r="N367" s="13" t="s">
        <v>25</v>
      </c>
      <c r="O367" s="29"/>
    </row>
    <row r="368" spans="1:15">
      <c r="A368" s="52">
        <v>43533</v>
      </c>
      <c r="B368" s="41" t="s">
        <v>787</v>
      </c>
      <c r="C368" s="13" t="s">
        <v>21</v>
      </c>
      <c r="D368" s="13" t="s">
        <v>22</v>
      </c>
      <c r="E368" s="46"/>
      <c r="F368" s="46">
        <v>8000</v>
      </c>
      <c r="G368" s="42">
        <f t="shared" si="10"/>
        <v>-3990050</v>
      </c>
      <c r="H368" s="138">
        <f t="shared" si="11"/>
        <v>14.113330040222991</v>
      </c>
      <c r="I368" s="138">
        <v>566.84</v>
      </c>
      <c r="J368" s="41" t="s">
        <v>148</v>
      </c>
      <c r="K368" s="41" t="s">
        <v>31</v>
      </c>
      <c r="L368" s="74" t="s">
        <v>916</v>
      </c>
      <c r="M368" s="13" t="s">
        <v>79</v>
      </c>
      <c r="N368" s="13" t="s">
        <v>25</v>
      </c>
      <c r="O368" s="58"/>
    </row>
    <row r="369" spans="1:15">
      <c r="A369" s="52">
        <v>43533</v>
      </c>
      <c r="B369" s="41" t="s">
        <v>788</v>
      </c>
      <c r="C369" s="13" t="s">
        <v>21</v>
      </c>
      <c r="D369" s="13" t="s">
        <v>22</v>
      </c>
      <c r="E369" s="46"/>
      <c r="F369" s="46">
        <v>700</v>
      </c>
      <c r="G369" s="42">
        <f t="shared" si="10"/>
        <v>-3990750</v>
      </c>
      <c r="H369" s="138">
        <f t="shared" si="11"/>
        <v>1.2349163785195116</v>
      </c>
      <c r="I369" s="138">
        <v>566.84</v>
      </c>
      <c r="J369" s="41" t="s">
        <v>148</v>
      </c>
      <c r="K369" s="41" t="s">
        <v>31</v>
      </c>
      <c r="L369" s="74" t="s">
        <v>916</v>
      </c>
      <c r="M369" s="13" t="s">
        <v>79</v>
      </c>
      <c r="N369" s="13" t="s">
        <v>25</v>
      </c>
      <c r="O369" s="29"/>
    </row>
    <row r="370" spans="1:15">
      <c r="A370" s="52">
        <v>43534</v>
      </c>
      <c r="B370" s="41" t="s">
        <v>288</v>
      </c>
      <c r="C370" s="13" t="s">
        <v>21</v>
      </c>
      <c r="D370" s="41" t="s">
        <v>77</v>
      </c>
      <c r="E370" s="46"/>
      <c r="F370" s="46">
        <v>2000</v>
      </c>
      <c r="G370" s="42">
        <f t="shared" si="10"/>
        <v>-3992750</v>
      </c>
      <c r="H370" s="138">
        <f t="shared" si="11"/>
        <v>3.5716836916922636</v>
      </c>
      <c r="I370" s="138">
        <v>559.96</v>
      </c>
      <c r="J370" s="41" t="s">
        <v>145</v>
      </c>
      <c r="K370" s="13" t="s">
        <v>24</v>
      </c>
      <c r="L370" s="74" t="s">
        <v>919</v>
      </c>
      <c r="M370" s="13" t="s">
        <v>79</v>
      </c>
      <c r="N370" s="18" t="s">
        <v>25</v>
      </c>
      <c r="O370" s="34"/>
    </row>
    <row r="371" spans="1:15">
      <c r="A371" s="52">
        <v>43534</v>
      </c>
      <c r="B371" s="41" t="s">
        <v>701</v>
      </c>
      <c r="C371" s="13" t="s">
        <v>21</v>
      </c>
      <c r="D371" s="41" t="s">
        <v>77</v>
      </c>
      <c r="E371" s="38"/>
      <c r="F371" s="38">
        <v>500</v>
      </c>
      <c r="G371" s="42">
        <f t="shared" si="10"/>
        <v>-3993250</v>
      </c>
      <c r="H371" s="138">
        <f t="shared" si="11"/>
        <v>0.89292092292306591</v>
      </c>
      <c r="I371" s="138">
        <v>559.96</v>
      </c>
      <c r="J371" s="18" t="s">
        <v>135</v>
      </c>
      <c r="K371" s="41" t="s">
        <v>24</v>
      </c>
      <c r="L371" s="74" t="s">
        <v>919</v>
      </c>
      <c r="M371" s="13" t="s">
        <v>79</v>
      </c>
      <c r="N371" s="18" t="s">
        <v>25</v>
      </c>
    </row>
    <row r="372" spans="1:15">
      <c r="A372" s="52">
        <v>43534</v>
      </c>
      <c r="B372" s="41" t="s">
        <v>702</v>
      </c>
      <c r="C372" s="13" t="s">
        <v>21</v>
      </c>
      <c r="D372" s="41" t="s">
        <v>77</v>
      </c>
      <c r="E372" s="38"/>
      <c r="F372" s="38">
        <v>500</v>
      </c>
      <c r="G372" s="42">
        <f t="shared" si="10"/>
        <v>-3993750</v>
      </c>
      <c r="H372" s="138">
        <f t="shared" si="11"/>
        <v>0.89292092292306591</v>
      </c>
      <c r="I372" s="138">
        <v>559.96</v>
      </c>
      <c r="J372" s="18" t="s">
        <v>135</v>
      </c>
      <c r="K372" s="41" t="s">
        <v>24</v>
      </c>
      <c r="L372" s="74" t="s">
        <v>919</v>
      </c>
      <c r="M372" s="13" t="s">
        <v>79</v>
      </c>
      <c r="N372" s="18" t="s">
        <v>25</v>
      </c>
    </row>
    <row r="373" spans="1:15">
      <c r="A373" s="52">
        <v>43534</v>
      </c>
      <c r="B373" s="41" t="s">
        <v>789</v>
      </c>
      <c r="C373" s="13" t="s">
        <v>21</v>
      </c>
      <c r="D373" s="13" t="s">
        <v>22</v>
      </c>
      <c r="E373" s="46"/>
      <c r="F373" s="46">
        <v>500</v>
      </c>
      <c r="G373" s="42">
        <f t="shared" si="10"/>
        <v>-3994250</v>
      </c>
      <c r="H373" s="138">
        <f t="shared" si="11"/>
        <v>0.88208312751393692</v>
      </c>
      <c r="I373" s="138">
        <v>566.84</v>
      </c>
      <c r="J373" s="41" t="s">
        <v>148</v>
      </c>
      <c r="K373" s="41" t="s">
        <v>31</v>
      </c>
      <c r="L373" s="74" t="s">
        <v>916</v>
      </c>
      <c r="M373" s="13" t="s">
        <v>79</v>
      </c>
      <c r="N373" s="13" t="s">
        <v>25</v>
      </c>
      <c r="O373" s="29"/>
    </row>
    <row r="374" spans="1:15">
      <c r="A374" s="52">
        <v>43534</v>
      </c>
      <c r="B374" s="41" t="s">
        <v>790</v>
      </c>
      <c r="C374" s="41" t="s">
        <v>764</v>
      </c>
      <c r="D374" s="13" t="s">
        <v>22</v>
      </c>
      <c r="E374" s="46"/>
      <c r="F374" s="46">
        <v>3500</v>
      </c>
      <c r="G374" s="42">
        <f t="shared" si="10"/>
        <v>-3997750</v>
      </c>
      <c r="H374" s="138">
        <f t="shared" si="11"/>
        <v>6.1745818925975584</v>
      </c>
      <c r="I374" s="138">
        <v>566.84</v>
      </c>
      <c r="J374" s="41" t="s">
        <v>148</v>
      </c>
      <c r="K374" s="41" t="s">
        <v>31</v>
      </c>
      <c r="L374" s="74" t="s">
        <v>916</v>
      </c>
      <c r="M374" s="13" t="s">
        <v>79</v>
      </c>
      <c r="N374" s="13" t="s">
        <v>25</v>
      </c>
      <c r="O374" s="29"/>
    </row>
    <row r="375" spans="1:15">
      <c r="A375" s="52">
        <v>43534</v>
      </c>
      <c r="B375" s="41" t="s">
        <v>791</v>
      </c>
      <c r="C375" s="13" t="s">
        <v>21</v>
      </c>
      <c r="D375" s="13" t="s">
        <v>22</v>
      </c>
      <c r="E375" s="46"/>
      <c r="F375" s="46">
        <v>500</v>
      </c>
      <c r="G375" s="42">
        <f t="shared" si="10"/>
        <v>-3998250</v>
      </c>
      <c r="H375" s="138">
        <f t="shared" si="11"/>
        <v>0.88208312751393692</v>
      </c>
      <c r="I375" s="138">
        <v>566.84</v>
      </c>
      <c r="J375" s="41" t="s">
        <v>148</v>
      </c>
      <c r="K375" s="41" t="s">
        <v>31</v>
      </c>
      <c r="L375" s="74" t="s">
        <v>916</v>
      </c>
      <c r="M375" s="13" t="s">
        <v>79</v>
      </c>
      <c r="N375" s="13" t="s">
        <v>25</v>
      </c>
      <c r="O375" s="29"/>
    </row>
    <row r="376" spans="1:15">
      <c r="A376" s="52">
        <v>43534</v>
      </c>
      <c r="B376" s="41" t="s">
        <v>792</v>
      </c>
      <c r="C376" s="13" t="s">
        <v>21</v>
      </c>
      <c r="D376" s="13" t="s">
        <v>22</v>
      </c>
      <c r="E376" s="46"/>
      <c r="F376" s="46">
        <v>500</v>
      </c>
      <c r="G376" s="42">
        <f t="shared" si="10"/>
        <v>-3998750</v>
      </c>
      <c r="H376" s="138">
        <f t="shared" si="11"/>
        <v>0.88208312751393692</v>
      </c>
      <c r="I376" s="138">
        <v>566.84</v>
      </c>
      <c r="J376" s="41" t="s">
        <v>148</v>
      </c>
      <c r="K376" s="41" t="s">
        <v>31</v>
      </c>
      <c r="L376" s="74" t="s">
        <v>916</v>
      </c>
      <c r="M376" s="13" t="s">
        <v>79</v>
      </c>
      <c r="N376" s="13" t="s">
        <v>25</v>
      </c>
      <c r="O376" s="29"/>
    </row>
    <row r="377" spans="1:15">
      <c r="A377" s="52">
        <v>43534</v>
      </c>
      <c r="B377" s="41" t="s">
        <v>793</v>
      </c>
      <c r="C377" s="13" t="s">
        <v>21</v>
      </c>
      <c r="D377" s="13" t="s">
        <v>22</v>
      </c>
      <c r="E377" s="46"/>
      <c r="F377" s="46">
        <v>700</v>
      </c>
      <c r="G377" s="42">
        <f t="shared" si="10"/>
        <v>-3999450</v>
      </c>
      <c r="H377" s="138">
        <f t="shared" si="11"/>
        <v>1.2349163785195116</v>
      </c>
      <c r="I377" s="138">
        <v>566.84</v>
      </c>
      <c r="J377" s="41" t="s">
        <v>148</v>
      </c>
      <c r="K377" s="41" t="s">
        <v>31</v>
      </c>
      <c r="L377" s="74" t="s">
        <v>916</v>
      </c>
      <c r="M377" s="13" t="s">
        <v>79</v>
      </c>
      <c r="N377" s="13" t="s">
        <v>25</v>
      </c>
      <c r="O377" s="29"/>
    </row>
    <row r="378" spans="1:15">
      <c r="A378" s="52">
        <v>43534</v>
      </c>
      <c r="B378" s="41" t="s">
        <v>794</v>
      </c>
      <c r="C378" s="41" t="s">
        <v>764</v>
      </c>
      <c r="D378" s="13" t="s">
        <v>22</v>
      </c>
      <c r="E378" s="46"/>
      <c r="F378" s="46">
        <v>3000</v>
      </c>
      <c r="G378" s="42">
        <f t="shared" si="10"/>
        <v>-4002450</v>
      </c>
      <c r="H378" s="138">
        <f t="shared" si="11"/>
        <v>5.2924987650836215</v>
      </c>
      <c r="I378" s="138">
        <v>566.84</v>
      </c>
      <c r="J378" s="41" t="s">
        <v>148</v>
      </c>
      <c r="K378" s="41" t="s">
        <v>31</v>
      </c>
      <c r="L378" s="74" t="s">
        <v>916</v>
      </c>
      <c r="M378" s="13" t="s">
        <v>79</v>
      </c>
      <c r="N378" s="13" t="s">
        <v>25</v>
      </c>
      <c r="O378" s="29"/>
    </row>
    <row r="379" spans="1:15">
      <c r="A379" s="52">
        <v>43534</v>
      </c>
      <c r="B379" s="41" t="s">
        <v>795</v>
      </c>
      <c r="C379" s="13" t="s">
        <v>21</v>
      </c>
      <c r="D379" s="13" t="s">
        <v>22</v>
      </c>
      <c r="E379" s="46"/>
      <c r="F379" s="46">
        <v>700</v>
      </c>
      <c r="G379" s="42">
        <f t="shared" si="10"/>
        <v>-4003150</v>
      </c>
      <c r="H379" s="138">
        <f t="shared" si="11"/>
        <v>1.2349163785195116</v>
      </c>
      <c r="I379" s="138">
        <v>566.84</v>
      </c>
      <c r="J379" s="41" t="s">
        <v>148</v>
      </c>
      <c r="K379" s="41" t="s">
        <v>31</v>
      </c>
      <c r="L379" s="74" t="s">
        <v>916</v>
      </c>
      <c r="M379" s="13" t="s">
        <v>79</v>
      </c>
      <c r="N379" s="13" t="s">
        <v>25</v>
      </c>
      <c r="O379" s="29"/>
    </row>
    <row r="380" spans="1:15">
      <c r="A380" s="52">
        <v>43534</v>
      </c>
      <c r="B380" s="41" t="s">
        <v>796</v>
      </c>
      <c r="C380" s="13" t="s">
        <v>21</v>
      </c>
      <c r="D380" s="13" t="s">
        <v>22</v>
      </c>
      <c r="E380" s="46"/>
      <c r="F380" s="46">
        <v>500</v>
      </c>
      <c r="G380" s="42">
        <f t="shared" si="10"/>
        <v>-4003650</v>
      </c>
      <c r="H380" s="138">
        <f t="shared" si="11"/>
        <v>0.88208312751393692</v>
      </c>
      <c r="I380" s="138">
        <v>566.84</v>
      </c>
      <c r="J380" s="41" t="s">
        <v>148</v>
      </c>
      <c r="K380" s="41" t="s">
        <v>31</v>
      </c>
      <c r="L380" s="74" t="s">
        <v>916</v>
      </c>
      <c r="M380" s="13" t="s">
        <v>79</v>
      </c>
      <c r="N380" s="13" t="s">
        <v>25</v>
      </c>
      <c r="O380" s="29"/>
    </row>
    <row r="381" spans="1:15">
      <c r="A381" s="52">
        <v>43535</v>
      </c>
      <c r="B381" s="13" t="s">
        <v>35</v>
      </c>
      <c r="C381" s="13" t="s">
        <v>21</v>
      </c>
      <c r="D381" s="13" t="s">
        <v>22</v>
      </c>
      <c r="E381" s="38"/>
      <c r="F381" s="38">
        <v>9000</v>
      </c>
      <c r="G381" s="42">
        <f t="shared" si="10"/>
        <v>-4012650</v>
      </c>
      <c r="H381" s="138">
        <f t="shared" si="11"/>
        <v>15.877496295250863</v>
      </c>
      <c r="I381" s="138">
        <v>566.84</v>
      </c>
      <c r="J381" s="13" t="s">
        <v>23</v>
      </c>
      <c r="K381" s="13" t="s">
        <v>29</v>
      </c>
      <c r="L381" s="74" t="s">
        <v>916</v>
      </c>
      <c r="M381" s="13" t="s">
        <v>79</v>
      </c>
      <c r="N381" s="18" t="s">
        <v>36</v>
      </c>
      <c r="O381" s="58"/>
    </row>
    <row r="382" spans="1:15">
      <c r="A382" s="52">
        <v>43535</v>
      </c>
      <c r="B382" s="13" t="s">
        <v>37</v>
      </c>
      <c r="C382" s="13" t="s">
        <v>21</v>
      </c>
      <c r="D382" s="13" t="s">
        <v>22</v>
      </c>
      <c r="E382" s="38"/>
      <c r="F382" s="38">
        <v>1000</v>
      </c>
      <c r="G382" s="42">
        <f t="shared" si="10"/>
        <v>-4013650</v>
      </c>
      <c r="H382" s="138">
        <f t="shared" si="11"/>
        <v>1.7641662550278738</v>
      </c>
      <c r="I382" s="138">
        <v>566.84</v>
      </c>
      <c r="J382" s="13" t="s">
        <v>23</v>
      </c>
      <c r="K382" s="13" t="s">
        <v>31</v>
      </c>
      <c r="L382" s="74" t="s">
        <v>916</v>
      </c>
      <c r="M382" s="13" t="s">
        <v>79</v>
      </c>
      <c r="N382" s="18" t="s">
        <v>25</v>
      </c>
      <c r="O382" s="29"/>
    </row>
    <row r="383" spans="1:15">
      <c r="A383" s="52">
        <v>43535</v>
      </c>
      <c r="B383" s="13" t="s">
        <v>38</v>
      </c>
      <c r="C383" s="13" t="s">
        <v>21</v>
      </c>
      <c r="D383" s="13" t="s">
        <v>22</v>
      </c>
      <c r="E383" s="38"/>
      <c r="F383" s="38">
        <v>3000</v>
      </c>
      <c r="G383" s="42">
        <f t="shared" si="10"/>
        <v>-4016650</v>
      </c>
      <c r="H383" s="138">
        <f t="shared" si="11"/>
        <v>5.2924987650836215</v>
      </c>
      <c r="I383" s="138">
        <v>566.84</v>
      </c>
      <c r="J383" s="13" t="s">
        <v>23</v>
      </c>
      <c r="K383" s="13" t="s">
        <v>31</v>
      </c>
      <c r="L383" s="74" t="s">
        <v>916</v>
      </c>
      <c r="M383" s="13" t="s">
        <v>79</v>
      </c>
      <c r="N383" s="18" t="s">
        <v>25</v>
      </c>
      <c r="O383" s="29"/>
    </row>
    <row r="384" spans="1:15">
      <c r="A384" s="52">
        <v>43535</v>
      </c>
      <c r="B384" s="13" t="s">
        <v>39</v>
      </c>
      <c r="C384" s="13" t="s">
        <v>21</v>
      </c>
      <c r="D384" s="13" t="s">
        <v>22</v>
      </c>
      <c r="E384" s="38"/>
      <c r="F384" s="38">
        <v>600</v>
      </c>
      <c r="G384" s="42">
        <f t="shared" si="10"/>
        <v>-4017250</v>
      </c>
      <c r="H384" s="138">
        <f t="shared" si="11"/>
        <v>1.0584997530167242</v>
      </c>
      <c r="I384" s="138">
        <v>566.84</v>
      </c>
      <c r="J384" s="13" t="s">
        <v>23</v>
      </c>
      <c r="K384" s="13" t="s">
        <v>31</v>
      </c>
      <c r="L384" s="74" t="s">
        <v>916</v>
      </c>
      <c r="M384" s="13" t="s">
        <v>79</v>
      </c>
      <c r="N384" s="18" t="s">
        <v>25</v>
      </c>
      <c r="O384" s="29"/>
    </row>
    <row r="385" spans="1:15">
      <c r="A385" s="52">
        <v>43535</v>
      </c>
      <c r="B385" s="13" t="s">
        <v>40</v>
      </c>
      <c r="C385" s="13" t="s">
        <v>41</v>
      </c>
      <c r="D385" s="13" t="s">
        <v>22</v>
      </c>
      <c r="E385" s="38"/>
      <c r="F385" s="38">
        <v>10000</v>
      </c>
      <c r="G385" s="42">
        <f t="shared" si="10"/>
        <v>-4027250</v>
      </c>
      <c r="H385" s="138">
        <f t="shared" si="11"/>
        <v>17.641662550278738</v>
      </c>
      <c r="I385" s="138">
        <v>566.84</v>
      </c>
      <c r="J385" s="13" t="s">
        <v>23</v>
      </c>
      <c r="K385" s="13" t="s">
        <v>31</v>
      </c>
      <c r="L385" s="74" t="s">
        <v>916</v>
      </c>
      <c r="M385" s="13" t="s">
        <v>79</v>
      </c>
      <c r="N385" s="18" t="s">
        <v>25</v>
      </c>
      <c r="O385" s="29"/>
    </row>
    <row r="386" spans="1:15">
      <c r="A386" s="52">
        <v>43535</v>
      </c>
      <c r="B386" s="13" t="s">
        <v>42</v>
      </c>
      <c r="C386" s="13" t="s">
        <v>41</v>
      </c>
      <c r="D386" s="13" t="s">
        <v>22</v>
      </c>
      <c r="E386" s="38"/>
      <c r="F386" s="38">
        <v>15000</v>
      </c>
      <c r="G386" s="42">
        <f t="shared" si="10"/>
        <v>-4042250</v>
      </c>
      <c r="H386" s="138">
        <f t="shared" si="11"/>
        <v>26.462493825418107</v>
      </c>
      <c r="I386" s="138">
        <v>566.84</v>
      </c>
      <c r="J386" s="13" t="s">
        <v>23</v>
      </c>
      <c r="K386" s="13" t="s">
        <v>31</v>
      </c>
      <c r="L386" s="74" t="s">
        <v>916</v>
      </c>
      <c r="M386" s="13" t="s">
        <v>79</v>
      </c>
      <c r="N386" s="18" t="s">
        <v>25</v>
      </c>
      <c r="O386" s="29"/>
    </row>
    <row r="387" spans="1:15">
      <c r="A387" s="52">
        <v>43535</v>
      </c>
      <c r="B387" s="13" t="s">
        <v>150</v>
      </c>
      <c r="C387" s="13" t="s">
        <v>140</v>
      </c>
      <c r="D387" s="13" t="s">
        <v>128</v>
      </c>
      <c r="E387" s="38"/>
      <c r="F387" s="38">
        <v>800</v>
      </c>
      <c r="G387" s="42">
        <f t="shared" si="10"/>
        <v>-4043050</v>
      </c>
      <c r="H387" s="138">
        <f t="shared" si="11"/>
        <v>1.4495116957474952</v>
      </c>
      <c r="I387" s="138">
        <v>551.91</v>
      </c>
      <c r="J387" s="13" t="s">
        <v>59</v>
      </c>
      <c r="K387" s="13" t="s">
        <v>149</v>
      </c>
      <c r="L387" s="41" t="s">
        <v>1000</v>
      </c>
      <c r="M387" s="13" t="s">
        <v>79</v>
      </c>
      <c r="N387" s="18" t="s">
        <v>36</v>
      </c>
      <c r="O387" s="60"/>
    </row>
    <row r="388" spans="1:15">
      <c r="A388" s="52">
        <v>43535</v>
      </c>
      <c r="B388" s="41" t="s">
        <v>203</v>
      </c>
      <c r="C388" s="13" t="s">
        <v>21</v>
      </c>
      <c r="D388" s="41" t="s">
        <v>77</v>
      </c>
      <c r="E388" s="46"/>
      <c r="F388" s="46">
        <v>1000</v>
      </c>
      <c r="G388" s="42">
        <f t="shared" si="10"/>
        <v>-4044050</v>
      </c>
      <c r="H388" s="138">
        <f t="shared" si="11"/>
        <v>1.7858418458461318</v>
      </c>
      <c r="I388" s="138">
        <v>559.96</v>
      </c>
      <c r="J388" s="41" t="s">
        <v>131</v>
      </c>
      <c r="K388" s="13" t="s">
        <v>24</v>
      </c>
      <c r="L388" s="74" t="s">
        <v>919</v>
      </c>
      <c r="M388" s="13" t="s">
        <v>79</v>
      </c>
      <c r="N388" s="13" t="s">
        <v>25</v>
      </c>
      <c r="O388" s="58"/>
    </row>
    <row r="389" spans="1:15">
      <c r="A389" s="52">
        <v>43535</v>
      </c>
      <c r="B389" s="41" t="s">
        <v>26</v>
      </c>
      <c r="C389" s="13" t="s">
        <v>27</v>
      </c>
      <c r="D389" s="41" t="s">
        <v>77</v>
      </c>
      <c r="E389" s="46"/>
      <c r="F389" s="46">
        <v>1000</v>
      </c>
      <c r="G389" s="42">
        <f t="shared" si="10"/>
        <v>-4045050</v>
      </c>
      <c r="H389" s="138">
        <f t="shared" si="11"/>
        <v>1.7858418458461318</v>
      </c>
      <c r="I389" s="138">
        <v>559.96</v>
      </c>
      <c r="J389" s="41" t="s">
        <v>131</v>
      </c>
      <c r="K389" s="13" t="s">
        <v>24</v>
      </c>
      <c r="L389" s="74" t="s">
        <v>919</v>
      </c>
      <c r="M389" s="13" t="s">
        <v>79</v>
      </c>
      <c r="N389" s="13" t="s">
        <v>25</v>
      </c>
      <c r="O389" s="58"/>
    </row>
    <row r="390" spans="1:15">
      <c r="A390" s="52">
        <v>43535</v>
      </c>
      <c r="B390" s="41" t="s">
        <v>204</v>
      </c>
      <c r="C390" s="13" t="s">
        <v>21</v>
      </c>
      <c r="D390" s="41" t="s">
        <v>77</v>
      </c>
      <c r="E390" s="46"/>
      <c r="F390" s="46">
        <v>1000</v>
      </c>
      <c r="G390" s="42">
        <f t="shared" si="10"/>
        <v>-4046050</v>
      </c>
      <c r="H390" s="138">
        <f t="shared" si="11"/>
        <v>1.7858418458461318</v>
      </c>
      <c r="I390" s="138">
        <v>559.96</v>
      </c>
      <c r="J390" s="41" t="s">
        <v>131</v>
      </c>
      <c r="K390" s="13" t="s">
        <v>24</v>
      </c>
      <c r="L390" s="74" t="s">
        <v>919</v>
      </c>
      <c r="M390" s="13" t="s">
        <v>79</v>
      </c>
      <c r="N390" s="13" t="s">
        <v>25</v>
      </c>
      <c r="O390" s="58"/>
    </row>
    <row r="391" spans="1:15">
      <c r="A391" s="52">
        <v>43535</v>
      </c>
      <c r="B391" s="13" t="s">
        <v>289</v>
      </c>
      <c r="C391" s="13" t="s">
        <v>21</v>
      </c>
      <c r="D391" s="41" t="s">
        <v>77</v>
      </c>
      <c r="E391" s="46"/>
      <c r="F391" s="46">
        <v>1000</v>
      </c>
      <c r="G391" s="42">
        <f t="shared" si="10"/>
        <v>-4047050</v>
      </c>
      <c r="H391" s="138">
        <f t="shared" si="11"/>
        <v>1.7858418458461318</v>
      </c>
      <c r="I391" s="138">
        <v>559.96</v>
      </c>
      <c r="J391" s="41" t="s">
        <v>145</v>
      </c>
      <c r="K391" s="13" t="s">
        <v>24</v>
      </c>
      <c r="L391" s="74" t="s">
        <v>919</v>
      </c>
      <c r="M391" s="13" t="s">
        <v>79</v>
      </c>
      <c r="N391" s="18" t="s">
        <v>25</v>
      </c>
      <c r="O391" s="29"/>
    </row>
    <row r="392" spans="1:15">
      <c r="A392" s="52">
        <v>43535</v>
      </c>
      <c r="B392" s="13" t="s">
        <v>26</v>
      </c>
      <c r="C392" s="41" t="s">
        <v>27</v>
      </c>
      <c r="D392" s="41" t="s">
        <v>77</v>
      </c>
      <c r="E392" s="46"/>
      <c r="F392" s="46">
        <v>1000</v>
      </c>
      <c r="G392" s="42">
        <f t="shared" si="10"/>
        <v>-4048050</v>
      </c>
      <c r="H392" s="138">
        <f t="shared" si="11"/>
        <v>1.7858418458461318</v>
      </c>
      <c r="I392" s="138">
        <v>559.96</v>
      </c>
      <c r="J392" s="41" t="s">
        <v>145</v>
      </c>
      <c r="K392" s="13" t="s">
        <v>24</v>
      </c>
      <c r="L392" s="74" t="s">
        <v>919</v>
      </c>
      <c r="M392" s="13" t="s">
        <v>79</v>
      </c>
      <c r="N392" s="18" t="s">
        <v>25</v>
      </c>
      <c r="O392" s="58"/>
    </row>
    <row r="393" spans="1:15">
      <c r="A393" s="52">
        <v>43535</v>
      </c>
      <c r="B393" s="13" t="s">
        <v>290</v>
      </c>
      <c r="C393" s="13" t="s">
        <v>21</v>
      </c>
      <c r="D393" s="41" t="s">
        <v>77</v>
      </c>
      <c r="E393" s="46"/>
      <c r="F393" s="46">
        <v>1000</v>
      </c>
      <c r="G393" s="42">
        <f t="shared" si="10"/>
        <v>-4049050</v>
      </c>
      <c r="H393" s="138">
        <f t="shared" si="11"/>
        <v>1.7858418458461318</v>
      </c>
      <c r="I393" s="138">
        <v>559.96</v>
      </c>
      <c r="J393" s="41" t="s">
        <v>145</v>
      </c>
      <c r="K393" s="13" t="s">
        <v>24</v>
      </c>
      <c r="L393" s="74" t="s">
        <v>919</v>
      </c>
      <c r="M393" s="13" t="s">
        <v>79</v>
      </c>
      <c r="N393" s="18" t="s">
        <v>25</v>
      </c>
      <c r="O393" s="29"/>
    </row>
    <row r="394" spans="1:15">
      <c r="A394" s="52">
        <v>43535</v>
      </c>
      <c r="B394" s="13" t="s">
        <v>362</v>
      </c>
      <c r="C394" s="13" t="s">
        <v>21</v>
      </c>
      <c r="D394" s="41" t="s">
        <v>77</v>
      </c>
      <c r="E394" s="38"/>
      <c r="F394" s="38">
        <v>10000</v>
      </c>
      <c r="G394" s="42">
        <f t="shared" si="10"/>
        <v>-4059050</v>
      </c>
      <c r="H394" s="138">
        <f t="shared" si="11"/>
        <v>17.858418458461319</v>
      </c>
      <c r="I394" s="138">
        <v>559.96</v>
      </c>
      <c r="J394" s="13" t="s">
        <v>144</v>
      </c>
      <c r="K394" s="13" t="s">
        <v>81</v>
      </c>
      <c r="L394" s="74" t="s">
        <v>919</v>
      </c>
      <c r="M394" s="13" t="s">
        <v>79</v>
      </c>
      <c r="N394" s="18" t="s">
        <v>36</v>
      </c>
      <c r="O394" s="57"/>
    </row>
    <row r="395" spans="1:15">
      <c r="A395" s="52">
        <v>43535</v>
      </c>
      <c r="B395" s="18" t="s">
        <v>368</v>
      </c>
      <c r="C395" s="13" t="s">
        <v>21</v>
      </c>
      <c r="D395" s="13" t="s">
        <v>142</v>
      </c>
      <c r="E395" s="43"/>
      <c r="F395" s="43">
        <v>2500</v>
      </c>
      <c r="G395" s="42">
        <f t="shared" si="10"/>
        <v>-4061550</v>
      </c>
      <c r="H395" s="138">
        <f t="shared" si="11"/>
        <v>4.4646046146153298</v>
      </c>
      <c r="I395" s="138">
        <v>559.96</v>
      </c>
      <c r="J395" s="18" t="s">
        <v>367</v>
      </c>
      <c r="K395" s="13" t="s">
        <v>24</v>
      </c>
      <c r="L395" s="74" t="s">
        <v>919</v>
      </c>
      <c r="M395" s="13" t="s">
        <v>79</v>
      </c>
      <c r="N395" s="13" t="s">
        <v>25</v>
      </c>
      <c r="O395" s="35"/>
    </row>
    <row r="396" spans="1:15">
      <c r="A396" s="52">
        <v>43535</v>
      </c>
      <c r="B396" s="13" t="s">
        <v>390</v>
      </c>
      <c r="C396" s="13" t="s">
        <v>21</v>
      </c>
      <c r="D396" s="13" t="s">
        <v>130</v>
      </c>
      <c r="E396" s="38"/>
      <c r="F396" s="38">
        <v>1000</v>
      </c>
      <c r="G396" s="42">
        <f t="shared" ref="G396:G459" si="12">G395+E396-F396</f>
        <v>-4062550</v>
      </c>
      <c r="H396" s="138">
        <f t="shared" ref="H396:H459" si="13">+F396/I396</f>
        <v>1.7858418458461318</v>
      </c>
      <c r="I396" s="138">
        <v>559.96</v>
      </c>
      <c r="J396" s="13" t="s">
        <v>129</v>
      </c>
      <c r="K396" s="13" t="s">
        <v>24</v>
      </c>
      <c r="L396" s="74" t="s">
        <v>919</v>
      </c>
      <c r="M396" s="13" t="s">
        <v>79</v>
      </c>
      <c r="N396" s="18" t="s">
        <v>25</v>
      </c>
      <c r="O396" s="57"/>
    </row>
    <row r="397" spans="1:15">
      <c r="A397" s="52">
        <v>43535</v>
      </c>
      <c r="B397" s="13" t="s">
        <v>391</v>
      </c>
      <c r="C397" s="13" t="s">
        <v>21</v>
      </c>
      <c r="D397" s="13" t="s">
        <v>130</v>
      </c>
      <c r="E397" s="38"/>
      <c r="F397" s="38">
        <v>1000</v>
      </c>
      <c r="G397" s="42">
        <f t="shared" si="12"/>
        <v>-4063550</v>
      </c>
      <c r="H397" s="138">
        <f t="shared" si="13"/>
        <v>1.7858418458461318</v>
      </c>
      <c r="I397" s="138">
        <v>559.96</v>
      </c>
      <c r="J397" s="13" t="s">
        <v>129</v>
      </c>
      <c r="K397" s="13" t="s">
        <v>24</v>
      </c>
      <c r="L397" s="74" t="s">
        <v>919</v>
      </c>
      <c r="M397" s="13" t="s">
        <v>79</v>
      </c>
      <c r="N397" s="18" t="s">
        <v>25</v>
      </c>
      <c r="O397" s="57"/>
    </row>
    <row r="398" spans="1:15">
      <c r="A398" s="52">
        <v>43535</v>
      </c>
      <c r="B398" s="13" t="s">
        <v>392</v>
      </c>
      <c r="C398" s="41" t="s">
        <v>206</v>
      </c>
      <c r="D398" s="13" t="s">
        <v>128</v>
      </c>
      <c r="E398" s="38"/>
      <c r="F398" s="38">
        <v>7200</v>
      </c>
      <c r="G398" s="42">
        <f t="shared" si="12"/>
        <v>-4070750</v>
      </c>
      <c r="H398" s="138">
        <f t="shared" si="13"/>
        <v>13.045605261727456</v>
      </c>
      <c r="I398" s="138">
        <v>551.91</v>
      </c>
      <c r="J398" s="13" t="s">
        <v>129</v>
      </c>
      <c r="K398" s="13">
        <v>14</v>
      </c>
      <c r="L398" s="41" t="s">
        <v>1000</v>
      </c>
      <c r="M398" s="13" t="s">
        <v>79</v>
      </c>
      <c r="N398" s="18" t="s">
        <v>36</v>
      </c>
      <c r="O398" s="57"/>
    </row>
    <row r="399" spans="1:15">
      <c r="A399" s="52">
        <v>43535</v>
      </c>
      <c r="B399" s="18" t="s">
        <v>440</v>
      </c>
      <c r="C399" s="13" t="s">
        <v>21</v>
      </c>
      <c r="D399" s="13" t="s">
        <v>22</v>
      </c>
      <c r="E399" s="46"/>
      <c r="F399" s="46">
        <v>2000</v>
      </c>
      <c r="G399" s="42">
        <f t="shared" si="12"/>
        <v>-4072750</v>
      </c>
      <c r="H399" s="138">
        <f t="shared" si="13"/>
        <v>3.5283325100557477</v>
      </c>
      <c r="I399" s="138">
        <v>566.84</v>
      </c>
      <c r="J399" s="18" t="s">
        <v>160</v>
      </c>
      <c r="K399" s="41" t="s">
        <v>24</v>
      </c>
      <c r="L399" s="74" t="s">
        <v>916</v>
      </c>
      <c r="M399" s="13" t="s">
        <v>79</v>
      </c>
      <c r="N399" s="18" t="s">
        <v>25</v>
      </c>
      <c r="O399" s="33"/>
    </row>
    <row r="400" spans="1:15">
      <c r="A400" s="52">
        <v>43535</v>
      </c>
      <c r="B400" s="18" t="s">
        <v>441</v>
      </c>
      <c r="C400" s="13" t="s">
        <v>21</v>
      </c>
      <c r="D400" s="13" t="s">
        <v>22</v>
      </c>
      <c r="E400" s="46"/>
      <c r="F400" s="46">
        <v>2000</v>
      </c>
      <c r="G400" s="42">
        <f t="shared" si="12"/>
        <v>-4074750</v>
      </c>
      <c r="H400" s="138">
        <f t="shared" si="13"/>
        <v>3.5283325100557477</v>
      </c>
      <c r="I400" s="138">
        <v>566.84</v>
      </c>
      <c r="J400" s="18" t="s">
        <v>160</v>
      </c>
      <c r="K400" s="41" t="s">
        <v>24</v>
      </c>
      <c r="L400" s="74" t="s">
        <v>916</v>
      </c>
      <c r="M400" s="13" t="s">
        <v>79</v>
      </c>
      <c r="N400" s="18" t="s">
        <v>25</v>
      </c>
      <c r="O400" s="33"/>
    </row>
    <row r="401" spans="1:15">
      <c r="A401" s="52">
        <v>43535</v>
      </c>
      <c r="B401" s="18" t="s">
        <v>442</v>
      </c>
      <c r="C401" s="13" t="s">
        <v>21</v>
      </c>
      <c r="D401" s="13" t="s">
        <v>22</v>
      </c>
      <c r="E401" s="46"/>
      <c r="F401" s="46">
        <v>2000</v>
      </c>
      <c r="G401" s="42">
        <f t="shared" si="12"/>
        <v>-4076750</v>
      </c>
      <c r="H401" s="138">
        <f t="shared" si="13"/>
        <v>3.5283325100557477</v>
      </c>
      <c r="I401" s="138">
        <v>566.84</v>
      </c>
      <c r="J401" s="18" t="s">
        <v>160</v>
      </c>
      <c r="K401" s="41" t="s">
        <v>24</v>
      </c>
      <c r="L401" s="74" t="s">
        <v>916</v>
      </c>
      <c r="M401" s="13" t="s">
        <v>79</v>
      </c>
      <c r="N401" s="18" t="s">
        <v>25</v>
      </c>
      <c r="O401" s="33"/>
    </row>
    <row r="402" spans="1:15">
      <c r="A402" s="52">
        <v>43535</v>
      </c>
      <c r="B402" s="18" t="s">
        <v>443</v>
      </c>
      <c r="C402" s="13" t="s">
        <v>21</v>
      </c>
      <c r="D402" s="13" t="s">
        <v>22</v>
      </c>
      <c r="E402" s="46"/>
      <c r="F402" s="46">
        <v>1500</v>
      </c>
      <c r="G402" s="42">
        <f t="shared" si="12"/>
        <v>-4078250</v>
      </c>
      <c r="H402" s="138">
        <f t="shared" si="13"/>
        <v>2.6462493825418107</v>
      </c>
      <c r="I402" s="138">
        <v>566.84</v>
      </c>
      <c r="J402" s="18" t="s">
        <v>160</v>
      </c>
      <c r="K402" s="41" t="s">
        <v>24</v>
      </c>
      <c r="L402" s="74" t="s">
        <v>916</v>
      </c>
      <c r="M402" s="13" t="s">
        <v>79</v>
      </c>
      <c r="N402" s="18" t="s">
        <v>25</v>
      </c>
      <c r="O402" s="33"/>
    </row>
    <row r="403" spans="1:15">
      <c r="A403" s="52">
        <v>43535</v>
      </c>
      <c r="B403" s="18" t="s">
        <v>444</v>
      </c>
      <c r="C403" s="13" t="s">
        <v>21</v>
      </c>
      <c r="D403" s="13" t="s">
        <v>22</v>
      </c>
      <c r="E403" s="46"/>
      <c r="F403" s="46">
        <v>2000</v>
      </c>
      <c r="G403" s="42">
        <f t="shared" si="12"/>
        <v>-4080250</v>
      </c>
      <c r="H403" s="138">
        <f t="shared" si="13"/>
        <v>3.5283325100557477</v>
      </c>
      <c r="I403" s="138">
        <v>566.84</v>
      </c>
      <c r="J403" s="18" t="s">
        <v>160</v>
      </c>
      <c r="K403" s="41" t="s">
        <v>24</v>
      </c>
      <c r="L403" s="74" t="s">
        <v>916</v>
      </c>
      <c r="M403" s="13" t="s">
        <v>79</v>
      </c>
      <c r="N403" s="18" t="s">
        <v>25</v>
      </c>
      <c r="O403" s="33"/>
    </row>
    <row r="404" spans="1:15">
      <c r="A404" s="52">
        <v>43535</v>
      </c>
      <c r="B404" s="18" t="s">
        <v>445</v>
      </c>
      <c r="C404" s="13" t="s">
        <v>21</v>
      </c>
      <c r="D404" s="13" t="s">
        <v>22</v>
      </c>
      <c r="E404" s="46"/>
      <c r="F404" s="46">
        <v>2000</v>
      </c>
      <c r="G404" s="42">
        <f t="shared" si="12"/>
        <v>-4082250</v>
      </c>
      <c r="H404" s="138">
        <f t="shared" si="13"/>
        <v>3.5283325100557477</v>
      </c>
      <c r="I404" s="138">
        <v>566.84</v>
      </c>
      <c r="J404" s="18" t="s">
        <v>160</v>
      </c>
      <c r="K404" s="41" t="s">
        <v>24</v>
      </c>
      <c r="L404" s="74" t="s">
        <v>916</v>
      </c>
      <c r="M404" s="13" t="s">
        <v>79</v>
      </c>
      <c r="N404" s="18" t="s">
        <v>25</v>
      </c>
      <c r="O404" s="33"/>
    </row>
    <row r="405" spans="1:15">
      <c r="A405" s="52">
        <v>43535</v>
      </c>
      <c r="B405" s="41" t="s">
        <v>703</v>
      </c>
      <c r="C405" s="13" t="s">
        <v>21</v>
      </c>
      <c r="D405" s="41" t="s">
        <v>77</v>
      </c>
      <c r="E405" s="38"/>
      <c r="F405" s="38">
        <v>500</v>
      </c>
      <c r="G405" s="42">
        <f t="shared" si="12"/>
        <v>-4082750</v>
      </c>
      <c r="H405" s="138">
        <f t="shared" si="13"/>
        <v>0.89292092292306591</v>
      </c>
      <c r="I405" s="138">
        <v>559.96</v>
      </c>
      <c r="J405" s="18" t="s">
        <v>135</v>
      </c>
      <c r="K405" s="41" t="s">
        <v>24</v>
      </c>
      <c r="L405" s="74" t="s">
        <v>919</v>
      </c>
      <c r="M405" s="13" t="s">
        <v>79</v>
      </c>
      <c r="N405" s="18" t="s">
        <v>25</v>
      </c>
    </row>
    <row r="406" spans="1:15">
      <c r="A406" s="52">
        <v>43535</v>
      </c>
      <c r="B406" s="41" t="s">
        <v>704</v>
      </c>
      <c r="C406" s="13" t="s">
        <v>21</v>
      </c>
      <c r="D406" s="41" t="s">
        <v>77</v>
      </c>
      <c r="E406" s="38"/>
      <c r="F406" s="38">
        <v>500</v>
      </c>
      <c r="G406" s="42">
        <f t="shared" si="12"/>
        <v>-4083250</v>
      </c>
      <c r="H406" s="138">
        <f t="shared" si="13"/>
        <v>0.89292092292306591</v>
      </c>
      <c r="I406" s="138">
        <v>559.96</v>
      </c>
      <c r="J406" s="18" t="s">
        <v>135</v>
      </c>
      <c r="K406" s="41" t="s">
        <v>24</v>
      </c>
      <c r="L406" s="74" t="s">
        <v>919</v>
      </c>
      <c r="M406" s="13" t="s">
        <v>79</v>
      </c>
      <c r="N406" s="18" t="s">
        <v>25</v>
      </c>
    </row>
    <row r="407" spans="1:15">
      <c r="A407" s="52">
        <v>43535</v>
      </c>
      <c r="B407" s="41" t="s">
        <v>705</v>
      </c>
      <c r="C407" s="13" t="s">
        <v>21</v>
      </c>
      <c r="D407" s="41" t="s">
        <v>77</v>
      </c>
      <c r="E407" s="38"/>
      <c r="F407" s="38">
        <v>500</v>
      </c>
      <c r="G407" s="42">
        <f t="shared" si="12"/>
        <v>-4083750</v>
      </c>
      <c r="H407" s="138">
        <f t="shared" si="13"/>
        <v>0.89292092292306591</v>
      </c>
      <c r="I407" s="138">
        <v>559.96</v>
      </c>
      <c r="J407" s="18" t="s">
        <v>135</v>
      </c>
      <c r="K407" s="41" t="s">
        <v>24</v>
      </c>
      <c r="L407" s="74" t="s">
        <v>919</v>
      </c>
      <c r="M407" s="13" t="s">
        <v>79</v>
      </c>
      <c r="N407" s="18" t="s">
        <v>25</v>
      </c>
    </row>
    <row r="408" spans="1:15">
      <c r="A408" s="52">
        <v>43535</v>
      </c>
      <c r="B408" s="41" t="s">
        <v>706</v>
      </c>
      <c r="C408" s="13" t="s">
        <v>21</v>
      </c>
      <c r="D408" s="41" t="s">
        <v>77</v>
      </c>
      <c r="E408" s="38"/>
      <c r="F408" s="38">
        <v>500</v>
      </c>
      <c r="G408" s="42">
        <f t="shared" si="12"/>
        <v>-4084250</v>
      </c>
      <c r="H408" s="138">
        <f t="shared" si="13"/>
        <v>0.89292092292306591</v>
      </c>
      <c r="I408" s="138">
        <v>559.96</v>
      </c>
      <c r="J408" s="18" t="s">
        <v>135</v>
      </c>
      <c r="K408" s="41" t="s">
        <v>24</v>
      </c>
      <c r="L408" s="74" t="s">
        <v>919</v>
      </c>
      <c r="M408" s="13" t="s">
        <v>79</v>
      </c>
      <c r="N408" s="18" t="s">
        <v>25</v>
      </c>
    </row>
    <row r="409" spans="1:15">
      <c r="A409" s="52">
        <v>43535</v>
      </c>
      <c r="B409" s="41" t="s">
        <v>701</v>
      </c>
      <c r="C409" s="13" t="s">
        <v>21</v>
      </c>
      <c r="D409" s="41" t="s">
        <v>77</v>
      </c>
      <c r="E409" s="38"/>
      <c r="F409" s="38">
        <v>500</v>
      </c>
      <c r="G409" s="42">
        <f t="shared" si="12"/>
        <v>-4084750</v>
      </c>
      <c r="H409" s="138">
        <f t="shared" si="13"/>
        <v>0.89292092292306591</v>
      </c>
      <c r="I409" s="138">
        <v>559.96</v>
      </c>
      <c r="J409" s="18" t="s">
        <v>135</v>
      </c>
      <c r="K409" s="41" t="s">
        <v>24</v>
      </c>
      <c r="L409" s="74" t="s">
        <v>919</v>
      </c>
      <c r="M409" s="13" t="s">
        <v>79</v>
      </c>
      <c r="N409" s="18" t="s">
        <v>25</v>
      </c>
    </row>
    <row r="410" spans="1:15">
      <c r="A410" s="52">
        <v>43535</v>
      </c>
      <c r="B410" s="41" t="s">
        <v>702</v>
      </c>
      <c r="C410" s="13" t="s">
        <v>21</v>
      </c>
      <c r="D410" s="41" t="s">
        <v>77</v>
      </c>
      <c r="E410" s="38"/>
      <c r="F410" s="38">
        <v>500</v>
      </c>
      <c r="G410" s="42">
        <f t="shared" si="12"/>
        <v>-4085250</v>
      </c>
      <c r="H410" s="138">
        <f t="shared" si="13"/>
        <v>0.89292092292306591</v>
      </c>
      <c r="I410" s="138">
        <v>559.96</v>
      </c>
      <c r="J410" s="18" t="s">
        <v>135</v>
      </c>
      <c r="K410" s="41" t="s">
        <v>24</v>
      </c>
      <c r="L410" s="74" t="s">
        <v>919</v>
      </c>
      <c r="M410" s="13" t="s">
        <v>79</v>
      </c>
      <c r="N410" s="18" t="s">
        <v>25</v>
      </c>
    </row>
    <row r="411" spans="1:15">
      <c r="A411" s="52">
        <v>43535</v>
      </c>
      <c r="B411" s="41" t="s">
        <v>797</v>
      </c>
      <c r="C411" s="13" t="s">
        <v>21</v>
      </c>
      <c r="D411" s="13" t="s">
        <v>22</v>
      </c>
      <c r="E411" s="46"/>
      <c r="F411" s="46">
        <v>700</v>
      </c>
      <c r="G411" s="42">
        <f t="shared" si="12"/>
        <v>-4085950</v>
      </c>
      <c r="H411" s="138">
        <f t="shared" si="13"/>
        <v>1.2349163785195116</v>
      </c>
      <c r="I411" s="138">
        <v>566.84</v>
      </c>
      <c r="J411" s="41" t="s">
        <v>148</v>
      </c>
      <c r="K411" s="41" t="s">
        <v>31</v>
      </c>
      <c r="L411" s="74" t="s">
        <v>916</v>
      </c>
      <c r="M411" s="13" t="s">
        <v>79</v>
      </c>
      <c r="N411" s="13" t="s">
        <v>25</v>
      </c>
      <c r="O411" s="29"/>
    </row>
    <row r="412" spans="1:15">
      <c r="A412" s="52">
        <v>43535</v>
      </c>
      <c r="B412" s="41" t="s">
        <v>798</v>
      </c>
      <c r="C412" s="13" t="s">
        <v>21</v>
      </c>
      <c r="D412" s="13" t="s">
        <v>22</v>
      </c>
      <c r="E412" s="46"/>
      <c r="F412" s="46">
        <v>500</v>
      </c>
      <c r="G412" s="42">
        <f t="shared" si="12"/>
        <v>-4086450</v>
      </c>
      <c r="H412" s="138">
        <f t="shared" si="13"/>
        <v>0.88208312751393692</v>
      </c>
      <c r="I412" s="138">
        <v>566.84</v>
      </c>
      <c r="J412" s="41" t="s">
        <v>148</v>
      </c>
      <c r="K412" s="41" t="s">
        <v>31</v>
      </c>
      <c r="L412" s="74" t="s">
        <v>916</v>
      </c>
      <c r="M412" s="13" t="s">
        <v>79</v>
      </c>
      <c r="N412" s="13" t="s">
        <v>25</v>
      </c>
      <c r="O412" s="29"/>
    </row>
    <row r="413" spans="1:15">
      <c r="A413" s="52">
        <v>43535</v>
      </c>
      <c r="B413" s="41" t="s">
        <v>799</v>
      </c>
      <c r="C413" s="13" t="s">
        <v>21</v>
      </c>
      <c r="D413" s="13" t="s">
        <v>22</v>
      </c>
      <c r="E413" s="46"/>
      <c r="F413" s="46">
        <v>500</v>
      </c>
      <c r="G413" s="42">
        <f t="shared" si="12"/>
        <v>-4086950</v>
      </c>
      <c r="H413" s="138">
        <f t="shared" si="13"/>
        <v>0.88208312751393692</v>
      </c>
      <c r="I413" s="138">
        <v>566.84</v>
      </c>
      <c r="J413" s="41" t="s">
        <v>148</v>
      </c>
      <c r="K413" s="41" t="s">
        <v>31</v>
      </c>
      <c r="L413" s="74" t="s">
        <v>916</v>
      </c>
      <c r="M413" s="13" t="s">
        <v>79</v>
      </c>
      <c r="N413" s="13" t="s">
        <v>25</v>
      </c>
      <c r="O413" s="29"/>
    </row>
    <row r="414" spans="1:15">
      <c r="A414" s="52">
        <v>43535</v>
      </c>
      <c r="B414" s="41" t="s">
        <v>1008</v>
      </c>
      <c r="C414" s="41" t="s">
        <v>764</v>
      </c>
      <c r="D414" s="13" t="s">
        <v>22</v>
      </c>
      <c r="E414" s="46"/>
      <c r="F414" s="46">
        <v>4000</v>
      </c>
      <c r="G414" s="42">
        <f t="shared" si="12"/>
        <v>-4090950</v>
      </c>
      <c r="H414" s="138">
        <f t="shared" si="13"/>
        <v>7.0566650201114953</v>
      </c>
      <c r="I414" s="138">
        <v>566.84</v>
      </c>
      <c r="J414" s="41" t="s">
        <v>148</v>
      </c>
      <c r="K414" s="41" t="s">
        <v>31</v>
      </c>
      <c r="L414" s="74" t="s">
        <v>916</v>
      </c>
      <c r="M414" s="13" t="s">
        <v>79</v>
      </c>
      <c r="N414" s="13" t="s">
        <v>25</v>
      </c>
      <c r="O414" s="33"/>
    </row>
    <row r="415" spans="1:15">
      <c r="A415" s="52">
        <v>43535</v>
      </c>
      <c r="B415" s="41" t="s">
        <v>800</v>
      </c>
      <c r="C415" s="13" t="s">
        <v>21</v>
      </c>
      <c r="D415" s="13" t="s">
        <v>22</v>
      </c>
      <c r="E415" s="46"/>
      <c r="F415" s="46">
        <v>500</v>
      </c>
      <c r="G415" s="42">
        <f t="shared" si="12"/>
        <v>-4091450</v>
      </c>
      <c r="H415" s="138">
        <f t="shared" si="13"/>
        <v>0.88208312751393692</v>
      </c>
      <c r="I415" s="138">
        <v>566.84</v>
      </c>
      <c r="J415" s="41" t="s">
        <v>148</v>
      </c>
      <c r="K415" s="41" t="s">
        <v>31</v>
      </c>
      <c r="L415" s="74" t="s">
        <v>916</v>
      </c>
      <c r="M415" s="13" t="s">
        <v>79</v>
      </c>
      <c r="N415" s="13" t="s">
        <v>25</v>
      </c>
      <c r="O415" s="29"/>
    </row>
    <row r="416" spans="1:15">
      <c r="A416" s="52">
        <v>43535</v>
      </c>
      <c r="B416" s="41" t="s">
        <v>801</v>
      </c>
      <c r="C416" s="13" t="s">
        <v>21</v>
      </c>
      <c r="D416" s="13" t="s">
        <v>22</v>
      </c>
      <c r="E416" s="46"/>
      <c r="F416" s="46">
        <v>700</v>
      </c>
      <c r="G416" s="42">
        <f t="shared" si="12"/>
        <v>-4092150</v>
      </c>
      <c r="H416" s="138">
        <f t="shared" si="13"/>
        <v>1.2349163785195116</v>
      </c>
      <c r="I416" s="138">
        <v>566.84</v>
      </c>
      <c r="J416" s="41" t="s">
        <v>148</v>
      </c>
      <c r="K416" s="41" t="s">
        <v>31</v>
      </c>
      <c r="L416" s="74" t="s">
        <v>916</v>
      </c>
      <c r="M416" s="13" t="s">
        <v>79</v>
      </c>
      <c r="N416" s="13" t="s">
        <v>25</v>
      </c>
      <c r="O416" s="29"/>
    </row>
    <row r="417" spans="1:15">
      <c r="A417" s="52">
        <v>43535</v>
      </c>
      <c r="B417" s="41" t="s">
        <v>802</v>
      </c>
      <c r="C417" s="13" t="s">
        <v>21</v>
      </c>
      <c r="D417" s="13" t="s">
        <v>22</v>
      </c>
      <c r="E417" s="46"/>
      <c r="F417" s="46">
        <v>500</v>
      </c>
      <c r="G417" s="42">
        <f t="shared" si="12"/>
        <v>-4092650</v>
      </c>
      <c r="H417" s="138">
        <f t="shared" si="13"/>
        <v>0.88208312751393692</v>
      </c>
      <c r="I417" s="138">
        <v>566.84</v>
      </c>
      <c r="J417" s="41" t="s">
        <v>148</v>
      </c>
      <c r="K417" s="41" t="s">
        <v>31</v>
      </c>
      <c r="L417" s="74" t="s">
        <v>916</v>
      </c>
      <c r="M417" s="13" t="s">
        <v>79</v>
      </c>
      <c r="N417" s="13" t="s">
        <v>25</v>
      </c>
      <c r="O417" s="29"/>
    </row>
    <row r="418" spans="1:15">
      <c r="A418" s="52">
        <v>43535</v>
      </c>
      <c r="B418" s="41" t="s">
        <v>803</v>
      </c>
      <c r="C418" s="13" t="s">
        <v>21</v>
      </c>
      <c r="D418" s="13" t="s">
        <v>22</v>
      </c>
      <c r="E418" s="46"/>
      <c r="F418" s="46">
        <v>500</v>
      </c>
      <c r="G418" s="42">
        <f t="shared" si="12"/>
        <v>-4093150</v>
      </c>
      <c r="H418" s="138">
        <f t="shared" si="13"/>
        <v>0.88208312751393692</v>
      </c>
      <c r="I418" s="138">
        <v>566.84</v>
      </c>
      <c r="J418" s="41" t="s">
        <v>148</v>
      </c>
      <c r="K418" s="41" t="s">
        <v>31</v>
      </c>
      <c r="L418" s="74" t="s">
        <v>916</v>
      </c>
      <c r="M418" s="13" t="s">
        <v>79</v>
      </c>
      <c r="N418" s="13" t="s">
        <v>25</v>
      </c>
      <c r="O418" s="29"/>
    </row>
    <row r="419" spans="1:15">
      <c r="A419" s="52">
        <v>43536</v>
      </c>
      <c r="B419" s="13" t="s">
        <v>40</v>
      </c>
      <c r="C419" s="13" t="s">
        <v>41</v>
      </c>
      <c r="D419" s="13" t="s">
        <v>22</v>
      </c>
      <c r="E419" s="38"/>
      <c r="F419" s="38">
        <v>10000</v>
      </c>
      <c r="G419" s="42">
        <f t="shared" si="12"/>
        <v>-4103150</v>
      </c>
      <c r="H419" s="138">
        <f t="shared" si="13"/>
        <v>17.641662550278738</v>
      </c>
      <c r="I419" s="138">
        <v>566.84</v>
      </c>
      <c r="J419" s="13" t="s">
        <v>23</v>
      </c>
      <c r="K419" s="13" t="s">
        <v>31</v>
      </c>
      <c r="L419" s="74" t="s">
        <v>916</v>
      </c>
      <c r="M419" s="13" t="s">
        <v>79</v>
      </c>
      <c r="N419" s="18" t="s">
        <v>25</v>
      </c>
      <c r="O419" s="29"/>
    </row>
    <row r="420" spans="1:15">
      <c r="A420" s="52">
        <v>43536</v>
      </c>
      <c r="B420" s="13" t="s">
        <v>43</v>
      </c>
      <c r="C420" s="13" t="s">
        <v>21</v>
      </c>
      <c r="D420" s="13" t="s">
        <v>22</v>
      </c>
      <c r="E420" s="38"/>
      <c r="F420" s="38">
        <v>5000</v>
      </c>
      <c r="G420" s="42">
        <f t="shared" si="12"/>
        <v>-4108150</v>
      </c>
      <c r="H420" s="138">
        <f t="shared" si="13"/>
        <v>8.8208312751393692</v>
      </c>
      <c r="I420" s="138">
        <v>566.84</v>
      </c>
      <c r="J420" s="13" t="s">
        <v>23</v>
      </c>
      <c r="K420" s="13" t="s">
        <v>31</v>
      </c>
      <c r="L420" s="74" t="s">
        <v>916</v>
      </c>
      <c r="M420" s="13" t="s">
        <v>79</v>
      </c>
      <c r="N420" s="18" t="s">
        <v>25</v>
      </c>
      <c r="O420" s="29"/>
    </row>
    <row r="421" spans="1:15">
      <c r="A421" s="52">
        <v>43536</v>
      </c>
      <c r="B421" s="13" t="s">
        <v>44</v>
      </c>
      <c r="C421" s="13" t="s">
        <v>21</v>
      </c>
      <c r="D421" s="13" t="s">
        <v>22</v>
      </c>
      <c r="E421" s="38"/>
      <c r="F421" s="38">
        <v>300</v>
      </c>
      <c r="G421" s="42">
        <f t="shared" si="12"/>
        <v>-4108450</v>
      </c>
      <c r="H421" s="138">
        <f t="shared" si="13"/>
        <v>0.52924987650836208</v>
      </c>
      <c r="I421" s="138">
        <v>566.84</v>
      </c>
      <c r="J421" s="13" t="s">
        <v>23</v>
      </c>
      <c r="K421" s="13" t="s">
        <v>31</v>
      </c>
      <c r="L421" s="74" t="s">
        <v>916</v>
      </c>
      <c r="M421" s="13" t="s">
        <v>79</v>
      </c>
      <c r="N421" s="18" t="s">
        <v>25</v>
      </c>
      <c r="O421" s="29"/>
    </row>
    <row r="422" spans="1:15">
      <c r="A422" s="52">
        <v>43536</v>
      </c>
      <c r="B422" s="41" t="s">
        <v>88</v>
      </c>
      <c r="C422" s="13" t="s">
        <v>21</v>
      </c>
      <c r="D422" s="41" t="s">
        <v>77</v>
      </c>
      <c r="E422" s="46"/>
      <c r="F422" s="46">
        <v>1500</v>
      </c>
      <c r="G422" s="42">
        <f t="shared" si="12"/>
        <v>-4109950</v>
      </c>
      <c r="H422" s="138">
        <f t="shared" si="13"/>
        <v>2.6787627687691975</v>
      </c>
      <c r="I422" s="138">
        <v>559.96</v>
      </c>
      <c r="J422" s="41" t="s">
        <v>78</v>
      </c>
      <c r="K422" s="41" t="s">
        <v>24</v>
      </c>
      <c r="L422" s="74" t="s">
        <v>919</v>
      </c>
      <c r="M422" s="13" t="s">
        <v>79</v>
      </c>
      <c r="N422" s="18" t="s">
        <v>25</v>
      </c>
      <c r="O422" s="30"/>
    </row>
    <row r="423" spans="1:15">
      <c r="A423" s="52">
        <v>43536</v>
      </c>
      <c r="B423" s="41" t="s">
        <v>89</v>
      </c>
      <c r="C423" s="13" t="s">
        <v>21</v>
      </c>
      <c r="D423" s="41" t="s">
        <v>77</v>
      </c>
      <c r="E423" s="46"/>
      <c r="F423" s="46">
        <v>300</v>
      </c>
      <c r="G423" s="42">
        <f t="shared" si="12"/>
        <v>-4110250</v>
      </c>
      <c r="H423" s="138">
        <f t="shared" si="13"/>
        <v>0.53575255375383957</v>
      </c>
      <c r="I423" s="138">
        <v>559.96</v>
      </c>
      <c r="J423" s="41" t="s">
        <v>78</v>
      </c>
      <c r="K423" s="41" t="s">
        <v>24</v>
      </c>
      <c r="L423" s="74" t="s">
        <v>919</v>
      </c>
      <c r="M423" s="13" t="s">
        <v>79</v>
      </c>
      <c r="N423" s="18" t="s">
        <v>25</v>
      </c>
      <c r="O423" s="30"/>
    </row>
    <row r="424" spans="1:15">
      <c r="A424" s="52">
        <v>43536</v>
      </c>
      <c r="B424" s="41" t="s">
        <v>90</v>
      </c>
      <c r="C424" s="13" t="s">
        <v>21</v>
      </c>
      <c r="D424" s="41" t="s">
        <v>77</v>
      </c>
      <c r="E424" s="46"/>
      <c r="F424" s="46">
        <v>300</v>
      </c>
      <c r="G424" s="42">
        <f t="shared" si="12"/>
        <v>-4110550</v>
      </c>
      <c r="H424" s="138">
        <f t="shared" si="13"/>
        <v>0.53575255375383957</v>
      </c>
      <c r="I424" s="138">
        <v>559.96</v>
      </c>
      <c r="J424" s="41" t="s">
        <v>78</v>
      </c>
      <c r="K424" s="41" t="s">
        <v>24</v>
      </c>
      <c r="L424" s="74" t="s">
        <v>919</v>
      </c>
      <c r="M424" s="13" t="s">
        <v>79</v>
      </c>
      <c r="N424" s="18" t="s">
        <v>25</v>
      </c>
      <c r="O424" s="30"/>
    </row>
    <row r="425" spans="1:15">
      <c r="A425" s="52">
        <v>43536</v>
      </c>
      <c r="B425" s="41" t="s">
        <v>91</v>
      </c>
      <c r="C425" s="13" t="s">
        <v>21</v>
      </c>
      <c r="D425" s="41" t="s">
        <v>77</v>
      </c>
      <c r="E425" s="46"/>
      <c r="F425" s="46">
        <v>300</v>
      </c>
      <c r="G425" s="42">
        <f t="shared" si="12"/>
        <v>-4110850</v>
      </c>
      <c r="H425" s="138">
        <f t="shared" si="13"/>
        <v>0.53575255375383957</v>
      </c>
      <c r="I425" s="138">
        <v>559.96</v>
      </c>
      <c r="J425" s="41" t="s">
        <v>78</v>
      </c>
      <c r="K425" s="41" t="s">
        <v>24</v>
      </c>
      <c r="L425" s="74" t="s">
        <v>919</v>
      </c>
      <c r="M425" s="13" t="s">
        <v>79</v>
      </c>
      <c r="N425" s="18" t="s">
        <v>25</v>
      </c>
      <c r="O425" s="30"/>
    </row>
    <row r="426" spans="1:15">
      <c r="A426" s="52">
        <v>43536</v>
      </c>
      <c r="B426" s="13" t="s">
        <v>184</v>
      </c>
      <c r="C426" s="13" t="s">
        <v>21</v>
      </c>
      <c r="D426" s="41" t="s">
        <v>77</v>
      </c>
      <c r="E426" s="38"/>
      <c r="F426" s="38">
        <v>1000</v>
      </c>
      <c r="G426" s="42">
        <f t="shared" si="12"/>
        <v>-4111850</v>
      </c>
      <c r="H426" s="138">
        <f t="shared" si="13"/>
        <v>1.7858418458461318</v>
      </c>
      <c r="I426" s="138">
        <v>559.96</v>
      </c>
      <c r="J426" s="41" t="s">
        <v>185</v>
      </c>
      <c r="K426" s="13" t="s">
        <v>24</v>
      </c>
      <c r="L426" s="74" t="s">
        <v>919</v>
      </c>
      <c r="M426" s="13" t="s">
        <v>79</v>
      </c>
      <c r="N426" s="13" t="s">
        <v>25</v>
      </c>
      <c r="O426" s="57"/>
    </row>
    <row r="427" spans="1:15">
      <c r="A427" s="52">
        <v>43536</v>
      </c>
      <c r="B427" s="13" t="s">
        <v>186</v>
      </c>
      <c r="C427" s="13" t="s">
        <v>21</v>
      </c>
      <c r="D427" s="41" t="s">
        <v>77</v>
      </c>
      <c r="E427" s="38"/>
      <c r="F427" s="38">
        <v>1000</v>
      </c>
      <c r="G427" s="42">
        <f t="shared" si="12"/>
        <v>-4112850</v>
      </c>
      <c r="H427" s="138">
        <f t="shared" si="13"/>
        <v>1.7858418458461318</v>
      </c>
      <c r="I427" s="138">
        <v>559.96</v>
      </c>
      <c r="J427" s="41" t="s">
        <v>185</v>
      </c>
      <c r="K427" s="13" t="s">
        <v>24</v>
      </c>
      <c r="L427" s="74" t="s">
        <v>919</v>
      </c>
      <c r="M427" s="13" t="s">
        <v>79</v>
      </c>
      <c r="N427" s="13" t="s">
        <v>25</v>
      </c>
      <c r="O427" s="57"/>
    </row>
    <row r="428" spans="1:15">
      <c r="A428" s="52">
        <v>43536</v>
      </c>
      <c r="B428" s="13" t="s">
        <v>187</v>
      </c>
      <c r="C428" s="13" t="s">
        <v>21</v>
      </c>
      <c r="D428" s="41" t="s">
        <v>77</v>
      </c>
      <c r="E428" s="38"/>
      <c r="F428" s="38">
        <v>500</v>
      </c>
      <c r="G428" s="42">
        <f t="shared" si="12"/>
        <v>-4113350</v>
      </c>
      <c r="H428" s="138">
        <f t="shared" si="13"/>
        <v>0.89292092292306591</v>
      </c>
      <c r="I428" s="138">
        <v>559.96</v>
      </c>
      <c r="J428" s="41" t="s">
        <v>185</v>
      </c>
      <c r="K428" s="13" t="s">
        <v>24</v>
      </c>
      <c r="L428" s="74" t="s">
        <v>919</v>
      </c>
      <c r="M428" s="13" t="s">
        <v>79</v>
      </c>
      <c r="N428" s="13" t="s">
        <v>25</v>
      </c>
      <c r="O428" s="57"/>
    </row>
    <row r="429" spans="1:15">
      <c r="A429" s="52">
        <v>43536</v>
      </c>
      <c r="B429" s="13" t="s">
        <v>188</v>
      </c>
      <c r="C429" s="13" t="s">
        <v>21</v>
      </c>
      <c r="D429" s="41" t="s">
        <v>77</v>
      </c>
      <c r="E429" s="38"/>
      <c r="F429" s="38">
        <v>1000</v>
      </c>
      <c r="G429" s="42">
        <f t="shared" si="12"/>
        <v>-4114350</v>
      </c>
      <c r="H429" s="138">
        <f t="shared" si="13"/>
        <v>1.7858418458461318</v>
      </c>
      <c r="I429" s="138">
        <v>559.96</v>
      </c>
      <c r="J429" s="41" t="s">
        <v>185</v>
      </c>
      <c r="K429" s="13" t="s">
        <v>24</v>
      </c>
      <c r="L429" s="74" t="s">
        <v>919</v>
      </c>
      <c r="M429" s="13" t="s">
        <v>79</v>
      </c>
      <c r="N429" s="13" t="s">
        <v>25</v>
      </c>
      <c r="O429" s="57"/>
    </row>
    <row r="430" spans="1:15">
      <c r="A430" s="52">
        <v>43536</v>
      </c>
      <c r="B430" s="13" t="s">
        <v>189</v>
      </c>
      <c r="C430" s="13" t="s">
        <v>21</v>
      </c>
      <c r="D430" s="41" t="s">
        <v>77</v>
      </c>
      <c r="E430" s="38"/>
      <c r="F430" s="38">
        <v>500</v>
      </c>
      <c r="G430" s="42">
        <f t="shared" si="12"/>
        <v>-4114850</v>
      </c>
      <c r="H430" s="138">
        <f t="shared" si="13"/>
        <v>0.89292092292306591</v>
      </c>
      <c r="I430" s="138">
        <v>559.96</v>
      </c>
      <c r="J430" s="41" t="s">
        <v>185</v>
      </c>
      <c r="K430" s="13" t="s">
        <v>24</v>
      </c>
      <c r="L430" s="74" t="s">
        <v>919</v>
      </c>
      <c r="M430" s="13" t="s">
        <v>79</v>
      </c>
      <c r="N430" s="13" t="s">
        <v>25</v>
      </c>
      <c r="O430" s="57"/>
    </row>
    <row r="431" spans="1:15">
      <c r="A431" s="52">
        <v>43536</v>
      </c>
      <c r="B431" s="41" t="s">
        <v>207</v>
      </c>
      <c r="C431" s="13" t="s">
        <v>21</v>
      </c>
      <c r="D431" s="41" t="s">
        <v>77</v>
      </c>
      <c r="E431" s="46"/>
      <c r="F431" s="46">
        <v>1500</v>
      </c>
      <c r="G431" s="42">
        <f t="shared" si="12"/>
        <v>-4116350</v>
      </c>
      <c r="H431" s="138">
        <f t="shared" si="13"/>
        <v>2.6787627687691975</v>
      </c>
      <c r="I431" s="138">
        <v>559.96</v>
      </c>
      <c r="J431" s="41" t="s">
        <v>131</v>
      </c>
      <c r="K431" s="13" t="s">
        <v>24</v>
      </c>
      <c r="L431" s="74" t="s">
        <v>919</v>
      </c>
      <c r="M431" s="13" t="s">
        <v>79</v>
      </c>
      <c r="N431" s="13" t="s">
        <v>25</v>
      </c>
      <c r="O431" s="58"/>
    </row>
    <row r="432" spans="1:15">
      <c r="A432" s="52">
        <v>43536</v>
      </c>
      <c r="B432" s="41" t="s">
        <v>208</v>
      </c>
      <c r="C432" s="13" t="s">
        <v>21</v>
      </c>
      <c r="D432" s="41" t="s">
        <v>77</v>
      </c>
      <c r="E432" s="46"/>
      <c r="F432" s="46">
        <v>300</v>
      </c>
      <c r="G432" s="42">
        <f t="shared" si="12"/>
        <v>-4116650</v>
      </c>
      <c r="H432" s="138">
        <f t="shared" si="13"/>
        <v>0.53575255375383957</v>
      </c>
      <c r="I432" s="138">
        <v>559.96</v>
      </c>
      <c r="J432" s="41" t="s">
        <v>131</v>
      </c>
      <c r="K432" s="13" t="s">
        <v>24</v>
      </c>
      <c r="L432" s="74" t="s">
        <v>919</v>
      </c>
      <c r="M432" s="13" t="s">
        <v>79</v>
      </c>
      <c r="N432" s="13" t="s">
        <v>25</v>
      </c>
      <c r="O432" s="58"/>
    </row>
    <row r="433" spans="1:15">
      <c r="A433" s="52">
        <v>43536</v>
      </c>
      <c r="B433" s="41" t="s">
        <v>209</v>
      </c>
      <c r="C433" s="13" t="s">
        <v>21</v>
      </c>
      <c r="D433" s="41" t="s">
        <v>77</v>
      </c>
      <c r="E433" s="46"/>
      <c r="F433" s="46">
        <v>300</v>
      </c>
      <c r="G433" s="42">
        <f t="shared" si="12"/>
        <v>-4116950</v>
      </c>
      <c r="H433" s="138">
        <f t="shared" si="13"/>
        <v>0.53575255375383957</v>
      </c>
      <c r="I433" s="138">
        <v>559.96</v>
      </c>
      <c r="J433" s="41" t="s">
        <v>131</v>
      </c>
      <c r="K433" s="13" t="s">
        <v>24</v>
      </c>
      <c r="L433" s="74" t="s">
        <v>919</v>
      </c>
      <c r="M433" s="13" t="s">
        <v>79</v>
      </c>
      <c r="N433" s="13" t="s">
        <v>25</v>
      </c>
      <c r="O433" s="58"/>
    </row>
    <row r="434" spans="1:15">
      <c r="A434" s="52">
        <v>43536</v>
      </c>
      <c r="B434" s="41" t="s">
        <v>210</v>
      </c>
      <c r="C434" s="13" t="s">
        <v>41</v>
      </c>
      <c r="D434" s="41" t="s">
        <v>77</v>
      </c>
      <c r="E434" s="46"/>
      <c r="F434" s="46">
        <v>10000</v>
      </c>
      <c r="G434" s="42">
        <f t="shared" si="12"/>
        <v>-4126950</v>
      </c>
      <c r="H434" s="138">
        <f t="shared" si="13"/>
        <v>17.858418458461319</v>
      </c>
      <c r="I434" s="138">
        <v>559.96</v>
      </c>
      <c r="J434" s="41" t="s">
        <v>131</v>
      </c>
      <c r="K434" s="41" t="s">
        <v>24</v>
      </c>
      <c r="L434" s="74" t="s">
        <v>919</v>
      </c>
      <c r="M434" s="13" t="s">
        <v>79</v>
      </c>
      <c r="N434" s="13" t="s">
        <v>25</v>
      </c>
      <c r="O434" s="58"/>
    </row>
    <row r="435" spans="1:15">
      <c r="A435" s="52">
        <v>43536</v>
      </c>
      <c r="B435" s="41" t="s">
        <v>211</v>
      </c>
      <c r="C435" s="13" t="s">
        <v>21</v>
      </c>
      <c r="D435" s="41" t="s">
        <v>77</v>
      </c>
      <c r="E435" s="46"/>
      <c r="F435" s="46">
        <v>300</v>
      </c>
      <c r="G435" s="42">
        <f t="shared" si="12"/>
        <v>-4127250</v>
      </c>
      <c r="H435" s="138">
        <f t="shared" si="13"/>
        <v>0.53575255375383957</v>
      </c>
      <c r="I435" s="138">
        <v>559.96</v>
      </c>
      <c r="J435" s="41" t="s">
        <v>131</v>
      </c>
      <c r="K435" s="13" t="s">
        <v>24</v>
      </c>
      <c r="L435" s="74" t="s">
        <v>919</v>
      </c>
      <c r="M435" s="13" t="s">
        <v>79</v>
      </c>
      <c r="N435" s="13" t="s">
        <v>25</v>
      </c>
      <c r="O435" s="58"/>
    </row>
    <row r="436" spans="1:15">
      <c r="A436" s="52">
        <v>43536</v>
      </c>
      <c r="B436" s="13" t="s">
        <v>289</v>
      </c>
      <c r="C436" s="13" t="s">
        <v>21</v>
      </c>
      <c r="D436" s="41" t="s">
        <v>77</v>
      </c>
      <c r="E436" s="46"/>
      <c r="F436" s="46">
        <v>1000</v>
      </c>
      <c r="G436" s="42">
        <f t="shared" si="12"/>
        <v>-4128250</v>
      </c>
      <c r="H436" s="138">
        <f t="shared" si="13"/>
        <v>1.7858418458461318</v>
      </c>
      <c r="I436" s="138">
        <v>559.96</v>
      </c>
      <c r="J436" s="41" t="s">
        <v>145</v>
      </c>
      <c r="K436" s="13" t="s">
        <v>24</v>
      </c>
      <c r="L436" s="74" t="s">
        <v>919</v>
      </c>
      <c r="M436" s="13" t="s">
        <v>79</v>
      </c>
      <c r="N436" s="18" t="s">
        <v>25</v>
      </c>
      <c r="O436" s="29"/>
    </row>
    <row r="437" spans="1:15">
      <c r="A437" s="52">
        <v>43536</v>
      </c>
      <c r="B437" s="41" t="s">
        <v>291</v>
      </c>
      <c r="C437" s="13" t="s">
        <v>21</v>
      </c>
      <c r="D437" s="41" t="s">
        <v>77</v>
      </c>
      <c r="E437" s="46"/>
      <c r="F437" s="46">
        <v>2000</v>
      </c>
      <c r="G437" s="42">
        <f t="shared" si="12"/>
        <v>-4130250</v>
      </c>
      <c r="H437" s="138">
        <f t="shared" si="13"/>
        <v>3.5716836916922636</v>
      </c>
      <c r="I437" s="138">
        <v>559.96</v>
      </c>
      <c r="J437" s="41" t="s">
        <v>145</v>
      </c>
      <c r="K437" s="13" t="s">
        <v>24</v>
      </c>
      <c r="L437" s="74" t="s">
        <v>919</v>
      </c>
      <c r="M437" s="13" t="s">
        <v>79</v>
      </c>
      <c r="N437" s="18" t="s">
        <v>25</v>
      </c>
      <c r="O437" s="29"/>
    </row>
    <row r="438" spans="1:15">
      <c r="A438" s="52">
        <v>43536</v>
      </c>
      <c r="B438" s="13" t="s">
        <v>26</v>
      </c>
      <c r="C438" s="41" t="s">
        <v>27</v>
      </c>
      <c r="D438" s="41" t="s">
        <v>77</v>
      </c>
      <c r="E438" s="46"/>
      <c r="F438" s="46">
        <v>1000</v>
      </c>
      <c r="G438" s="42">
        <f t="shared" si="12"/>
        <v>-4131250</v>
      </c>
      <c r="H438" s="138">
        <f t="shared" si="13"/>
        <v>1.7858418458461318</v>
      </c>
      <c r="I438" s="138">
        <v>559.96</v>
      </c>
      <c r="J438" s="41" t="s">
        <v>145</v>
      </c>
      <c r="K438" s="13" t="s">
        <v>24</v>
      </c>
      <c r="L438" s="74" t="s">
        <v>919</v>
      </c>
      <c r="M438" s="13" t="s">
        <v>79</v>
      </c>
      <c r="N438" s="18" t="s">
        <v>25</v>
      </c>
      <c r="O438" s="58"/>
    </row>
    <row r="439" spans="1:15">
      <c r="A439" s="52">
        <v>43536</v>
      </c>
      <c r="B439" s="13" t="s">
        <v>293</v>
      </c>
      <c r="C439" s="13" t="s">
        <v>21</v>
      </c>
      <c r="D439" s="41" t="s">
        <v>77</v>
      </c>
      <c r="E439" s="46"/>
      <c r="F439" s="46">
        <v>1000</v>
      </c>
      <c r="G439" s="42">
        <f t="shared" si="12"/>
        <v>-4132250</v>
      </c>
      <c r="H439" s="138">
        <f t="shared" si="13"/>
        <v>1.7858418458461318</v>
      </c>
      <c r="I439" s="138">
        <v>559.96</v>
      </c>
      <c r="J439" s="41" t="s">
        <v>145</v>
      </c>
      <c r="K439" s="13" t="s">
        <v>24</v>
      </c>
      <c r="L439" s="74" t="s">
        <v>919</v>
      </c>
      <c r="M439" s="13" t="s">
        <v>79</v>
      </c>
      <c r="N439" s="18" t="s">
        <v>25</v>
      </c>
      <c r="O439" s="29"/>
    </row>
    <row r="440" spans="1:15">
      <c r="A440" s="52">
        <v>43536</v>
      </c>
      <c r="B440" s="13" t="s">
        <v>1072</v>
      </c>
      <c r="C440" s="13" t="s">
        <v>134</v>
      </c>
      <c r="D440" s="41" t="s">
        <v>77</v>
      </c>
      <c r="E440" s="38"/>
      <c r="F440" s="38">
        <v>76000</v>
      </c>
      <c r="G440" s="42">
        <f t="shared" si="12"/>
        <v>-4208250</v>
      </c>
      <c r="H440" s="138">
        <f t="shared" si="13"/>
        <v>135.72398028430601</v>
      </c>
      <c r="I440" s="138">
        <v>559.96</v>
      </c>
      <c r="J440" s="13" t="s">
        <v>144</v>
      </c>
      <c r="K440" s="13" t="s">
        <v>81</v>
      </c>
      <c r="L440" s="74" t="s">
        <v>919</v>
      </c>
      <c r="M440" s="13" t="s">
        <v>79</v>
      </c>
      <c r="N440" s="13" t="s">
        <v>36</v>
      </c>
      <c r="O440" s="57"/>
    </row>
    <row r="441" spans="1:15">
      <c r="A441" s="52">
        <v>43536</v>
      </c>
      <c r="B441" s="18" t="s">
        <v>369</v>
      </c>
      <c r="C441" s="13" t="s">
        <v>21</v>
      </c>
      <c r="D441" s="13" t="s">
        <v>142</v>
      </c>
      <c r="E441" s="43"/>
      <c r="F441" s="43">
        <v>2000</v>
      </c>
      <c r="G441" s="42">
        <f t="shared" si="12"/>
        <v>-4210250</v>
      </c>
      <c r="H441" s="138">
        <f t="shared" si="13"/>
        <v>3.5716836916922636</v>
      </c>
      <c r="I441" s="138">
        <v>559.96</v>
      </c>
      <c r="J441" s="18" t="s">
        <v>367</v>
      </c>
      <c r="K441" s="13" t="s">
        <v>24</v>
      </c>
      <c r="L441" s="74" t="s">
        <v>919</v>
      </c>
      <c r="M441" s="13" t="s">
        <v>79</v>
      </c>
      <c r="N441" s="13" t="s">
        <v>25</v>
      </c>
      <c r="O441" s="35"/>
    </row>
    <row r="442" spans="1:15">
      <c r="A442" s="52">
        <v>43536</v>
      </c>
      <c r="B442" s="18" t="s">
        <v>370</v>
      </c>
      <c r="C442" s="163" t="s">
        <v>1097</v>
      </c>
      <c r="D442" s="13" t="s">
        <v>128</v>
      </c>
      <c r="E442" s="43"/>
      <c r="F442" s="43">
        <v>87000</v>
      </c>
      <c r="G442" s="42">
        <f t="shared" si="12"/>
        <v>-4297250</v>
      </c>
      <c r="H442" s="138">
        <f t="shared" si="13"/>
        <v>155.36824058861347</v>
      </c>
      <c r="I442" s="138">
        <v>559.96</v>
      </c>
      <c r="J442" s="18" t="s">
        <v>367</v>
      </c>
      <c r="K442" s="13" t="s">
        <v>81</v>
      </c>
      <c r="L442" s="74" t="s">
        <v>919</v>
      </c>
      <c r="M442" s="13" t="s">
        <v>79</v>
      </c>
      <c r="N442" s="13" t="s">
        <v>36</v>
      </c>
      <c r="O442" s="57"/>
    </row>
    <row r="443" spans="1:15">
      <c r="A443" s="52">
        <v>43536</v>
      </c>
      <c r="B443" s="13" t="s">
        <v>393</v>
      </c>
      <c r="C443" s="13" t="s">
        <v>21</v>
      </c>
      <c r="D443" s="13" t="s">
        <v>130</v>
      </c>
      <c r="E443" s="38"/>
      <c r="F443" s="38">
        <v>1000</v>
      </c>
      <c r="G443" s="42">
        <f t="shared" si="12"/>
        <v>-4298250</v>
      </c>
      <c r="H443" s="138">
        <f t="shared" si="13"/>
        <v>1.7858418458461318</v>
      </c>
      <c r="I443" s="138">
        <v>559.96</v>
      </c>
      <c r="J443" s="13" t="s">
        <v>129</v>
      </c>
      <c r="K443" s="13" t="s">
        <v>24</v>
      </c>
      <c r="L443" s="74" t="s">
        <v>919</v>
      </c>
      <c r="M443" s="13" t="s">
        <v>79</v>
      </c>
      <c r="N443" s="18" t="s">
        <v>25</v>
      </c>
      <c r="O443" s="57"/>
    </row>
    <row r="444" spans="1:15">
      <c r="A444" s="52">
        <v>43536</v>
      </c>
      <c r="B444" s="13" t="s">
        <v>394</v>
      </c>
      <c r="C444" s="41" t="s">
        <v>206</v>
      </c>
      <c r="D444" s="13" t="s">
        <v>128</v>
      </c>
      <c r="E444" s="38"/>
      <c r="F444" s="38">
        <v>5000</v>
      </c>
      <c r="G444" s="42">
        <f t="shared" si="12"/>
        <v>-4303250</v>
      </c>
      <c r="H444" s="138">
        <f t="shared" si="13"/>
        <v>9.0594480984218446</v>
      </c>
      <c r="I444" s="138">
        <v>551.91</v>
      </c>
      <c r="J444" s="13" t="s">
        <v>129</v>
      </c>
      <c r="K444" s="13">
        <v>1</v>
      </c>
      <c r="L444" s="41" t="s">
        <v>1000</v>
      </c>
      <c r="M444" s="13" t="s">
        <v>79</v>
      </c>
      <c r="N444" s="18" t="s">
        <v>36</v>
      </c>
      <c r="O444" s="57"/>
    </row>
    <row r="445" spans="1:15">
      <c r="A445" s="52">
        <v>43536</v>
      </c>
      <c r="B445" s="13" t="s">
        <v>395</v>
      </c>
      <c r="C445" s="13" t="s">
        <v>21</v>
      </c>
      <c r="D445" s="13" t="s">
        <v>130</v>
      </c>
      <c r="E445" s="38"/>
      <c r="F445" s="38">
        <v>1000</v>
      </c>
      <c r="G445" s="42">
        <f t="shared" si="12"/>
        <v>-4304250</v>
      </c>
      <c r="H445" s="138">
        <f t="shared" si="13"/>
        <v>1.7858418458461318</v>
      </c>
      <c r="I445" s="138">
        <v>559.96</v>
      </c>
      <c r="J445" s="13" t="s">
        <v>129</v>
      </c>
      <c r="K445" s="13" t="s">
        <v>24</v>
      </c>
      <c r="L445" s="74" t="s">
        <v>919</v>
      </c>
      <c r="M445" s="13" t="s">
        <v>79</v>
      </c>
      <c r="N445" s="18" t="s">
        <v>25</v>
      </c>
      <c r="O445" s="57"/>
    </row>
    <row r="446" spans="1:15">
      <c r="A446" s="52">
        <v>43536</v>
      </c>
      <c r="B446" s="13" t="s">
        <v>396</v>
      </c>
      <c r="C446" s="13" t="s">
        <v>21</v>
      </c>
      <c r="D446" s="13" t="s">
        <v>130</v>
      </c>
      <c r="E446" s="38"/>
      <c r="F446" s="38">
        <v>1000</v>
      </c>
      <c r="G446" s="42">
        <f t="shared" si="12"/>
        <v>-4305250</v>
      </c>
      <c r="H446" s="138">
        <f t="shared" si="13"/>
        <v>1.7858418458461318</v>
      </c>
      <c r="I446" s="138">
        <v>559.96</v>
      </c>
      <c r="J446" s="13" t="s">
        <v>129</v>
      </c>
      <c r="K446" s="13" t="s">
        <v>24</v>
      </c>
      <c r="L446" s="74" t="s">
        <v>919</v>
      </c>
      <c r="M446" s="13" t="s">
        <v>79</v>
      </c>
      <c r="N446" s="18" t="s">
        <v>25</v>
      </c>
      <c r="O446" s="57"/>
    </row>
    <row r="447" spans="1:15">
      <c r="A447" s="52">
        <v>43536</v>
      </c>
      <c r="B447" s="13" t="s">
        <v>397</v>
      </c>
      <c r="C447" s="13" t="s">
        <v>21</v>
      </c>
      <c r="D447" s="13" t="s">
        <v>130</v>
      </c>
      <c r="E447" s="38"/>
      <c r="F447" s="38">
        <v>1000</v>
      </c>
      <c r="G447" s="42">
        <f t="shared" si="12"/>
        <v>-4306250</v>
      </c>
      <c r="H447" s="138">
        <f t="shared" si="13"/>
        <v>1.7858418458461318</v>
      </c>
      <c r="I447" s="138">
        <v>559.96</v>
      </c>
      <c r="J447" s="13" t="s">
        <v>129</v>
      </c>
      <c r="K447" s="13" t="s">
        <v>24</v>
      </c>
      <c r="L447" s="74" t="s">
        <v>919</v>
      </c>
      <c r="M447" s="13" t="s">
        <v>79</v>
      </c>
      <c r="N447" s="18" t="s">
        <v>25</v>
      </c>
      <c r="O447" s="57"/>
    </row>
    <row r="448" spans="1:15">
      <c r="A448" s="52">
        <v>43536</v>
      </c>
      <c r="B448" s="18" t="s">
        <v>446</v>
      </c>
      <c r="C448" s="13" t="s">
        <v>21</v>
      </c>
      <c r="D448" s="13" t="s">
        <v>22</v>
      </c>
      <c r="E448" s="46"/>
      <c r="F448" s="46">
        <v>2000</v>
      </c>
      <c r="G448" s="42">
        <f t="shared" si="12"/>
        <v>-4308250</v>
      </c>
      <c r="H448" s="138">
        <f t="shared" si="13"/>
        <v>3.5283325100557477</v>
      </c>
      <c r="I448" s="138">
        <v>566.84</v>
      </c>
      <c r="J448" s="18" t="s">
        <v>160</v>
      </c>
      <c r="K448" s="41" t="s">
        <v>24</v>
      </c>
      <c r="L448" s="74" t="s">
        <v>916</v>
      </c>
      <c r="M448" s="13" t="s">
        <v>79</v>
      </c>
      <c r="N448" s="18" t="s">
        <v>25</v>
      </c>
      <c r="O448" s="33"/>
    </row>
    <row r="449" spans="1:15">
      <c r="A449" s="52">
        <v>43536</v>
      </c>
      <c r="B449" s="18" t="s">
        <v>447</v>
      </c>
      <c r="C449" s="13" t="s">
        <v>21</v>
      </c>
      <c r="D449" s="13" t="s">
        <v>22</v>
      </c>
      <c r="E449" s="46"/>
      <c r="F449" s="46">
        <v>2000</v>
      </c>
      <c r="G449" s="42">
        <f t="shared" si="12"/>
        <v>-4310250</v>
      </c>
      <c r="H449" s="138">
        <f t="shared" si="13"/>
        <v>3.5283325100557477</v>
      </c>
      <c r="I449" s="138">
        <v>566.84</v>
      </c>
      <c r="J449" s="18" t="s">
        <v>160</v>
      </c>
      <c r="K449" s="41" t="s">
        <v>24</v>
      </c>
      <c r="L449" s="74" t="s">
        <v>916</v>
      </c>
      <c r="M449" s="13" t="s">
        <v>79</v>
      </c>
      <c r="N449" s="18" t="s">
        <v>25</v>
      </c>
      <c r="O449" s="33"/>
    </row>
    <row r="450" spans="1:15">
      <c r="A450" s="52">
        <v>43536</v>
      </c>
      <c r="B450" s="18" t="s">
        <v>448</v>
      </c>
      <c r="C450" s="13" t="s">
        <v>21</v>
      </c>
      <c r="D450" s="13" t="s">
        <v>22</v>
      </c>
      <c r="E450" s="46"/>
      <c r="F450" s="46">
        <v>2000</v>
      </c>
      <c r="G450" s="42">
        <f t="shared" si="12"/>
        <v>-4312250</v>
      </c>
      <c r="H450" s="138">
        <f t="shared" si="13"/>
        <v>3.5283325100557477</v>
      </c>
      <c r="I450" s="138">
        <v>566.84</v>
      </c>
      <c r="J450" s="18" t="s">
        <v>160</v>
      </c>
      <c r="K450" s="41" t="s">
        <v>24</v>
      </c>
      <c r="L450" s="74" t="s">
        <v>916</v>
      </c>
      <c r="M450" s="13" t="s">
        <v>79</v>
      </c>
      <c r="N450" s="18" t="s">
        <v>25</v>
      </c>
      <c r="O450" s="33"/>
    </row>
    <row r="451" spans="1:15">
      <c r="A451" s="52">
        <v>43536</v>
      </c>
      <c r="B451" s="18" t="s">
        <v>449</v>
      </c>
      <c r="C451" s="13" t="s">
        <v>21</v>
      </c>
      <c r="D451" s="13" t="s">
        <v>22</v>
      </c>
      <c r="E451" s="46"/>
      <c r="F451" s="46">
        <v>2000</v>
      </c>
      <c r="G451" s="42">
        <f t="shared" si="12"/>
        <v>-4314250</v>
      </c>
      <c r="H451" s="138">
        <f t="shared" si="13"/>
        <v>3.5283325100557477</v>
      </c>
      <c r="I451" s="138">
        <v>566.84</v>
      </c>
      <c r="J451" s="18" t="s">
        <v>160</v>
      </c>
      <c r="K451" s="41" t="s">
        <v>24</v>
      </c>
      <c r="L451" s="74" t="s">
        <v>916</v>
      </c>
      <c r="M451" s="13" t="s">
        <v>79</v>
      </c>
      <c r="N451" s="18" t="s">
        <v>25</v>
      </c>
      <c r="O451" s="33"/>
    </row>
    <row r="452" spans="1:15">
      <c r="A452" s="52">
        <v>43536</v>
      </c>
      <c r="B452" s="18" t="s">
        <v>450</v>
      </c>
      <c r="C452" s="41" t="s">
        <v>764</v>
      </c>
      <c r="D452" s="13" t="s">
        <v>22</v>
      </c>
      <c r="E452" s="46"/>
      <c r="F452" s="46">
        <v>6000</v>
      </c>
      <c r="G452" s="42">
        <f t="shared" si="12"/>
        <v>-4320250</v>
      </c>
      <c r="H452" s="138">
        <f t="shared" si="13"/>
        <v>10.584997530167243</v>
      </c>
      <c r="I452" s="138">
        <v>566.84</v>
      </c>
      <c r="J452" s="18" t="s">
        <v>160</v>
      </c>
      <c r="K452" s="41" t="s">
        <v>24</v>
      </c>
      <c r="L452" s="74" t="s">
        <v>916</v>
      </c>
      <c r="M452" s="13" t="s">
        <v>79</v>
      </c>
      <c r="N452" s="18" t="s">
        <v>25</v>
      </c>
      <c r="O452" s="58"/>
    </row>
    <row r="453" spans="1:15">
      <c r="A453" s="52">
        <v>43536</v>
      </c>
      <c r="B453" s="18" t="s">
        <v>625</v>
      </c>
      <c r="C453" s="13" t="s">
        <v>21</v>
      </c>
      <c r="D453" s="41" t="s">
        <v>77</v>
      </c>
      <c r="E453" s="40"/>
      <c r="F453" s="40">
        <v>1000</v>
      </c>
      <c r="G453" s="42">
        <f t="shared" si="12"/>
        <v>-4321250</v>
      </c>
      <c r="H453" s="138">
        <f t="shared" si="13"/>
        <v>1.7858418458461318</v>
      </c>
      <c r="I453" s="138">
        <v>559.96</v>
      </c>
      <c r="J453" s="18" t="s">
        <v>588</v>
      </c>
      <c r="K453" s="41" t="s">
        <v>24</v>
      </c>
      <c r="L453" s="74" t="s">
        <v>919</v>
      </c>
      <c r="M453" s="13" t="s">
        <v>79</v>
      </c>
      <c r="N453" s="18" t="s">
        <v>25</v>
      </c>
      <c r="O453" s="30"/>
    </row>
    <row r="454" spans="1:15">
      <c r="A454" s="52">
        <v>43536</v>
      </c>
      <c r="B454" s="18" t="s">
        <v>626</v>
      </c>
      <c r="C454" s="13" t="s">
        <v>21</v>
      </c>
      <c r="D454" s="41" t="s">
        <v>77</v>
      </c>
      <c r="E454" s="40"/>
      <c r="F454" s="40">
        <v>700</v>
      </c>
      <c r="G454" s="42">
        <f t="shared" si="12"/>
        <v>-4321950</v>
      </c>
      <c r="H454" s="138">
        <f t="shared" si="13"/>
        <v>1.2500892920922921</v>
      </c>
      <c r="I454" s="138">
        <v>559.96</v>
      </c>
      <c r="J454" s="18" t="s">
        <v>588</v>
      </c>
      <c r="K454" s="41" t="s">
        <v>24</v>
      </c>
      <c r="L454" s="74" t="s">
        <v>919</v>
      </c>
      <c r="M454" s="13" t="s">
        <v>79</v>
      </c>
      <c r="N454" s="18" t="s">
        <v>25</v>
      </c>
      <c r="O454" s="30"/>
    </row>
    <row r="455" spans="1:15">
      <c r="A455" s="52">
        <v>43536</v>
      </c>
      <c r="B455" s="18" t="s">
        <v>627</v>
      </c>
      <c r="C455" s="13" t="s">
        <v>21</v>
      </c>
      <c r="D455" s="41" t="s">
        <v>77</v>
      </c>
      <c r="E455" s="40"/>
      <c r="F455" s="40">
        <v>700</v>
      </c>
      <c r="G455" s="42">
        <f t="shared" si="12"/>
        <v>-4322650</v>
      </c>
      <c r="H455" s="138">
        <f t="shared" si="13"/>
        <v>1.2500892920922921</v>
      </c>
      <c r="I455" s="138">
        <v>559.96</v>
      </c>
      <c r="J455" s="18" t="s">
        <v>588</v>
      </c>
      <c r="K455" s="41" t="s">
        <v>24</v>
      </c>
      <c r="L455" s="74" t="s">
        <v>919</v>
      </c>
      <c r="M455" s="13" t="s">
        <v>79</v>
      </c>
      <c r="N455" s="18" t="s">
        <v>25</v>
      </c>
      <c r="O455" s="30"/>
    </row>
    <row r="456" spans="1:15">
      <c r="A456" s="52">
        <v>43536</v>
      </c>
      <c r="B456" s="18" t="s">
        <v>595</v>
      </c>
      <c r="C456" s="13" t="s">
        <v>21</v>
      </c>
      <c r="D456" s="41" t="s">
        <v>77</v>
      </c>
      <c r="E456" s="40"/>
      <c r="F456" s="40">
        <v>700</v>
      </c>
      <c r="G456" s="42">
        <f t="shared" si="12"/>
        <v>-4323350</v>
      </c>
      <c r="H456" s="138">
        <f t="shared" si="13"/>
        <v>1.2500892920922921</v>
      </c>
      <c r="I456" s="138">
        <v>559.96</v>
      </c>
      <c r="J456" s="18" t="s">
        <v>588</v>
      </c>
      <c r="K456" s="41" t="s">
        <v>24</v>
      </c>
      <c r="L456" s="74" t="s">
        <v>919</v>
      </c>
      <c r="M456" s="13" t="s">
        <v>79</v>
      </c>
      <c r="N456" s="18" t="s">
        <v>25</v>
      </c>
      <c r="O456" s="30"/>
    </row>
    <row r="457" spans="1:15">
      <c r="A457" s="52">
        <v>43536</v>
      </c>
      <c r="B457" s="41" t="s">
        <v>703</v>
      </c>
      <c r="C457" s="13" t="s">
        <v>21</v>
      </c>
      <c r="D457" s="41" t="s">
        <v>77</v>
      </c>
      <c r="E457" s="38"/>
      <c r="F457" s="38">
        <v>500</v>
      </c>
      <c r="G457" s="42">
        <f t="shared" si="12"/>
        <v>-4323850</v>
      </c>
      <c r="H457" s="138">
        <f t="shared" si="13"/>
        <v>0.89292092292306591</v>
      </c>
      <c r="I457" s="138">
        <v>559.96</v>
      </c>
      <c r="J457" s="18" t="s">
        <v>135</v>
      </c>
      <c r="K457" s="41" t="s">
        <v>24</v>
      </c>
      <c r="L457" s="74" t="s">
        <v>919</v>
      </c>
      <c r="M457" s="13" t="s">
        <v>79</v>
      </c>
      <c r="N457" s="18" t="s">
        <v>25</v>
      </c>
    </row>
    <row r="458" spans="1:15">
      <c r="A458" s="52">
        <v>43536</v>
      </c>
      <c r="B458" s="41" t="s">
        <v>704</v>
      </c>
      <c r="C458" s="13" t="s">
        <v>21</v>
      </c>
      <c r="D458" s="41" t="s">
        <v>77</v>
      </c>
      <c r="E458" s="38"/>
      <c r="F458" s="38">
        <v>500</v>
      </c>
      <c r="G458" s="42">
        <f t="shared" si="12"/>
        <v>-4324350</v>
      </c>
      <c r="H458" s="138">
        <f t="shared" si="13"/>
        <v>0.89292092292306591</v>
      </c>
      <c r="I458" s="138">
        <v>559.96</v>
      </c>
      <c r="J458" s="18" t="s">
        <v>135</v>
      </c>
      <c r="K458" s="41" t="s">
        <v>24</v>
      </c>
      <c r="L458" s="74" t="s">
        <v>919</v>
      </c>
      <c r="M458" s="13" t="s">
        <v>79</v>
      </c>
      <c r="N458" s="18" t="s">
        <v>25</v>
      </c>
    </row>
    <row r="459" spans="1:15">
      <c r="A459" s="52">
        <v>43536</v>
      </c>
      <c r="B459" s="41" t="s">
        <v>705</v>
      </c>
      <c r="C459" s="13" t="s">
        <v>21</v>
      </c>
      <c r="D459" s="41" t="s">
        <v>77</v>
      </c>
      <c r="E459" s="38"/>
      <c r="F459" s="38">
        <v>500</v>
      </c>
      <c r="G459" s="42">
        <f t="shared" si="12"/>
        <v>-4324850</v>
      </c>
      <c r="H459" s="138">
        <f t="shared" si="13"/>
        <v>0.89292092292306591</v>
      </c>
      <c r="I459" s="138">
        <v>559.96</v>
      </c>
      <c r="J459" s="18" t="s">
        <v>135</v>
      </c>
      <c r="K459" s="41" t="s">
        <v>24</v>
      </c>
      <c r="L459" s="74" t="s">
        <v>919</v>
      </c>
      <c r="M459" s="13" t="s">
        <v>79</v>
      </c>
      <c r="N459" s="18" t="s">
        <v>25</v>
      </c>
    </row>
    <row r="460" spans="1:15">
      <c r="A460" s="52">
        <v>43536</v>
      </c>
      <c r="B460" s="41" t="s">
        <v>706</v>
      </c>
      <c r="C460" s="13" t="s">
        <v>21</v>
      </c>
      <c r="D460" s="41" t="s">
        <v>77</v>
      </c>
      <c r="E460" s="38"/>
      <c r="F460" s="38">
        <v>500</v>
      </c>
      <c r="G460" s="42">
        <f t="shared" ref="G460:G523" si="14">G459+E460-F460</f>
        <v>-4325350</v>
      </c>
      <c r="H460" s="138">
        <f t="shared" ref="H460:H523" si="15">+F460/I460</f>
        <v>0.89292092292306591</v>
      </c>
      <c r="I460" s="138">
        <v>559.96</v>
      </c>
      <c r="J460" s="18" t="s">
        <v>135</v>
      </c>
      <c r="K460" s="41" t="s">
        <v>24</v>
      </c>
      <c r="L460" s="74" t="s">
        <v>919</v>
      </c>
      <c r="M460" s="13" t="s">
        <v>79</v>
      </c>
      <c r="N460" s="18" t="s">
        <v>25</v>
      </c>
    </row>
    <row r="461" spans="1:15">
      <c r="A461" s="52">
        <v>43536</v>
      </c>
      <c r="B461" s="41" t="s">
        <v>701</v>
      </c>
      <c r="C461" s="13" t="s">
        <v>21</v>
      </c>
      <c r="D461" s="41" t="s">
        <v>77</v>
      </c>
      <c r="E461" s="38"/>
      <c r="F461" s="38">
        <v>500</v>
      </c>
      <c r="G461" s="42">
        <f t="shared" si="14"/>
        <v>-4325850</v>
      </c>
      <c r="H461" s="138">
        <f t="shared" si="15"/>
        <v>0.89292092292306591</v>
      </c>
      <c r="I461" s="138">
        <v>559.96</v>
      </c>
      <c r="J461" s="18" t="s">
        <v>135</v>
      </c>
      <c r="K461" s="41" t="s">
        <v>24</v>
      </c>
      <c r="L461" s="74" t="s">
        <v>919</v>
      </c>
      <c r="M461" s="13" t="s">
        <v>79</v>
      </c>
      <c r="N461" s="18" t="s">
        <v>25</v>
      </c>
    </row>
    <row r="462" spans="1:15">
      <c r="A462" s="52">
        <v>43536</v>
      </c>
      <c r="B462" s="41" t="s">
        <v>702</v>
      </c>
      <c r="C462" s="13" t="s">
        <v>21</v>
      </c>
      <c r="D462" s="41" t="s">
        <v>77</v>
      </c>
      <c r="E462" s="38"/>
      <c r="F462" s="38">
        <v>500</v>
      </c>
      <c r="G462" s="42">
        <f t="shared" si="14"/>
        <v>-4326350</v>
      </c>
      <c r="H462" s="138">
        <f t="shared" si="15"/>
        <v>0.89292092292306591</v>
      </c>
      <c r="I462" s="138">
        <v>559.96</v>
      </c>
      <c r="J462" s="18" t="s">
        <v>135</v>
      </c>
      <c r="K462" s="41" t="s">
        <v>24</v>
      </c>
      <c r="L462" s="74" t="s">
        <v>919</v>
      </c>
      <c r="M462" s="13" t="s">
        <v>79</v>
      </c>
      <c r="N462" s="18" t="s">
        <v>25</v>
      </c>
    </row>
    <row r="463" spans="1:15">
      <c r="A463" s="52">
        <v>43536</v>
      </c>
      <c r="B463" s="41" t="s">
        <v>804</v>
      </c>
      <c r="C463" s="13" t="s">
        <v>21</v>
      </c>
      <c r="D463" s="13" t="s">
        <v>22</v>
      </c>
      <c r="E463" s="46"/>
      <c r="F463" s="46">
        <v>500</v>
      </c>
      <c r="G463" s="42">
        <f t="shared" si="14"/>
        <v>-4326850</v>
      </c>
      <c r="H463" s="138">
        <f t="shared" si="15"/>
        <v>0.88208312751393692</v>
      </c>
      <c r="I463" s="138">
        <v>566.84</v>
      </c>
      <c r="J463" s="41" t="s">
        <v>148</v>
      </c>
      <c r="K463" s="41" t="s">
        <v>31</v>
      </c>
      <c r="L463" s="74" t="s">
        <v>916</v>
      </c>
      <c r="M463" s="13" t="s">
        <v>79</v>
      </c>
      <c r="N463" s="13" t="s">
        <v>25</v>
      </c>
      <c r="O463" s="29"/>
    </row>
    <row r="464" spans="1:15">
      <c r="A464" s="52">
        <v>43536</v>
      </c>
      <c r="B464" s="41" t="s">
        <v>805</v>
      </c>
      <c r="C464" s="13" t="s">
        <v>21</v>
      </c>
      <c r="D464" s="13" t="s">
        <v>22</v>
      </c>
      <c r="E464" s="46"/>
      <c r="F464" s="46">
        <v>8000</v>
      </c>
      <c r="G464" s="42">
        <f t="shared" si="14"/>
        <v>-4334850</v>
      </c>
      <c r="H464" s="138">
        <f t="shared" si="15"/>
        <v>14.113330040222991</v>
      </c>
      <c r="I464" s="138">
        <v>566.84</v>
      </c>
      <c r="J464" s="41" t="s">
        <v>148</v>
      </c>
      <c r="K464" s="41" t="s">
        <v>31</v>
      </c>
      <c r="L464" s="74" t="s">
        <v>916</v>
      </c>
      <c r="M464" s="13" t="s">
        <v>79</v>
      </c>
      <c r="N464" s="13" t="s">
        <v>25</v>
      </c>
      <c r="O464" s="58"/>
    </row>
    <row r="465" spans="1:15">
      <c r="A465" s="52">
        <v>43536</v>
      </c>
      <c r="B465" s="41" t="s">
        <v>806</v>
      </c>
      <c r="C465" s="13" t="s">
        <v>41</v>
      </c>
      <c r="D465" s="13" t="s">
        <v>22</v>
      </c>
      <c r="E465" s="46"/>
      <c r="F465" s="46">
        <v>40000</v>
      </c>
      <c r="G465" s="42">
        <f t="shared" si="14"/>
        <v>-4374850</v>
      </c>
      <c r="H465" s="138">
        <f t="shared" si="15"/>
        <v>70.566650201114953</v>
      </c>
      <c r="I465" s="138">
        <v>566.84</v>
      </c>
      <c r="J465" s="41" t="s">
        <v>148</v>
      </c>
      <c r="K465" s="41" t="s">
        <v>31</v>
      </c>
      <c r="L465" s="74" t="s">
        <v>916</v>
      </c>
      <c r="M465" s="13" t="s">
        <v>79</v>
      </c>
      <c r="N465" s="13" t="s">
        <v>25</v>
      </c>
      <c r="O465" s="58"/>
    </row>
    <row r="466" spans="1:15">
      <c r="A466" s="52">
        <v>43536</v>
      </c>
      <c r="B466" s="41" t="s">
        <v>807</v>
      </c>
      <c r="C466" s="13" t="s">
        <v>41</v>
      </c>
      <c r="D466" s="13" t="s">
        <v>22</v>
      </c>
      <c r="E466" s="46"/>
      <c r="F466" s="46">
        <v>45000</v>
      </c>
      <c r="G466" s="42">
        <f t="shared" si="14"/>
        <v>-4419850</v>
      </c>
      <c r="H466" s="138">
        <f t="shared" si="15"/>
        <v>79.387481476254322</v>
      </c>
      <c r="I466" s="138">
        <v>566.84</v>
      </c>
      <c r="J466" s="41" t="s">
        <v>148</v>
      </c>
      <c r="K466" s="41" t="s">
        <v>29</v>
      </c>
      <c r="L466" s="74" t="s">
        <v>916</v>
      </c>
      <c r="M466" s="13" t="s">
        <v>79</v>
      </c>
      <c r="N466" s="13" t="s">
        <v>36</v>
      </c>
      <c r="O466" s="58"/>
    </row>
    <row r="467" spans="1:15">
      <c r="A467" s="52">
        <v>43536</v>
      </c>
      <c r="B467" s="41" t="s">
        <v>808</v>
      </c>
      <c r="C467" s="13" t="s">
        <v>21</v>
      </c>
      <c r="D467" s="13" t="s">
        <v>22</v>
      </c>
      <c r="E467" s="46"/>
      <c r="F467" s="46">
        <v>1000</v>
      </c>
      <c r="G467" s="42">
        <f t="shared" si="14"/>
        <v>-4420850</v>
      </c>
      <c r="H467" s="138">
        <f t="shared" si="15"/>
        <v>1.7641662550278738</v>
      </c>
      <c r="I467" s="138">
        <v>566.84</v>
      </c>
      <c r="J467" s="41" t="s">
        <v>148</v>
      </c>
      <c r="K467" s="41" t="s">
        <v>31</v>
      </c>
      <c r="L467" s="74" t="s">
        <v>916</v>
      </c>
      <c r="M467" s="13" t="s">
        <v>79</v>
      </c>
      <c r="N467" s="13" t="s">
        <v>25</v>
      </c>
      <c r="O467" s="29"/>
    </row>
    <row r="468" spans="1:15">
      <c r="A468" s="52">
        <v>43536</v>
      </c>
      <c r="B468" s="13" t="s">
        <v>925</v>
      </c>
      <c r="C468" s="13" t="s">
        <v>157</v>
      </c>
      <c r="D468" s="13" t="s">
        <v>128</v>
      </c>
      <c r="E468" s="48"/>
      <c r="F468" s="38">
        <v>53676</v>
      </c>
      <c r="G468" s="42">
        <f t="shared" si="14"/>
        <v>-4474526</v>
      </c>
      <c r="H468" s="138">
        <f t="shared" si="15"/>
        <v>97.254987226178187</v>
      </c>
      <c r="I468" s="138">
        <v>551.91</v>
      </c>
      <c r="J468" s="45" t="s">
        <v>168</v>
      </c>
      <c r="K468" s="13">
        <v>3635024</v>
      </c>
      <c r="L468" s="41" t="s">
        <v>1000</v>
      </c>
      <c r="M468" s="13" t="s">
        <v>79</v>
      </c>
      <c r="N468" s="18" t="s">
        <v>36</v>
      </c>
      <c r="O468" s="59"/>
    </row>
    <row r="469" spans="1:15">
      <c r="A469" s="52">
        <v>43536</v>
      </c>
      <c r="B469" s="13" t="s">
        <v>928</v>
      </c>
      <c r="C469" s="13" t="s">
        <v>979</v>
      </c>
      <c r="D469" s="13" t="s">
        <v>128</v>
      </c>
      <c r="E469" s="38"/>
      <c r="F469" s="38">
        <v>3484</v>
      </c>
      <c r="G469" s="42">
        <f t="shared" si="14"/>
        <v>-4478010</v>
      </c>
      <c r="H469" s="138">
        <f t="shared" si="15"/>
        <v>6.312623434980341</v>
      </c>
      <c r="I469" s="138">
        <v>551.91</v>
      </c>
      <c r="J469" s="45" t="s">
        <v>168</v>
      </c>
      <c r="K469" s="13">
        <v>3635026</v>
      </c>
      <c r="L469" s="41" t="s">
        <v>1000</v>
      </c>
      <c r="M469" s="13" t="s">
        <v>79</v>
      </c>
      <c r="N469" s="18" t="s">
        <v>36</v>
      </c>
      <c r="O469" s="59"/>
    </row>
    <row r="470" spans="1:15">
      <c r="A470" s="52">
        <v>43537</v>
      </c>
      <c r="B470" s="13" t="s">
        <v>40</v>
      </c>
      <c r="C470" s="13" t="s">
        <v>41</v>
      </c>
      <c r="D470" s="13" t="s">
        <v>22</v>
      </c>
      <c r="E470" s="38"/>
      <c r="F470" s="38">
        <v>10000</v>
      </c>
      <c r="G470" s="42">
        <f t="shared" si="14"/>
        <v>-4488010</v>
      </c>
      <c r="H470" s="138">
        <f t="shared" si="15"/>
        <v>17.641662550278738</v>
      </c>
      <c r="I470" s="138">
        <v>566.84</v>
      </c>
      <c r="J470" s="13" t="s">
        <v>23</v>
      </c>
      <c r="K470" s="13" t="s">
        <v>31</v>
      </c>
      <c r="L470" s="74" t="s">
        <v>916</v>
      </c>
      <c r="M470" s="13" t="s">
        <v>79</v>
      </c>
      <c r="N470" s="18" t="s">
        <v>25</v>
      </c>
      <c r="O470" s="29"/>
    </row>
    <row r="471" spans="1:15">
      <c r="A471" s="52">
        <v>43537</v>
      </c>
      <c r="B471" s="13" t="s">
        <v>45</v>
      </c>
      <c r="C471" s="13" t="s">
        <v>21</v>
      </c>
      <c r="D471" s="13" t="s">
        <v>22</v>
      </c>
      <c r="E471" s="38"/>
      <c r="F471" s="38">
        <v>800</v>
      </c>
      <c r="G471" s="42">
        <f t="shared" si="14"/>
        <v>-4488810</v>
      </c>
      <c r="H471" s="138">
        <f t="shared" si="15"/>
        <v>1.4113330040222989</v>
      </c>
      <c r="I471" s="138">
        <v>566.84</v>
      </c>
      <c r="J471" s="13" t="s">
        <v>23</v>
      </c>
      <c r="K471" s="13" t="s">
        <v>31</v>
      </c>
      <c r="L471" s="74" t="s">
        <v>916</v>
      </c>
      <c r="M471" s="13" t="s">
        <v>79</v>
      </c>
      <c r="N471" s="18" t="s">
        <v>25</v>
      </c>
      <c r="O471" s="29"/>
    </row>
    <row r="472" spans="1:15">
      <c r="A472" s="52">
        <v>43537</v>
      </c>
      <c r="B472" s="13" t="s">
        <v>46</v>
      </c>
      <c r="C472" s="41" t="s">
        <v>764</v>
      </c>
      <c r="D472" s="13" t="s">
        <v>22</v>
      </c>
      <c r="E472" s="38"/>
      <c r="F472" s="38">
        <v>2400</v>
      </c>
      <c r="G472" s="42">
        <f t="shared" si="14"/>
        <v>-4491210</v>
      </c>
      <c r="H472" s="138">
        <f t="shared" si="15"/>
        <v>4.2339990120668967</v>
      </c>
      <c r="I472" s="138">
        <v>566.84</v>
      </c>
      <c r="J472" s="13" t="s">
        <v>23</v>
      </c>
      <c r="K472" s="13" t="s">
        <v>31</v>
      </c>
      <c r="L472" s="74" t="s">
        <v>916</v>
      </c>
      <c r="M472" s="13" t="s">
        <v>79</v>
      </c>
      <c r="N472" s="18" t="s">
        <v>25</v>
      </c>
      <c r="O472" s="29"/>
    </row>
    <row r="473" spans="1:15">
      <c r="A473" s="52">
        <v>43537</v>
      </c>
      <c r="B473" s="41" t="s">
        <v>92</v>
      </c>
      <c r="C473" s="13" t="s">
        <v>21</v>
      </c>
      <c r="D473" s="41" t="s">
        <v>77</v>
      </c>
      <c r="E473" s="46"/>
      <c r="F473" s="46">
        <v>300</v>
      </c>
      <c r="G473" s="42">
        <f t="shared" si="14"/>
        <v>-4491510</v>
      </c>
      <c r="H473" s="138">
        <f t="shared" si="15"/>
        <v>0.53575255375383957</v>
      </c>
      <c r="I473" s="138">
        <v>559.96</v>
      </c>
      <c r="J473" s="41" t="s">
        <v>78</v>
      </c>
      <c r="K473" s="41" t="s">
        <v>24</v>
      </c>
      <c r="L473" s="74" t="s">
        <v>919</v>
      </c>
      <c r="M473" s="13" t="s">
        <v>79</v>
      </c>
      <c r="N473" s="18" t="s">
        <v>25</v>
      </c>
      <c r="O473" s="30"/>
    </row>
    <row r="474" spans="1:15">
      <c r="A474" s="52">
        <v>43537</v>
      </c>
      <c r="B474" s="41" t="s">
        <v>93</v>
      </c>
      <c r="C474" s="13" t="s">
        <v>21</v>
      </c>
      <c r="D474" s="41" t="s">
        <v>77</v>
      </c>
      <c r="E474" s="46"/>
      <c r="F474" s="46">
        <v>300</v>
      </c>
      <c r="G474" s="42">
        <f t="shared" si="14"/>
        <v>-4491810</v>
      </c>
      <c r="H474" s="138">
        <f t="shared" si="15"/>
        <v>0.53575255375383957</v>
      </c>
      <c r="I474" s="138">
        <v>559.96</v>
      </c>
      <c r="J474" s="41" t="s">
        <v>78</v>
      </c>
      <c r="K474" s="41" t="s">
        <v>24</v>
      </c>
      <c r="L474" s="74" t="s">
        <v>919</v>
      </c>
      <c r="M474" s="13" t="s">
        <v>79</v>
      </c>
      <c r="N474" s="18" t="s">
        <v>25</v>
      </c>
      <c r="O474" s="30"/>
    </row>
    <row r="475" spans="1:15">
      <c r="A475" s="52">
        <v>43537</v>
      </c>
      <c r="B475" s="41" t="s">
        <v>94</v>
      </c>
      <c r="C475" s="13" t="s">
        <v>21</v>
      </c>
      <c r="D475" s="41" t="s">
        <v>77</v>
      </c>
      <c r="E475" s="46"/>
      <c r="F475" s="46">
        <v>300</v>
      </c>
      <c r="G475" s="42">
        <f t="shared" si="14"/>
        <v>-4492110</v>
      </c>
      <c r="H475" s="138">
        <f t="shared" si="15"/>
        <v>0.53575255375383957</v>
      </c>
      <c r="I475" s="138">
        <v>559.96</v>
      </c>
      <c r="J475" s="41" t="s">
        <v>78</v>
      </c>
      <c r="K475" s="41" t="s">
        <v>24</v>
      </c>
      <c r="L475" s="74" t="s">
        <v>919</v>
      </c>
      <c r="M475" s="13" t="s">
        <v>79</v>
      </c>
      <c r="N475" s="18" t="s">
        <v>25</v>
      </c>
      <c r="O475" s="30"/>
    </row>
    <row r="476" spans="1:15">
      <c r="A476" s="52">
        <v>43537</v>
      </c>
      <c r="B476" s="41" t="s">
        <v>95</v>
      </c>
      <c r="C476" s="13" t="s">
        <v>21</v>
      </c>
      <c r="D476" s="41" t="s">
        <v>77</v>
      </c>
      <c r="E476" s="46"/>
      <c r="F476" s="46">
        <v>300</v>
      </c>
      <c r="G476" s="42">
        <f t="shared" si="14"/>
        <v>-4492410</v>
      </c>
      <c r="H476" s="138">
        <f t="shared" si="15"/>
        <v>0.53575255375383957</v>
      </c>
      <c r="I476" s="138">
        <v>559.96</v>
      </c>
      <c r="J476" s="41" t="s">
        <v>78</v>
      </c>
      <c r="K476" s="41" t="s">
        <v>24</v>
      </c>
      <c r="L476" s="74" t="s">
        <v>919</v>
      </c>
      <c r="M476" s="13" t="s">
        <v>79</v>
      </c>
      <c r="N476" s="18" t="s">
        <v>25</v>
      </c>
      <c r="O476" s="30"/>
    </row>
    <row r="477" spans="1:15">
      <c r="A477" s="52">
        <v>43537</v>
      </c>
      <c r="B477" s="41" t="s">
        <v>96</v>
      </c>
      <c r="C477" s="13" t="s">
        <v>21</v>
      </c>
      <c r="D477" s="41" t="s">
        <v>77</v>
      </c>
      <c r="E477" s="46"/>
      <c r="F477" s="46">
        <v>300</v>
      </c>
      <c r="G477" s="42">
        <f t="shared" si="14"/>
        <v>-4492710</v>
      </c>
      <c r="H477" s="138">
        <f t="shared" si="15"/>
        <v>0.53575255375383957</v>
      </c>
      <c r="I477" s="138">
        <v>559.96</v>
      </c>
      <c r="J477" s="41" t="s">
        <v>78</v>
      </c>
      <c r="K477" s="41" t="s">
        <v>24</v>
      </c>
      <c r="L477" s="74" t="s">
        <v>919</v>
      </c>
      <c r="M477" s="13" t="s">
        <v>79</v>
      </c>
      <c r="N477" s="18" t="s">
        <v>25</v>
      </c>
      <c r="O477" s="30"/>
    </row>
    <row r="478" spans="1:15">
      <c r="A478" s="52">
        <v>43537</v>
      </c>
      <c r="B478" s="41" t="s">
        <v>97</v>
      </c>
      <c r="C478" s="13" t="s">
        <v>21</v>
      </c>
      <c r="D478" s="41" t="s">
        <v>77</v>
      </c>
      <c r="E478" s="46"/>
      <c r="F478" s="46">
        <v>300</v>
      </c>
      <c r="G478" s="42">
        <f t="shared" si="14"/>
        <v>-4493010</v>
      </c>
      <c r="H478" s="138">
        <f t="shared" si="15"/>
        <v>0.53575255375383957</v>
      </c>
      <c r="I478" s="138">
        <v>559.96</v>
      </c>
      <c r="J478" s="41" t="s">
        <v>78</v>
      </c>
      <c r="K478" s="41" t="s">
        <v>24</v>
      </c>
      <c r="L478" s="74" t="s">
        <v>919</v>
      </c>
      <c r="M478" s="13" t="s">
        <v>79</v>
      </c>
      <c r="N478" s="18" t="s">
        <v>25</v>
      </c>
      <c r="O478" s="30"/>
    </row>
    <row r="479" spans="1:15">
      <c r="A479" s="52">
        <v>43537</v>
      </c>
      <c r="B479" s="41" t="s">
        <v>98</v>
      </c>
      <c r="C479" s="13" t="s">
        <v>21</v>
      </c>
      <c r="D479" s="41" t="s">
        <v>77</v>
      </c>
      <c r="E479" s="46"/>
      <c r="F479" s="46">
        <v>300</v>
      </c>
      <c r="G479" s="42">
        <f t="shared" si="14"/>
        <v>-4493310</v>
      </c>
      <c r="H479" s="138">
        <f t="shared" si="15"/>
        <v>0.53575255375383957</v>
      </c>
      <c r="I479" s="138">
        <v>559.96</v>
      </c>
      <c r="J479" s="41" t="s">
        <v>78</v>
      </c>
      <c r="K479" s="41" t="s">
        <v>24</v>
      </c>
      <c r="L479" s="74" t="s">
        <v>919</v>
      </c>
      <c r="M479" s="13" t="s">
        <v>79</v>
      </c>
      <c r="N479" s="18" t="s">
        <v>25</v>
      </c>
      <c r="O479" s="30"/>
    </row>
    <row r="480" spans="1:15">
      <c r="A480" s="52">
        <v>43537</v>
      </c>
      <c r="B480" s="41" t="s">
        <v>90</v>
      </c>
      <c r="C480" s="13" t="s">
        <v>21</v>
      </c>
      <c r="D480" s="41" t="s">
        <v>77</v>
      </c>
      <c r="E480" s="46"/>
      <c r="F480" s="46">
        <v>300</v>
      </c>
      <c r="G480" s="42">
        <f t="shared" si="14"/>
        <v>-4493610</v>
      </c>
      <c r="H480" s="138">
        <f t="shared" si="15"/>
        <v>0.53575255375383957</v>
      </c>
      <c r="I480" s="138">
        <v>559.96</v>
      </c>
      <c r="J480" s="41" t="s">
        <v>78</v>
      </c>
      <c r="K480" s="41" t="s">
        <v>24</v>
      </c>
      <c r="L480" s="74" t="s">
        <v>919</v>
      </c>
      <c r="M480" s="13" t="s">
        <v>79</v>
      </c>
      <c r="N480" s="18" t="s">
        <v>25</v>
      </c>
      <c r="O480" s="30"/>
    </row>
    <row r="481" spans="1:15">
      <c r="A481" s="52">
        <v>43537</v>
      </c>
      <c r="B481" s="41" t="s">
        <v>91</v>
      </c>
      <c r="C481" s="13" t="s">
        <v>21</v>
      </c>
      <c r="D481" s="41" t="s">
        <v>77</v>
      </c>
      <c r="E481" s="46"/>
      <c r="F481" s="46">
        <v>300</v>
      </c>
      <c r="G481" s="42">
        <f t="shared" si="14"/>
        <v>-4493910</v>
      </c>
      <c r="H481" s="138">
        <f t="shared" si="15"/>
        <v>0.53575255375383957</v>
      </c>
      <c r="I481" s="138">
        <v>559.96</v>
      </c>
      <c r="J481" s="41" t="s">
        <v>78</v>
      </c>
      <c r="K481" s="41" t="s">
        <v>24</v>
      </c>
      <c r="L481" s="74" t="s">
        <v>919</v>
      </c>
      <c r="M481" s="13" t="s">
        <v>79</v>
      </c>
      <c r="N481" s="18" t="s">
        <v>25</v>
      </c>
      <c r="O481" s="30"/>
    </row>
    <row r="482" spans="1:15">
      <c r="A482" s="52">
        <v>43537</v>
      </c>
      <c r="B482" s="13" t="s">
        <v>190</v>
      </c>
      <c r="C482" s="13" t="s">
        <v>21</v>
      </c>
      <c r="D482" s="41" t="s">
        <v>77</v>
      </c>
      <c r="E482" s="38"/>
      <c r="F482" s="38">
        <v>500</v>
      </c>
      <c r="G482" s="42">
        <f t="shared" si="14"/>
        <v>-4494410</v>
      </c>
      <c r="H482" s="138">
        <f t="shared" si="15"/>
        <v>0.89292092292306591</v>
      </c>
      <c r="I482" s="138">
        <v>559.96</v>
      </c>
      <c r="J482" s="41" t="s">
        <v>185</v>
      </c>
      <c r="K482" s="13" t="s">
        <v>24</v>
      </c>
      <c r="L482" s="74" t="s">
        <v>919</v>
      </c>
      <c r="M482" s="13" t="s">
        <v>79</v>
      </c>
      <c r="N482" s="13" t="s">
        <v>25</v>
      </c>
      <c r="O482" s="57"/>
    </row>
    <row r="483" spans="1:15">
      <c r="A483" s="52">
        <v>43537</v>
      </c>
      <c r="B483" s="13" t="s">
        <v>191</v>
      </c>
      <c r="C483" s="13" t="s">
        <v>21</v>
      </c>
      <c r="D483" s="41" t="s">
        <v>77</v>
      </c>
      <c r="E483" s="38"/>
      <c r="F483" s="38">
        <v>500</v>
      </c>
      <c r="G483" s="42">
        <f t="shared" si="14"/>
        <v>-4494910</v>
      </c>
      <c r="H483" s="138">
        <f t="shared" si="15"/>
        <v>0.89292092292306591</v>
      </c>
      <c r="I483" s="138">
        <v>559.96</v>
      </c>
      <c r="J483" s="41" t="s">
        <v>185</v>
      </c>
      <c r="K483" s="13" t="s">
        <v>24</v>
      </c>
      <c r="L483" s="74" t="s">
        <v>919</v>
      </c>
      <c r="M483" s="13" t="s">
        <v>79</v>
      </c>
      <c r="N483" s="13" t="s">
        <v>25</v>
      </c>
      <c r="O483" s="57"/>
    </row>
    <row r="484" spans="1:15">
      <c r="A484" s="52">
        <v>43537</v>
      </c>
      <c r="B484" s="13" t="s">
        <v>192</v>
      </c>
      <c r="C484" s="13" t="s">
        <v>21</v>
      </c>
      <c r="D484" s="41" t="s">
        <v>77</v>
      </c>
      <c r="E484" s="38"/>
      <c r="F484" s="38">
        <v>500</v>
      </c>
      <c r="G484" s="42">
        <f t="shared" si="14"/>
        <v>-4495410</v>
      </c>
      <c r="H484" s="138">
        <f t="shared" si="15"/>
        <v>0.89292092292306591</v>
      </c>
      <c r="I484" s="138">
        <v>559.96</v>
      </c>
      <c r="J484" s="41" t="s">
        <v>185</v>
      </c>
      <c r="K484" s="13" t="s">
        <v>24</v>
      </c>
      <c r="L484" s="74" t="s">
        <v>919</v>
      </c>
      <c r="M484" s="13" t="s">
        <v>79</v>
      </c>
      <c r="N484" s="13" t="s">
        <v>25</v>
      </c>
      <c r="O484" s="57"/>
    </row>
    <row r="485" spans="1:15">
      <c r="A485" s="52">
        <v>43537</v>
      </c>
      <c r="B485" s="13" t="s">
        <v>193</v>
      </c>
      <c r="C485" s="13" t="s">
        <v>21</v>
      </c>
      <c r="D485" s="41" t="s">
        <v>77</v>
      </c>
      <c r="E485" s="38"/>
      <c r="F485" s="38">
        <v>15000</v>
      </c>
      <c r="G485" s="42">
        <f t="shared" si="14"/>
        <v>-4510410</v>
      </c>
      <c r="H485" s="138">
        <f t="shared" si="15"/>
        <v>26.787627687691977</v>
      </c>
      <c r="I485" s="138">
        <v>559.96</v>
      </c>
      <c r="J485" s="41" t="s">
        <v>185</v>
      </c>
      <c r="K485" s="13" t="s">
        <v>194</v>
      </c>
      <c r="L485" s="74" t="s">
        <v>919</v>
      </c>
      <c r="M485" s="13" t="s">
        <v>79</v>
      </c>
      <c r="N485" s="13" t="s">
        <v>36</v>
      </c>
      <c r="O485" s="57"/>
    </row>
    <row r="486" spans="1:15">
      <c r="A486" s="52">
        <v>43537</v>
      </c>
      <c r="B486" s="13" t="s">
        <v>195</v>
      </c>
      <c r="C486" s="13" t="s">
        <v>21</v>
      </c>
      <c r="D486" s="41" t="s">
        <v>77</v>
      </c>
      <c r="E486" s="38"/>
      <c r="F486" s="38">
        <v>500</v>
      </c>
      <c r="G486" s="42">
        <f t="shared" si="14"/>
        <v>-4510910</v>
      </c>
      <c r="H486" s="138">
        <f t="shared" si="15"/>
        <v>0.89292092292306591</v>
      </c>
      <c r="I486" s="138">
        <v>559.96</v>
      </c>
      <c r="J486" s="41" t="s">
        <v>185</v>
      </c>
      <c r="K486" s="13" t="s">
        <v>24</v>
      </c>
      <c r="L486" s="74" t="s">
        <v>919</v>
      </c>
      <c r="M486" s="13" t="s">
        <v>79</v>
      </c>
      <c r="N486" s="13" t="s">
        <v>25</v>
      </c>
      <c r="O486" s="57"/>
    </row>
    <row r="487" spans="1:15">
      <c r="A487" s="52">
        <v>43537</v>
      </c>
      <c r="B487" s="13" t="s">
        <v>196</v>
      </c>
      <c r="C487" s="13" t="s">
        <v>21</v>
      </c>
      <c r="D487" s="41" t="s">
        <v>77</v>
      </c>
      <c r="E487" s="38"/>
      <c r="F487" s="38">
        <v>500</v>
      </c>
      <c r="G487" s="42">
        <f t="shared" si="14"/>
        <v>-4511410</v>
      </c>
      <c r="H487" s="138">
        <f t="shared" si="15"/>
        <v>0.89292092292306591</v>
      </c>
      <c r="I487" s="138">
        <v>559.96</v>
      </c>
      <c r="J487" s="41" t="s">
        <v>185</v>
      </c>
      <c r="K487" s="13" t="s">
        <v>24</v>
      </c>
      <c r="L487" s="74" t="s">
        <v>919</v>
      </c>
      <c r="M487" s="13" t="s">
        <v>79</v>
      </c>
      <c r="N487" s="13" t="s">
        <v>25</v>
      </c>
      <c r="O487" s="57"/>
    </row>
    <row r="488" spans="1:15">
      <c r="A488" s="52">
        <v>43537</v>
      </c>
      <c r="B488" s="13" t="s">
        <v>197</v>
      </c>
      <c r="C488" s="13" t="s">
        <v>21</v>
      </c>
      <c r="D488" s="41" t="s">
        <v>77</v>
      </c>
      <c r="E488" s="38"/>
      <c r="F488" s="38">
        <v>500</v>
      </c>
      <c r="G488" s="42">
        <f t="shared" si="14"/>
        <v>-4511910</v>
      </c>
      <c r="H488" s="138">
        <f t="shared" si="15"/>
        <v>0.89292092292306591</v>
      </c>
      <c r="I488" s="138">
        <v>559.96</v>
      </c>
      <c r="J488" s="41" t="s">
        <v>185</v>
      </c>
      <c r="K488" s="13" t="s">
        <v>24</v>
      </c>
      <c r="L488" s="74" t="s">
        <v>919</v>
      </c>
      <c r="M488" s="13" t="s">
        <v>79</v>
      </c>
      <c r="N488" s="13" t="s">
        <v>25</v>
      </c>
      <c r="O488" s="57"/>
    </row>
    <row r="489" spans="1:15">
      <c r="A489" s="52">
        <v>43537</v>
      </c>
      <c r="B489" s="13" t="s">
        <v>198</v>
      </c>
      <c r="C489" s="13" t="s">
        <v>21</v>
      </c>
      <c r="D489" s="41" t="s">
        <v>77</v>
      </c>
      <c r="E489" s="38"/>
      <c r="F489" s="38">
        <v>500</v>
      </c>
      <c r="G489" s="42">
        <f t="shared" si="14"/>
        <v>-4512410</v>
      </c>
      <c r="H489" s="138">
        <f t="shared" si="15"/>
        <v>0.89292092292306591</v>
      </c>
      <c r="I489" s="138">
        <v>559.96</v>
      </c>
      <c r="J489" s="41" t="s">
        <v>185</v>
      </c>
      <c r="K489" s="13" t="s">
        <v>24</v>
      </c>
      <c r="L489" s="74" t="s">
        <v>919</v>
      </c>
      <c r="M489" s="13" t="s">
        <v>79</v>
      </c>
      <c r="N489" s="13" t="s">
        <v>25</v>
      </c>
      <c r="O489" s="57"/>
    </row>
    <row r="490" spans="1:15">
      <c r="A490" s="52">
        <v>43537</v>
      </c>
      <c r="B490" s="41" t="s">
        <v>212</v>
      </c>
      <c r="C490" s="13" t="s">
        <v>21</v>
      </c>
      <c r="D490" s="41" t="s">
        <v>77</v>
      </c>
      <c r="E490" s="46"/>
      <c r="F490" s="46">
        <v>300</v>
      </c>
      <c r="G490" s="42">
        <f t="shared" si="14"/>
        <v>-4512710</v>
      </c>
      <c r="H490" s="138">
        <f t="shared" si="15"/>
        <v>0.53575255375383957</v>
      </c>
      <c r="I490" s="138">
        <v>559.96</v>
      </c>
      <c r="J490" s="41" t="s">
        <v>131</v>
      </c>
      <c r="K490" s="13" t="s">
        <v>24</v>
      </c>
      <c r="L490" s="74" t="s">
        <v>919</v>
      </c>
      <c r="M490" s="13" t="s">
        <v>79</v>
      </c>
      <c r="N490" s="13" t="s">
        <v>25</v>
      </c>
      <c r="O490" s="58"/>
    </row>
    <row r="491" spans="1:15">
      <c r="A491" s="52">
        <v>43537</v>
      </c>
      <c r="B491" s="41" t="s">
        <v>213</v>
      </c>
      <c r="C491" s="13" t="s">
        <v>21</v>
      </c>
      <c r="D491" s="41" t="s">
        <v>77</v>
      </c>
      <c r="E491" s="46"/>
      <c r="F491" s="46">
        <v>300</v>
      </c>
      <c r="G491" s="42">
        <f t="shared" si="14"/>
        <v>-4513010</v>
      </c>
      <c r="H491" s="138">
        <f t="shared" si="15"/>
        <v>0.53575255375383957</v>
      </c>
      <c r="I491" s="138">
        <v>559.96</v>
      </c>
      <c r="J491" s="41" t="s">
        <v>131</v>
      </c>
      <c r="K491" s="13" t="s">
        <v>24</v>
      </c>
      <c r="L491" s="74" t="s">
        <v>919</v>
      </c>
      <c r="M491" s="13" t="s">
        <v>79</v>
      </c>
      <c r="N491" s="13" t="s">
        <v>25</v>
      </c>
      <c r="O491" s="58"/>
    </row>
    <row r="492" spans="1:15">
      <c r="A492" s="52">
        <v>43537</v>
      </c>
      <c r="B492" s="41" t="s">
        <v>214</v>
      </c>
      <c r="C492" s="13" t="s">
        <v>21</v>
      </c>
      <c r="D492" s="41" t="s">
        <v>77</v>
      </c>
      <c r="E492" s="46"/>
      <c r="F492" s="46">
        <v>300</v>
      </c>
      <c r="G492" s="42">
        <f t="shared" si="14"/>
        <v>-4513310</v>
      </c>
      <c r="H492" s="138">
        <f t="shared" si="15"/>
        <v>0.53575255375383957</v>
      </c>
      <c r="I492" s="138">
        <v>559.96</v>
      </c>
      <c r="J492" s="41" t="s">
        <v>131</v>
      </c>
      <c r="K492" s="13" t="s">
        <v>24</v>
      </c>
      <c r="L492" s="74" t="s">
        <v>919</v>
      </c>
      <c r="M492" s="13" t="s">
        <v>79</v>
      </c>
      <c r="N492" s="13" t="s">
        <v>25</v>
      </c>
      <c r="O492" s="58"/>
    </row>
    <row r="493" spans="1:15">
      <c r="A493" s="52">
        <v>43537</v>
      </c>
      <c r="B493" s="41" t="s">
        <v>215</v>
      </c>
      <c r="C493" s="13" t="s">
        <v>21</v>
      </c>
      <c r="D493" s="41" t="s">
        <v>77</v>
      </c>
      <c r="E493" s="46"/>
      <c r="F493" s="46">
        <v>300</v>
      </c>
      <c r="G493" s="42">
        <f t="shared" si="14"/>
        <v>-4513610</v>
      </c>
      <c r="H493" s="138">
        <f t="shared" si="15"/>
        <v>0.53575255375383957</v>
      </c>
      <c r="I493" s="138">
        <v>559.96</v>
      </c>
      <c r="J493" s="41" t="s">
        <v>131</v>
      </c>
      <c r="K493" s="13" t="s">
        <v>24</v>
      </c>
      <c r="L493" s="74" t="s">
        <v>919</v>
      </c>
      <c r="M493" s="13" t="s">
        <v>79</v>
      </c>
      <c r="N493" s="13" t="s">
        <v>25</v>
      </c>
      <c r="O493" s="58"/>
    </row>
    <row r="494" spans="1:15">
      <c r="A494" s="52">
        <v>43537</v>
      </c>
      <c r="B494" s="41" t="s">
        <v>216</v>
      </c>
      <c r="C494" s="41" t="s">
        <v>80</v>
      </c>
      <c r="D494" s="41" t="s">
        <v>77</v>
      </c>
      <c r="E494" s="46"/>
      <c r="F494" s="46">
        <v>4000</v>
      </c>
      <c r="G494" s="42">
        <f t="shared" si="14"/>
        <v>-4517610</v>
      </c>
      <c r="H494" s="138">
        <f t="shared" si="15"/>
        <v>7.1433673833845273</v>
      </c>
      <c r="I494" s="138">
        <v>559.96</v>
      </c>
      <c r="J494" s="41" t="s">
        <v>131</v>
      </c>
      <c r="K494" s="41" t="s">
        <v>24</v>
      </c>
      <c r="L494" s="74" t="s">
        <v>919</v>
      </c>
      <c r="M494" s="13" t="s">
        <v>79</v>
      </c>
      <c r="N494" s="13" t="s">
        <v>25</v>
      </c>
      <c r="O494" s="58"/>
    </row>
    <row r="495" spans="1:15">
      <c r="A495" s="52">
        <v>43537</v>
      </c>
      <c r="B495" s="41" t="s">
        <v>217</v>
      </c>
      <c r="C495" s="13" t="s">
        <v>21</v>
      </c>
      <c r="D495" s="41" t="s">
        <v>77</v>
      </c>
      <c r="E495" s="46"/>
      <c r="F495" s="46">
        <v>300</v>
      </c>
      <c r="G495" s="42">
        <f t="shared" si="14"/>
        <v>-4517910</v>
      </c>
      <c r="H495" s="138">
        <f t="shared" si="15"/>
        <v>0.53575255375383957</v>
      </c>
      <c r="I495" s="138">
        <v>559.96</v>
      </c>
      <c r="J495" s="41" t="s">
        <v>131</v>
      </c>
      <c r="K495" s="13" t="s">
        <v>24</v>
      </c>
      <c r="L495" s="74" t="s">
        <v>919</v>
      </c>
      <c r="M495" s="13" t="s">
        <v>79</v>
      </c>
      <c r="N495" s="13" t="s">
        <v>25</v>
      </c>
      <c r="O495" s="58"/>
    </row>
    <row r="496" spans="1:15">
      <c r="A496" s="52">
        <v>43537</v>
      </c>
      <c r="B496" s="41" t="s">
        <v>218</v>
      </c>
      <c r="C496" s="41" t="s">
        <v>80</v>
      </c>
      <c r="D496" s="41" t="s">
        <v>77</v>
      </c>
      <c r="E496" s="46"/>
      <c r="F496" s="46">
        <v>3000</v>
      </c>
      <c r="G496" s="42">
        <f t="shared" si="14"/>
        <v>-4520910</v>
      </c>
      <c r="H496" s="138">
        <f t="shared" si="15"/>
        <v>5.357525537538395</v>
      </c>
      <c r="I496" s="138">
        <v>559.96</v>
      </c>
      <c r="J496" s="41" t="s">
        <v>131</v>
      </c>
      <c r="K496" s="41" t="s">
        <v>24</v>
      </c>
      <c r="L496" s="74" t="s">
        <v>919</v>
      </c>
      <c r="M496" s="13" t="s">
        <v>79</v>
      </c>
      <c r="N496" s="13" t="s">
        <v>25</v>
      </c>
      <c r="O496" s="58"/>
    </row>
    <row r="497" spans="1:15">
      <c r="A497" s="52">
        <v>43537</v>
      </c>
      <c r="B497" s="41" t="s">
        <v>219</v>
      </c>
      <c r="C497" s="13" t="s">
        <v>21</v>
      </c>
      <c r="D497" s="41" t="s">
        <v>77</v>
      </c>
      <c r="E497" s="46"/>
      <c r="F497" s="46">
        <v>300</v>
      </c>
      <c r="G497" s="42">
        <f t="shared" si="14"/>
        <v>-4521210</v>
      </c>
      <c r="H497" s="138">
        <f t="shared" si="15"/>
        <v>0.53575255375383957</v>
      </c>
      <c r="I497" s="138">
        <v>559.96</v>
      </c>
      <c r="J497" s="41" t="s">
        <v>131</v>
      </c>
      <c r="K497" s="13" t="s">
        <v>24</v>
      </c>
      <c r="L497" s="74" t="s">
        <v>919</v>
      </c>
      <c r="M497" s="13" t="s">
        <v>79</v>
      </c>
      <c r="N497" s="13" t="s">
        <v>25</v>
      </c>
      <c r="O497" s="58"/>
    </row>
    <row r="498" spans="1:15">
      <c r="A498" s="52">
        <v>43537</v>
      </c>
      <c r="B498" s="41" t="s">
        <v>220</v>
      </c>
      <c r="C498" s="13" t="s">
        <v>41</v>
      </c>
      <c r="D498" s="41" t="s">
        <v>77</v>
      </c>
      <c r="E498" s="46"/>
      <c r="F498" s="46">
        <v>15000</v>
      </c>
      <c r="G498" s="42">
        <f t="shared" si="14"/>
        <v>-4536210</v>
      </c>
      <c r="H498" s="138">
        <f t="shared" si="15"/>
        <v>26.787627687691977</v>
      </c>
      <c r="I498" s="138">
        <v>559.96</v>
      </c>
      <c r="J498" s="41" t="s">
        <v>131</v>
      </c>
      <c r="K498" s="41" t="s">
        <v>24</v>
      </c>
      <c r="L498" s="74" t="s">
        <v>919</v>
      </c>
      <c r="M498" s="13" t="s">
        <v>79</v>
      </c>
      <c r="N498" s="44" t="s">
        <v>25</v>
      </c>
      <c r="O498" s="33"/>
    </row>
    <row r="499" spans="1:15">
      <c r="A499" s="52">
        <v>43537</v>
      </c>
      <c r="B499" s="41" t="s">
        <v>209</v>
      </c>
      <c r="C499" s="13" t="s">
        <v>21</v>
      </c>
      <c r="D499" s="41" t="s">
        <v>77</v>
      </c>
      <c r="E499" s="46"/>
      <c r="F499" s="46">
        <v>300</v>
      </c>
      <c r="G499" s="42">
        <f t="shared" si="14"/>
        <v>-4536510</v>
      </c>
      <c r="H499" s="138">
        <f t="shared" si="15"/>
        <v>0.53575255375383957</v>
      </c>
      <c r="I499" s="138">
        <v>559.96</v>
      </c>
      <c r="J499" s="41" t="s">
        <v>131</v>
      </c>
      <c r="K499" s="13" t="s">
        <v>24</v>
      </c>
      <c r="L499" s="74" t="s">
        <v>919</v>
      </c>
      <c r="M499" s="13" t="s">
        <v>79</v>
      </c>
      <c r="N499" s="13" t="s">
        <v>25</v>
      </c>
      <c r="O499" s="58"/>
    </row>
    <row r="500" spans="1:15">
      <c r="A500" s="52">
        <v>43537</v>
      </c>
      <c r="B500" s="41" t="s">
        <v>210</v>
      </c>
      <c r="C500" s="13" t="s">
        <v>41</v>
      </c>
      <c r="D500" s="41" t="s">
        <v>77</v>
      </c>
      <c r="E500" s="46"/>
      <c r="F500" s="46">
        <v>10000</v>
      </c>
      <c r="G500" s="42">
        <f t="shared" si="14"/>
        <v>-4546510</v>
      </c>
      <c r="H500" s="138">
        <f t="shared" si="15"/>
        <v>17.858418458461319</v>
      </c>
      <c r="I500" s="138">
        <v>559.96</v>
      </c>
      <c r="J500" s="41" t="s">
        <v>131</v>
      </c>
      <c r="K500" s="41" t="s">
        <v>24</v>
      </c>
      <c r="L500" s="74" t="s">
        <v>919</v>
      </c>
      <c r="M500" s="13" t="s">
        <v>79</v>
      </c>
      <c r="N500" s="13" t="s">
        <v>25</v>
      </c>
      <c r="O500" s="58"/>
    </row>
    <row r="501" spans="1:15">
      <c r="A501" s="52">
        <v>43537</v>
      </c>
      <c r="B501" s="41" t="s">
        <v>211</v>
      </c>
      <c r="C501" s="13" t="s">
        <v>21</v>
      </c>
      <c r="D501" s="41" t="s">
        <v>77</v>
      </c>
      <c r="E501" s="46"/>
      <c r="F501" s="46">
        <v>300</v>
      </c>
      <c r="G501" s="42">
        <f t="shared" si="14"/>
        <v>-4546810</v>
      </c>
      <c r="H501" s="138">
        <f t="shared" si="15"/>
        <v>0.53575255375383957</v>
      </c>
      <c r="I501" s="138">
        <v>559.96</v>
      </c>
      <c r="J501" s="41" t="s">
        <v>131</v>
      </c>
      <c r="K501" s="13" t="s">
        <v>24</v>
      </c>
      <c r="L501" s="74" t="s">
        <v>919</v>
      </c>
      <c r="M501" s="13" t="s">
        <v>79</v>
      </c>
      <c r="N501" s="13" t="s">
        <v>25</v>
      </c>
      <c r="O501" s="58"/>
    </row>
    <row r="502" spans="1:15">
      <c r="A502" s="52">
        <v>43537</v>
      </c>
      <c r="B502" s="41" t="s">
        <v>1009</v>
      </c>
      <c r="C502" s="13" t="s">
        <v>134</v>
      </c>
      <c r="D502" s="41" t="s">
        <v>77</v>
      </c>
      <c r="E502" s="46"/>
      <c r="F502" s="46">
        <v>10000</v>
      </c>
      <c r="G502" s="42">
        <f t="shared" si="14"/>
        <v>-4556810</v>
      </c>
      <c r="H502" s="138">
        <f t="shared" si="15"/>
        <v>17.858418458461319</v>
      </c>
      <c r="I502" s="138">
        <v>559.96</v>
      </c>
      <c r="J502" s="41" t="s">
        <v>145</v>
      </c>
      <c r="K502" s="13" t="s">
        <v>292</v>
      </c>
      <c r="L502" s="74" t="s">
        <v>919</v>
      </c>
      <c r="M502" s="13" t="s">
        <v>79</v>
      </c>
      <c r="N502" s="18" t="s">
        <v>36</v>
      </c>
      <c r="O502" s="58"/>
    </row>
    <row r="503" spans="1:15">
      <c r="A503" s="52">
        <v>43537</v>
      </c>
      <c r="B503" s="13" t="s">
        <v>289</v>
      </c>
      <c r="C503" s="13" t="s">
        <v>21</v>
      </c>
      <c r="D503" s="41" t="s">
        <v>77</v>
      </c>
      <c r="E503" s="46"/>
      <c r="F503" s="46">
        <v>1000</v>
      </c>
      <c r="G503" s="42">
        <f t="shared" si="14"/>
        <v>-4557810</v>
      </c>
      <c r="H503" s="138">
        <f t="shared" si="15"/>
        <v>1.7858418458461318</v>
      </c>
      <c r="I503" s="138">
        <v>559.96</v>
      </c>
      <c r="J503" s="41" t="s">
        <v>145</v>
      </c>
      <c r="K503" s="13" t="s">
        <v>24</v>
      </c>
      <c r="L503" s="74" t="s">
        <v>919</v>
      </c>
      <c r="M503" s="13" t="s">
        <v>79</v>
      </c>
      <c r="N503" s="18" t="s">
        <v>25</v>
      </c>
      <c r="O503" s="29"/>
    </row>
    <row r="504" spans="1:15">
      <c r="A504" s="52">
        <v>43537</v>
      </c>
      <c r="B504" s="13" t="s">
        <v>26</v>
      </c>
      <c r="C504" s="41" t="s">
        <v>27</v>
      </c>
      <c r="D504" s="41" t="s">
        <v>77</v>
      </c>
      <c r="E504" s="46"/>
      <c r="F504" s="46">
        <v>1000</v>
      </c>
      <c r="G504" s="42">
        <f t="shared" si="14"/>
        <v>-4558810</v>
      </c>
      <c r="H504" s="138">
        <f t="shared" si="15"/>
        <v>1.7858418458461318</v>
      </c>
      <c r="I504" s="138">
        <v>559.96</v>
      </c>
      <c r="J504" s="41" t="s">
        <v>145</v>
      </c>
      <c r="K504" s="13" t="s">
        <v>24</v>
      </c>
      <c r="L504" s="74" t="s">
        <v>919</v>
      </c>
      <c r="M504" s="13" t="s">
        <v>79</v>
      </c>
      <c r="N504" s="18" t="s">
        <v>25</v>
      </c>
      <c r="O504" s="58"/>
    </row>
    <row r="505" spans="1:15">
      <c r="A505" s="52">
        <v>43537</v>
      </c>
      <c r="B505" s="41" t="s">
        <v>294</v>
      </c>
      <c r="C505" s="13" t="s">
        <v>21</v>
      </c>
      <c r="D505" s="41" t="s">
        <v>77</v>
      </c>
      <c r="E505" s="46"/>
      <c r="F505" s="46">
        <v>2000</v>
      </c>
      <c r="G505" s="42">
        <f t="shared" si="14"/>
        <v>-4560810</v>
      </c>
      <c r="H505" s="138">
        <f t="shared" si="15"/>
        <v>3.5716836916922636</v>
      </c>
      <c r="I505" s="138">
        <v>559.96</v>
      </c>
      <c r="J505" s="41" t="s">
        <v>145</v>
      </c>
      <c r="K505" s="13" t="s">
        <v>24</v>
      </c>
      <c r="L505" s="74" t="s">
        <v>919</v>
      </c>
      <c r="M505" s="13" t="s">
        <v>79</v>
      </c>
      <c r="N505" s="18" t="s">
        <v>25</v>
      </c>
      <c r="O505" s="29"/>
    </row>
    <row r="506" spans="1:15">
      <c r="A506" s="52">
        <v>43537</v>
      </c>
      <c r="B506" s="41" t="s">
        <v>295</v>
      </c>
      <c r="C506" s="13" t="s">
        <v>21</v>
      </c>
      <c r="D506" s="41" t="s">
        <v>77</v>
      </c>
      <c r="E506" s="46"/>
      <c r="F506" s="46">
        <v>1000</v>
      </c>
      <c r="G506" s="42">
        <f t="shared" si="14"/>
        <v>-4561810</v>
      </c>
      <c r="H506" s="138">
        <f t="shared" si="15"/>
        <v>1.7858418458461318</v>
      </c>
      <c r="I506" s="138">
        <v>559.96</v>
      </c>
      <c r="J506" s="41" t="s">
        <v>145</v>
      </c>
      <c r="K506" s="13" t="s">
        <v>24</v>
      </c>
      <c r="L506" s="74" t="s">
        <v>919</v>
      </c>
      <c r="M506" s="13" t="s">
        <v>79</v>
      </c>
      <c r="N506" s="18" t="s">
        <v>25</v>
      </c>
      <c r="O506" s="29"/>
    </row>
    <row r="507" spans="1:15">
      <c r="A507" s="52">
        <v>43537</v>
      </c>
      <c r="B507" s="18" t="s">
        <v>371</v>
      </c>
      <c r="C507" s="13" t="s">
        <v>21</v>
      </c>
      <c r="D507" s="13" t="s">
        <v>142</v>
      </c>
      <c r="E507" s="43"/>
      <c r="F507" s="43">
        <v>2000</v>
      </c>
      <c r="G507" s="42">
        <f t="shared" si="14"/>
        <v>-4563810</v>
      </c>
      <c r="H507" s="138">
        <f t="shared" si="15"/>
        <v>3.5716836916922636</v>
      </c>
      <c r="I507" s="138">
        <v>559.96</v>
      </c>
      <c r="J507" s="18" t="s">
        <v>367</v>
      </c>
      <c r="K507" s="13" t="s">
        <v>24</v>
      </c>
      <c r="L507" s="74" t="s">
        <v>919</v>
      </c>
      <c r="M507" s="13" t="s">
        <v>79</v>
      </c>
      <c r="N507" s="13" t="s">
        <v>25</v>
      </c>
      <c r="O507" s="35"/>
    </row>
    <row r="508" spans="1:15">
      <c r="A508" s="52">
        <v>43537</v>
      </c>
      <c r="B508" s="13" t="s">
        <v>398</v>
      </c>
      <c r="C508" s="13" t="s">
        <v>21</v>
      </c>
      <c r="D508" s="13" t="s">
        <v>130</v>
      </c>
      <c r="E508" s="38"/>
      <c r="F508" s="38">
        <v>1000</v>
      </c>
      <c r="G508" s="42">
        <f t="shared" si="14"/>
        <v>-4564810</v>
      </c>
      <c r="H508" s="138">
        <f t="shared" si="15"/>
        <v>1.7858418458461318</v>
      </c>
      <c r="I508" s="138">
        <v>559.96</v>
      </c>
      <c r="J508" s="13" t="s">
        <v>129</v>
      </c>
      <c r="K508" s="13" t="s">
        <v>24</v>
      </c>
      <c r="L508" s="74" t="s">
        <v>919</v>
      </c>
      <c r="M508" s="13" t="s">
        <v>79</v>
      </c>
      <c r="N508" s="18" t="s">
        <v>25</v>
      </c>
      <c r="O508" s="57"/>
    </row>
    <row r="509" spans="1:15">
      <c r="A509" s="52">
        <v>43537</v>
      </c>
      <c r="B509" s="13" t="s">
        <v>399</v>
      </c>
      <c r="C509" s="13" t="s">
        <v>21</v>
      </c>
      <c r="D509" s="13" t="s">
        <v>130</v>
      </c>
      <c r="E509" s="38"/>
      <c r="F509" s="38">
        <v>1000</v>
      </c>
      <c r="G509" s="42">
        <f t="shared" si="14"/>
        <v>-4565810</v>
      </c>
      <c r="H509" s="138">
        <f t="shared" si="15"/>
        <v>1.7858418458461318</v>
      </c>
      <c r="I509" s="138">
        <v>559.96</v>
      </c>
      <c r="J509" s="13" t="s">
        <v>129</v>
      </c>
      <c r="K509" s="13" t="s">
        <v>24</v>
      </c>
      <c r="L509" s="74" t="s">
        <v>919</v>
      </c>
      <c r="M509" s="13" t="s">
        <v>79</v>
      </c>
      <c r="N509" s="18" t="s">
        <v>25</v>
      </c>
      <c r="O509" s="57"/>
    </row>
    <row r="510" spans="1:15">
      <c r="A510" s="52">
        <v>43537</v>
      </c>
      <c r="B510" s="13" t="s">
        <v>400</v>
      </c>
      <c r="C510" s="41" t="s">
        <v>206</v>
      </c>
      <c r="D510" s="13" t="s">
        <v>128</v>
      </c>
      <c r="E510" s="38"/>
      <c r="F510" s="38">
        <v>2500</v>
      </c>
      <c r="G510" s="42">
        <f t="shared" si="14"/>
        <v>-4568310</v>
      </c>
      <c r="H510" s="138">
        <f t="shared" si="15"/>
        <v>4.5297240492109223</v>
      </c>
      <c r="I510" s="138">
        <v>551.91</v>
      </c>
      <c r="J510" s="13" t="s">
        <v>129</v>
      </c>
      <c r="K510" s="13">
        <v>39</v>
      </c>
      <c r="L510" s="41" t="s">
        <v>1000</v>
      </c>
      <c r="M510" s="13" t="s">
        <v>79</v>
      </c>
      <c r="N510" s="18" t="s">
        <v>36</v>
      </c>
      <c r="O510" s="57"/>
    </row>
    <row r="511" spans="1:15">
      <c r="A511" s="52">
        <v>43537</v>
      </c>
      <c r="B511" s="13" t="s">
        <v>401</v>
      </c>
      <c r="C511" s="13" t="s">
        <v>21</v>
      </c>
      <c r="D511" s="13" t="s">
        <v>130</v>
      </c>
      <c r="E511" s="38"/>
      <c r="F511" s="38">
        <v>1000</v>
      </c>
      <c r="G511" s="42">
        <f t="shared" si="14"/>
        <v>-4569310</v>
      </c>
      <c r="H511" s="138">
        <f t="shared" si="15"/>
        <v>1.7858418458461318</v>
      </c>
      <c r="I511" s="138">
        <v>559.96</v>
      </c>
      <c r="J511" s="13" t="s">
        <v>129</v>
      </c>
      <c r="K511" s="13" t="s">
        <v>24</v>
      </c>
      <c r="L511" s="74" t="s">
        <v>919</v>
      </c>
      <c r="M511" s="13" t="s">
        <v>79</v>
      </c>
      <c r="N511" s="18" t="s">
        <v>25</v>
      </c>
      <c r="O511" s="57"/>
    </row>
    <row r="512" spans="1:15">
      <c r="A512" s="52">
        <v>43537</v>
      </c>
      <c r="B512" s="18" t="s">
        <v>451</v>
      </c>
      <c r="C512" s="13" t="s">
        <v>21</v>
      </c>
      <c r="D512" s="13" t="s">
        <v>22</v>
      </c>
      <c r="E512" s="46"/>
      <c r="F512" s="46">
        <v>2000</v>
      </c>
      <c r="G512" s="42">
        <f t="shared" si="14"/>
        <v>-4571310</v>
      </c>
      <c r="H512" s="138">
        <f t="shared" si="15"/>
        <v>3.5283325100557477</v>
      </c>
      <c r="I512" s="138">
        <v>566.84</v>
      </c>
      <c r="J512" s="18" t="s">
        <v>160</v>
      </c>
      <c r="K512" s="41" t="s">
        <v>24</v>
      </c>
      <c r="L512" s="74" t="s">
        <v>916</v>
      </c>
      <c r="M512" s="13" t="s">
        <v>79</v>
      </c>
      <c r="N512" s="18" t="s">
        <v>25</v>
      </c>
      <c r="O512" s="33"/>
    </row>
    <row r="513" spans="1:15">
      <c r="A513" s="52">
        <v>43537</v>
      </c>
      <c r="B513" s="18" t="s">
        <v>452</v>
      </c>
      <c r="C513" s="13" t="s">
        <v>21</v>
      </c>
      <c r="D513" s="13" t="s">
        <v>22</v>
      </c>
      <c r="E513" s="46"/>
      <c r="F513" s="46">
        <v>2000</v>
      </c>
      <c r="G513" s="42">
        <f t="shared" si="14"/>
        <v>-4573310</v>
      </c>
      <c r="H513" s="138">
        <f t="shared" si="15"/>
        <v>3.5283325100557477</v>
      </c>
      <c r="I513" s="138">
        <v>566.84</v>
      </c>
      <c r="J513" s="18" t="s">
        <v>160</v>
      </c>
      <c r="K513" s="41" t="s">
        <v>24</v>
      </c>
      <c r="L513" s="74" t="s">
        <v>916</v>
      </c>
      <c r="M513" s="13" t="s">
        <v>79</v>
      </c>
      <c r="N513" s="18" t="s">
        <v>25</v>
      </c>
      <c r="O513" s="33"/>
    </row>
    <row r="514" spans="1:15">
      <c r="A514" s="52">
        <v>43537</v>
      </c>
      <c r="B514" s="18" t="s">
        <v>453</v>
      </c>
      <c r="C514" s="13" t="s">
        <v>21</v>
      </c>
      <c r="D514" s="13" t="s">
        <v>22</v>
      </c>
      <c r="E514" s="46"/>
      <c r="F514" s="46">
        <v>2000</v>
      </c>
      <c r="G514" s="42">
        <f t="shared" si="14"/>
        <v>-4575310</v>
      </c>
      <c r="H514" s="138">
        <f t="shared" si="15"/>
        <v>3.5283325100557477</v>
      </c>
      <c r="I514" s="138">
        <v>566.84</v>
      </c>
      <c r="J514" s="18" t="s">
        <v>160</v>
      </c>
      <c r="K514" s="41" t="s">
        <v>24</v>
      </c>
      <c r="L514" s="74" t="s">
        <v>916</v>
      </c>
      <c r="M514" s="13" t="s">
        <v>79</v>
      </c>
      <c r="N514" s="18" t="s">
        <v>25</v>
      </c>
      <c r="O514" s="33"/>
    </row>
    <row r="515" spans="1:15">
      <c r="A515" s="52">
        <v>43537</v>
      </c>
      <c r="B515" s="18" t="s">
        <v>454</v>
      </c>
      <c r="C515" s="13" t="s">
        <v>21</v>
      </c>
      <c r="D515" s="13" t="s">
        <v>22</v>
      </c>
      <c r="E515" s="46"/>
      <c r="F515" s="46">
        <v>2000</v>
      </c>
      <c r="G515" s="42">
        <f t="shared" si="14"/>
        <v>-4577310</v>
      </c>
      <c r="H515" s="138">
        <f t="shared" si="15"/>
        <v>3.5283325100557477</v>
      </c>
      <c r="I515" s="138">
        <v>566.84</v>
      </c>
      <c r="J515" s="18" t="s">
        <v>160</v>
      </c>
      <c r="K515" s="41" t="s">
        <v>24</v>
      </c>
      <c r="L515" s="74" t="s">
        <v>916</v>
      </c>
      <c r="M515" s="13" t="s">
        <v>79</v>
      </c>
      <c r="N515" s="18" t="s">
        <v>25</v>
      </c>
      <c r="O515" s="33"/>
    </row>
    <row r="516" spans="1:15">
      <c r="A516" s="52">
        <v>43537</v>
      </c>
      <c r="B516" s="41" t="s">
        <v>525</v>
      </c>
      <c r="C516" s="13" t="s">
        <v>21</v>
      </c>
      <c r="D516" s="41" t="s">
        <v>77</v>
      </c>
      <c r="E516" s="38"/>
      <c r="F516" s="38">
        <v>1000</v>
      </c>
      <c r="G516" s="42">
        <f t="shared" si="14"/>
        <v>-4578310</v>
      </c>
      <c r="H516" s="138">
        <f t="shared" si="15"/>
        <v>1.7858418458461318</v>
      </c>
      <c r="I516" s="138">
        <v>559.96</v>
      </c>
      <c r="J516" s="18" t="s">
        <v>132</v>
      </c>
      <c r="K516" s="41" t="s">
        <v>24</v>
      </c>
      <c r="L516" s="74" t="s">
        <v>919</v>
      </c>
      <c r="M516" s="13" t="s">
        <v>79</v>
      </c>
      <c r="N516" s="18" t="s">
        <v>25</v>
      </c>
    </row>
    <row r="517" spans="1:15">
      <c r="A517" s="52">
        <v>43537</v>
      </c>
      <c r="B517" s="41" t="s">
        <v>526</v>
      </c>
      <c r="C517" s="13" t="s">
        <v>21</v>
      </c>
      <c r="D517" s="41" t="s">
        <v>77</v>
      </c>
      <c r="E517" s="38"/>
      <c r="F517" s="38">
        <v>1000</v>
      </c>
      <c r="G517" s="42">
        <f t="shared" si="14"/>
        <v>-4579310</v>
      </c>
      <c r="H517" s="138">
        <f t="shared" si="15"/>
        <v>1.7858418458461318</v>
      </c>
      <c r="I517" s="138">
        <v>559.96</v>
      </c>
      <c r="J517" s="18" t="s">
        <v>132</v>
      </c>
      <c r="K517" s="41" t="s">
        <v>24</v>
      </c>
      <c r="L517" s="74" t="s">
        <v>919</v>
      </c>
      <c r="M517" s="13" t="s">
        <v>79</v>
      </c>
      <c r="N517" s="18" t="s">
        <v>25</v>
      </c>
    </row>
    <row r="518" spans="1:15">
      <c r="A518" s="52">
        <v>43537</v>
      </c>
      <c r="B518" s="41" t="s">
        <v>527</v>
      </c>
      <c r="C518" s="13" t="s">
        <v>21</v>
      </c>
      <c r="D518" s="41" t="s">
        <v>77</v>
      </c>
      <c r="E518" s="38"/>
      <c r="F518" s="38">
        <v>1000</v>
      </c>
      <c r="G518" s="42">
        <f t="shared" si="14"/>
        <v>-4580310</v>
      </c>
      <c r="H518" s="138">
        <f t="shared" si="15"/>
        <v>1.7858418458461318</v>
      </c>
      <c r="I518" s="138">
        <v>559.96</v>
      </c>
      <c r="J518" s="18" t="s">
        <v>132</v>
      </c>
      <c r="K518" s="41" t="s">
        <v>24</v>
      </c>
      <c r="L518" s="74" t="s">
        <v>919</v>
      </c>
      <c r="M518" s="13" t="s">
        <v>79</v>
      </c>
      <c r="N518" s="18" t="s">
        <v>25</v>
      </c>
    </row>
    <row r="519" spans="1:15">
      <c r="A519" s="52">
        <v>43537</v>
      </c>
      <c r="B519" s="41" t="s">
        <v>528</v>
      </c>
      <c r="C519" s="13" t="s">
        <v>21</v>
      </c>
      <c r="D519" s="41" t="s">
        <v>77</v>
      </c>
      <c r="E519" s="38"/>
      <c r="F519" s="38">
        <v>1000</v>
      </c>
      <c r="G519" s="42">
        <f t="shared" si="14"/>
        <v>-4581310</v>
      </c>
      <c r="H519" s="138">
        <f t="shared" si="15"/>
        <v>1.7858418458461318</v>
      </c>
      <c r="I519" s="138">
        <v>559.96</v>
      </c>
      <c r="J519" s="18" t="s">
        <v>132</v>
      </c>
      <c r="K519" s="41" t="s">
        <v>24</v>
      </c>
      <c r="L519" s="74" t="s">
        <v>919</v>
      </c>
      <c r="M519" s="13" t="s">
        <v>79</v>
      </c>
      <c r="N519" s="18" t="s">
        <v>25</v>
      </c>
    </row>
    <row r="520" spans="1:15">
      <c r="A520" s="52">
        <v>43537</v>
      </c>
      <c r="B520" s="18" t="s">
        <v>628</v>
      </c>
      <c r="C520" s="13" t="s">
        <v>21</v>
      </c>
      <c r="D520" s="41" t="s">
        <v>77</v>
      </c>
      <c r="E520" s="40"/>
      <c r="F520" s="40">
        <v>700</v>
      </c>
      <c r="G520" s="42">
        <f t="shared" si="14"/>
        <v>-4582010</v>
      </c>
      <c r="H520" s="138">
        <f t="shared" si="15"/>
        <v>1.2500892920922921</v>
      </c>
      <c r="I520" s="138">
        <v>559.96</v>
      </c>
      <c r="J520" s="18" t="s">
        <v>588</v>
      </c>
      <c r="K520" s="41" t="s">
        <v>24</v>
      </c>
      <c r="L520" s="74" t="s">
        <v>919</v>
      </c>
      <c r="M520" s="13" t="s">
        <v>79</v>
      </c>
      <c r="N520" s="18" t="s">
        <v>25</v>
      </c>
      <c r="O520" s="30"/>
    </row>
    <row r="521" spans="1:15">
      <c r="A521" s="52">
        <v>43537</v>
      </c>
      <c r="B521" s="18" t="s">
        <v>629</v>
      </c>
      <c r="C521" s="13" t="s">
        <v>21</v>
      </c>
      <c r="D521" s="41" t="s">
        <v>77</v>
      </c>
      <c r="E521" s="40"/>
      <c r="F521" s="40">
        <v>700</v>
      </c>
      <c r="G521" s="42">
        <f t="shared" si="14"/>
        <v>-4582710</v>
      </c>
      <c r="H521" s="138">
        <f t="shared" si="15"/>
        <v>1.2500892920922921</v>
      </c>
      <c r="I521" s="138">
        <v>559.96</v>
      </c>
      <c r="J521" s="18" t="s">
        <v>588</v>
      </c>
      <c r="K521" s="41" t="s">
        <v>24</v>
      </c>
      <c r="L521" s="74" t="s">
        <v>919</v>
      </c>
      <c r="M521" s="13" t="s">
        <v>79</v>
      </c>
      <c r="N521" s="18" t="s">
        <v>25</v>
      </c>
      <c r="O521" s="30"/>
    </row>
    <row r="522" spans="1:15">
      <c r="A522" s="52">
        <v>43537</v>
      </c>
      <c r="B522" s="18" t="s">
        <v>630</v>
      </c>
      <c r="C522" s="13" t="s">
        <v>21</v>
      </c>
      <c r="D522" s="41" t="s">
        <v>77</v>
      </c>
      <c r="E522" s="40"/>
      <c r="F522" s="40">
        <v>700</v>
      </c>
      <c r="G522" s="42">
        <f t="shared" si="14"/>
        <v>-4583410</v>
      </c>
      <c r="H522" s="138">
        <f t="shared" si="15"/>
        <v>1.2500892920922921</v>
      </c>
      <c r="I522" s="138">
        <v>559.96</v>
      </c>
      <c r="J522" s="18" t="s">
        <v>588</v>
      </c>
      <c r="K522" s="41" t="s">
        <v>24</v>
      </c>
      <c r="L522" s="74" t="s">
        <v>919</v>
      </c>
      <c r="M522" s="13" t="s">
        <v>79</v>
      </c>
      <c r="N522" s="18" t="s">
        <v>25</v>
      </c>
      <c r="O522" s="30"/>
    </row>
    <row r="523" spans="1:15">
      <c r="A523" s="52">
        <v>43537</v>
      </c>
      <c r="B523" s="18" t="s">
        <v>627</v>
      </c>
      <c r="C523" s="13" t="s">
        <v>21</v>
      </c>
      <c r="D523" s="41" t="s">
        <v>77</v>
      </c>
      <c r="E523" s="40"/>
      <c r="F523" s="40">
        <v>700</v>
      </c>
      <c r="G523" s="42">
        <f t="shared" si="14"/>
        <v>-4584110</v>
      </c>
      <c r="H523" s="138">
        <f t="shared" si="15"/>
        <v>1.2500892920922921</v>
      </c>
      <c r="I523" s="138">
        <v>559.96</v>
      </c>
      <c r="J523" s="18" t="s">
        <v>588</v>
      </c>
      <c r="K523" s="41" t="s">
        <v>24</v>
      </c>
      <c r="L523" s="74" t="s">
        <v>919</v>
      </c>
      <c r="M523" s="13" t="s">
        <v>79</v>
      </c>
      <c r="N523" s="18" t="s">
        <v>25</v>
      </c>
      <c r="O523" s="30"/>
    </row>
    <row r="524" spans="1:15">
      <c r="A524" s="52">
        <v>43537</v>
      </c>
      <c r="B524" s="18" t="s">
        <v>595</v>
      </c>
      <c r="C524" s="13" t="s">
        <v>21</v>
      </c>
      <c r="D524" s="41" t="s">
        <v>77</v>
      </c>
      <c r="E524" s="40"/>
      <c r="F524" s="40">
        <v>700</v>
      </c>
      <c r="G524" s="42">
        <f t="shared" ref="G524:G587" si="16">G523+E524-F524</f>
        <v>-4584810</v>
      </c>
      <c r="H524" s="138">
        <f t="shared" ref="H524:H587" si="17">+F524/I524</f>
        <v>1.2500892920922921</v>
      </c>
      <c r="I524" s="138">
        <v>559.96</v>
      </c>
      <c r="J524" s="18" t="s">
        <v>588</v>
      </c>
      <c r="K524" s="41" t="s">
        <v>24</v>
      </c>
      <c r="L524" s="74" t="s">
        <v>919</v>
      </c>
      <c r="M524" s="13" t="s">
        <v>79</v>
      </c>
      <c r="N524" s="18" t="s">
        <v>25</v>
      </c>
      <c r="O524" s="30"/>
    </row>
    <row r="525" spans="1:15">
      <c r="A525" s="52">
        <v>43537</v>
      </c>
      <c r="B525" s="41" t="s">
        <v>707</v>
      </c>
      <c r="C525" s="13" t="s">
        <v>21</v>
      </c>
      <c r="D525" s="41" t="s">
        <v>77</v>
      </c>
      <c r="E525" s="38"/>
      <c r="F525" s="38">
        <v>500</v>
      </c>
      <c r="G525" s="42">
        <f t="shared" si="16"/>
        <v>-4585310</v>
      </c>
      <c r="H525" s="138">
        <f t="shared" si="17"/>
        <v>0.89292092292306591</v>
      </c>
      <c r="I525" s="138">
        <v>559.96</v>
      </c>
      <c r="J525" s="18" t="s">
        <v>135</v>
      </c>
      <c r="K525" s="41" t="s">
        <v>24</v>
      </c>
      <c r="L525" s="74" t="s">
        <v>919</v>
      </c>
      <c r="M525" s="13" t="s">
        <v>79</v>
      </c>
      <c r="N525" s="18" t="s">
        <v>25</v>
      </c>
    </row>
    <row r="526" spans="1:15">
      <c r="A526" s="52">
        <v>43537</v>
      </c>
      <c r="B526" s="41" t="s">
        <v>708</v>
      </c>
      <c r="C526" s="13" t="s">
        <v>21</v>
      </c>
      <c r="D526" s="41" t="s">
        <v>77</v>
      </c>
      <c r="E526" s="38"/>
      <c r="F526" s="38">
        <v>500</v>
      </c>
      <c r="G526" s="42">
        <f t="shared" si="16"/>
        <v>-4585810</v>
      </c>
      <c r="H526" s="138">
        <f t="shared" si="17"/>
        <v>0.89292092292306591</v>
      </c>
      <c r="I526" s="138">
        <v>559.96</v>
      </c>
      <c r="J526" s="18" t="s">
        <v>135</v>
      </c>
      <c r="K526" s="41" t="s">
        <v>24</v>
      </c>
      <c r="L526" s="74" t="s">
        <v>919</v>
      </c>
      <c r="M526" s="13" t="s">
        <v>79</v>
      </c>
      <c r="N526" s="18" t="s">
        <v>25</v>
      </c>
    </row>
    <row r="527" spans="1:15">
      <c r="A527" s="52">
        <v>43537</v>
      </c>
      <c r="B527" s="41" t="s">
        <v>709</v>
      </c>
      <c r="C527" s="13" t="s">
        <v>21</v>
      </c>
      <c r="D527" s="41" t="s">
        <v>77</v>
      </c>
      <c r="E527" s="38"/>
      <c r="F527" s="38">
        <v>500</v>
      </c>
      <c r="G527" s="42">
        <f t="shared" si="16"/>
        <v>-4586310</v>
      </c>
      <c r="H527" s="138">
        <f t="shared" si="17"/>
        <v>0.89292092292306591</v>
      </c>
      <c r="I527" s="138">
        <v>559.96</v>
      </c>
      <c r="J527" s="18" t="s">
        <v>135</v>
      </c>
      <c r="K527" s="41" t="s">
        <v>24</v>
      </c>
      <c r="L527" s="74" t="s">
        <v>919</v>
      </c>
      <c r="M527" s="13" t="s">
        <v>79</v>
      </c>
      <c r="N527" s="18" t="s">
        <v>25</v>
      </c>
    </row>
    <row r="528" spans="1:15">
      <c r="A528" s="52">
        <v>43537</v>
      </c>
      <c r="B528" s="41" t="s">
        <v>710</v>
      </c>
      <c r="C528" s="13" t="s">
        <v>21</v>
      </c>
      <c r="D528" s="41" t="s">
        <v>77</v>
      </c>
      <c r="E528" s="38"/>
      <c r="F528" s="38">
        <v>500</v>
      </c>
      <c r="G528" s="42">
        <f t="shared" si="16"/>
        <v>-4586810</v>
      </c>
      <c r="H528" s="138">
        <f t="shared" si="17"/>
        <v>0.89292092292306591</v>
      </c>
      <c r="I528" s="138">
        <v>559.96</v>
      </c>
      <c r="J528" s="18" t="s">
        <v>135</v>
      </c>
      <c r="K528" s="41" t="s">
        <v>24</v>
      </c>
      <c r="L528" s="74" t="s">
        <v>919</v>
      </c>
      <c r="M528" s="13" t="s">
        <v>79</v>
      </c>
      <c r="N528" s="18" t="s">
        <v>25</v>
      </c>
    </row>
    <row r="529" spans="1:15">
      <c r="A529" s="52">
        <v>43537</v>
      </c>
      <c r="B529" s="41" t="s">
        <v>711</v>
      </c>
      <c r="C529" s="13" t="s">
        <v>21</v>
      </c>
      <c r="D529" s="41" t="s">
        <v>77</v>
      </c>
      <c r="E529" s="38"/>
      <c r="F529" s="38">
        <v>500</v>
      </c>
      <c r="G529" s="42">
        <f t="shared" si="16"/>
        <v>-4587310</v>
      </c>
      <c r="H529" s="138">
        <f t="shared" si="17"/>
        <v>0.89292092292306591</v>
      </c>
      <c r="I529" s="138">
        <v>559.96</v>
      </c>
      <c r="J529" s="18" t="s">
        <v>135</v>
      </c>
      <c r="K529" s="41" t="s">
        <v>24</v>
      </c>
      <c r="L529" s="74" t="s">
        <v>919</v>
      </c>
      <c r="M529" s="13" t="s">
        <v>79</v>
      </c>
      <c r="N529" s="18" t="s">
        <v>25</v>
      </c>
    </row>
    <row r="530" spans="1:15">
      <c r="A530" s="52">
        <v>43537</v>
      </c>
      <c r="B530" s="41" t="s">
        <v>712</v>
      </c>
      <c r="C530" s="13" t="s">
        <v>21</v>
      </c>
      <c r="D530" s="41" t="s">
        <v>77</v>
      </c>
      <c r="E530" s="38"/>
      <c r="F530" s="38">
        <v>500</v>
      </c>
      <c r="G530" s="42">
        <f t="shared" si="16"/>
        <v>-4587810</v>
      </c>
      <c r="H530" s="138">
        <f t="shared" si="17"/>
        <v>0.89292092292306591</v>
      </c>
      <c r="I530" s="138">
        <v>559.96</v>
      </c>
      <c r="J530" s="18" t="s">
        <v>135</v>
      </c>
      <c r="K530" s="41" t="s">
        <v>24</v>
      </c>
      <c r="L530" s="74" t="s">
        <v>919</v>
      </c>
      <c r="M530" s="13" t="s">
        <v>79</v>
      </c>
      <c r="N530" s="18" t="s">
        <v>25</v>
      </c>
    </row>
    <row r="531" spans="1:15">
      <c r="A531" s="52">
        <v>43537</v>
      </c>
      <c r="B531" s="41" t="s">
        <v>713</v>
      </c>
      <c r="C531" s="13" t="s">
        <v>21</v>
      </c>
      <c r="D531" s="41" t="s">
        <v>77</v>
      </c>
      <c r="E531" s="38"/>
      <c r="F531" s="38">
        <v>500</v>
      </c>
      <c r="G531" s="42">
        <f t="shared" si="16"/>
        <v>-4588310</v>
      </c>
      <c r="H531" s="138">
        <f t="shared" si="17"/>
        <v>0.89292092292306591</v>
      </c>
      <c r="I531" s="138">
        <v>559.96</v>
      </c>
      <c r="J531" s="18" t="s">
        <v>135</v>
      </c>
      <c r="K531" s="41" t="s">
        <v>24</v>
      </c>
      <c r="L531" s="74" t="s">
        <v>919</v>
      </c>
      <c r="M531" s="13" t="s">
        <v>79</v>
      </c>
      <c r="N531" s="18" t="s">
        <v>25</v>
      </c>
    </row>
    <row r="532" spans="1:15">
      <c r="A532" s="52">
        <v>43537</v>
      </c>
      <c r="B532" s="41" t="s">
        <v>714</v>
      </c>
      <c r="C532" s="13" t="s">
        <v>436</v>
      </c>
      <c r="D532" s="41" t="s">
        <v>77</v>
      </c>
      <c r="E532" s="38"/>
      <c r="F532" s="38">
        <v>2000</v>
      </c>
      <c r="G532" s="42">
        <f t="shared" si="16"/>
        <v>-4590310</v>
      </c>
      <c r="H532" s="138">
        <f t="shared" si="17"/>
        <v>3.5716836916922636</v>
      </c>
      <c r="I532" s="138">
        <v>559.96</v>
      </c>
      <c r="J532" s="18" t="s">
        <v>135</v>
      </c>
      <c r="K532" s="41" t="s">
        <v>24</v>
      </c>
      <c r="L532" s="74" t="s">
        <v>919</v>
      </c>
      <c r="M532" s="13" t="s">
        <v>79</v>
      </c>
      <c r="N532" s="18" t="s">
        <v>25</v>
      </c>
    </row>
    <row r="533" spans="1:15">
      <c r="A533" s="52">
        <v>43537</v>
      </c>
      <c r="B533" s="41" t="s">
        <v>715</v>
      </c>
      <c r="C533" s="13" t="s">
        <v>21</v>
      </c>
      <c r="D533" s="41" t="s">
        <v>77</v>
      </c>
      <c r="E533" s="38"/>
      <c r="F533" s="38">
        <v>500</v>
      </c>
      <c r="G533" s="42">
        <f t="shared" si="16"/>
        <v>-4590810</v>
      </c>
      <c r="H533" s="138">
        <f t="shared" si="17"/>
        <v>0.89292092292306591</v>
      </c>
      <c r="I533" s="138">
        <v>559.96</v>
      </c>
      <c r="J533" s="18" t="s">
        <v>135</v>
      </c>
      <c r="K533" s="41" t="s">
        <v>24</v>
      </c>
      <c r="L533" s="74" t="s">
        <v>919</v>
      </c>
      <c r="M533" s="13" t="s">
        <v>79</v>
      </c>
      <c r="N533" s="18" t="s">
        <v>25</v>
      </c>
    </row>
    <row r="534" spans="1:15">
      <c r="A534" s="52">
        <v>43537</v>
      </c>
      <c r="B534" s="41" t="s">
        <v>716</v>
      </c>
      <c r="C534" s="13" t="s">
        <v>41</v>
      </c>
      <c r="D534" s="41" t="s">
        <v>77</v>
      </c>
      <c r="E534" s="38"/>
      <c r="F534" s="38">
        <v>50000</v>
      </c>
      <c r="G534" s="42">
        <f t="shared" si="16"/>
        <v>-4640810</v>
      </c>
      <c r="H534" s="138">
        <f t="shared" si="17"/>
        <v>89.292092292306592</v>
      </c>
      <c r="I534" s="138">
        <v>559.96</v>
      </c>
      <c r="J534" s="18" t="s">
        <v>135</v>
      </c>
      <c r="K534" s="41" t="s">
        <v>24</v>
      </c>
      <c r="L534" s="74" t="s">
        <v>919</v>
      </c>
      <c r="M534" s="13" t="s">
        <v>79</v>
      </c>
      <c r="N534" s="18" t="s">
        <v>25</v>
      </c>
    </row>
    <row r="535" spans="1:15">
      <c r="A535" s="52">
        <v>43537</v>
      </c>
      <c r="B535" s="13" t="s">
        <v>930</v>
      </c>
      <c r="C535" s="13" t="s">
        <v>981</v>
      </c>
      <c r="D535" s="13" t="s">
        <v>128</v>
      </c>
      <c r="E535" s="48"/>
      <c r="F535" s="38">
        <v>89175</v>
      </c>
      <c r="G535" s="42">
        <f t="shared" si="16"/>
        <v>-4729985</v>
      </c>
      <c r="H535" s="138">
        <f t="shared" si="17"/>
        <v>161.5752568353536</v>
      </c>
      <c r="I535" s="138">
        <v>551.91</v>
      </c>
      <c r="J535" s="45" t="s">
        <v>168</v>
      </c>
      <c r="K535" s="13">
        <v>3635027</v>
      </c>
      <c r="L535" s="41" t="s">
        <v>1000</v>
      </c>
      <c r="M535" s="13" t="s">
        <v>79</v>
      </c>
      <c r="N535" s="18" t="s">
        <v>36</v>
      </c>
      <c r="O535" s="59"/>
    </row>
    <row r="536" spans="1:15">
      <c r="A536" s="52">
        <v>43538</v>
      </c>
      <c r="B536" s="13" t="s">
        <v>40</v>
      </c>
      <c r="C536" s="13" t="s">
        <v>41</v>
      </c>
      <c r="D536" s="13" t="s">
        <v>22</v>
      </c>
      <c r="E536" s="38"/>
      <c r="F536" s="38">
        <v>10000</v>
      </c>
      <c r="G536" s="42">
        <f t="shared" si="16"/>
        <v>-4739985</v>
      </c>
      <c r="H536" s="138">
        <f t="shared" si="17"/>
        <v>17.641662550278738</v>
      </c>
      <c r="I536" s="138">
        <v>566.84</v>
      </c>
      <c r="J536" s="13" t="s">
        <v>23</v>
      </c>
      <c r="K536" s="13" t="s">
        <v>31</v>
      </c>
      <c r="L536" s="74" t="s">
        <v>916</v>
      </c>
      <c r="M536" s="13" t="s">
        <v>79</v>
      </c>
      <c r="N536" s="18" t="s">
        <v>25</v>
      </c>
      <c r="O536" s="29"/>
    </row>
    <row r="537" spans="1:15">
      <c r="A537" s="52">
        <v>43538</v>
      </c>
      <c r="B537" s="13" t="s">
        <v>47</v>
      </c>
      <c r="C537" s="13" t="s">
        <v>21</v>
      </c>
      <c r="D537" s="13" t="s">
        <v>22</v>
      </c>
      <c r="E537" s="38"/>
      <c r="F537" s="38">
        <v>3800</v>
      </c>
      <c r="G537" s="42">
        <f t="shared" si="16"/>
        <v>-4743785</v>
      </c>
      <c r="H537" s="138">
        <f t="shared" si="17"/>
        <v>6.7038317691059204</v>
      </c>
      <c r="I537" s="138">
        <v>566.84</v>
      </c>
      <c r="J537" s="13" t="s">
        <v>23</v>
      </c>
      <c r="K537" s="13" t="s">
        <v>31</v>
      </c>
      <c r="L537" s="74" t="s">
        <v>916</v>
      </c>
      <c r="M537" s="13" t="s">
        <v>79</v>
      </c>
      <c r="N537" s="18" t="s">
        <v>25</v>
      </c>
      <c r="O537" s="29"/>
    </row>
    <row r="538" spans="1:15">
      <c r="A538" s="52">
        <v>43538</v>
      </c>
      <c r="B538" s="13" t="s">
        <v>46</v>
      </c>
      <c r="C538" s="41" t="s">
        <v>764</v>
      </c>
      <c r="D538" s="13" t="s">
        <v>22</v>
      </c>
      <c r="E538" s="38"/>
      <c r="F538" s="38">
        <v>2400</v>
      </c>
      <c r="G538" s="42">
        <f t="shared" si="16"/>
        <v>-4746185</v>
      </c>
      <c r="H538" s="138">
        <f t="shared" si="17"/>
        <v>4.2339990120668967</v>
      </c>
      <c r="I538" s="138">
        <v>566.84</v>
      </c>
      <c r="J538" s="13" t="s">
        <v>23</v>
      </c>
      <c r="K538" s="13" t="s">
        <v>31</v>
      </c>
      <c r="L538" s="74" t="s">
        <v>916</v>
      </c>
      <c r="M538" s="13" t="s">
        <v>79</v>
      </c>
      <c r="N538" s="18" t="s">
        <v>25</v>
      </c>
      <c r="O538" s="29"/>
    </row>
    <row r="539" spans="1:15">
      <c r="A539" s="52">
        <v>43538</v>
      </c>
      <c r="B539" s="41" t="s">
        <v>99</v>
      </c>
      <c r="C539" s="13" t="s">
        <v>21</v>
      </c>
      <c r="D539" s="41" t="s">
        <v>77</v>
      </c>
      <c r="E539" s="46"/>
      <c r="F539" s="46">
        <v>300</v>
      </c>
      <c r="G539" s="42">
        <f t="shared" si="16"/>
        <v>-4746485</v>
      </c>
      <c r="H539" s="138">
        <f t="shared" si="17"/>
        <v>0.53575255375383957</v>
      </c>
      <c r="I539" s="138">
        <v>559.96</v>
      </c>
      <c r="J539" s="41" t="s">
        <v>78</v>
      </c>
      <c r="K539" s="41" t="s">
        <v>24</v>
      </c>
      <c r="L539" s="74" t="s">
        <v>919</v>
      </c>
      <c r="M539" s="13" t="s">
        <v>79</v>
      </c>
      <c r="N539" s="18" t="s">
        <v>25</v>
      </c>
      <c r="O539" s="30"/>
    </row>
    <row r="540" spans="1:15">
      <c r="A540" s="52">
        <v>43538</v>
      </c>
      <c r="B540" s="41" t="s">
        <v>100</v>
      </c>
      <c r="C540" s="13" t="s">
        <v>21</v>
      </c>
      <c r="D540" s="41" t="s">
        <v>77</v>
      </c>
      <c r="E540" s="46"/>
      <c r="F540" s="46">
        <v>300</v>
      </c>
      <c r="G540" s="42">
        <f t="shared" si="16"/>
        <v>-4746785</v>
      </c>
      <c r="H540" s="138">
        <f t="shared" si="17"/>
        <v>0.53575255375383957</v>
      </c>
      <c r="I540" s="138">
        <v>559.96</v>
      </c>
      <c r="J540" s="41" t="s">
        <v>78</v>
      </c>
      <c r="K540" s="41" t="s">
        <v>24</v>
      </c>
      <c r="L540" s="74" t="s">
        <v>919</v>
      </c>
      <c r="M540" s="13" t="s">
        <v>79</v>
      </c>
      <c r="N540" s="18" t="s">
        <v>25</v>
      </c>
      <c r="O540" s="30"/>
    </row>
    <row r="541" spans="1:15">
      <c r="A541" s="52">
        <v>43538</v>
      </c>
      <c r="B541" s="41" t="s">
        <v>101</v>
      </c>
      <c r="C541" s="13" t="s">
        <v>21</v>
      </c>
      <c r="D541" s="41" t="s">
        <v>77</v>
      </c>
      <c r="E541" s="46"/>
      <c r="F541" s="46">
        <v>300</v>
      </c>
      <c r="G541" s="42">
        <f t="shared" si="16"/>
        <v>-4747085</v>
      </c>
      <c r="H541" s="138">
        <f t="shared" si="17"/>
        <v>0.53575255375383957</v>
      </c>
      <c r="I541" s="138">
        <v>559.96</v>
      </c>
      <c r="J541" s="41" t="s">
        <v>78</v>
      </c>
      <c r="K541" s="41" t="s">
        <v>24</v>
      </c>
      <c r="L541" s="74" t="s">
        <v>919</v>
      </c>
      <c r="M541" s="13" t="s">
        <v>79</v>
      </c>
      <c r="N541" s="18" t="s">
        <v>25</v>
      </c>
      <c r="O541" s="30"/>
    </row>
    <row r="542" spans="1:15">
      <c r="A542" s="52">
        <v>43538</v>
      </c>
      <c r="B542" s="41" t="s">
        <v>102</v>
      </c>
      <c r="C542" s="13" t="s">
        <v>21</v>
      </c>
      <c r="D542" s="41" t="s">
        <v>77</v>
      </c>
      <c r="E542" s="46"/>
      <c r="F542" s="46">
        <v>300</v>
      </c>
      <c r="G542" s="42">
        <f t="shared" si="16"/>
        <v>-4747385</v>
      </c>
      <c r="H542" s="138">
        <f t="shared" si="17"/>
        <v>0.53575255375383957</v>
      </c>
      <c r="I542" s="138">
        <v>559.96</v>
      </c>
      <c r="J542" s="41" t="s">
        <v>78</v>
      </c>
      <c r="K542" s="41" t="s">
        <v>24</v>
      </c>
      <c r="L542" s="74" t="s">
        <v>919</v>
      </c>
      <c r="M542" s="13" t="s">
        <v>79</v>
      </c>
      <c r="N542" s="18" t="s">
        <v>25</v>
      </c>
      <c r="O542" s="30"/>
    </row>
    <row r="543" spans="1:15">
      <c r="A543" s="52">
        <v>43538</v>
      </c>
      <c r="B543" s="41" t="s">
        <v>103</v>
      </c>
      <c r="C543" s="13" t="s">
        <v>21</v>
      </c>
      <c r="D543" s="41" t="s">
        <v>77</v>
      </c>
      <c r="E543" s="46"/>
      <c r="F543" s="46">
        <v>300</v>
      </c>
      <c r="G543" s="42">
        <f t="shared" si="16"/>
        <v>-4747685</v>
      </c>
      <c r="H543" s="138">
        <f t="shared" si="17"/>
        <v>0.53575255375383957</v>
      </c>
      <c r="I543" s="138">
        <v>559.96</v>
      </c>
      <c r="J543" s="41" t="s">
        <v>78</v>
      </c>
      <c r="K543" s="41" t="s">
        <v>24</v>
      </c>
      <c r="L543" s="74" t="s">
        <v>919</v>
      </c>
      <c r="M543" s="13" t="s">
        <v>79</v>
      </c>
      <c r="N543" s="18" t="s">
        <v>25</v>
      </c>
      <c r="O543" s="30"/>
    </row>
    <row r="544" spans="1:15">
      <c r="A544" s="52">
        <v>43538</v>
      </c>
      <c r="B544" s="41" t="s">
        <v>104</v>
      </c>
      <c r="C544" s="13" t="s">
        <v>21</v>
      </c>
      <c r="D544" s="41" t="s">
        <v>77</v>
      </c>
      <c r="E544" s="46"/>
      <c r="F544" s="46">
        <v>300</v>
      </c>
      <c r="G544" s="42">
        <f t="shared" si="16"/>
        <v>-4747985</v>
      </c>
      <c r="H544" s="138">
        <f t="shared" si="17"/>
        <v>0.53575255375383957</v>
      </c>
      <c r="I544" s="138">
        <v>559.96</v>
      </c>
      <c r="J544" s="41" t="s">
        <v>78</v>
      </c>
      <c r="K544" s="41" t="s">
        <v>24</v>
      </c>
      <c r="L544" s="74" t="s">
        <v>919</v>
      </c>
      <c r="M544" s="13" t="s">
        <v>79</v>
      </c>
      <c r="N544" s="18" t="s">
        <v>25</v>
      </c>
      <c r="O544" s="30"/>
    </row>
    <row r="545" spans="1:15">
      <c r="A545" s="52">
        <v>43538</v>
      </c>
      <c r="B545" s="41" t="s">
        <v>105</v>
      </c>
      <c r="C545" s="13" t="s">
        <v>41</v>
      </c>
      <c r="D545" s="41" t="s">
        <v>77</v>
      </c>
      <c r="E545" s="46"/>
      <c r="F545" s="46">
        <v>30000</v>
      </c>
      <c r="G545" s="42">
        <f t="shared" si="16"/>
        <v>-4777985</v>
      </c>
      <c r="H545" s="138">
        <f t="shared" si="17"/>
        <v>53.575255375383954</v>
      </c>
      <c r="I545" s="138">
        <v>559.96</v>
      </c>
      <c r="J545" s="41" t="s">
        <v>78</v>
      </c>
      <c r="K545" s="41">
        <v>32</v>
      </c>
      <c r="L545" s="74" t="s">
        <v>919</v>
      </c>
      <c r="M545" s="13" t="s">
        <v>79</v>
      </c>
      <c r="N545" s="18" t="s">
        <v>36</v>
      </c>
      <c r="O545" s="58"/>
    </row>
    <row r="546" spans="1:15">
      <c r="A546" s="52">
        <v>43538</v>
      </c>
      <c r="B546" s="41" t="s">
        <v>106</v>
      </c>
      <c r="C546" s="13" t="s">
        <v>21</v>
      </c>
      <c r="D546" s="41" t="s">
        <v>77</v>
      </c>
      <c r="E546" s="46"/>
      <c r="F546" s="46">
        <v>300</v>
      </c>
      <c r="G546" s="42">
        <f t="shared" si="16"/>
        <v>-4778285</v>
      </c>
      <c r="H546" s="138">
        <f t="shared" si="17"/>
        <v>0.53575255375383957</v>
      </c>
      <c r="I546" s="138">
        <v>559.96</v>
      </c>
      <c r="J546" s="41" t="s">
        <v>78</v>
      </c>
      <c r="K546" s="41" t="s">
        <v>24</v>
      </c>
      <c r="L546" s="74" t="s">
        <v>919</v>
      </c>
      <c r="M546" s="13" t="s">
        <v>79</v>
      </c>
      <c r="N546" s="18" t="s">
        <v>25</v>
      </c>
      <c r="O546" s="30"/>
    </row>
    <row r="547" spans="1:15">
      <c r="A547" s="52">
        <v>43538</v>
      </c>
      <c r="B547" s="41" t="s">
        <v>107</v>
      </c>
      <c r="C547" s="13" t="s">
        <v>21</v>
      </c>
      <c r="D547" s="41" t="s">
        <v>77</v>
      </c>
      <c r="E547" s="46"/>
      <c r="F547" s="46">
        <v>4000</v>
      </c>
      <c r="G547" s="42">
        <f t="shared" si="16"/>
        <v>-4782285</v>
      </c>
      <c r="H547" s="138">
        <f t="shared" si="17"/>
        <v>7.1433673833845273</v>
      </c>
      <c r="I547" s="138">
        <v>559.96</v>
      </c>
      <c r="J547" s="41" t="s">
        <v>78</v>
      </c>
      <c r="K547" s="41" t="s">
        <v>24</v>
      </c>
      <c r="L547" s="74" t="s">
        <v>919</v>
      </c>
      <c r="M547" s="13" t="s">
        <v>79</v>
      </c>
      <c r="N547" s="18" t="s">
        <v>25</v>
      </c>
      <c r="O547" s="58"/>
    </row>
    <row r="548" spans="1:15">
      <c r="A548" s="52">
        <v>43538</v>
      </c>
      <c r="B548" s="41" t="s">
        <v>108</v>
      </c>
      <c r="C548" s="13" t="s">
        <v>21</v>
      </c>
      <c r="D548" s="41" t="s">
        <v>77</v>
      </c>
      <c r="E548" s="46"/>
      <c r="F548" s="46">
        <v>500</v>
      </c>
      <c r="G548" s="42">
        <f t="shared" si="16"/>
        <v>-4782785</v>
      </c>
      <c r="H548" s="138">
        <f t="shared" si="17"/>
        <v>0.89292092292306591</v>
      </c>
      <c r="I548" s="138">
        <v>559.96</v>
      </c>
      <c r="J548" s="41" t="s">
        <v>78</v>
      </c>
      <c r="K548" s="41" t="s">
        <v>24</v>
      </c>
      <c r="L548" s="74" t="s">
        <v>919</v>
      </c>
      <c r="M548" s="13" t="s">
        <v>79</v>
      </c>
      <c r="N548" s="18" t="s">
        <v>25</v>
      </c>
      <c r="O548" s="30"/>
    </row>
    <row r="549" spans="1:15">
      <c r="A549" s="52">
        <v>43538</v>
      </c>
      <c r="B549" s="41" t="s">
        <v>90</v>
      </c>
      <c r="C549" s="13" t="s">
        <v>21</v>
      </c>
      <c r="D549" s="41" t="s">
        <v>77</v>
      </c>
      <c r="E549" s="46"/>
      <c r="F549" s="46">
        <v>300</v>
      </c>
      <c r="G549" s="42">
        <f t="shared" si="16"/>
        <v>-4783085</v>
      </c>
      <c r="H549" s="138">
        <f t="shared" si="17"/>
        <v>0.53575255375383957</v>
      </c>
      <c r="I549" s="138">
        <v>559.96</v>
      </c>
      <c r="J549" s="41" t="s">
        <v>78</v>
      </c>
      <c r="K549" s="41" t="s">
        <v>24</v>
      </c>
      <c r="L549" s="74" t="s">
        <v>919</v>
      </c>
      <c r="M549" s="13" t="s">
        <v>79</v>
      </c>
      <c r="N549" s="18" t="s">
        <v>25</v>
      </c>
      <c r="O549" s="30"/>
    </row>
    <row r="550" spans="1:15">
      <c r="A550" s="52">
        <v>43538</v>
      </c>
      <c r="B550" s="41" t="s">
        <v>91</v>
      </c>
      <c r="C550" s="13" t="s">
        <v>21</v>
      </c>
      <c r="D550" s="41" t="s">
        <v>77</v>
      </c>
      <c r="E550" s="46"/>
      <c r="F550" s="46">
        <v>300</v>
      </c>
      <c r="G550" s="42">
        <f t="shared" si="16"/>
        <v>-4783385</v>
      </c>
      <c r="H550" s="138">
        <f t="shared" si="17"/>
        <v>0.53575255375383957</v>
      </c>
      <c r="I550" s="138">
        <v>559.96</v>
      </c>
      <c r="J550" s="41" t="s">
        <v>78</v>
      </c>
      <c r="K550" s="41" t="s">
        <v>24</v>
      </c>
      <c r="L550" s="74" t="s">
        <v>919</v>
      </c>
      <c r="M550" s="13" t="s">
        <v>79</v>
      </c>
      <c r="N550" s="18" t="s">
        <v>25</v>
      </c>
      <c r="O550" s="30"/>
    </row>
    <row r="551" spans="1:15">
      <c r="A551" s="52">
        <v>43538</v>
      </c>
      <c r="B551" s="13" t="s">
        <v>986</v>
      </c>
      <c r="C551" s="13" t="s">
        <v>140</v>
      </c>
      <c r="D551" s="13" t="s">
        <v>128</v>
      </c>
      <c r="E551" s="38"/>
      <c r="F551" s="38">
        <v>2875</v>
      </c>
      <c r="G551" s="42">
        <f t="shared" si="16"/>
        <v>-4786260</v>
      </c>
      <c r="H551" s="138">
        <f t="shared" si="17"/>
        <v>5.209182656592561</v>
      </c>
      <c r="I551" s="138">
        <v>551.91</v>
      </c>
      <c r="J551" s="13" t="s">
        <v>59</v>
      </c>
      <c r="K551" s="13" t="s">
        <v>984</v>
      </c>
      <c r="L551" s="41" t="s">
        <v>1000</v>
      </c>
      <c r="M551" s="13" t="s">
        <v>79</v>
      </c>
      <c r="N551" s="18" t="s">
        <v>36</v>
      </c>
      <c r="O551" s="60"/>
    </row>
    <row r="552" spans="1:15">
      <c r="A552" s="52">
        <v>43538</v>
      </c>
      <c r="B552" s="13" t="s">
        <v>987</v>
      </c>
      <c r="C552" s="13" t="s">
        <v>140</v>
      </c>
      <c r="D552" s="13" t="s">
        <v>128</v>
      </c>
      <c r="E552" s="38"/>
      <c r="F552" s="38">
        <v>3750</v>
      </c>
      <c r="G552" s="42">
        <f t="shared" si="16"/>
        <v>-4790010</v>
      </c>
      <c r="H552" s="138">
        <f t="shared" si="17"/>
        <v>6.7945860738163839</v>
      </c>
      <c r="I552" s="138">
        <v>551.91</v>
      </c>
      <c r="J552" s="13" t="s">
        <v>59</v>
      </c>
      <c r="K552" s="13" t="s">
        <v>161</v>
      </c>
      <c r="L552" s="41" t="s">
        <v>1000</v>
      </c>
      <c r="M552" s="13" t="s">
        <v>79</v>
      </c>
      <c r="N552" s="18" t="s">
        <v>36</v>
      </c>
      <c r="O552" s="60"/>
    </row>
    <row r="553" spans="1:15">
      <c r="A553" s="52">
        <v>43538</v>
      </c>
      <c r="B553" s="13" t="s">
        <v>997</v>
      </c>
      <c r="C553" s="13" t="s">
        <v>140</v>
      </c>
      <c r="D553" s="13" t="s">
        <v>128</v>
      </c>
      <c r="E553" s="38"/>
      <c r="F553" s="38">
        <v>2000</v>
      </c>
      <c r="G553" s="42">
        <f t="shared" si="16"/>
        <v>-4792010</v>
      </c>
      <c r="H553" s="138">
        <f t="shared" si="17"/>
        <v>3.623779239368738</v>
      </c>
      <c r="I553" s="138">
        <v>551.91</v>
      </c>
      <c r="J553" s="13" t="s">
        <v>59</v>
      </c>
      <c r="K553" s="13" t="s">
        <v>988</v>
      </c>
      <c r="L553" s="41" t="s">
        <v>1000</v>
      </c>
      <c r="M553" s="13" t="s">
        <v>79</v>
      </c>
      <c r="N553" s="18" t="s">
        <v>36</v>
      </c>
      <c r="O553" s="60"/>
    </row>
    <row r="554" spans="1:15">
      <c r="A554" s="52">
        <v>43538</v>
      </c>
      <c r="B554" s="13" t="s">
        <v>998</v>
      </c>
      <c r="C554" s="13" t="s">
        <v>140</v>
      </c>
      <c r="D554" s="13" t="s">
        <v>128</v>
      </c>
      <c r="E554" s="38"/>
      <c r="F554" s="38">
        <v>3750</v>
      </c>
      <c r="G554" s="42">
        <f t="shared" si="16"/>
        <v>-4795760</v>
      </c>
      <c r="H554" s="138">
        <f t="shared" si="17"/>
        <v>6.7945860738163839</v>
      </c>
      <c r="I554" s="138">
        <v>551.91</v>
      </c>
      <c r="J554" s="13" t="s">
        <v>59</v>
      </c>
      <c r="K554" s="133" t="s">
        <v>994</v>
      </c>
      <c r="L554" s="41" t="s">
        <v>1000</v>
      </c>
      <c r="M554" s="13" t="s">
        <v>79</v>
      </c>
      <c r="N554" s="18" t="s">
        <v>36</v>
      </c>
      <c r="O554" s="60"/>
    </row>
    <row r="555" spans="1:15">
      <c r="A555" s="52">
        <v>43538</v>
      </c>
      <c r="B555" s="13" t="s">
        <v>985</v>
      </c>
      <c r="C555" s="13" t="s">
        <v>140</v>
      </c>
      <c r="D555" s="13" t="s">
        <v>128</v>
      </c>
      <c r="E555" s="38"/>
      <c r="F555" s="38">
        <v>1825</v>
      </c>
      <c r="G555" s="42">
        <f t="shared" si="16"/>
        <v>-4797585</v>
      </c>
      <c r="H555" s="138">
        <f t="shared" si="17"/>
        <v>3.3066985559239734</v>
      </c>
      <c r="I555" s="138">
        <v>551.91</v>
      </c>
      <c r="J555" s="13" t="s">
        <v>59</v>
      </c>
      <c r="K555" s="13" t="s">
        <v>988</v>
      </c>
      <c r="L555" s="41" t="s">
        <v>1000</v>
      </c>
      <c r="M555" s="13" t="s">
        <v>79</v>
      </c>
      <c r="N555" s="18" t="s">
        <v>36</v>
      </c>
      <c r="O555" s="60"/>
    </row>
    <row r="556" spans="1:15">
      <c r="A556" s="52">
        <v>43538</v>
      </c>
      <c r="B556" s="13" t="s">
        <v>989</v>
      </c>
      <c r="C556" s="13" t="s">
        <v>140</v>
      </c>
      <c r="D556" s="13" t="s">
        <v>128</v>
      </c>
      <c r="E556" s="38"/>
      <c r="F556" s="38">
        <v>775</v>
      </c>
      <c r="G556" s="42">
        <f t="shared" si="16"/>
        <v>-4798360</v>
      </c>
      <c r="H556" s="138">
        <f t="shared" si="17"/>
        <v>1.4042144552553859</v>
      </c>
      <c r="I556" s="138">
        <v>551.91</v>
      </c>
      <c r="J556" s="13" t="s">
        <v>59</v>
      </c>
      <c r="K556" s="13" t="s">
        <v>138</v>
      </c>
      <c r="L556" s="41" t="s">
        <v>1000</v>
      </c>
      <c r="M556" s="13" t="s">
        <v>79</v>
      </c>
      <c r="N556" s="18" t="s">
        <v>36</v>
      </c>
      <c r="O556" s="60"/>
    </row>
    <row r="557" spans="1:15">
      <c r="A557" s="52">
        <v>43538</v>
      </c>
      <c r="B557" s="13" t="s">
        <v>151</v>
      </c>
      <c r="C557" s="13" t="s">
        <v>21</v>
      </c>
      <c r="D557" s="13" t="s">
        <v>142</v>
      </c>
      <c r="E557" s="38"/>
      <c r="F557" s="38">
        <v>2000</v>
      </c>
      <c r="G557" s="42">
        <f t="shared" si="16"/>
        <v>-4800360</v>
      </c>
      <c r="H557" s="138">
        <f t="shared" si="17"/>
        <v>3.5716836916922636</v>
      </c>
      <c r="I557" s="138">
        <v>559.96</v>
      </c>
      <c r="J557" s="13" t="s">
        <v>59</v>
      </c>
      <c r="K557" s="13" t="s">
        <v>24</v>
      </c>
      <c r="L557" s="74" t="s">
        <v>919</v>
      </c>
      <c r="M557" s="13" t="s">
        <v>79</v>
      </c>
      <c r="N557" s="18" t="s">
        <v>25</v>
      </c>
      <c r="O557" s="60"/>
    </row>
    <row r="558" spans="1:15">
      <c r="A558" s="52">
        <v>43538</v>
      </c>
      <c r="B558" s="13" t="s">
        <v>199</v>
      </c>
      <c r="C558" s="13" t="s">
        <v>41</v>
      </c>
      <c r="D558" s="41" t="s">
        <v>77</v>
      </c>
      <c r="E558" s="38"/>
      <c r="F558" s="38">
        <v>30000</v>
      </c>
      <c r="G558" s="42">
        <f t="shared" si="16"/>
        <v>-4830360</v>
      </c>
      <c r="H558" s="138">
        <f t="shared" si="17"/>
        <v>53.575255375383954</v>
      </c>
      <c r="I558" s="138">
        <v>559.96</v>
      </c>
      <c r="J558" s="41" t="s">
        <v>185</v>
      </c>
      <c r="K558" s="13">
        <v>20</v>
      </c>
      <c r="L558" s="74" t="s">
        <v>919</v>
      </c>
      <c r="M558" s="13" t="s">
        <v>79</v>
      </c>
      <c r="N558" s="13" t="s">
        <v>36</v>
      </c>
      <c r="O558" s="57"/>
    </row>
    <row r="559" spans="1:15">
      <c r="A559" s="52">
        <v>43538</v>
      </c>
      <c r="B559" s="13" t="s">
        <v>200</v>
      </c>
      <c r="C559" s="13" t="s">
        <v>41</v>
      </c>
      <c r="D559" s="41" t="s">
        <v>77</v>
      </c>
      <c r="E559" s="38"/>
      <c r="F559" s="38">
        <v>30000</v>
      </c>
      <c r="G559" s="42">
        <f t="shared" si="16"/>
        <v>-4860360</v>
      </c>
      <c r="H559" s="138">
        <f t="shared" si="17"/>
        <v>53.575255375383954</v>
      </c>
      <c r="I559" s="138">
        <v>559.96</v>
      </c>
      <c r="J559" s="41" t="s">
        <v>185</v>
      </c>
      <c r="K559" s="13" t="s">
        <v>24</v>
      </c>
      <c r="L559" s="74" t="s">
        <v>919</v>
      </c>
      <c r="M559" s="13" t="s">
        <v>79</v>
      </c>
      <c r="N559" s="13" t="s">
        <v>25</v>
      </c>
      <c r="O559" s="57"/>
    </row>
    <row r="560" spans="1:15">
      <c r="A560" s="52">
        <v>43538</v>
      </c>
      <c r="B560" s="13" t="s">
        <v>201</v>
      </c>
      <c r="C560" s="13" t="s">
        <v>21</v>
      </c>
      <c r="D560" s="41" t="s">
        <v>77</v>
      </c>
      <c r="E560" s="38"/>
      <c r="F560" s="38">
        <v>500</v>
      </c>
      <c r="G560" s="42">
        <f t="shared" si="16"/>
        <v>-4860860</v>
      </c>
      <c r="H560" s="138">
        <f t="shared" si="17"/>
        <v>0.89292092292306591</v>
      </c>
      <c r="I560" s="138">
        <v>559.96</v>
      </c>
      <c r="J560" s="41" t="s">
        <v>185</v>
      </c>
      <c r="K560" s="13" t="s">
        <v>24</v>
      </c>
      <c r="L560" s="74" t="s">
        <v>919</v>
      </c>
      <c r="M560" s="13" t="s">
        <v>79</v>
      </c>
      <c r="N560" s="13" t="s">
        <v>25</v>
      </c>
      <c r="O560" s="57"/>
    </row>
    <row r="561" spans="1:15">
      <c r="A561" s="52">
        <v>43538</v>
      </c>
      <c r="B561" s="41" t="s">
        <v>221</v>
      </c>
      <c r="C561" s="13" t="s">
        <v>21</v>
      </c>
      <c r="D561" s="41" t="s">
        <v>77</v>
      </c>
      <c r="E561" s="46"/>
      <c r="F561" s="46">
        <v>300</v>
      </c>
      <c r="G561" s="42">
        <f t="shared" si="16"/>
        <v>-4861160</v>
      </c>
      <c r="H561" s="138">
        <f t="shared" si="17"/>
        <v>0.53575255375383957</v>
      </c>
      <c r="I561" s="138">
        <v>559.96</v>
      </c>
      <c r="J561" s="41" t="s">
        <v>131</v>
      </c>
      <c r="K561" s="13" t="s">
        <v>24</v>
      </c>
      <c r="L561" s="74" t="s">
        <v>919</v>
      </c>
      <c r="M561" s="13" t="s">
        <v>79</v>
      </c>
      <c r="N561" s="13" t="s">
        <v>25</v>
      </c>
      <c r="O561" s="58"/>
    </row>
    <row r="562" spans="1:15">
      <c r="A562" s="52">
        <v>43538</v>
      </c>
      <c r="B562" s="41" t="s">
        <v>218</v>
      </c>
      <c r="C562" s="41" t="s">
        <v>80</v>
      </c>
      <c r="D562" s="41" t="s">
        <v>77</v>
      </c>
      <c r="E562" s="46"/>
      <c r="F562" s="46">
        <v>3000</v>
      </c>
      <c r="G562" s="42">
        <f t="shared" si="16"/>
        <v>-4864160</v>
      </c>
      <c r="H562" s="138">
        <f t="shared" si="17"/>
        <v>5.357525537538395</v>
      </c>
      <c r="I562" s="138">
        <v>559.96</v>
      </c>
      <c r="J562" s="41" t="s">
        <v>131</v>
      </c>
      <c r="K562" s="41" t="s">
        <v>24</v>
      </c>
      <c r="L562" s="74" t="s">
        <v>919</v>
      </c>
      <c r="M562" s="13" t="s">
        <v>79</v>
      </c>
      <c r="N562" s="13" t="s">
        <v>25</v>
      </c>
      <c r="O562" s="58"/>
    </row>
    <row r="563" spans="1:15">
      <c r="A563" s="52">
        <v>43538</v>
      </c>
      <c r="B563" s="41" t="s">
        <v>222</v>
      </c>
      <c r="C563" s="13" t="s">
        <v>21</v>
      </c>
      <c r="D563" s="41" t="s">
        <v>77</v>
      </c>
      <c r="E563" s="46"/>
      <c r="F563" s="46">
        <v>300</v>
      </c>
      <c r="G563" s="42">
        <f t="shared" si="16"/>
        <v>-4864460</v>
      </c>
      <c r="H563" s="138">
        <f t="shared" si="17"/>
        <v>0.53575255375383957</v>
      </c>
      <c r="I563" s="138">
        <v>559.96</v>
      </c>
      <c r="J563" s="41" t="s">
        <v>131</v>
      </c>
      <c r="K563" s="13" t="s">
        <v>24</v>
      </c>
      <c r="L563" s="74" t="s">
        <v>919</v>
      </c>
      <c r="M563" s="13" t="s">
        <v>79</v>
      </c>
      <c r="N563" s="13" t="s">
        <v>25</v>
      </c>
      <c r="O563" s="58"/>
    </row>
    <row r="564" spans="1:15">
      <c r="A564" s="52">
        <v>43538</v>
      </c>
      <c r="B564" s="41" t="s">
        <v>223</v>
      </c>
      <c r="C564" s="41" t="s">
        <v>80</v>
      </c>
      <c r="D564" s="41" t="s">
        <v>77</v>
      </c>
      <c r="E564" s="46"/>
      <c r="F564" s="46">
        <v>4000</v>
      </c>
      <c r="G564" s="42">
        <f t="shared" si="16"/>
        <v>-4868460</v>
      </c>
      <c r="H564" s="138">
        <f t="shared" si="17"/>
        <v>7.1433673833845273</v>
      </c>
      <c r="I564" s="138">
        <v>559.96</v>
      </c>
      <c r="J564" s="41" t="s">
        <v>131</v>
      </c>
      <c r="K564" s="41" t="s">
        <v>24</v>
      </c>
      <c r="L564" s="74" t="s">
        <v>919</v>
      </c>
      <c r="M564" s="13" t="s">
        <v>79</v>
      </c>
      <c r="N564" s="13" t="s">
        <v>25</v>
      </c>
      <c r="O564" s="58"/>
    </row>
    <row r="565" spans="1:15">
      <c r="A565" s="52">
        <v>43538</v>
      </c>
      <c r="B565" s="41" t="s">
        <v>224</v>
      </c>
      <c r="C565" s="13" t="s">
        <v>21</v>
      </c>
      <c r="D565" s="41" t="s">
        <v>77</v>
      </c>
      <c r="E565" s="46"/>
      <c r="F565" s="46">
        <v>300</v>
      </c>
      <c r="G565" s="42">
        <f t="shared" si="16"/>
        <v>-4868760</v>
      </c>
      <c r="H565" s="138">
        <f t="shared" si="17"/>
        <v>0.53575255375383957</v>
      </c>
      <c r="I565" s="138">
        <v>559.96</v>
      </c>
      <c r="J565" s="41" t="s">
        <v>131</v>
      </c>
      <c r="K565" s="13" t="s">
        <v>24</v>
      </c>
      <c r="L565" s="74" t="s">
        <v>919</v>
      </c>
      <c r="M565" s="13" t="s">
        <v>79</v>
      </c>
      <c r="N565" s="13" t="s">
        <v>25</v>
      </c>
      <c r="O565" s="58"/>
    </row>
    <row r="566" spans="1:15">
      <c r="A566" s="52">
        <v>43538</v>
      </c>
      <c r="B566" s="41" t="s">
        <v>225</v>
      </c>
      <c r="C566" s="13" t="s">
        <v>21</v>
      </c>
      <c r="D566" s="41" t="s">
        <v>77</v>
      </c>
      <c r="E566" s="46"/>
      <c r="F566" s="46">
        <v>300</v>
      </c>
      <c r="G566" s="42">
        <f t="shared" si="16"/>
        <v>-4869060</v>
      </c>
      <c r="H566" s="138">
        <f t="shared" si="17"/>
        <v>0.53575255375383957</v>
      </c>
      <c r="I566" s="138">
        <v>559.96</v>
      </c>
      <c r="J566" s="41" t="s">
        <v>131</v>
      </c>
      <c r="K566" s="13" t="s">
        <v>24</v>
      </c>
      <c r="L566" s="74" t="s">
        <v>919</v>
      </c>
      <c r="M566" s="13" t="s">
        <v>79</v>
      </c>
      <c r="N566" s="13" t="s">
        <v>25</v>
      </c>
      <c r="O566" s="58"/>
    </row>
    <row r="567" spans="1:15">
      <c r="A567" s="52">
        <v>43538</v>
      </c>
      <c r="B567" s="41" t="s">
        <v>210</v>
      </c>
      <c r="C567" s="13" t="s">
        <v>41</v>
      </c>
      <c r="D567" s="41" t="s">
        <v>77</v>
      </c>
      <c r="E567" s="46"/>
      <c r="F567" s="46">
        <v>10000</v>
      </c>
      <c r="G567" s="42">
        <f t="shared" si="16"/>
        <v>-4879060</v>
      </c>
      <c r="H567" s="138">
        <f t="shared" si="17"/>
        <v>17.858418458461319</v>
      </c>
      <c r="I567" s="138">
        <v>559.96</v>
      </c>
      <c r="J567" s="41" t="s">
        <v>131</v>
      </c>
      <c r="K567" s="41" t="s">
        <v>24</v>
      </c>
      <c r="L567" s="74" t="s">
        <v>919</v>
      </c>
      <c r="M567" s="13" t="s">
        <v>79</v>
      </c>
      <c r="N567" s="13" t="s">
        <v>25</v>
      </c>
      <c r="O567" s="58"/>
    </row>
    <row r="568" spans="1:15">
      <c r="A568" s="52">
        <v>43538</v>
      </c>
      <c r="B568" s="41" t="s">
        <v>226</v>
      </c>
      <c r="C568" s="13" t="s">
        <v>21</v>
      </c>
      <c r="D568" s="41" t="s">
        <v>77</v>
      </c>
      <c r="E568" s="46"/>
      <c r="F568" s="46">
        <v>300</v>
      </c>
      <c r="G568" s="42">
        <f t="shared" si="16"/>
        <v>-4879360</v>
      </c>
      <c r="H568" s="138">
        <f t="shared" si="17"/>
        <v>0.53575255375383957</v>
      </c>
      <c r="I568" s="138">
        <v>559.96</v>
      </c>
      <c r="J568" s="41" t="s">
        <v>131</v>
      </c>
      <c r="K568" s="13" t="s">
        <v>24</v>
      </c>
      <c r="L568" s="74" t="s">
        <v>919</v>
      </c>
      <c r="M568" s="13" t="s">
        <v>79</v>
      </c>
      <c r="N568" s="13" t="s">
        <v>25</v>
      </c>
      <c r="O568" s="58"/>
    </row>
    <row r="569" spans="1:15">
      <c r="A569" s="52">
        <v>43538</v>
      </c>
      <c r="B569" s="41" t="s">
        <v>227</v>
      </c>
      <c r="C569" s="13" t="s">
        <v>21</v>
      </c>
      <c r="D569" s="41" t="s">
        <v>77</v>
      </c>
      <c r="E569" s="46"/>
      <c r="F569" s="46">
        <v>300</v>
      </c>
      <c r="G569" s="42">
        <f t="shared" si="16"/>
        <v>-4879660</v>
      </c>
      <c r="H569" s="138">
        <f t="shared" si="17"/>
        <v>0.53575255375383957</v>
      </c>
      <c r="I569" s="138">
        <v>559.96</v>
      </c>
      <c r="J569" s="41" t="s">
        <v>131</v>
      </c>
      <c r="K569" s="13" t="s">
        <v>24</v>
      </c>
      <c r="L569" s="74" t="s">
        <v>919</v>
      </c>
      <c r="M569" s="13" t="s">
        <v>79</v>
      </c>
      <c r="N569" s="13" t="s">
        <v>25</v>
      </c>
      <c r="O569" s="58"/>
    </row>
    <row r="570" spans="1:15">
      <c r="A570" s="52">
        <v>43538</v>
      </c>
      <c r="B570" s="41" t="s">
        <v>51</v>
      </c>
      <c r="C570" s="13" t="s">
        <v>21</v>
      </c>
      <c r="D570" s="41" t="s">
        <v>77</v>
      </c>
      <c r="E570" s="46"/>
      <c r="F570" s="46">
        <v>300</v>
      </c>
      <c r="G570" s="42">
        <f t="shared" si="16"/>
        <v>-4879960</v>
      </c>
      <c r="H570" s="138">
        <f t="shared" si="17"/>
        <v>0.53575255375383957</v>
      </c>
      <c r="I570" s="138">
        <v>559.96</v>
      </c>
      <c r="J570" s="41" t="s">
        <v>131</v>
      </c>
      <c r="K570" s="13" t="s">
        <v>24</v>
      </c>
      <c r="L570" s="74" t="s">
        <v>919</v>
      </c>
      <c r="M570" s="13" t="s">
        <v>79</v>
      </c>
      <c r="N570" s="13" t="s">
        <v>25</v>
      </c>
      <c r="O570" s="58"/>
    </row>
    <row r="571" spans="1:15">
      <c r="A571" s="52">
        <v>43538</v>
      </c>
      <c r="B571" s="41" t="s">
        <v>228</v>
      </c>
      <c r="C571" s="13" t="s">
        <v>21</v>
      </c>
      <c r="D571" s="41" t="s">
        <v>77</v>
      </c>
      <c r="E571" s="46"/>
      <c r="F571" s="46">
        <v>4000</v>
      </c>
      <c r="G571" s="42">
        <f t="shared" si="16"/>
        <v>-4883960</v>
      </c>
      <c r="H571" s="138">
        <f t="shared" si="17"/>
        <v>7.1433673833845273</v>
      </c>
      <c r="I571" s="138">
        <v>559.96</v>
      </c>
      <c r="J571" s="41" t="s">
        <v>131</v>
      </c>
      <c r="K571" s="13" t="s">
        <v>24</v>
      </c>
      <c r="L571" s="74" t="s">
        <v>919</v>
      </c>
      <c r="M571" s="13" t="s">
        <v>79</v>
      </c>
      <c r="N571" s="13" t="s">
        <v>25</v>
      </c>
      <c r="O571" s="58"/>
    </row>
    <row r="572" spans="1:15">
      <c r="A572" s="52">
        <v>43538</v>
      </c>
      <c r="B572" s="41" t="s">
        <v>229</v>
      </c>
      <c r="C572" s="13" t="s">
        <v>41</v>
      </c>
      <c r="D572" s="41" t="s">
        <v>77</v>
      </c>
      <c r="E572" s="46"/>
      <c r="F572" s="46">
        <v>30000</v>
      </c>
      <c r="G572" s="42">
        <f t="shared" si="16"/>
        <v>-4913960</v>
      </c>
      <c r="H572" s="138">
        <f t="shared" si="17"/>
        <v>53.575255375383954</v>
      </c>
      <c r="I572" s="138">
        <v>559.96</v>
      </c>
      <c r="J572" s="41" t="s">
        <v>131</v>
      </c>
      <c r="K572" s="41">
        <v>33</v>
      </c>
      <c r="L572" s="74" t="s">
        <v>919</v>
      </c>
      <c r="M572" s="13" t="s">
        <v>79</v>
      </c>
      <c r="N572" s="13" t="s">
        <v>36</v>
      </c>
      <c r="O572" s="58"/>
    </row>
    <row r="573" spans="1:15">
      <c r="A573" s="52">
        <v>43538</v>
      </c>
      <c r="B573" s="41" t="s">
        <v>230</v>
      </c>
      <c r="C573" s="13" t="s">
        <v>21</v>
      </c>
      <c r="D573" s="41" t="s">
        <v>77</v>
      </c>
      <c r="E573" s="46"/>
      <c r="F573" s="46">
        <v>500</v>
      </c>
      <c r="G573" s="42">
        <f t="shared" si="16"/>
        <v>-4914460</v>
      </c>
      <c r="H573" s="138">
        <f t="shared" si="17"/>
        <v>0.89292092292306591</v>
      </c>
      <c r="I573" s="138">
        <v>559.96</v>
      </c>
      <c r="J573" s="41" t="s">
        <v>131</v>
      </c>
      <c r="K573" s="13" t="s">
        <v>24</v>
      </c>
      <c r="L573" s="74" t="s">
        <v>919</v>
      </c>
      <c r="M573" s="13" t="s">
        <v>79</v>
      </c>
      <c r="N573" s="13" t="s">
        <v>25</v>
      </c>
      <c r="O573" s="58"/>
    </row>
    <row r="574" spans="1:15">
      <c r="A574" s="52">
        <v>43538</v>
      </c>
      <c r="B574" s="41" t="s">
        <v>209</v>
      </c>
      <c r="C574" s="13" t="s">
        <v>21</v>
      </c>
      <c r="D574" s="41" t="s">
        <v>77</v>
      </c>
      <c r="E574" s="46"/>
      <c r="F574" s="46">
        <v>300</v>
      </c>
      <c r="G574" s="42">
        <f t="shared" si="16"/>
        <v>-4914760</v>
      </c>
      <c r="H574" s="138">
        <f t="shared" si="17"/>
        <v>0.53575255375383957</v>
      </c>
      <c r="I574" s="138">
        <v>559.96</v>
      </c>
      <c r="J574" s="41" t="s">
        <v>131</v>
      </c>
      <c r="K574" s="13" t="s">
        <v>24</v>
      </c>
      <c r="L574" s="74" t="s">
        <v>919</v>
      </c>
      <c r="M574" s="13" t="s">
        <v>79</v>
      </c>
      <c r="N574" s="13" t="s">
        <v>25</v>
      </c>
      <c r="O574" s="58"/>
    </row>
    <row r="575" spans="1:15">
      <c r="A575" s="52">
        <v>43538</v>
      </c>
      <c r="B575" s="41" t="s">
        <v>211</v>
      </c>
      <c r="C575" s="13" t="s">
        <v>21</v>
      </c>
      <c r="D575" s="41" t="s">
        <v>77</v>
      </c>
      <c r="E575" s="46"/>
      <c r="F575" s="46">
        <v>300</v>
      </c>
      <c r="G575" s="42">
        <f t="shared" si="16"/>
        <v>-4915060</v>
      </c>
      <c r="H575" s="138">
        <f t="shared" si="17"/>
        <v>0.53575255375383957</v>
      </c>
      <c r="I575" s="138">
        <v>559.96</v>
      </c>
      <c r="J575" s="41" t="s">
        <v>131</v>
      </c>
      <c r="K575" s="13" t="s">
        <v>24</v>
      </c>
      <c r="L575" s="74" t="s">
        <v>919</v>
      </c>
      <c r="M575" s="13" t="s">
        <v>79</v>
      </c>
      <c r="N575" s="13" t="s">
        <v>25</v>
      </c>
      <c r="O575" s="58"/>
    </row>
    <row r="576" spans="1:15">
      <c r="A576" s="52">
        <v>43538</v>
      </c>
      <c r="B576" s="13" t="s">
        <v>289</v>
      </c>
      <c r="C576" s="13" t="s">
        <v>21</v>
      </c>
      <c r="D576" s="41" t="s">
        <v>77</v>
      </c>
      <c r="E576" s="46"/>
      <c r="F576" s="46">
        <v>1000</v>
      </c>
      <c r="G576" s="42">
        <f t="shared" si="16"/>
        <v>-4916060</v>
      </c>
      <c r="H576" s="138">
        <f t="shared" si="17"/>
        <v>1.7858418458461318</v>
      </c>
      <c r="I576" s="138">
        <v>559.96</v>
      </c>
      <c r="J576" s="41" t="s">
        <v>145</v>
      </c>
      <c r="K576" s="13" t="s">
        <v>24</v>
      </c>
      <c r="L576" s="74" t="s">
        <v>919</v>
      </c>
      <c r="M576" s="13" t="s">
        <v>79</v>
      </c>
      <c r="N576" s="18" t="s">
        <v>25</v>
      </c>
      <c r="O576" s="29"/>
    </row>
    <row r="577" spans="1:15">
      <c r="A577" s="52">
        <v>43538</v>
      </c>
      <c r="B577" s="13" t="s">
        <v>26</v>
      </c>
      <c r="C577" s="41" t="s">
        <v>27</v>
      </c>
      <c r="D577" s="41" t="s">
        <v>77</v>
      </c>
      <c r="E577" s="46"/>
      <c r="F577" s="46">
        <v>1000</v>
      </c>
      <c r="G577" s="42">
        <f t="shared" si="16"/>
        <v>-4917060</v>
      </c>
      <c r="H577" s="138">
        <f t="shared" si="17"/>
        <v>1.7858418458461318</v>
      </c>
      <c r="I577" s="138">
        <v>559.96</v>
      </c>
      <c r="J577" s="41" t="s">
        <v>145</v>
      </c>
      <c r="K577" s="13" t="s">
        <v>24</v>
      </c>
      <c r="L577" s="74" t="s">
        <v>919</v>
      </c>
      <c r="M577" s="13" t="s">
        <v>79</v>
      </c>
      <c r="N577" s="18" t="s">
        <v>25</v>
      </c>
      <c r="O577" s="58"/>
    </row>
    <row r="578" spans="1:15">
      <c r="A578" s="52">
        <v>43538</v>
      </c>
      <c r="B578" s="41" t="s">
        <v>295</v>
      </c>
      <c r="C578" s="13" t="s">
        <v>21</v>
      </c>
      <c r="D578" s="41" t="s">
        <v>77</v>
      </c>
      <c r="E578" s="46"/>
      <c r="F578" s="46">
        <v>1000</v>
      </c>
      <c r="G578" s="42">
        <f t="shared" si="16"/>
        <v>-4918060</v>
      </c>
      <c r="H578" s="138">
        <f t="shared" si="17"/>
        <v>1.7858418458461318</v>
      </c>
      <c r="I578" s="138">
        <v>559.96</v>
      </c>
      <c r="J578" s="41" t="s">
        <v>145</v>
      </c>
      <c r="K578" s="13" t="s">
        <v>24</v>
      </c>
      <c r="L578" s="74" t="s">
        <v>919</v>
      </c>
      <c r="M578" s="13" t="s">
        <v>79</v>
      </c>
      <c r="N578" s="18" t="s">
        <v>25</v>
      </c>
      <c r="O578" s="29"/>
    </row>
    <row r="579" spans="1:15">
      <c r="A579" s="52">
        <v>43538</v>
      </c>
      <c r="B579" s="18" t="s">
        <v>372</v>
      </c>
      <c r="C579" s="13" t="s">
        <v>21</v>
      </c>
      <c r="D579" s="13" t="s">
        <v>142</v>
      </c>
      <c r="E579" s="43"/>
      <c r="F579" s="43">
        <v>3000</v>
      </c>
      <c r="G579" s="42">
        <f t="shared" si="16"/>
        <v>-4921060</v>
      </c>
      <c r="H579" s="138">
        <f t="shared" si="17"/>
        <v>5.357525537538395</v>
      </c>
      <c r="I579" s="138">
        <v>559.96</v>
      </c>
      <c r="J579" s="18" t="s">
        <v>367</v>
      </c>
      <c r="K579" s="13" t="s">
        <v>24</v>
      </c>
      <c r="L579" s="74" t="s">
        <v>919</v>
      </c>
      <c r="M579" s="13" t="s">
        <v>79</v>
      </c>
      <c r="N579" s="13" t="s">
        <v>25</v>
      </c>
      <c r="O579" s="35"/>
    </row>
    <row r="580" spans="1:15">
      <c r="A580" s="52">
        <v>43538</v>
      </c>
      <c r="B580" s="13" t="s">
        <v>402</v>
      </c>
      <c r="C580" s="13" t="s">
        <v>21</v>
      </c>
      <c r="D580" s="13" t="s">
        <v>130</v>
      </c>
      <c r="E580" s="38"/>
      <c r="F580" s="38">
        <v>1000</v>
      </c>
      <c r="G580" s="42">
        <f t="shared" si="16"/>
        <v>-4922060</v>
      </c>
      <c r="H580" s="138">
        <f t="shared" si="17"/>
        <v>1.7858418458461318</v>
      </c>
      <c r="I580" s="138">
        <v>559.96</v>
      </c>
      <c r="J580" s="13" t="s">
        <v>129</v>
      </c>
      <c r="K580" s="13" t="s">
        <v>24</v>
      </c>
      <c r="L580" s="74" t="s">
        <v>919</v>
      </c>
      <c r="M580" s="13" t="s">
        <v>79</v>
      </c>
      <c r="N580" s="18" t="s">
        <v>25</v>
      </c>
      <c r="O580" s="57"/>
    </row>
    <row r="581" spans="1:15">
      <c r="A581" s="52">
        <v>43538</v>
      </c>
      <c r="B581" s="13" t="s">
        <v>403</v>
      </c>
      <c r="C581" s="13" t="s">
        <v>21</v>
      </c>
      <c r="D581" s="13" t="s">
        <v>130</v>
      </c>
      <c r="E581" s="38"/>
      <c r="F581" s="38">
        <v>1000</v>
      </c>
      <c r="G581" s="42">
        <f t="shared" si="16"/>
        <v>-4923060</v>
      </c>
      <c r="H581" s="138">
        <f t="shared" si="17"/>
        <v>1.7858418458461318</v>
      </c>
      <c r="I581" s="138">
        <v>559.96</v>
      </c>
      <c r="J581" s="13" t="s">
        <v>129</v>
      </c>
      <c r="K581" s="13" t="s">
        <v>24</v>
      </c>
      <c r="L581" s="74" t="s">
        <v>919</v>
      </c>
      <c r="M581" s="13" t="s">
        <v>79</v>
      </c>
      <c r="N581" s="18" t="s">
        <v>25</v>
      </c>
      <c r="O581" s="57"/>
    </row>
    <row r="582" spans="1:15">
      <c r="A582" s="52">
        <v>43538</v>
      </c>
      <c r="B582" s="13" t="s">
        <v>404</v>
      </c>
      <c r="C582" s="13" t="s">
        <v>21</v>
      </c>
      <c r="D582" s="13" t="s">
        <v>130</v>
      </c>
      <c r="E582" s="38"/>
      <c r="F582" s="38">
        <v>1000</v>
      </c>
      <c r="G582" s="42">
        <f t="shared" si="16"/>
        <v>-4924060</v>
      </c>
      <c r="H582" s="138">
        <f t="shared" si="17"/>
        <v>1.7858418458461318</v>
      </c>
      <c r="I582" s="138">
        <v>559.96</v>
      </c>
      <c r="J582" s="13" t="s">
        <v>129</v>
      </c>
      <c r="K582" s="13" t="s">
        <v>24</v>
      </c>
      <c r="L582" s="74" t="s">
        <v>919</v>
      </c>
      <c r="M582" s="13" t="s">
        <v>79</v>
      </c>
      <c r="N582" s="18" t="s">
        <v>25</v>
      </c>
      <c r="O582" s="57"/>
    </row>
    <row r="583" spans="1:15">
      <c r="A583" s="52">
        <v>43538</v>
      </c>
      <c r="B583" s="13" t="s">
        <v>405</v>
      </c>
      <c r="C583" s="13" t="s">
        <v>21</v>
      </c>
      <c r="D583" s="13" t="s">
        <v>130</v>
      </c>
      <c r="E583" s="38"/>
      <c r="F583" s="38">
        <v>1000</v>
      </c>
      <c r="G583" s="42">
        <f t="shared" si="16"/>
        <v>-4925060</v>
      </c>
      <c r="H583" s="138">
        <f t="shared" si="17"/>
        <v>1.7858418458461318</v>
      </c>
      <c r="I583" s="138">
        <v>559.96</v>
      </c>
      <c r="J583" s="13" t="s">
        <v>129</v>
      </c>
      <c r="K583" s="13" t="s">
        <v>24</v>
      </c>
      <c r="L583" s="74" t="s">
        <v>919</v>
      </c>
      <c r="M583" s="13" t="s">
        <v>79</v>
      </c>
      <c r="N583" s="18" t="s">
        <v>25</v>
      </c>
      <c r="O583" s="57"/>
    </row>
    <row r="584" spans="1:15">
      <c r="A584" s="52">
        <v>43538</v>
      </c>
      <c r="B584" s="13" t="s">
        <v>406</v>
      </c>
      <c r="C584" s="13" t="s">
        <v>21</v>
      </c>
      <c r="D584" s="13" t="s">
        <v>130</v>
      </c>
      <c r="E584" s="38"/>
      <c r="F584" s="38">
        <v>1000</v>
      </c>
      <c r="G584" s="42">
        <f t="shared" si="16"/>
        <v>-4926060</v>
      </c>
      <c r="H584" s="138">
        <f t="shared" si="17"/>
        <v>1.7858418458461318</v>
      </c>
      <c r="I584" s="138">
        <v>559.96</v>
      </c>
      <c r="J584" s="13" t="s">
        <v>129</v>
      </c>
      <c r="K584" s="13" t="s">
        <v>24</v>
      </c>
      <c r="L584" s="74" t="s">
        <v>919</v>
      </c>
      <c r="M584" s="13" t="s">
        <v>79</v>
      </c>
      <c r="N584" s="18" t="s">
        <v>25</v>
      </c>
      <c r="O584" s="57"/>
    </row>
    <row r="585" spans="1:15">
      <c r="A585" s="52">
        <v>43538</v>
      </c>
      <c r="B585" s="13" t="s">
        <v>393</v>
      </c>
      <c r="C585" s="13" t="s">
        <v>21</v>
      </c>
      <c r="D585" s="13" t="s">
        <v>130</v>
      </c>
      <c r="E585" s="38"/>
      <c r="F585" s="38">
        <v>1000</v>
      </c>
      <c r="G585" s="42">
        <f t="shared" si="16"/>
        <v>-4927060</v>
      </c>
      <c r="H585" s="138">
        <f t="shared" si="17"/>
        <v>1.7858418458461318</v>
      </c>
      <c r="I585" s="138">
        <v>559.96</v>
      </c>
      <c r="J585" s="13" t="s">
        <v>129</v>
      </c>
      <c r="K585" s="13" t="s">
        <v>24</v>
      </c>
      <c r="L585" s="74" t="s">
        <v>919</v>
      </c>
      <c r="M585" s="13" t="s">
        <v>79</v>
      </c>
      <c r="N585" s="18" t="s">
        <v>25</v>
      </c>
      <c r="O585" s="57"/>
    </row>
    <row r="586" spans="1:15">
      <c r="A586" s="52">
        <v>43538</v>
      </c>
      <c r="B586" s="13" t="s">
        <v>407</v>
      </c>
      <c r="C586" s="41" t="s">
        <v>206</v>
      </c>
      <c r="D586" s="13" t="s">
        <v>128</v>
      </c>
      <c r="E586" s="38"/>
      <c r="F586" s="38">
        <v>2000</v>
      </c>
      <c r="G586" s="42">
        <f t="shared" si="16"/>
        <v>-4929060</v>
      </c>
      <c r="H586" s="138">
        <f t="shared" si="17"/>
        <v>3.623779239368738</v>
      </c>
      <c r="I586" s="138">
        <v>551.91</v>
      </c>
      <c r="J586" s="13" t="s">
        <v>129</v>
      </c>
      <c r="K586" s="13" t="s">
        <v>24</v>
      </c>
      <c r="L586" s="41" t="s">
        <v>1000</v>
      </c>
      <c r="M586" s="13" t="s">
        <v>79</v>
      </c>
      <c r="N586" s="18" t="s">
        <v>25</v>
      </c>
      <c r="O586" s="57"/>
    </row>
    <row r="587" spans="1:15">
      <c r="A587" s="52">
        <v>43538</v>
      </c>
      <c r="B587" s="13" t="s">
        <v>395</v>
      </c>
      <c r="C587" s="13" t="s">
        <v>21</v>
      </c>
      <c r="D587" s="13" t="s">
        <v>130</v>
      </c>
      <c r="E587" s="38"/>
      <c r="F587" s="38">
        <v>1000</v>
      </c>
      <c r="G587" s="42">
        <f t="shared" si="16"/>
        <v>-4930060</v>
      </c>
      <c r="H587" s="138">
        <f t="shared" si="17"/>
        <v>1.7858418458461318</v>
      </c>
      <c r="I587" s="138">
        <v>559.96</v>
      </c>
      <c r="J587" s="13" t="s">
        <v>129</v>
      </c>
      <c r="K587" s="13" t="s">
        <v>24</v>
      </c>
      <c r="L587" s="74" t="s">
        <v>919</v>
      </c>
      <c r="M587" s="13" t="s">
        <v>79</v>
      </c>
      <c r="N587" s="18" t="s">
        <v>25</v>
      </c>
      <c r="O587" s="57"/>
    </row>
    <row r="588" spans="1:15">
      <c r="A588" s="52">
        <v>43538</v>
      </c>
      <c r="B588" s="18" t="s">
        <v>455</v>
      </c>
      <c r="C588" s="13" t="s">
        <v>21</v>
      </c>
      <c r="D588" s="13" t="s">
        <v>22</v>
      </c>
      <c r="E588" s="46"/>
      <c r="F588" s="46">
        <v>2000</v>
      </c>
      <c r="G588" s="42">
        <f t="shared" ref="G588:G651" si="18">G587+E588-F588</f>
        <v>-4932060</v>
      </c>
      <c r="H588" s="138">
        <f t="shared" ref="H588:H651" si="19">+F588/I588</f>
        <v>3.5283325100557477</v>
      </c>
      <c r="I588" s="138">
        <v>566.84</v>
      </c>
      <c r="J588" s="18" t="s">
        <v>160</v>
      </c>
      <c r="K588" s="41" t="s">
        <v>24</v>
      </c>
      <c r="L588" s="74" t="s">
        <v>916</v>
      </c>
      <c r="M588" s="13" t="s">
        <v>79</v>
      </c>
      <c r="N588" s="18" t="s">
        <v>25</v>
      </c>
      <c r="O588" s="33"/>
    </row>
    <row r="589" spans="1:15">
      <c r="A589" s="52">
        <v>43538</v>
      </c>
      <c r="B589" s="18" t="s">
        <v>456</v>
      </c>
      <c r="C589" s="13" t="s">
        <v>21</v>
      </c>
      <c r="D589" s="13" t="s">
        <v>22</v>
      </c>
      <c r="E589" s="46"/>
      <c r="F589" s="46">
        <v>2000</v>
      </c>
      <c r="G589" s="42">
        <f t="shared" si="18"/>
        <v>-4934060</v>
      </c>
      <c r="H589" s="138">
        <f t="shared" si="19"/>
        <v>3.5283325100557477</v>
      </c>
      <c r="I589" s="138">
        <v>566.84</v>
      </c>
      <c r="J589" s="18" t="s">
        <v>160</v>
      </c>
      <c r="K589" s="41" t="s">
        <v>24</v>
      </c>
      <c r="L589" s="74" t="s">
        <v>916</v>
      </c>
      <c r="M589" s="13" t="s">
        <v>79</v>
      </c>
      <c r="N589" s="18" t="s">
        <v>25</v>
      </c>
      <c r="O589" s="33"/>
    </row>
    <row r="590" spans="1:15">
      <c r="A590" s="52">
        <v>43538</v>
      </c>
      <c r="B590" s="18" t="s">
        <v>457</v>
      </c>
      <c r="C590" s="13" t="s">
        <v>21</v>
      </c>
      <c r="D590" s="13" t="s">
        <v>22</v>
      </c>
      <c r="E590" s="46"/>
      <c r="F590" s="46">
        <v>2000</v>
      </c>
      <c r="G590" s="42">
        <f t="shared" si="18"/>
        <v>-4936060</v>
      </c>
      <c r="H590" s="138">
        <f t="shared" si="19"/>
        <v>3.5283325100557477</v>
      </c>
      <c r="I590" s="138">
        <v>566.84</v>
      </c>
      <c r="J590" s="18" t="s">
        <v>160</v>
      </c>
      <c r="K590" s="41" t="s">
        <v>24</v>
      </c>
      <c r="L590" s="74" t="s">
        <v>916</v>
      </c>
      <c r="M590" s="13" t="s">
        <v>79</v>
      </c>
      <c r="N590" s="18" t="s">
        <v>25</v>
      </c>
      <c r="O590" s="33"/>
    </row>
    <row r="591" spans="1:15">
      <c r="A591" s="52">
        <v>43538</v>
      </c>
      <c r="B591" s="18" t="s">
        <v>458</v>
      </c>
      <c r="C591" s="13" t="s">
        <v>21</v>
      </c>
      <c r="D591" s="13" t="s">
        <v>22</v>
      </c>
      <c r="E591" s="46"/>
      <c r="F591" s="46">
        <v>2000</v>
      </c>
      <c r="G591" s="42">
        <f t="shared" si="18"/>
        <v>-4938060</v>
      </c>
      <c r="H591" s="138">
        <f t="shared" si="19"/>
        <v>3.5283325100557477</v>
      </c>
      <c r="I591" s="138">
        <v>566.84</v>
      </c>
      <c r="J591" s="18" t="s">
        <v>160</v>
      </c>
      <c r="K591" s="41" t="s">
        <v>24</v>
      </c>
      <c r="L591" s="74" t="s">
        <v>916</v>
      </c>
      <c r="M591" s="13" t="s">
        <v>79</v>
      </c>
      <c r="N591" s="18" t="s">
        <v>25</v>
      </c>
      <c r="O591" s="33"/>
    </row>
    <row r="592" spans="1:15">
      <c r="A592" s="52">
        <v>43538</v>
      </c>
      <c r="B592" s="18" t="s">
        <v>459</v>
      </c>
      <c r="C592" s="13" t="s">
        <v>21</v>
      </c>
      <c r="D592" s="13" t="s">
        <v>22</v>
      </c>
      <c r="E592" s="46"/>
      <c r="F592" s="46">
        <v>1000</v>
      </c>
      <c r="G592" s="42">
        <f t="shared" si="18"/>
        <v>-4939060</v>
      </c>
      <c r="H592" s="138">
        <f t="shared" si="19"/>
        <v>1.7641662550278738</v>
      </c>
      <c r="I592" s="138">
        <v>566.84</v>
      </c>
      <c r="J592" s="18" t="s">
        <v>160</v>
      </c>
      <c r="K592" s="41" t="s">
        <v>24</v>
      </c>
      <c r="L592" s="74" t="s">
        <v>916</v>
      </c>
      <c r="M592" s="13" t="s">
        <v>79</v>
      </c>
      <c r="N592" s="18" t="s">
        <v>25</v>
      </c>
      <c r="O592" s="33"/>
    </row>
    <row r="593" spans="1:15">
      <c r="A593" s="52">
        <v>43538</v>
      </c>
      <c r="B593" s="18" t="s">
        <v>628</v>
      </c>
      <c r="C593" s="13" t="s">
        <v>21</v>
      </c>
      <c r="D593" s="41" t="s">
        <v>77</v>
      </c>
      <c r="E593" s="40"/>
      <c r="F593" s="40">
        <v>700</v>
      </c>
      <c r="G593" s="42">
        <f t="shared" si="18"/>
        <v>-4939760</v>
      </c>
      <c r="H593" s="138">
        <f t="shared" si="19"/>
        <v>1.2500892920922921</v>
      </c>
      <c r="I593" s="138">
        <v>559.96</v>
      </c>
      <c r="J593" s="18" t="s">
        <v>588</v>
      </c>
      <c r="K593" s="41" t="s">
        <v>24</v>
      </c>
      <c r="L593" s="74" t="s">
        <v>919</v>
      </c>
      <c r="M593" s="13" t="s">
        <v>79</v>
      </c>
      <c r="N593" s="18" t="s">
        <v>25</v>
      </c>
      <c r="O593" s="30"/>
    </row>
    <row r="594" spans="1:15">
      <c r="A594" s="52">
        <v>43538</v>
      </c>
      <c r="B594" s="18" t="s">
        <v>631</v>
      </c>
      <c r="C594" s="13" t="s">
        <v>21</v>
      </c>
      <c r="D594" s="41" t="s">
        <v>77</v>
      </c>
      <c r="E594" s="40"/>
      <c r="F594" s="40">
        <v>700</v>
      </c>
      <c r="G594" s="42">
        <f t="shared" si="18"/>
        <v>-4940460</v>
      </c>
      <c r="H594" s="138">
        <f t="shared" si="19"/>
        <v>1.2500892920922921</v>
      </c>
      <c r="I594" s="138">
        <v>559.96</v>
      </c>
      <c r="J594" s="18" t="s">
        <v>588</v>
      </c>
      <c r="K594" s="41" t="s">
        <v>24</v>
      </c>
      <c r="L594" s="74" t="s">
        <v>919</v>
      </c>
      <c r="M594" s="13" t="s">
        <v>79</v>
      </c>
      <c r="N594" s="18" t="s">
        <v>25</v>
      </c>
      <c r="O594" s="30"/>
    </row>
    <row r="595" spans="1:15">
      <c r="A595" s="52">
        <v>43538</v>
      </c>
      <c r="B595" s="18" t="s">
        <v>1010</v>
      </c>
      <c r="C595" s="41" t="s">
        <v>632</v>
      </c>
      <c r="D595" s="41" t="s">
        <v>77</v>
      </c>
      <c r="E595" s="40"/>
      <c r="F595" s="40">
        <v>20000</v>
      </c>
      <c r="G595" s="42">
        <f t="shared" si="18"/>
        <v>-4960460</v>
      </c>
      <c r="H595" s="138">
        <f t="shared" si="19"/>
        <v>35.716836916922638</v>
      </c>
      <c r="I595" s="138">
        <v>559.96</v>
      </c>
      <c r="J595" s="18" t="s">
        <v>588</v>
      </c>
      <c r="K595" s="41">
        <v>49</v>
      </c>
      <c r="L595" s="74" t="s">
        <v>919</v>
      </c>
      <c r="M595" s="13" t="s">
        <v>79</v>
      </c>
      <c r="N595" s="18" t="s">
        <v>36</v>
      </c>
      <c r="O595" s="58"/>
    </row>
    <row r="596" spans="1:15">
      <c r="A596" s="52">
        <v>43538</v>
      </c>
      <c r="B596" s="18" t="s">
        <v>633</v>
      </c>
      <c r="C596" s="13" t="s">
        <v>21</v>
      </c>
      <c r="D596" s="41" t="s">
        <v>77</v>
      </c>
      <c r="E596" s="40"/>
      <c r="F596" s="40">
        <v>700</v>
      </c>
      <c r="G596" s="42">
        <f t="shared" si="18"/>
        <v>-4961160</v>
      </c>
      <c r="H596" s="138">
        <f t="shared" si="19"/>
        <v>1.2500892920922921</v>
      </c>
      <c r="I596" s="138">
        <v>559.96</v>
      </c>
      <c r="J596" s="18" t="s">
        <v>588</v>
      </c>
      <c r="K596" s="41" t="s">
        <v>24</v>
      </c>
      <c r="L596" s="74" t="s">
        <v>919</v>
      </c>
      <c r="M596" s="13" t="s">
        <v>79</v>
      </c>
      <c r="N596" s="18" t="s">
        <v>25</v>
      </c>
      <c r="O596" s="30"/>
    </row>
    <row r="597" spans="1:15">
      <c r="A597" s="52">
        <v>43538</v>
      </c>
      <c r="B597" s="18" t="s">
        <v>634</v>
      </c>
      <c r="C597" s="13" t="s">
        <v>21</v>
      </c>
      <c r="D597" s="41" t="s">
        <v>77</v>
      </c>
      <c r="E597" s="40"/>
      <c r="F597" s="40">
        <v>700</v>
      </c>
      <c r="G597" s="42">
        <f t="shared" si="18"/>
        <v>-4961860</v>
      </c>
      <c r="H597" s="138">
        <f t="shared" si="19"/>
        <v>1.2500892920922921</v>
      </c>
      <c r="I597" s="138">
        <v>559.96</v>
      </c>
      <c r="J597" s="18" t="s">
        <v>588</v>
      </c>
      <c r="K597" s="41" t="s">
        <v>24</v>
      </c>
      <c r="L597" s="74" t="s">
        <v>919</v>
      </c>
      <c r="M597" s="13" t="s">
        <v>79</v>
      </c>
      <c r="N597" s="18" t="s">
        <v>25</v>
      </c>
      <c r="O597" s="30"/>
    </row>
    <row r="598" spans="1:15">
      <c r="A598" s="52">
        <v>43538</v>
      </c>
      <c r="B598" s="18" t="s">
        <v>636</v>
      </c>
      <c r="C598" s="13" t="s">
        <v>21</v>
      </c>
      <c r="D598" s="41" t="s">
        <v>77</v>
      </c>
      <c r="E598" s="40"/>
      <c r="F598" s="40">
        <v>700</v>
      </c>
      <c r="G598" s="42">
        <f t="shared" si="18"/>
        <v>-4962560</v>
      </c>
      <c r="H598" s="138">
        <f t="shared" si="19"/>
        <v>1.2500892920922921</v>
      </c>
      <c r="I598" s="138">
        <v>559.96</v>
      </c>
      <c r="J598" s="18" t="s">
        <v>588</v>
      </c>
      <c r="K598" s="41" t="s">
        <v>24</v>
      </c>
      <c r="L598" s="74" t="s">
        <v>919</v>
      </c>
      <c r="M598" s="13" t="s">
        <v>79</v>
      </c>
      <c r="N598" s="18" t="s">
        <v>25</v>
      </c>
      <c r="O598" s="30"/>
    </row>
    <row r="599" spans="1:15">
      <c r="A599" s="52">
        <v>43538</v>
      </c>
      <c r="B599" s="18" t="s">
        <v>627</v>
      </c>
      <c r="C599" s="13" t="s">
        <v>21</v>
      </c>
      <c r="D599" s="41" t="s">
        <v>77</v>
      </c>
      <c r="E599" s="40"/>
      <c r="F599" s="40">
        <v>700</v>
      </c>
      <c r="G599" s="42">
        <f t="shared" si="18"/>
        <v>-4963260</v>
      </c>
      <c r="H599" s="138">
        <f t="shared" si="19"/>
        <v>1.2500892920922921</v>
      </c>
      <c r="I599" s="138">
        <v>559.96</v>
      </c>
      <c r="J599" s="18" t="s">
        <v>588</v>
      </c>
      <c r="K599" s="41" t="s">
        <v>24</v>
      </c>
      <c r="L599" s="74" t="s">
        <v>919</v>
      </c>
      <c r="M599" s="13" t="s">
        <v>79</v>
      </c>
      <c r="N599" s="18" t="s">
        <v>25</v>
      </c>
      <c r="O599" s="30"/>
    </row>
    <row r="600" spans="1:15">
      <c r="A600" s="52">
        <v>43538</v>
      </c>
      <c r="B600" s="18" t="s">
        <v>595</v>
      </c>
      <c r="C600" s="13" t="s">
        <v>21</v>
      </c>
      <c r="D600" s="41" t="s">
        <v>77</v>
      </c>
      <c r="E600" s="40"/>
      <c r="F600" s="40">
        <v>700</v>
      </c>
      <c r="G600" s="42">
        <f t="shared" si="18"/>
        <v>-4963960</v>
      </c>
      <c r="H600" s="138">
        <f t="shared" si="19"/>
        <v>1.2500892920922921</v>
      </c>
      <c r="I600" s="138">
        <v>559.96</v>
      </c>
      <c r="J600" s="18" t="s">
        <v>588</v>
      </c>
      <c r="K600" s="41" t="s">
        <v>24</v>
      </c>
      <c r="L600" s="74" t="s">
        <v>919</v>
      </c>
      <c r="M600" s="13" t="s">
        <v>79</v>
      </c>
      <c r="N600" s="18" t="s">
        <v>25</v>
      </c>
      <c r="O600" s="30"/>
    </row>
    <row r="601" spans="1:15">
      <c r="A601" s="52">
        <v>43538</v>
      </c>
      <c r="B601" s="41" t="s">
        <v>717</v>
      </c>
      <c r="C601" s="13" t="s">
        <v>21</v>
      </c>
      <c r="D601" s="41" t="s">
        <v>77</v>
      </c>
      <c r="E601" s="38"/>
      <c r="F601" s="38">
        <v>500</v>
      </c>
      <c r="G601" s="42">
        <f t="shared" si="18"/>
        <v>-4964460</v>
      </c>
      <c r="H601" s="138">
        <f t="shared" si="19"/>
        <v>0.89292092292306591</v>
      </c>
      <c r="I601" s="138">
        <v>559.96</v>
      </c>
      <c r="J601" s="18" t="s">
        <v>135</v>
      </c>
      <c r="K601" s="41" t="s">
        <v>24</v>
      </c>
      <c r="L601" s="74" t="s">
        <v>919</v>
      </c>
      <c r="M601" s="13" t="s">
        <v>79</v>
      </c>
      <c r="N601" s="18" t="s">
        <v>25</v>
      </c>
    </row>
    <row r="602" spans="1:15">
      <c r="A602" s="52">
        <v>43538</v>
      </c>
      <c r="B602" s="41" t="s">
        <v>718</v>
      </c>
      <c r="C602" s="13" t="s">
        <v>21</v>
      </c>
      <c r="D602" s="41" t="s">
        <v>77</v>
      </c>
      <c r="E602" s="38"/>
      <c r="F602" s="38">
        <v>500</v>
      </c>
      <c r="G602" s="42">
        <f t="shared" si="18"/>
        <v>-4964960</v>
      </c>
      <c r="H602" s="138">
        <f t="shared" si="19"/>
        <v>0.89292092292306591</v>
      </c>
      <c r="I602" s="138">
        <v>559.96</v>
      </c>
      <c r="J602" s="18" t="s">
        <v>135</v>
      </c>
      <c r="K602" s="41" t="s">
        <v>24</v>
      </c>
      <c r="L602" s="74" t="s">
        <v>919</v>
      </c>
      <c r="M602" s="13" t="s">
        <v>79</v>
      </c>
      <c r="N602" s="18" t="s">
        <v>25</v>
      </c>
    </row>
    <row r="603" spans="1:15">
      <c r="A603" s="52">
        <v>43538</v>
      </c>
      <c r="B603" s="41" t="s">
        <v>719</v>
      </c>
      <c r="C603" s="13" t="s">
        <v>21</v>
      </c>
      <c r="D603" s="41" t="s">
        <v>77</v>
      </c>
      <c r="E603" s="38"/>
      <c r="F603" s="38">
        <v>500</v>
      </c>
      <c r="G603" s="42">
        <f t="shared" si="18"/>
        <v>-4965460</v>
      </c>
      <c r="H603" s="138">
        <f t="shared" si="19"/>
        <v>0.89292092292306591</v>
      </c>
      <c r="I603" s="138">
        <v>559.96</v>
      </c>
      <c r="J603" s="18" t="s">
        <v>135</v>
      </c>
      <c r="K603" s="41" t="s">
        <v>24</v>
      </c>
      <c r="L603" s="74" t="s">
        <v>919</v>
      </c>
      <c r="M603" s="13" t="s">
        <v>79</v>
      </c>
      <c r="N603" s="18" t="s">
        <v>25</v>
      </c>
    </row>
    <row r="604" spans="1:15">
      <c r="A604" s="52">
        <v>43539</v>
      </c>
      <c r="B604" s="13" t="s">
        <v>40</v>
      </c>
      <c r="C604" s="13" t="s">
        <v>41</v>
      </c>
      <c r="D604" s="13" t="s">
        <v>22</v>
      </c>
      <c r="E604" s="38"/>
      <c r="F604" s="38">
        <v>10000</v>
      </c>
      <c r="G604" s="42">
        <f t="shared" si="18"/>
        <v>-4975460</v>
      </c>
      <c r="H604" s="138">
        <f t="shared" si="19"/>
        <v>17.641662550278738</v>
      </c>
      <c r="I604" s="138">
        <v>566.84</v>
      </c>
      <c r="J604" s="13" t="s">
        <v>23</v>
      </c>
      <c r="K604" s="13" t="s">
        <v>31</v>
      </c>
      <c r="L604" s="74" t="s">
        <v>916</v>
      </c>
      <c r="M604" s="13" t="s">
        <v>79</v>
      </c>
      <c r="N604" s="18" t="s">
        <v>25</v>
      </c>
      <c r="O604" s="29"/>
    </row>
    <row r="605" spans="1:15">
      <c r="A605" s="52">
        <v>43539</v>
      </c>
      <c r="B605" s="13" t="s">
        <v>48</v>
      </c>
      <c r="C605" s="13" t="s">
        <v>21</v>
      </c>
      <c r="D605" s="13" t="s">
        <v>22</v>
      </c>
      <c r="E605" s="38"/>
      <c r="F605" s="38">
        <v>5000</v>
      </c>
      <c r="G605" s="42">
        <f t="shared" si="18"/>
        <v>-4980460</v>
      </c>
      <c r="H605" s="138">
        <f t="shared" si="19"/>
        <v>8.8208312751393692</v>
      </c>
      <c r="I605" s="138">
        <v>566.84</v>
      </c>
      <c r="J605" s="13" t="s">
        <v>23</v>
      </c>
      <c r="K605" s="13" t="s">
        <v>31</v>
      </c>
      <c r="L605" s="74" t="s">
        <v>916</v>
      </c>
      <c r="M605" s="13" t="s">
        <v>79</v>
      </c>
      <c r="N605" s="18" t="s">
        <v>25</v>
      </c>
      <c r="O605" s="29"/>
    </row>
    <row r="606" spans="1:15">
      <c r="A606" s="52">
        <v>43539</v>
      </c>
      <c r="B606" s="13" t="s">
        <v>49</v>
      </c>
      <c r="C606" s="13" t="s">
        <v>21</v>
      </c>
      <c r="D606" s="13" t="s">
        <v>22</v>
      </c>
      <c r="E606" s="38"/>
      <c r="F606" s="38">
        <v>400</v>
      </c>
      <c r="G606" s="42">
        <f t="shared" si="18"/>
        <v>-4980860</v>
      </c>
      <c r="H606" s="138">
        <f t="shared" si="19"/>
        <v>0.70566650201114944</v>
      </c>
      <c r="I606" s="138">
        <v>566.84</v>
      </c>
      <c r="J606" s="13" t="s">
        <v>23</v>
      </c>
      <c r="K606" s="13" t="s">
        <v>31</v>
      </c>
      <c r="L606" s="74" t="s">
        <v>916</v>
      </c>
      <c r="M606" s="13" t="s">
        <v>79</v>
      </c>
      <c r="N606" s="18" t="s">
        <v>25</v>
      </c>
      <c r="O606" s="29"/>
    </row>
    <row r="607" spans="1:15">
      <c r="A607" s="52">
        <v>43539</v>
      </c>
      <c r="B607" s="13" t="s">
        <v>50</v>
      </c>
      <c r="C607" s="13" t="s">
        <v>41</v>
      </c>
      <c r="D607" s="13" t="s">
        <v>22</v>
      </c>
      <c r="E607" s="38"/>
      <c r="F607" s="38">
        <v>45000</v>
      </c>
      <c r="G607" s="42">
        <f t="shared" si="18"/>
        <v>-5025860</v>
      </c>
      <c r="H607" s="138">
        <f t="shared" si="19"/>
        <v>79.387481476254322</v>
      </c>
      <c r="I607" s="138">
        <v>566.84</v>
      </c>
      <c r="J607" s="13" t="s">
        <v>23</v>
      </c>
      <c r="K607" s="13">
        <v>93</v>
      </c>
      <c r="L607" s="74" t="s">
        <v>916</v>
      </c>
      <c r="M607" s="13" t="s">
        <v>79</v>
      </c>
      <c r="N607" s="18" t="s">
        <v>36</v>
      </c>
      <c r="O607" s="33"/>
    </row>
    <row r="608" spans="1:15">
      <c r="A608" s="52">
        <v>43539</v>
      </c>
      <c r="B608" s="41" t="s">
        <v>109</v>
      </c>
      <c r="C608" s="13" t="s">
        <v>21</v>
      </c>
      <c r="D608" s="41" t="s">
        <v>77</v>
      </c>
      <c r="E608" s="46"/>
      <c r="F608" s="46">
        <v>500</v>
      </c>
      <c r="G608" s="42">
        <f t="shared" si="18"/>
        <v>-5026360</v>
      </c>
      <c r="H608" s="138">
        <f t="shared" si="19"/>
        <v>0.89292092292306591</v>
      </c>
      <c r="I608" s="138">
        <v>559.96</v>
      </c>
      <c r="J608" s="41" t="s">
        <v>78</v>
      </c>
      <c r="K608" s="41" t="s">
        <v>24</v>
      </c>
      <c r="L608" s="74" t="s">
        <v>919</v>
      </c>
      <c r="M608" s="13" t="s">
        <v>79</v>
      </c>
      <c r="N608" s="18" t="s">
        <v>25</v>
      </c>
      <c r="O608" s="30"/>
    </row>
    <row r="609" spans="1:15">
      <c r="A609" s="52">
        <v>43539</v>
      </c>
      <c r="B609" s="41" t="s">
        <v>110</v>
      </c>
      <c r="C609" s="13" t="s">
        <v>21</v>
      </c>
      <c r="D609" s="41" t="s">
        <v>77</v>
      </c>
      <c r="E609" s="46"/>
      <c r="F609" s="46">
        <v>300</v>
      </c>
      <c r="G609" s="42">
        <f t="shared" si="18"/>
        <v>-5026660</v>
      </c>
      <c r="H609" s="138">
        <f t="shared" si="19"/>
        <v>0.53575255375383957</v>
      </c>
      <c r="I609" s="138">
        <v>559.96</v>
      </c>
      <c r="J609" s="41" t="s">
        <v>78</v>
      </c>
      <c r="K609" s="41" t="s">
        <v>24</v>
      </c>
      <c r="L609" s="74" t="s">
        <v>919</v>
      </c>
      <c r="M609" s="13" t="s">
        <v>79</v>
      </c>
      <c r="N609" s="18" t="s">
        <v>25</v>
      </c>
      <c r="O609" s="30"/>
    </row>
    <row r="610" spans="1:15">
      <c r="A610" s="52">
        <v>43539</v>
      </c>
      <c r="B610" s="41" t="s">
        <v>111</v>
      </c>
      <c r="C610" s="13" t="s">
        <v>21</v>
      </c>
      <c r="D610" s="41" t="s">
        <v>77</v>
      </c>
      <c r="E610" s="46"/>
      <c r="F610" s="46">
        <v>300</v>
      </c>
      <c r="G610" s="42">
        <f t="shared" si="18"/>
        <v>-5026960</v>
      </c>
      <c r="H610" s="138">
        <f t="shared" si="19"/>
        <v>0.53575255375383957</v>
      </c>
      <c r="I610" s="138">
        <v>559.96</v>
      </c>
      <c r="J610" s="41" t="s">
        <v>78</v>
      </c>
      <c r="K610" s="41" t="s">
        <v>24</v>
      </c>
      <c r="L610" s="74" t="s">
        <v>919</v>
      </c>
      <c r="M610" s="13" t="s">
        <v>79</v>
      </c>
      <c r="N610" s="18" t="s">
        <v>25</v>
      </c>
      <c r="O610" s="30"/>
    </row>
    <row r="611" spans="1:15">
      <c r="A611" s="52">
        <v>43539</v>
      </c>
      <c r="B611" s="41" t="s">
        <v>112</v>
      </c>
      <c r="C611" s="13" t="s">
        <v>21</v>
      </c>
      <c r="D611" s="41" t="s">
        <v>77</v>
      </c>
      <c r="E611" s="46"/>
      <c r="F611" s="46">
        <v>500</v>
      </c>
      <c r="G611" s="42">
        <f t="shared" si="18"/>
        <v>-5027460</v>
      </c>
      <c r="H611" s="138">
        <f t="shared" si="19"/>
        <v>0.89292092292306591</v>
      </c>
      <c r="I611" s="138">
        <v>559.96</v>
      </c>
      <c r="J611" s="41" t="s">
        <v>78</v>
      </c>
      <c r="K611" s="41" t="s">
        <v>24</v>
      </c>
      <c r="L611" s="74" t="s">
        <v>919</v>
      </c>
      <c r="M611" s="13" t="s">
        <v>79</v>
      </c>
      <c r="N611" s="18" t="s">
        <v>25</v>
      </c>
      <c r="O611" s="30"/>
    </row>
    <row r="612" spans="1:15">
      <c r="A612" s="52">
        <v>43539</v>
      </c>
      <c r="B612" s="41" t="s">
        <v>113</v>
      </c>
      <c r="C612" s="13" t="s">
        <v>21</v>
      </c>
      <c r="D612" s="41" t="s">
        <v>77</v>
      </c>
      <c r="E612" s="46"/>
      <c r="F612" s="46">
        <v>500</v>
      </c>
      <c r="G612" s="42">
        <f t="shared" si="18"/>
        <v>-5027960</v>
      </c>
      <c r="H612" s="138">
        <f t="shared" si="19"/>
        <v>0.89292092292306591</v>
      </c>
      <c r="I612" s="138">
        <v>559.96</v>
      </c>
      <c r="J612" s="41" t="s">
        <v>78</v>
      </c>
      <c r="K612" s="41" t="s">
        <v>24</v>
      </c>
      <c r="L612" s="74" t="s">
        <v>919</v>
      </c>
      <c r="M612" s="13" t="s">
        <v>79</v>
      </c>
      <c r="N612" s="18" t="s">
        <v>25</v>
      </c>
      <c r="O612" s="30"/>
    </row>
    <row r="613" spans="1:15">
      <c r="A613" s="52">
        <v>43539</v>
      </c>
      <c r="B613" s="41" t="s">
        <v>114</v>
      </c>
      <c r="C613" s="13" t="s">
        <v>21</v>
      </c>
      <c r="D613" s="41" t="s">
        <v>77</v>
      </c>
      <c r="E613" s="46"/>
      <c r="F613" s="46">
        <v>500</v>
      </c>
      <c r="G613" s="42">
        <f t="shared" si="18"/>
        <v>-5028460</v>
      </c>
      <c r="H613" s="138">
        <f t="shared" si="19"/>
        <v>0.89292092292306591</v>
      </c>
      <c r="I613" s="138">
        <v>559.96</v>
      </c>
      <c r="J613" s="41" t="s">
        <v>78</v>
      </c>
      <c r="K613" s="41" t="s">
        <v>24</v>
      </c>
      <c r="L613" s="74" t="s">
        <v>919</v>
      </c>
      <c r="M613" s="13" t="s">
        <v>79</v>
      </c>
      <c r="N613" s="18" t="s">
        <v>25</v>
      </c>
      <c r="O613" s="30"/>
    </row>
    <row r="614" spans="1:15">
      <c r="A614" s="52">
        <v>43539</v>
      </c>
      <c r="B614" s="41" t="s">
        <v>90</v>
      </c>
      <c r="C614" s="13" t="s">
        <v>21</v>
      </c>
      <c r="D614" s="41" t="s">
        <v>77</v>
      </c>
      <c r="E614" s="46"/>
      <c r="F614" s="46">
        <v>300</v>
      </c>
      <c r="G614" s="42">
        <f t="shared" si="18"/>
        <v>-5028760</v>
      </c>
      <c r="H614" s="138">
        <f t="shared" si="19"/>
        <v>0.53575255375383957</v>
      </c>
      <c r="I614" s="138">
        <v>559.96</v>
      </c>
      <c r="J614" s="41" t="s">
        <v>78</v>
      </c>
      <c r="K614" s="41" t="s">
        <v>24</v>
      </c>
      <c r="L614" s="74" t="s">
        <v>919</v>
      </c>
      <c r="M614" s="13" t="s">
        <v>79</v>
      </c>
      <c r="N614" s="18" t="s">
        <v>25</v>
      </c>
      <c r="O614" s="30"/>
    </row>
    <row r="615" spans="1:15">
      <c r="A615" s="52">
        <v>43539</v>
      </c>
      <c r="B615" s="41" t="s">
        <v>91</v>
      </c>
      <c r="C615" s="13" t="s">
        <v>21</v>
      </c>
      <c r="D615" s="41" t="s">
        <v>77</v>
      </c>
      <c r="E615" s="46"/>
      <c r="F615" s="46">
        <v>300</v>
      </c>
      <c r="G615" s="42">
        <f t="shared" si="18"/>
        <v>-5029060</v>
      </c>
      <c r="H615" s="138">
        <f t="shared" si="19"/>
        <v>0.53575255375383957</v>
      </c>
      <c r="I615" s="138">
        <v>559.96</v>
      </c>
      <c r="J615" s="41" t="s">
        <v>78</v>
      </c>
      <c r="K615" s="41" t="s">
        <v>24</v>
      </c>
      <c r="L615" s="74" t="s">
        <v>919</v>
      </c>
      <c r="M615" s="13" t="s">
        <v>79</v>
      </c>
      <c r="N615" s="18" t="s">
        <v>25</v>
      </c>
      <c r="O615" s="30"/>
    </row>
    <row r="616" spans="1:15">
      <c r="A616" s="52">
        <v>43539</v>
      </c>
      <c r="B616" s="41" t="s">
        <v>115</v>
      </c>
      <c r="C616" s="13" t="s">
        <v>21</v>
      </c>
      <c r="D616" s="41" t="s">
        <v>77</v>
      </c>
      <c r="E616" s="46"/>
      <c r="F616" s="46">
        <v>500</v>
      </c>
      <c r="G616" s="42">
        <f t="shared" si="18"/>
        <v>-5029560</v>
      </c>
      <c r="H616" s="138">
        <f t="shared" si="19"/>
        <v>0.89292092292306591</v>
      </c>
      <c r="I616" s="138">
        <v>559.96</v>
      </c>
      <c r="J616" s="41" t="s">
        <v>78</v>
      </c>
      <c r="K616" s="41" t="s">
        <v>24</v>
      </c>
      <c r="L616" s="74" t="s">
        <v>919</v>
      </c>
      <c r="M616" s="13" t="s">
        <v>79</v>
      </c>
      <c r="N616" s="18" t="s">
        <v>25</v>
      </c>
      <c r="O616" s="30"/>
    </row>
    <row r="617" spans="1:15">
      <c r="A617" s="52">
        <v>43539</v>
      </c>
      <c r="B617" s="41" t="s">
        <v>116</v>
      </c>
      <c r="C617" s="13" t="s">
        <v>21</v>
      </c>
      <c r="D617" s="41" t="s">
        <v>77</v>
      </c>
      <c r="E617" s="46"/>
      <c r="F617" s="46">
        <v>500</v>
      </c>
      <c r="G617" s="42">
        <f t="shared" si="18"/>
        <v>-5030060</v>
      </c>
      <c r="H617" s="138">
        <f t="shared" si="19"/>
        <v>0.89292092292306591</v>
      </c>
      <c r="I617" s="138">
        <v>559.96</v>
      </c>
      <c r="J617" s="41" t="s">
        <v>78</v>
      </c>
      <c r="K617" s="41" t="s">
        <v>24</v>
      </c>
      <c r="L617" s="74" t="s">
        <v>919</v>
      </c>
      <c r="M617" s="13" t="s">
        <v>79</v>
      </c>
      <c r="N617" s="18" t="s">
        <v>25</v>
      </c>
      <c r="O617" s="30"/>
    </row>
    <row r="618" spans="1:15">
      <c r="A618" s="52">
        <v>43539</v>
      </c>
      <c r="B618" s="41" t="s">
        <v>117</v>
      </c>
      <c r="C618" s="13" t="s">
        <v>21</v>
      </c>
      <c r="D618" s="41" t="s">
        <v>77</v>
      </c>
      <c r="E618" s="46"/>
      <c r="F618" s="46">
        <v>500</v>
      </c>
      <c r="G618" s="42">
        <f t="shared" si="18"/>
        <v>-5030560</v>
      </c>
      <c r="H618" s="138">
        <f t="shared" si="19"/>
        <v>0.89292092292306591</v>
      </c>
      <c r="I618" s="138">
        <v>559.96</v>
      </c>
      <c r="J618" s="41" t="s">
        <v>78</v>
      </c>
      <c r="K618" s="41" t="s">
        <v>24</v>
      </c>
      <c r="L618" s="74" t="s">
        <v>919</v>
      </c>
      <c r="M618" s="13" t="s">
        <v>79</v>
      </c>
      <c r="N618" s="18" t="s">
        <v>25</v>
      </c>
      <c r="O618" s="30"/>
    </row>
    <row r="619" spans="1:15">
      <c r="A619" s="52">
        <v>43539</v>
      </c>
      <c r="B619" s="41" t="s">
        <v>112</v>
      </c>
      <c r="C619" s="13" t="s">
        <v>21</v>
      </c>
      <c r="D619" s="41" t="s">
        <v>77</v>
      </c>
      <c r="E619" s="46"/>
      <c r="F619" s="46">
        <v>500</v>
      </c>
      <c r="G619" s="42">
        <f t="shared" si="18"/>
        <v>-5031060</v>
      </c>
      <c r="H619" s="138">
        <f t="shared" si="19"/>
        <v>0.89292092292306591</v>
      </c>
      <c r="I619" s="138">
        <v>559.96</v>
      </c>
      <c r="J619" s="41" t="s">
        <v>78</v>
      </c>
      <c r="K619" s="41" t="s">
        <v>24</v>
      </c>
      <c r="L619" s="74" t="s">
        <v>919</v>
      </c>
      <c r="M619" s="13" t="s">
        <v>79</v>
      </c>
      <c r="N619" s="18" t="s">
        <v>25</v>
      </c>
      <c r="O619" s="30"/>
    </row>
    <row r="620" spans="1:15">
      <c r="A620" s="52">
        <v>43539</v>
      </c>
      <c r="B620" s="41" t="s">
        <v>90</v>
      </c>
      <c r="C620" s="13" t="s">
        <v>21</v>
      </c>
      <c r="D620" s="41" t="s">
        <v>77</v>
      </c>
      <c r="E620" s="46"/>
      <c r="F620" s="46">
        <v>300</v>
      </c>
      <c r="G620" s="42">
        <f t="shared" si="18"/>
        <v>-5031360</v>
      </c>
      <c r="H620" s="138">
        <f t="shared" si="19"/>
        <v>0.53575255375383957</v>
      </c>
      <c r="I620" s="138">
        <v>559.96</v>
      </c>
      <c r="J620" s="41" t="s">
        <v>78</v>
      </c>
      <c r="K620" s="41" t="s">
        <v>24</v>
      </c>
      <c r="L620" s="74" t="s">
        <v>919</v>
      </c>
      <c r="M620" s="13" t="s">
        <v>79</v>
      </c>
      <c r="N620" s="18" t="s">
        <v>25</v>
      </c>
      <c r="O620" s="30"/>
    </row>
    <row r="621" spans="1:15">
      <c r="A621" s="52">
        <v>43539</v>
      </c>
      <c r="B621" s="41" t="s">
        <v>91</v>
      </c>
      <c r="C621" s="13" t="s">
        <v>21</v>
      </c>
      <c r="D621" s="41" t="s">
        <v>77</v>
      </c>
      <c r="E621" s="46"/>
      <c r="F621" s="46">
        <v>300</v>
      </c>
      <c r="G621" s="42">
        <f t="shared" si="18"/>
        <v>-5031660</v>
      </c>
      <c r="H621" s="138">
        <f t="shared" si="19"/>
        <v>0.53575255375383957</v>
      </c>
      <c r="I621" s="138">
        <v>559.96</v>
      </c>
      <c r="J621" s="41" t="s">
        <v>78</v>
      </c>
      <c r="K621" s="41" t="s">
        <v>24</v>
      </c>
      <c r="L621" s="74" t="s">
        <v>919</v>
      </c>
      <c r="M621" s="13" t="s">
        <v>79</v>
      </c>
      <c r="N621" s="18" t="s">
        <v>25</v>
      </c>
      <c r="O621" s="30"/>
    </row>
    <row r="622" spans="1:15">
      <c r="A622" s="52">
        <v>43539</v>
      </c>
      <c r="B622" s="41" t="s">
        <v>118</v>
      </c>
      <c r="C622" s="13" t="s">
        <v>21</v>
      </c>
      <c r="D622" s="41" t="s">
        <v>77</v>
      </c>
      <c r="E622" s="46"/>
      <c r="F622" s="46">
        <v>8000</v>
      </c>
      <c r="G622" s="42">
        <f t="shared" si="18"/>
        <v>-5039660</v>
      </c>
      <c r="H622" s="138">
        <f t="shared" si="19"/>
        <v>14.286734766769055</v>
      </c>
      <c r="I622" s="138">
        <v>559.96</v>
      </c>
      <c r="J622" s="41" t="s">
        <v>78</v>
      </c>
      <c r="K622" s="41" t="s">
        <v>24</v>
      </c>
      <c r="L622" s="74" t="s">
        <v>919</v>
      </c>
      <c r="M622" s="13" t="s">
        <v>79</v>
      </c>
      <c r="N622" s="18" t="s">
        <v>25</v>
      </c>
      <c r="O622" s="58"/>
    </row>
    <row r="623" spans="1:15">
      <c r="A623" s="52">
        <v>43539</v>
      </c>
      <c r="B623" s="13" t="s">
        <v>152</v>
      </c>
      <c r="C623" s="13" t="s">
        <v>153</v>
      </c>
      <c r="D623" s="13" t="s">
        <v>154</v>
      </c>
      <c r="E623" s="38"/>
      <c r="F623" s="38">
        <v>127540</v>
      </c>
      <c r="G623" s="42">
        <f t="shared" si="18"/>
        <v>-5167200</v>
      </c>
      <c r="H623" s="138">
        <f t="shared" si="19"/>
        <v>227.76626901921566</v>
      </c>
      <c r="I623" s="138">
        <v>559.96</v>
      </c>
      <c r="J623" s="13" t="s">
        <v>59</v>
      </c>
      <c r="K623" s="13" t="s">
        <v>81</v>
      </c>
      <c r="L623" s="74" t="s">
        <v>919</v>
      </c>
      <c r="M623" s="13" t="s">
        <v>79</v>
      </c>
      <c r="N623" s="18" t="s">
        <v>36</v>
      </c>
      <c r="O623" s="60"/>
    </row>
    <row r="624" spans="1:15">
      <c r="A624" s="52">
        <v>43539</v>
      </c>
      <c r="B624" s="13" t="s">
        <v>156</v>
      </c>
      <c r="C624" s="13" t="s">
        <v>157</v>
      </c>
      <c r="D624" s="13" t="s">
        <v>128</v>
      </c>
      <c r="E624" s="38"/>
      <c r="F624" s="38">
        <v>25000</v>
      </c>
      <c r="G624" s="42">
        <f t="shared" si="18"/>
        <v>-5192200</v>
      </c>
      <c r="H624" s="138">
        <f t="shared" si="19"/>
        <v>45.297240492109225</v>
      </c>
      <c r="I624" s="138">
        <v>551.91</v>
      </c>
      <c r="J624" s="13" t="s">
        <v>59</v>
      </c>
      <c r="K624" s="13">
        <v>44</v>
      </c>
      <c r="L624" s="41" t="s">
        <v>1000</v>
      </c>
      <c r="M624" s="13" t="s">
        <v>79</v>
      </c>
      <c r="N624" s="18" t="s">
        <v>36</v>
      </c>
      <c r="O624" s="60"/>
    </row>
    <row r="625" spans="1:15">
      <c r="A625" s="52">
        <v>43539</v>
      </c>
      <c r="B625" s="13" t="s">
        <v>202</v>
      </c>
      <c r="C625" s="13" t="s">
        <v>21</v>
      </c>
      <c r="D625" s="41" t="s">
        <v>77</v>
      </c>
      <c r="E625" s="38"/>
      <c r="F625" s="38">
        <v>2000</v>
      </c>
      <c r="G625" s="42">
        <f t="shared" si="18"/>
        <v>-5194200</v>
      </c>
      <c r="H625" s="138">
        <f t="shared" si="19"/>
        <v>3.5716836916922636</v>
      </c>
      <c r="I625" s="138">
        <v>559.96</v>
      </c>
      <c r="J625" s="41" t="s">
        <v>185</v>
      </c>
      <c r="K625" s="13" t="s">
        <v>24</v>
      </c>
      <c r="L625" s="74" t="s">
        <v>919</v>
      </c>
      <c r="M625" s="13" t="s">
        <v>79</v>
      </c>
      <c r="N625" s="13" t="s">
        <v>25</v>
      </c>
      <c r="O625" s="57"/>
    </row>
    <row r="626" spans="1:15">
      <c r="A626" s="52">
        <v>43539</v>
      </c>
      <c r="B626" s="41" t="s">
        <v>231</v>
      </c>
      <c r="C626" s="13" t="s">
        <v>21</v>
      </c>
      <c r="D626" s="41" t="s">
        <v>77</v>
      </c>
      <c r="E626" s="46"/>
      <c r="F626" s="46">
        <v>500</v>
      </c>
      <c r="G626" s="42">
        <f t="shared" si="18"/>
        <v>-5194700</v>
      </c>
      <c r="H626" s="138">
        <f t="shared" si="19"/>
        <v>0.89292092292306591</v>
      </c>
      <c r="I626" s="138">
        <v>559.96</v>
      </c>
      <c r="J626" s="41" t="s">
        <v>131</v>
      </c>
      <c r="K626" s="13" t="s">
        <v>24</v>
      </c>
      <c r="L626" s="74" t="s">
        <v>919</v>
      </c>
      <c r="M626" s="13" t="s">
        <v>79</v>
      </c>
      <c r="N626" s="13" t="s">
        <v>25</v>
      </c>
      <c r="O626" s="58"/>
    </row>
    <row r="627" spans="1:15">
      <c r="A627" s="52">
        <v>43539</v>
      </c>
      <c r="B627" s="41" t="s">
        <v>232</v>
      </c>
      <c r="C627" s="13" t="s">
        <v>21</v>
      </c>
      <c r="D627" s="41" t="s">
        <v>77</v>
      </c>
      <c r="E627" s="46"/>
      <c r="F627" s="46">
        <v>300</v>
      </c>
      <c r="G627" s="42">
        <f t="shared" si="18"/>
        <v>-5195000</v>
      </c>
      <c r="H627" s="138">
        <f t="shared" si="19"/>
        <v>0.53575255375383957</v>
      </c>
      <c r="I627" s="138">
        <v>559.96</v>
      </c>
      <c r="J627" s="41" t="s">
        <v>131</v>
      </c>
      <c r="K627" s="13" t="s">
        <v>24</v>
      </c>
      <c r="L627" s="74" t="s">
        <v>919</v>
      </c>
      <c r="M627" s="13" t="s">
        <v>79</v>
      </c>
      <c r="N627" s="13" t="s">
        <v>25</v>
      </c>
      <c r="O627" s="58"/>
    </row>
    <row r="628" spans="1:15">
      <c r="A628" s="52">
        <v>43539</v>
      </c>
      <c r="B628" s="41" t="s">
        <v>233</v>
      </c>
      <c r="C628" s="13" t="s">
        <v>21</v>
      </c>
      <c r="D628" s="41" t="s">
        <v>77</v>
      </c>
      <c r="E628" s="46"/>
      <c r="F628" s="46">
        <v>300</v>
      </c>
      <c r="G628" s="42">
        <f t="shared" si="18"/>
        <v>-5195300</v>
      </c>
      <c r="H628" s="138">
        <f t="shared" si="19"/>
        <v>0.53575255375383957</v>
      </c>
      <c r="I628" s="138">
        <v>559.96</v>
      </c>
      <c r="J628" s="41" t="s">
        <v>131</v>
      </c>
      <c r="K628" s="13" t="s">
        <v>24</v>
      </c>
      <c r="L628" s="74" t="s">
        <v>919</v>
      </c>
      <c r="M628" s="13" t="s">
        <v>79</v>
      </c>
      <c r="N628" s="13" t="s">
        <v>25</v>
      </c>
      <c r="O628" s="58"/>
    </row>
    <row r="629" spans="1:15">
      <c r="A629" s="52">
        <v>43539</v>
      </c>
      <c r="B629" s="41" t="s">
        <v>230</v>
      </c>
      <c r="C629" s="13" t="s">
        <v>21</v>
      </c>
      <c r="D629" s="41" t="s">
        <v>77</v>
      </c>
      <c r="E629" s="46"/>
      <c r="F629" s="46">
        <v>500</v>
      </c>
      <c r="G629" s="42">
        <f t="shared" si="18"/>
        <v>-5195800</v>
      </c>
      <c r="H629" s="138">
        <f t="shared" si="19"/>
        <v>0.89292092292306591</v>
      </c>
      <c r="I629" s="138">
        <v>559.96</v>
      </c>
      <c r="J629" s="41" t="s">
        <v>131</v>
      </c>
      <c r="K629" s="13" t="s">
        <v>24</v>
      </c>
      <c r="L629" s="74" t="s">
        <v>919</v>
      </c>
      <c r="M629" s="13" t="s">
        <v>79</v>
      </c>
      <c r="N629" s="13" t="s">
        <v>25</v>
      </c>
      <c r="O629" s="58"/>
    </row>
    <row r="630" spans="1:15">
      <c r="A630" s="52">
        <v>43539</v>
      </c>
      <c r="B630" s="41" t="s">
        <v>234</v>
      </c>
      <c r="C630" s="13" t="s">
        <v>21</v>
      </c>
      <c r="D630" s="41" t="s">
        <v>77</v>
      </c>
      <c r="E630" s="46"/>
      <c r="F630" s="46">
        <v>500</v>
      </c>
      <c r="G630" s="42">
        <f t="shared" si="18"/>
        <v>-5196300</v>
      </c>
      <c r="H630" s="138">
        <f t="shared" si="19"/>
        <v>0.89292092292306591</v>
      </c>
      <c r="I630" s="138">
        <v>559.96</v>
      </c>
      <c r="J630" s="41" t="s">
        <v>131</v>
      </c>
      <c r="K630" s="13" t="s">
        <v>24</v>
      </c>
      <c r="L630" s="74" t="s">
        <v>919</v>
      </c>
      <c r="M630" s="13" t="s">
        <v>79</v>
      </c>
      <c r="N630" s="13" t="s">
        <v>25</v>
      </c>
      <c r="O630" s="58"/>
    </row>
    <row r="631" spans="1:15">
      <c r="A631" s="52">
        <v>43539</v>
      </c>
      <c r="B631" s="41" t="s">
        <v>235</v>
      </c>
      <c r="C631" s="13" t="s">
        <v>21</v>
      </c>
      <c r="D631" s="41" t="s">
        <v>77</v>
      </c>
      <c r="E631" s="46"/>
      <c r="F631" s="46">
        <v>500</v>
      </c>
      <c r="G631" s="42">
        <f t="shared" si="18"/>
        <v>-5196800</v>
      </c>
      <c r="H631" s="138">
        <f t="shared" si="19"/>
        <v>0.89292092292306591</v>
      </c>
      <c r="I631" s="138">
        <v>559.96</v>
      </c>
      <c r="J631" s="41" t="s">
        <v>131</v>
      </c>
      <c r="K631" s="13" t="s">
        <v>24</v>
      </c>
      <c r="L631" s="74" t="s">
        <v>919</v>
      </c>
      <c r="M631" s="13" t="s">
        <v>79</v>
      </c>
      <c r="N631" s="13" t="s">
        <v>25</v>
      </c>
      <c r="O631" s="58"/>
    </row>
    <row r="632" spans="1:15">
      <c r="A632" s="52">
        <v>43539</v>
      </c>
      <c r="B632" s="41" t="s">
        <v>236</v>
      </c>
      <c r="C632" s="13" t="s">
        <v>21</v>
      </c>
      <c r="D632" s="41" t="s">
        <v>77</v>
      </c>
      <c r="E632" s="46"/>
      <c r="F632" s="46">
        <v>500</v>
      </c>
      <c r="G632" s="42">
        <f t="shared" si="18"/>
        <v>-5197300</v>
      </c>
      <c r="H632" s="138">
        <f t="shared" si="19"/>
        <v>0.89292092292306591</v>
      </c>
      <c r="I632" s="138">
        <v>559.96</v>
      </c>
      <c r="J632" s="41" t="s">
        <v>131</v>
      </c>
      <c r="K632" s="13" t="s">
        <v>24</v>
      </c>
      <c r="L632" s="74" t="s">
        <v>919</v>
      </c>
      <c r="M632" s="13" t="s">
        <v>79</v>
      </c>
      <c r="N632" s="13" t="s">
        <v>25</v>
      </c>
      <c r="O632" s="58"/>
    </row>
    <row r="633" spans="1:15">
      <c r="A633" s="52">
        <v>43539</v>
      </c>
      <c r="B633" s="41" t="s">
        <v>237</v>
      </c>
      <c r="C633" s="41" t="s">
        <v>80</v>
      </c>
      <c r="D633" s="41" t="s">
        <v>77</v>
      </c>
      <c r="E633" s="46"/>
      <c r="F633" s="46">
        <v>3800</v>
      </c>
      <c r="G633" s="42">
        <f t="shared" si="18"/>
        <v>-5201100</v>
      </c>
      <c r="H633" s="138">
        <f t="shared" si="19"/>
        <v>6.7861990142153008</v>
      </c>
      <c r="I633" s="138">
        <v>559.96</v>
      </c>
      <c r="J633" s="41" t="s">
        <v>131</v>
      </c>
      <c r="K633" s="41" t="s">
        <v>24</v>
      </c>
      <c r="L633" s="74" t="s">
        <v>919</v>
      </c>
      <c r="M633" s="13" t="s">
        <v>79</v>
      </c>
      <c r="N633" s="13" t="s">
        <v>25</v>
      </c>
      <c r="O633" s="58"/>
    </row>
    <row r="634" spans="1:15">
      <c r="A634" s="52">
        <v>43539</v>
      </c>
      <c r="B634" s="41" t="s">
        <v>238</v>
      </c>
      <c r="C634" s="13" t="s">
        <v>21</v>
      </c>
      <c r="D634" s="41" t="s">
        <v>77</v>
      </c>
      <c r="E634" s="46"/>
      <c r="F634" s="46">
        <v>500</v>
      </c>
      <c r="G634" s="42">
        <f t="shared" si="18"/>
        <v>-5201600</v>
      </c>
      <c r="H634" s="138">
        <f t="shared" si="19"/>
        <v>0.89292092292306591</v>
      </c>
      <c r="I634" s="138">
        <v>559.96</v>
      </c>
      <c r="J634" s="41" t="s">
        <v>131</v>
      </c>
      <c r="K634" s="13" t="s">
        <v>24</v>
      </c>
      <c r="L634" s="74" t="s">
        <v>919</v>
      </c>
      <c r="M634" s="13" t="s">
        <v>79</v>
      </c>
      <c r="N634" s="13" t="s">
        <v>25</v>
      </c>
      <c r="O634" s="58"/>
    </row>
    <row r="635" spans="1:15">
      <c r="A635" s="52">
        <v>43539</v>
      </c>
      <c r="B635" s="41" t="s">
        <v>209</v>
      </c>
      <c r="C635" s="13" t="s">
        <v>21</v>
      </c>
      <c r="D635" s="41" t="s">
        <v>77</v>
      </c>
      <c r="E635" s="46"/>
      <c r="F635" s="46">
        <v>300</v>
      </c>
      <c r="G635" s="42">
        <f t="shared" si="18"/>
        <v>-5201900</v>
      </c>
      <c r="H635" s="138">
        <f t="shared" si="19"/>
        <v>0.53575255375383957</v>
      </c>
      <c r="I635" s="138">
        <v>559.96</v>
      </c>
      <c r="J635" s="41" t="s">
        <v>131</v>
      </c>
      <c r="K635" s="13" t="s">
        <v>24</v>
      </c>
      <c r="L635" s="74" t="s">
        <v>919</v>
      </c>
      <c r="M635" s="13" t="s">
        <v>79</v>
      </c>
      <c r="N635" s="13" t="s">
        <v>25</v>
      </c>
      <c r="O635" s="58"/>
    </row>
    <row r="636" spans="1:15">
      <c r="A636" s="52">
        <v>43539</v>
      </c>
      <c r="B636" s="41" t="s">
        <v>211</v>
      </c>
      <c r="C636" s="13" t="s">
        <v>21</v>
      </c>
      <c r="D636" s="41" t="s">
        <v>77</v>
      </c>
      <c r="E636" s="46"/>
      <c r="F636" s="46">
        <v>300</v>
      </c>
      <c r="G636" s="42">
        <f t="shared" si="18"/>
        <v>-5202200</v>
      </c>
      <c r="H636" s="138">
        <f t="shared" si="19"/>
        <v>0.53575255375383957</v>
      </c>
      <c r="I636" s="138">
        <v>559.96</v>
      </c>
      <c r="J636" s="41" t="s">
        <v>131</v>
      </c>
      <c r="K636" s="13" t="s">
        <v>24</v>
      </c>
      <c r="L636" s="74" t="s">
        <v>919</v>
      </c>
      <c r="M636" s="13" t="s">
        <v>79</v>
      </c>
      <c r="N636" s="13" t="s">
        <v>25</v>
      </c>
      <c r="O636" s="58"/>
    </row>
    <row r="637" spans="1:15">
      <c r="A637" s="52">
        <v>43539</v>
      </c>
      <c r="B637" s="41" t="s">
        <v>210</v>
      </c>
      <c r="C637" s="13" t="s">
        <v>41</v>
      </c>
      <c r="D637" s="41" t="s">
        <v>77</v>
      </c>
      <c r="E637" s="46"/>
      <c r="F637" s="46">
        <v>10000</v>
      </c>
      <c r="G637" s="42">
        <f t="shared" si="18"/>
        <v>-5212200</v>
      </c>
      <c r="H637" s="138">
        <f t="shared" si="19"/>
        <v>17.858418458461319</v>
      </c>
      <c r="I637" s="138">
        <v>559.96</v>
      </c>
      <c r="J637" s="41" t="s">
        <v>131</v>
      </c>
      <c r="K637" s="41" t="s">
        <v>24</v>
      </c>
      <c r="L637" s="74" t="s">
        <v>919</v>
      </c>
      <c r="M637" s="13" t="s">
        <v>79</v>
      </c>
      <c r="N637" s="13" t="s">
        <v>25</v>
      </c>
      <c r="O637" s="58"/>
    </row>
    <row r="638" spans="1:15">
      <c r="A638" s="52">
        <v>43539</v>
      </c>
      <c r="B638" s="41" t="s">
        <v>235</v>
      </c>
      <c r="C638" s="13" t="s">
        <v>21</v>
      </c>
      <c r="D638" s="41" t="s">
        <v>77</v>
      </c>
      <c r="E638" s="46"/>
      <c r="F638" s="46">
        <v>500</v>
      </c>
      <c r="G638" s="42">
        <f t="shared" si="18"/>
        <v>-5212700</v>
      </c>
      <c r="H638" s="138">
        <f t="shared" si="19"/>
        <v>0.89292092292306591</v>
      </c>
      <c r="I638" s="138">
        <v>559.96</v>
      </c>
      <c r="J638" s="41" t="s">
        <v>131</v>
      </c>
      <c r="K638" s="13" t="s">
        <v>24</v>
      </c>
      <c r="L638" s="74" t="s">
        <v>919</v>
      </c>
      <c r="M638" s="13" t="s">
        <v>79</v>
      </c>
      <c r="N638" s="13" t="s">
        <v>25</v>
      </c>
      <c r="O638" s="58"/>
    </row>
    <row r="639" spans="1:15">
      <c r="A639" s="52">
        <v>43539</v>
      </c>
      <c r="B639" s="41" t="s">
        <v>240</v>
      </c>
      <c r="C639" s="13" t="s">
        <v>21</v>
      </c>
      <c r="D639" s="41" t="s">
        <v>77</v>
      </c>
      <c r="E639" s="46"/>
      <c r="F639" s="46">
        <v>500</v>
      </c>
      <c r="G639" s="42">
        <f t="shared" si="18"/>
        <v>-5213200</v>
      </c>
      <c r="H639" s="138">
        <f t="shared" si="19"/>
        <v>0.89292092292306591</v>
      </c>
      <c r="I639" s="138">
        <v>559.96</v>
      </c>
      <c r="J639" s="41" t="s">
        <v>131</v>
      </c>
      <c r="K639" s="13" t="s">
        <v>24</v>
      </c>
      <c r="L639" s="74" t="s">
        <v>919</v>
      </c>
      <c r="M639" s="13" t="s">
        <v>79</v>
      </c>
      <c r="N639" s="13" t="s">
        <v>25</v>
      </c>
      <c r="O639" s="58"/>
    </row>
    <row r="640" spans="1:15">
      <c r="A640" s="52">
        <v>43539</v>
      </c>
      <c r="B640" s="41" t="s">
        <v>241</v>
      </c>
      <c r="C640" s="41" t="s">
        <v>80</v>
      </c>
      <c r="D640" s="41" t="s">
        <v>77</v>
      </c>
      <c r="E640" s="46"/>
      <c r="F640" s="46">
        <v>2400</v>
      </c>
      <c r="G640" s="42">
        <f t="shared" si="18"/>
        <v>-5215600</v>
      </c>
      <c r="H640" s="138">
        <f t="shared" si="19"/>
        <v>4.2860204300307165</v>
      </c>
      <c r="I640" s="138">
        <v>559.96</v>
      </c>
      <c r="J640" s="41" t="s">
        <v>131</v>
      </c>
      <c r="K640" s="41" t="s">
        <v>24</v>
      </c>
      <c r="L640" s="74" t="s">
        <v>919</v>
      </c>
      <c r="M640" s="13" t="s">
        <v>79</v>
      </c>
      <c r="N640" s="13" t="s">
        <v>25</v>
      </c>
      <c r="O640" s="58"/>
    </row>
    <row r="641" spans="1:15">
      <c r="A641" s="52">
        <v>43539</v>
      </c>
      <c r="B641" s="41" t="s">
        <v>238</v>
      </c>
      <c r="C641" s="13" t="s">
        <v>21</v>
      </c>
      <c r="D641" s="41" t="s">
        <v>77</v>
      </c>
      <c r="E641" s="46"/>
      <c r="F641" s="46">
        <v>500</v>
      </c>
      <c r="G641" s="42">
        <f t="shared" si="18"/>
        <v>-5216100</v>
      </c>
      <c r="H641" s="138">
        <f t="shared" si="19"/>
        <v>0.89292092292306591</v>
      </c>
      <c r="I641" s="138">
        <v>559.96</v>
      </c>
      <c r="J641" s="41" t="s">
        <v>131</v>
      </c>
      <c r="K641" s="13" t="s">
        <v>24</v>
      </c>
      <c r="L641" s="74" t="s">
        <v>919</v>
      </c>
      <c r="M641" s="13" t="s">
        <v>79</v>
      </c>
      <c r="N641" s="13" t="s">
        <v>25</v>
      </c>
      <c r="O641" s="58"/>
    </row>
    <row r="642" spans="1:15">
      <c r="A642" s="52">
        <v>43539</v>
      </c>
      <c r="B642" s="41" t="s">
        <v>51</v>
      </c>
      <c r="C642" s="13" t="s">
        <v>21</v>
      </c>
      <c r="D642" s="41" t="s">
        <v>77</v>
      </c>
      <c r="E642" s="46"/>
      <c r="F642" s="46">
        <v>500</v>
      </c>
      <c r="G642" s="42">
        <f t="shared" si="18"/>
        <v>-5216600</v>
      </c>
      <c r="H642" s="138">
        <f t="shared" si="19"/>
        <v>0.89292092292306591</v>
      </c>
      <c r="I642" s="138">
        <v>559.96</v>
      </c>
      <c r="J642" s="41" t="s">
        <v>131</v>
      </c>
      <c r="K642" s="13" t="s">
        <v>24</v>
      </c>
      <c r="L642" s="74" t="s">
        <v>919</v>
      </c>
      <c r="M642" s="13" t="s">
        <v>79</v>
      </c>
      <c r="N642" s="13" t="s">
        <v>25</v>
      </c>
      <c r="O642" s="58"/>
    </row>
    <row r="643" spans="1:15">
      <c r="A643" s="52">
        <v>43539</v>
      </c>
      <c r="B643" s="13" t="s">
        <v>289</v>
      </c>
      <c r="C643" s="13" t="s">
        <v>21</v>
      </c>
      <c r="D643" s="41" t="s">
        <v>77</v>
      </c>
      <c r="E643" s="46"/>
      <c r="F643" s="46">
        <v>1000</v>
      </c>
      <c r="G643" s="42">
        <f t="shared" si="18"/>
        <v>-5217600</v>
      </c>
      <c r="H643" s="138">
        <f t="shared" si="19"/>
        <v>1.7858418458461318</v>
      </c>
      <c r="I643" s="138">
        <v>559.96</v>
      </c>
      <c r="J643" s="41" t="s">
        <v>145</v>
      </c>
      <c r="K643" s="13" t="s">
        <v>24</v>
      </c>
      <c r="L643" s="74" t="s">
        <v>919</v>
      </c>
      <c r="M643" s="13" t="s">
        <v>79</v>
      </c>
      <c r="N643" s="18" t="s">
        <v>25</v>
      </c>
      <c r="O643" s="29"/>
    </row>
    <row r="644" spans="1:15">
      <c r="A644" s="52">
        <v>43539</v>
      </c>
      <c r="B644" s="41" t="s">
        <v>296</v>
      </c>
      <c r="C644" s="13" t="s">
        <v>21</v>
      </c>
      <c r="D644" s="41" t="s">
        <v>77</v>
      </c>
      <c r="E644" s="46"/>
      <c r="F644" s="46">
        <v>1000</v>
      </c>
      <c r="G644" s="42">
        <f t="shared" si="18"/>
        <v>-5218600</v>
      </c>
      <c r="H644" s="138">
        <f t="shared" si="19"/>
        <v>1.7858418458461318</v>
      </c>
      <c r="I644" s="138">
        <v>559.96</v>
      </c>
      <c r="J644" s="41" t="s">
        <v>145</v>
      </c>
      <c r="K644" s="13" t="s">
        <v>24</v>
      </c>
      <c r="L644" s="74" t="s">
        <v>919</v>
      </c>
      <c r="M644" s="13" t="s">
        <v>79</v>
      </c>
      <c r="N644" s="18" t="s">
        <v>25</v>
      </c>
      <c r="O644" s="29"/>
    </row>
    <row r="645" spans="1:15">
      <c r="A645" s="52">
        <v>43539</v>
      </c>
      <c r="B645" s="41" t="s">
        <v>297</v>
      </c>
      <c r="C645" s="13" t="s">
        <v>21</v>
      </c>
      <c r="D645" s="41" t="s">
        <v>77</v>
      </c>
      <c r="E645" s="46"/>
      <c r="F645" s="46">
        <v>1000</v>
      </c>
      <c r="G645" s="42">
        <f t="shared" si="18"/>
        <v>-5219600</v>
      </c>
      <c r="H645" s="138">
        <f t="shared" si="19"/>
        <v>1.7858418458461318</v>
      </c>
      <c r="I645" s="138">
        <v>559.96</v>
      </c>
      <c r="J645" s="41" t="s">
        <v>145</v>
      </c>
      <c r="K645" s="13" t="s">
        <v>24</v>
      </c>
      <c r="L645" s="74" t="s">
        <v>919</v>
      </c>
      <c r="M645" s="13" t="s">
        <v>79</v>
      </c>
      <c r="N645" s="18" t="s">
        <v>25</v>
      </c>
      <c r="O645" s="29"/>
    </row>
    <row r="646" spans="1:15">
      <c r="A646" s="52">
        <v>43539</v>
      </c>
      <c r="B646" s="13" t="s">
        <v>26</v>
      </c>
      <c r="C646" s="41" t="s">
        <v>27</v>
      </c>
      <c r="D646" s="41" t="s">
        <v>77</v>
      </c>
      <c r="E646" s="46"/>
      <c r="F646" s="46">
        <v>1000</v>
      </c>
      <c r="G646" s="42">
        <f t="shared" si="18"/>
        <v>-5220600</v>
      </c>
      <c r="H646" s="138">
        <f t="shared" si="19"/>
        <v>1.7858418458461318</v>
      </c>
      <c r="I646" s="138">
        <v>559.96</v>
      </c>
      <c r="J646" s="41" t="s">
        <v>145</v>
      </c>
      <c r="K646" s="13" t="s">
        <v>24</v>
      </c>
      <c r="L646" s="74" t="s">
        <v>919</v>
      </c>
      <c r="M646" s="13" t="s">
        <v>79</v>
      </c>
      <c r="N646" s="18" t="s">
        <v>25</v>
      </c>
      <c r="O646" s="58"/>
    </row>
    <row r="647" spans="1:15">
      <c r="A647" s="52">
        <v>43539</v>
      </c>
      <c r="B647" s="41" t="s">
        <v>295</v>
      </c>
      <c r="C647" s="13" t="s">
        <v>21</v>
      </c>
      <c r="D647" s="41" t="s">
        <v>77</v>
      </c>
      <c r="E647" s="46"/>
      <c r="F647" s="46">
        <v>1000</v>
      </c>
      <c r="G647" s="42">
        <f t="shared" si="18"/>
        <v>-5221600</v>
      </c>
      <c r="H647" s="138">
        <f t="shared" si="19"/>
        <v>1.7858418458461318</v>
      </c>
      <c r="I647" s="138">
        <v>559.96</v>
      </c>
      <c r="J647" s="41" t="s">
        <v>145</v>
      </c>
      <c r="K647" s="13" t="s">
        <v>24</v>
      </c>
      <c r="L647" s="74" t="s">
        <v>919</v>
      </c>
      <c r="M647" s="13" t="s">
        <v>79</v>
      </c>
      <c r="N647" s="18" t="s">
        <v>25</v>
      </c>
      <c r="O647" s="29"/>
    </row>
    <row r="648" spans="1:15">
      <c r="A648" s="52">
        <v>43539</v>
      </c>
      <c r="B648" s="13" t="s">
        <v>363</v>
      </c>
      <c r="C648" s="13" t="s">
        <v>21</v>
      </c>
      <c r="D648" s="41" t="s">
        <v>77</v>
      </c>
      <c r="E648" s="38"/>
      <c r="F648" s="38">
        <v>2000</v>
      </c>
      <c r="G648" s="42">
        <f t="shared" si="18"/>
        <v>-5223600</v>
      </c>
      <c r="H648" s="138">
        <f t="shared" si="19"/>
        <v>3.5716836916922636</v>
      </c>
      <c r="I648" s="138">
        <v>559.96</v>
      </c>
      <c r="J648" s="13" t="s">
        <v>144</v>
      </c>
      <c r="K648" s="13" t="s">
        <v>24</v>
      </c>
      <c r="L648" s="74" t="s">
        <v>919</v>
      </c>
      <c r="M648" s="13" t="s">
        <v>79</v>
      </c>
      <c r="N648" s="13" t="s">
        <v>25</v>
      </c>
      <c r="O648" s="57"/>
    </row>
    <row r="649" spans="1:15">
      <c r="A649" s="52">
        <v>43539</v>
      </c>
      <c r="B649" s="13" t="s">
        <v>364</v>
      </c>
      <c r="C649" s="13" t="s">
        <v>21</v>
      </c>
      <c r="D649" s="41" t="s">
        <v>77</v>
      </c>
      <c r="E649" s="38"/>
      <c r="F649" s="38">
        <v>2000</v>
      </c>
      <c r="G649" s="42">
        <f t="shared" si="18"/>
        <v>-5225600</v>
      </c>
      <c r="H649" s="138">
        <f t="shared" si="19"/>
        <v>3.5716836916922636</v>
      </c>
      <c r="I649" s="138">
        <v>559.96</v>
      </c>
      <c r="J649" s="13" t="s">
        <v>144</v>
      </c>
      <c r="K649" s="13" t="s">
        <v>24</v>
      </c>
      <c r="L649" s="74" t="s">
        <v>919</v>
      </c>
      <c r="M649" s="13" t="s">
        <v>79</v>
      </c>
      <c r="N649" s="13" t="s">
        <v>25</v>
      </c>
      <c r="O649" s="57"/>
    </row>
    <row r="650" spans="1:15">
      <c r="A650" s="52">
        <v>43539</v>
      </c>
      <c r="B650" s="13" t="s">
        <v>365</v>
      </c>
      <c r="C650" s="13" t="s">
        <v>21</v>
      </c>
      <c r="D650" s="41" t="s">
        <v>77</v>
      </c>
      <c r="E650" s="38"/>
      <c r="F650" s="38">
        <v>2000</v>
      </c>
      <c r="G650" s="42">
        <f t="shared" si="18"/>
        <v>-5227600</v>
      </c>
      <c r="H650" s="138">
        <f t="shared" si="19"/>
        <v>3.5716836916922636</v>
      </c>
      <c r="I650" s="138">
        <v>559.96</v>
      </c>
      <c r="J650" s="13" t="s">
        <v>144</v>
      </c>
      <c r="K650" s="13" t="s">
        <v>24</v>
      </c>
      <c r="L650" s="74" t="s">
        <v>919</v>
      </c>
      <c r="M650" s="13" t="s">
        <v>79</v>
      </c>
      <c r="N650" s="13" t="s">
        <v>25</v>
      </c>
      <c r="O650" s="57"/>
    </row>
    <row r="651" spans="1:15">
      <c r="A651" s="52">
        <v>43539</v>
      </c>
      <c r="B651" s="13" t="s">
        <v>408</v>
      </c>
      <c r="C651" s="13" t="s">
        <v>21</v>
      </c>
      <c r="D651" s="13" t="s">
        <v>130</v>
      </c>
      <c r="E651" s="38"/>
      <c r="F651" s="38">
        <v>1000</v>
      </c>
      <c r="G651" s="42">
        <f t="shared" si="18"/>
        <v>-5228600</v>
      </c>
      <c r="H651" s="138">
        <f t="shared" si="19"/>
        <v>1.7858418458461318</v>
      </c>
      <c r="I651" s="138">
        <v>559.96</v>
      </c>
      <c r="J651" s="13" t="s">
        <v>129</v>
      </c>
      <c r="K651" s="13" t="s">
        <v>24</v>
      </c>
      <c r="L651" s="74" t="s">
        <v>919</v>
      </c>
      <c r="M651" s="13" t="s">
        <v>79</v>
      </c>
      <c r="N651" s="18" t="s">
        <v>25</v>
      </c>
      <c r="O651" s="57"/>
    </row>
    <row r="652" spans="1:15">
      <c r="A652" s="52">
        <v>43539</v>
      </c>
      <c r="B652" s="13" t="s">
        <v>403</v>
      </c>
      <c r="C652" s="13" t="s">
        <v>21</v>
      </c>
      <c r="D652" s="13" t="s">
        <v>130</v>
      </c>
      <c r="E652" s="38"/>
      <c r="F652" s="38">
        <v>1000</v>
      </c>
      <c r="G652" s="42">
        <f t="shared" ref="G652:G715" si="20">G651+E652-F652</f>
        <v>-5229600</v>
      </c>
      <c r="H652" s="138">
        <f t="shared" ref="H652:H715" si="21">+F652/I652</f>
        <v>1.7858418458461318</v>
      </c>
      <c r="I652" s="138">
        <v>559.96</v>
      </c>
      <c r="J652" s="13" t="s">
        <v>129</v>
      </c>
      <c r="K652" s="13" t="s">
        <v>24</v>
      </c>
      <c r="L652" s="74" t="s">
        <v>919</v>
      </c>
      <c r="M652" s="13" t="s">
        <v>79</v>
      </c>
      <c r="N652" s="18" t="s">
        <v>25</v>
      </c>
      <c r="O652" s="57"/>
    </row>
    <row r="653" spans="1:15">
      <c r="A653" s="52">
        <v>43539</v>
      </c>
      <c r="B653" s="18" t="s">
        <v>460</v>
      </c>
      <c r="C653" s="13" t="s">
        <v>21</v>
      </c>
      <c r="D653" s="13" t="s">
        <v>22</v>
      </c>
      <c r="E653" s="46"/>
      <c r="F653" s="46">
        <v>2500</v>
      </c>
      <c r="G653" s="42">
        <f t="shared" si="20"/>
        <v>-5232100</v>
      </c>
      <c r="H653" s="138">
        <f t="shared" si="21"/>
        <v>4.4104156375696846</v>
      </c>
      <c r="I653" s="138">
        <v>566.84</v>
      </c>
      <c r="J653" s="18" t="s">
        <v>160</v>
      </c>
      <c r="K653" s="41" t="s">
        <v>24</v>
      </c>
      <c r="L653" s="74" t="s">
        <v>916</v>
      </c>
      <c r="M653" s="13" t="s">
        <v>79</v>
      </c>
      <c r="N653" s="18" t="s">
        <v>25</v>
      </c>
      <c r="O653" s="33"/>
    </row>
    <row r="654" spans="1:15">
      <c r="A654" s="52">
        <v>43539</v>
      </c>
      <c r="B654" s="18" t="s">
        <v>461</v>
      </c>
      <c r="C654" s="13" t="s">
        <v>21</v>
      </c>
      <c r="D654" s="13" t="s">
        <v>22</v>
      </c>
      <c r="E654" s="46"/>
      <c r="F654" s="46">
        <v>2000</v>
      </c>
      <c r="G654" s="42">
        <f t="shared" si="20"/>
        <v>-5234100</v>
      </c>
      <c r="H654" s="138">
        <f t="shared" si="21"/>
        <v>3.5283325100557477</v>
      </c>
      <c r="I654" s="138">
        <v>566.84</v>
      </c>
      <c r="J654" s="18" t="s">
        <v>160</v>
      </c>
      <c r="K654" s="41" t="s">
        <v>24</v>
      </c>
      <c r="L654" s="74" t="s">
        <v>916</v>
      </c>
      <c r="M654" s="13" t="s">
        <v>79</v>
      </c>
      <c r="N654" s="18" t="s">
        <v>25</v>
      </c>
      <c r="O654" s="33"/>
    </row>
    <row r="655" spans="1:15">
      <c r="A655" s="52">
        <v>43539</v>
      </c>
      <c r="B655" s="18" t="s">
        <v>462</v>
      </c>
      <c r="C655" s="13" t="s">
        <v>21</v>
      </c>
      <c r="D655" s="13" t="s">
        <v>22</v>
      </c>
      <c r="E655" s="46"/>
      <c r="F655" s="46">
        <v>2000</v>
      </c>
      <c r="G655" s="42">
        <f t="shared" si="20"/>
        <v>-5236100</v>
      </c>
      <c r="H655" s="138">
        <f t="shared" si="21"/>
        <v>3.5283325100557477</v>
      </c>
      <c r="I655" s="138">
        <v>566.84</v>
      </c>
      <c r="J655" s="18" t="s">
        <v>160</v>
      </c>
      <c r="K655" s="41" t="s">
        <v>24</v>
      </c>
      <c r="L655" s="74" t="s">
        <v>916</v>
      </c>
      <c r="M655" s="13" t="s">
        <v>79</v>
      </c>
      <c r="N655" s="18" t="s">
        <v>25</v>
      </c>
      <c r="O655" s="33"/>
    </row>
    <row r="656" spans="1:15">
      <c r="A656" s="52">
        <v>43539</v>
      </c>
      <c r="B656" s="18" t="s">
        <v>463</v>
      </c>
      <c r="C656" s="13" t="s">
        <v>21</v>
      </c>
      <c r="D656" s="13" t="s">
        <v>22</v>
      </c>
      <c r="E656" s="46"/>
      <c r="F656" s="46">
        <v>2000</v>
      </c>
      <c r="G656" s="42">
        <f t="shared" si="20"/>
        <v>-5238100</v>
      </c>
      <c r="H656" s="138">
        <f t="shared" si="21"/>
        <v>3.5283325100557477</v>
      </c>
      <c r="I656" s="138">
        <v>566.84</v>
      </c>
      <c r="J656" s="18" t="s">
        <v>160</v>
      </c>
      <c r="K656" s="41" t="s">
        <v>24</v>
      </c>
      <c r="L656" s="74" t="s">
        <v>916</v>
      </c>
      <c r="M656" s="13" t="s">
        <v>79</v>
      </c>
      <c r="N656" s="18" t="s">
        <v>25</v>
      </c>
      <c r="O656" s="33"/>
    </row>
    <row r="657" spans="1:15">
      <c r="A657" s="52">
        <v>43539</v>
      </c>
      <c r="B657" s="41" t="s">
        <v>529</v>
      </c>
      <c r="C657" s="13" t="s">
        <v>21</v>
      </c>
      <c r="D657" s="41" t="s">
        <v>77</v>
      </c>
      <c r="E657" s="38"/>
      <c r="F657" s="38">
        <v>1000</v>
      </c>
      <c r="G657" s="42">
        <f t="shared" si="20"/>
        <v>-5239100</v>
      </c>
      <c r="H657" s="138">
        <f t="shared" si="21"/>
        <v>1.7858418458461318</v>
      </c>
      <c r="I657" s="138">
        <v>559.96</v>
      </c>
      <c r="J657" s="18" t="s">
        <v>132</v>
      </c>
      <c r="K657" s="41" t="s">
        <v>24</v>
      </c>
      <c r="L657" s="74" t="s">
        <v>919</v>
      </c>
      <c r="M657" s="13" t="s">
        <v>79</v>
      </c>
      <c r="N657" s="18" t="s">
        <v>25</v>
      </c>
    </row>
    <row r="658" spans="1:15">
      <c r="A658" s="52">
        <v>43539</v>
      </c>
      <c r="B658" s="41" t="s">
        <v>530</v>
      </c>
      <c r="C658" s="41" t="s">
        <v>80</v>
      </c>
      <c r="D658" s="41" t="s">
        <v>77</v>
      </c>
      <c r="E658" s="38"/>
      <c r="F658" s="38">
        <v>10000</v>
      </c>
      <c r="G658" s="42">
        <f t="shared" si="20"/>
        <v>-5249100</v>
      </c>
      <c r="H658" s="138">
        <f t="shared" si="21"/>
        <v>17.858418458461319</v>
      </c>
      <c r="I658" s="138">
        <v>559.96</v>
      </c>
      <c r="J658" s="18" t="s">
        <v>132</v>
      </c>
      <c r="K658" s="41" t="s">
        <v>24</v>
      </c>
      <c r="L658" s="74" t="s">
        <v>919</v>
      </c>
      <c r="M658" s="13" t="s">
        <v>79</v>
      </c>
      <c r="N658" s="18" t="s">
        <v>25</v>
      </c>
      <c r="O658" s="36"/>
    </row>
    <row r="659" spans="1:15">
      <c r="A659" s="52">
        <v>43539</v>
      </c>
      <c r="B659" s="18" t="s">
        <v>635</v>
      </c>
      <c r="C659" s="13" t="s">
        <v>21</v>
      </c>
      <c r="D659" s="41" t="s">
        <v>77</v>
      </c>
      <c r="E659" s="40"/>
      <c r="F659" s="40">
        <v>10000</v>
      </c>
      <c r="G659" s="42">
        <f t="shared" si="20"/>
        <v>-5259100</v>
      </c>
      <c r="H659" s="138">
        <f t="shared" si="21"/>
        <v>17.858418458461319</v>
      </c>
      <c r="I659" s="138">
        <v>559.96</v>
      </c>
      <c r="J659" s="18" t="s">
        <v>588</v>
      </c>
      <c r="K659" s="41" t="s">
        <v>81</v>
      </c>
      <c r="L659" s="74" t="s">
        <v>919</v>
      </c>
      <c r="M659" s="13" t="s">
        <v>79</v>
      </c>
      <c r="N659" s="18" t="s">
        <v>36</v>
      </c>
      <c r="O659" s="58"/>
    </row>
    <row r="660" spans="1:15">
      <c r="A660" s="52">
        <v>43539</v>
      </c>
      <c r="B660" s="18" t="s">
        <v>637</v>
      </c>
      <c r="C660" s="13" t="s">
        <v>41</v>
      </c>
      <c r="D660" s="41" t="s">
        <v>77</v>
      </c>
      <c r="E660" s="40"/>
      <c r="F660" s="40">
        <v>45000</v>
      </c>
      <c r="G660" s="42">
        <f t="shared" si="20"/>
        <v>-5304100</v>
      </c>
      <c r="H660" s="138">
        <f t="shared" si="21"/>
        <v>80.362883063075927</v>
      </c>
      <c r="I660" s="138">
        <v>559.96</v>
      </c>
      <c r="J660" s="18" t="s">
        <v>588</v>
      </c>
      <c r="K660" s="41">
        <v>94</v>
      </c>
      <c r="L660" s="74" t="s">
        <v>919</v>
      </c>
      <c r="M660" s="13" t="s">
        <v>79</v>
      </c>
      <c r="N660" s="18" t="s">
        <v>36</v>
      </c>
      <c r="O660" s="58"/>
    </row>
    <row r="661" spans="1:15">
      <c r="A661" s="52">
        <v>43539</v>
      </c>
      <c r="B661" s="18" t="s">
        <v>638</v>
      </c>
      <c r="C661" s="13" t="s">
        <v>41</v>
      </c>
      <c r="D661" s="41" t="s">
        <v>77</v>
      </c>
      <c r="E661" s="40"/>
      <c r="F661" s="40">
        <v>40000</v>
      </c>
      <c r="G661" s="42">
        <f t="shared" si="20"/>
        <v>-5344100</v>
      </c>
      <c r="H661" s="138">
        <f t="shared" si="21"/>
        <v>71.433673833845276</v>
      </c>
      <c r="I661" s="138">
        <v>559.96</v>
      </c>
      <c r="J661" s="18" t="s">
        <v>588</v>
      </c>
      <c r="K661" s="41" t="s">
        <v>24</v>
      </c>
      <c r="L661" s="74" t="s">
        <v>919</v>
      </c>
      <c r="M661" s="13" t="s">
        <v>79</v>
      </c>
      <c r="N661" s="18" t="s">
        <v>25</v>
      </c>
      <c r="O661" s="30"/>
    </row>
    <row r="662" spans="1:15">
      <c r="A662" s="52">
        <v>43539</v>
      </c>
      <c r="B662" s="18" t="s">
        <v>639</v>
      </c>
      <c r="C662" s="13" t="s">
        <v>21</v>
      </c>
      <c r="D662" s="41" t="s">
        <v>77</v>
      </c>
      <c r="E662" s="40"/>
      <c r="F662" s="40">
        <v>700</v>
      </c>
      <c r="G662" s="42">
        <f t="shared" si="20"/>
        <v>-5344800</v>
      </c>
      <c r="H662" s="138">
        <f t="shared" si="21"/>
        <v>1.2500892920922921</v>
      </c>
      <c r="I662" s="138">
        <v>559.96</v>
      </c>
      <c r="J662" s="18" t="s">
        <v>588</v>
      </c>
      <c r="K662" s="41" t="s">
        <v>24</v>
      </c>
      <c r="L662" s="74" t="s">
        <v>919</v>
      </c>
      <c r="M662" s="13" t="s">
        <v>79</v>
      </c>
      <c r="N662" s="18" t="s">
        <v>25</v>
      </c>
      <c r="O662" s="30"/>
    </row>
    <row r="663" spans="1:15">
      <c r="A663" s="52">
        <v>43539</v>
      </c>
      <c r="B663" s="18" t="s">
        <v>640</v>
      </c>
      <c r="C663" s="13" t="s">
        <v>21</v>
      </c>
      <c r="D663" s="41" t="s">
        <v>77</v>
      </c>
      <c r="E663" s="40"/>
      <c r="F663" s="40">
        <v>1000</v>
      </c>
      <c r="G663" s="42">
        <f t="shared" si="20"/>
        <v>-5345800</v>
      </c>
      <c r="H663" s="138">
        <f t="shared" si="21"/>
        <v>1.7858418458461318</v>
      </c>
      <c r="I663" s="138">
        <v>559.96</v>
      </c>
      <c r="J663" s="18" t="s">
        <v>588</v>
      </c>
      <c r="K663" s="41" t="s">
        <v>24</v>
      </c>
      <c r="L663" s="74" t="s">
        <v>919</v>
      </c>
      <c r="M663" s="13" t="s">
        <v>79</v>
      </c>
      <c r="N663" s="18" t="s">
        <v>25</v>
      </c>
      <c r="O663" s="30"/>
    </row>
    <row r="664" spans="1:15">
      <c r="A664" s="52">
        <v>43539</v>
      </c>
      <c r="B664" s="41" t="s">
        <v>720</v>
      </c>
      <c r="C664" s="13" t="s">
        <v>21</v>
      </c>
      <c r="D664" s="41" t="s">
        <v>77</v>
      </c>
      <c r="E664" s="38"/>
      <c r="F664" s="38">
        <v>500</v>
      </c>
      <c r="G664" s="42">
        <f t="shared" si="20"/>
        <v>-5346300</v>
      </c>
      <c r="H664" s="138">
        <f t="shared" si="21"/>
        <v>0.89292092292306591</v>
      </c>
      <c r="I664" s="138">
        <v>559.96</v>
      </c>
      <c r="J664" s="18" t="s">
        <v>135</v>
      </c>
      <c r="K664" s="41" t="s">
        <v>24</v>
      </c>
      <c r="L664" s="74" t="s">
        <v>919</v>
      </c>
      <c r="M664" s="13" t="s">
        <v>79</v>
      </c>
      <c r="N664" s="18" t="s">
        <v>25</v>
      </c>
    </row>
    <row r="665" spans="1:15">
      <c r="A665" s="52">
        <v>43539</v>
      </c>
      <c r="B665" s="41" t="s">
        <v>721</v>
      </c>
      <c r="C665" s="13" t="s">
        <v>21</v>
      </c>
      <c r="D665" s="41" t="s">
        <v>77</v>
      </c>
      <c r="E665" s="38"/>
      <c r="F665" s="38">
        <v>500</v>
      </c>
      <c r="G665" s="42">
        <f t="shared" si="20"/>
        <v>-5346800</v>
      </c>
      <c r="H665" s="138">
        <f t="shared" si="21"/>
        <v>0.89292092292306591</v>
      </c>
      <c r="I665" s="138">
        <v>559.96</v>
      </c>
      <c r="J665" s="18" t="s">
        <v>135</v>
      </c>
      <c r="K665" s="41" t="s">
        <v>24</v>
      </c>
      <c r="L665" s="74" t="s">
        <v>919</v>
      </c>
      <c r="M665" s="13" t="s">
        <v>79</v>
      </c>
      <c r="N665" s="18" t="s">
        <v>25</v>
      </c>
    </row>
    <row r="666" spans="1:15">
      <c r="A666" s="52">
        <v>43539</v>
      </c>
      <c r="B666" s="41" t="s">
        <v>718</v>
      </c>
      <c r="C666" s="13" t="s">
        <v>21</v>
      </c>
      <c r="D666" s="41" t="s">
        <v>77</v>
      </c>
      <c r="E666" s="38"/>
      <c r="F666" s="38">
        <v>500</v>
      </c>
      <c r="G666" s="42">
        <f t="shared" si="20"/>
        <v>-5347300</v>
      </c>
      <c r="H666" s="138">
        <f t="shared" si="21"/>
        <v>0.89292092292306591</v>
      </c>
      <c r="I666" s="138">
        <v>559.96</v>
      </c>
      <c r="J666" s="18" t="s">
        <v>135</v>
      </c>
      <c r="K666" s="41" t="s">
        <v>24</v>
      </c>
      <c r="L666" s="74" t="s">
        <v>919</v>
      </c>
      <c r="M666" s="13" t="s">
        <v>79</v>
      </c>
      <c r="N666" s="18" t="s">
        <v>25</v>
      </c>
    </row>
    <row r="667" spans="1:15">
      <c r="A667" s="52">
        <v>43539</v>
      </c>
      <c r="B667" s="41" t="s">
        <v>719</v>
      </c>
      <c r="C667" s="13" t="s">
        <v>21</v>
      </c>
      <c r="D667" s="41" t="s">
        <v>77</v>
      </c>
      <c r="E667" s="38"/>
      <c r="F667" s="38">
        <v>500</v>
      </c>
      <c r="G667" s="42">
        <f t="shared" si="20"/>
        <v>-5347800</v>
      </c>
      <c r="H667" s="138">
        <f t="shared" si="21"/>
        <v>0.89292092292306591</v>
      </c>
      <c r="I667" s="138">
        <v>559.96</v>
      </c>
      <c r="J667" s="18" t="s">
        <v>135</v>
      </c>
      <c r="K667" s="41" t="s">
        <v>24</v>
      </c>
      <c r="L667" s="74" t="s">
        <v>919</v>
      </c>
      <c r="M667" s="13" t="s">
        <v>79</v>
      </c>
      <c r="N667" s="18" t="s">
        <v>25</v>
      </c>
    </row>
    <row r="668" spans="1:15">
      <c r="A668" s="52">
        <v>43539</v>
      </c>
      <c r="B668" s="18" t="s">
        <v>881</v>
      </c>
      <c r="C668" s="13" t="s">
        <v>21</v>
      </c>
      <c r="D668" s="41" t="s">
        <v>77</v>
      </c>
      <c r="E668" s="40"/>
      <c r="F668" s="40">
        <v>2000</v>
      </c>
      <c r="G668" s="42">
        <f t="shared" si="20"/>
        <v>-5349800</v>
      </c>
      <c r="H668" s="138">
        <f t="shared" si="21"/>
        <v>3.5716836916922636</v>
      </c>
      <c r="I668" s="138">
        <v>559.96</v>
      </c>
      <c r="J668" s="18" t="s">
        <v>855</v>
      </c>
      <c r="K668" s="18" t="s">
        <v>856</v>
      </c>
      <c r="L668" s="74" t="s">
        <v>919</v>
      </c>
      <c r="M668" s="13" t="s">
        <v>79</v>
      </c>
      <c r="N668" s="18" t="s">
        <v>25</v>
      </c>
      <c r="O668" s="53"/>
    </row>
    <row r="669" spans="1:15">
      <c r="A669" s="52">
        <v>43540</v>
      </c>
      <c r="B669" s="13" t="s">
        <v>40</v>
      </c>
      <c r="C669" s="13" t="s">
        <v>41</v>
      </c>
      <c r="D669" s="13" t="s">
        <v>22</v>
      </c>
      <c r="E669" s="38"/>
      <c r="F669" s="38">
        <v>10000</v>
      </c>
      <c r="G669" s="42">
        <f t="shared" si="20"/>
        <v>-5359800</v>
      </c>
      <c r="H669" s="138">
        <f t="shared" si="21"/>
        <v>17.641662550278738</v>
      </c>
      <c r="I669" s="138">
        <v>566.84</v>
      </c>
      <c r="J669" s="13" t="s">
        <v>23</v>
      </c>
      <c r="K669" s="13" t="s">
        <v>31</v>
      </c>
      <c r="L669" s="74" t="s">
        <v>916</v>
      </c>
      <c r="M669" s="13" t="s">
        <v>79</v>
      </c>
      <c r="N669" s="18" t="s">
        <v>25</v>
      </c>
      <c r="O669" s="29"/>
    </row>
    <row r="670" spans="1:15">
      <c r="A670" s="52">
        <v>43540</v>
      </c>
      <c r="B670" s="41" t="s">
        <v>51</v>
      </c>
      <c r="C670" s="13" t="s">
        <v>21</v>
      </c>
      <c r="D670" s="13" t="s">
        <v>22</v>
      </c>
      <c r="E670" s="46"/>
      <c r="F670" s="46">
        <v>200</v>
      </c>
      <c r="G670" s="42">
        <f t="shared" si="20"/>
        <v>-5360000</v>
      </c>
      <c r="H670" s="138">
        <f t="shared" si="21"/>
        <v>0.35283325100557472</v>
      </c>
      <c r="I670" s="138">
        <v>566.84</v>
      </c>
      <c r="J670" s="13" t="s">
        <v>23</v>
      </c>
      <c r="K670" s="13" t="s">
        <v>31</v>
      </c>
      <c r="L670" s="74" t="s">
        <v>916</v>
      </c>
      <c r="M670" s="13" t="s">
        <v>79</v>
      </c>
      <c r="N670" s="18" t="s">
        <v>25</v>
      </c>
      <c r="O670" s="29"/>
    </row>
    <row r="671" spans="1:15">
      <c r="A671" s="52">
        <v>43540</v>
      </c>
      <c r="B671" s="41" t="s">
        <v>52</v>
      </c>
      <c r="C671" s="13" t="s">
        <v>21</v>
      </c>
      <c r="D671" s="13" t="s">
        <v>22</v>
      </c>
      <c r="E671" s="46"/>
      <c r="F671" s="46">
        <v>5000</v>
      </c>
      <c r="G671" s="42">
        <f t="shared" si="20"/>
        <v>-5365000</v>
      </c>
      <c r="H671" s="138">
        <f t="shared" si="21"/>
        <v>8.8208312751393692</v>
      </c>
      <c r="I671" s="138">
        <v>566.84</v>
      </c>
      <c r="J671" s="13" t="s">
        <v>23</v>
      </c>
      <c r="K671" s="13" t="s">
        <v>31</v>
      </c>
      <c r="L671" s="74" t="s">
        <v>916</v>
      </c>
      <c r="M671" s="13" t="s">
        <v>79</v>
      </c>
      <c r="N671" s="18" t="s">
        <v>25</v>
      </c>
      <c r="O671" s="29"/>
    </row>
    <row r="672" spans="1:15">
      <c r="A672" s="52">
        <v>43540</v>
      </c>
      <c r="B672" s="41" t="s">
        <v>53</v>
      </c>
      <c r="C672" s="13" t="s">
        <v>41</v>
      </c>
      <c r="D672" s="13" t="s">
        <v>22</v>
      </c>
      <c r="E672" s="46"/>
      <c r="F672" s="46">
        <v>15000</v>
      </c>
      <c r="G672" s="42">
        <f t="shared" si="20"/>
        <v>-5380000</v>
      </c>
      <c r="H672" s="138">
        <f t="shared" si="21"/>
        <v>26.462493825418107</v>
      </c>
      <c r="I672" s="138">
        <v>566.84</v>
      </c>
      <c r="J672" s="13" t="s">
        <v>23</v>
      </c>
      <c r="K672" s="13">
        <v>1051</v>
      </c>
      <c r="L672" s="74" t="s">
        <v>916</v>
      </c>
      <c r="M672" s="13" t="s">
        <v>79</v>
      </c>
      <c r="N672" s="18" t="s">
        <v>36</v>
      </c>
      <c r="O672" s="58"/>
    </row>
    <row r="673" spans="1:15">
      <c r="A673" s="52">
        <v>43540</v>
      </c>
      <c r="B673" s="13" t="s">
        <v>55</v>
      </c>
      <c r="C673" s="13" t="s">
        <v>21</v>
      </c>
      <c r="D673" s="13" t="s">
        <v>22</v>
      </c>
      <c r="E673" s="38"/>
      <c r="F673" s="46">
        <v>2000</v>
      </c>
      <c r="G673" s="42">
        <f t="shared" si="20"/>
        <v>-5382000</v>
      </c>
      <c r="H673" s="138">
        <f t="shared" si="21"/>
        <v>3.5283325100557477</v>
      </c>
      <c r="I673" s="138">
        <v>566.84</v>
      </c>
      <c r="J673" s="13" t="s">
        <v>23</v>
      </c>
      <c r="K673" s="13" t="s">
        <v>31</v>
      </c>
      <c r="L673" s="74" t="s">
        <v>916</v>
      </c>
      <c r="M673" s="13" t="s">
        <v>79</v>
      </c>
      <c r="N673" s="18" t="s">
        <v>25</v>
      </c>
      <c r="O673" s="31"/>
    </row>
    <row r="674" spans="1:15">
      <c r="A674" s="52">
        <v>43540</v>
      </c>
      <c r="B674" s="41" t="s">
        <v>119</v>
      </c>
      <c r="C674" s="13" t="s">
        <v>41</v>
      </c>
      <c r="D674" s="41" t="s">
        <v>77</v>
      </c>
      <c r="E674" s="46"/>
      <c r="F674" s="46">
        <v>30000</v>
      </c>
      <c r="G674" s="42">
        <f t="shared" si="20"/>
        <v>-5412000</v>
      </c>
      <c r="H674" s="138">
        <f t="shared" si="21"/>
        <v>53.575255375383954</v>
      </c>
      <c r="I674" s="138">
        <v>559.96</v>
      </c>
      <c r="J674" s="41" t="s">
        <v>78</v>
      </c>
      <c r="K674" s="41">
        <v>72</v>
      </c>
      <c r="L674" s="74" t="s">
        <v>919</v>
      </c>
      <c r="M674" s="13" t="s">
        <v>79</v>
      </c>
      <c r="N674" s="18" t="s">
        <v>36</v>
      </c>
      <c r="O674" s="58"/>
    </row>
    <row r="675" spans="1:15">
      <c r="A675" s="52">
        <v>43540</v>
      </c>
      <c r="B675" s="41" t="s">
        <v>120</v>
      </c>
      <c r="C675" s="13" t="s">
        <v>21</v>
      </c>
      <c r="D675" s="41" t="s">
        <v>77</v>
      </c>
      <c r="E675" s="46"/>
      <c r="F675" s="46">
        <v>500</v>
      </c>
      <c r="G675" s="42">
        <f t="shared" si="20"/>
        <v>-5412500</v>
      </c>
      <c r="H675" s="138">
        <f t="shared" si="21"/>
        <v>0.89292092292306591</v>
      </c>
      <c r="I675" s="138">
        <v>559.96</v>
      </c>
      <c r="J675" s="41" t="s">
        <v>78</v>
      </c>
      <c r="K675" s="41" t="s">
        <v>24</v>
      </c>
      <c r="L675" s="74" t="s">
        <v>919</v>
      </c>
      <c r="M675" s="13" t="s">
        <v>79</v>
      </c>
      <c r="N675" s="18" t="s">
        <v>25</v>
      </c>
      <c r="O675" s="30"/>
    </row>
    <row r="676" spans="1:15">
      <c r="A676" s="52">
        <v>43540</v>
      </c>
      <c r="B676" s="41" t="s">
        <v>121</v>
      </c>
      <c r="C676" s="13" t="s">
        <v>41</v>
      </c>
      <c r="D676" s="41" t="s">
        <v>77</v>
      </c>
      <c r="E676" s="46"/>
      <c r="F676" s="46">
        <v>50000</v>
      </c>
      <c r="G676" s="42">
        <f t="shared" si="20"/>
        <v>-5462500</v>
      </c>
      <c r="H676" s="138">
        <f t="shared" si="21"/>
        <v>89.292092292306592</v>
      </c>
      <c r="I676" s="138">
        <v>559.96</v>
      </c>
      <c r="J676" s="41" t="s">
        <v>78</v>
      </c>
      <c r="K676" s="41" t="s">
        <v>24</v>
      </c>
      <c r="L676" s="74" t="s">
        <v>919</v>
      </c>
      <c r="M676" s="13" t="s">
        <v>79</v>
      </c>
      <c r="N676" s="18" t="s">
        <v>25</v>
      </c>
      <c r="O676" s="58"/>
    </row>
    <row r="677" spans="1:15">
      <c r="A677" s="52">
        <v>43540</v>
      </c>
      <c r="B677" s="41" t="s">
        <v>122</v>
      </c>
      <c r="C677" s="13" t="s">
        <v>21</v>
      </c>
      <c r="D677" s="41" t="s">
        <v>77</v>
      </c>
      <c r="E677" s="46"/>
      <c r="F677" s="46">
        <v>2500</v>
      </c>
      <c r="G677" s="42">
        <f t="shared" si="20"/>
        <v>-5465000</v>
      </c>
      <c r="H677" s="138">
        <f t="shared" si="21"/>
        <v>4.4646046146153298</v>
      </c>
      <c r="I677" s="138">
        <v>559.96</v>
      </c>
      <c r="J677" s="41" t="s">
        <v>78</v>
      </c>
      <c r="K677" s="41" t="s">
        <v>24</v>
      </c>
      <c r="L677" s="74" t="s">
        <v>919</v>
      </c>
      <c r="M677" s="13" t="s">
        <v>79</v>
      </c>
      <c r="N677" s="18" t="s">
        <v>25</v>
      </c>
      <c r="O677" s="30"/>
    </row>
    <row r="678" spans="1:15">
      <c r="A678" s="52">
        <v>43540</v>
      </c>
      <c r="B678" s="13" t="s">
        <v>155</v>
      </c>
      <c r="C678" s="13" t="s">
        <v>140</v>
      </c>
      <c r="D678" s="13" t="s">
        <v>128</v>
      </c>
      <c r="E678" s="38"/>
      <c r="F678" s="38">
        <v>1200</v>
      </c>
      <c r="G678" s="42">
        <f t="shared" si="20"/>
        <v>-5466200</v>
      </c>
      <c r="H678" s="138">
        <f t="shared" si="21"/>
        <v>2.1742675436212426</v>
      </c>
      <c r="I678" s="138">
        <v>551.91</v>
      </c>
      <c r="J678" s="13" t="s">
        <v>59</v>
      </c>
      <c r="K678" s="13" t="s">
        <v>990</v>
      </c>
      <c r="L678" s="41" t="s">
        <v>1000</v>
      </c>
      <c r="M678" s="13" t="s">
        <v>79</v>
      </c>
      <c r="N678" s="18" t="s">
        <v>36</v>
      </c>
      <c r="O678" s="51"/>
    </row>
    <row r="679" spans="1:15">
      <c r="A679" s="52">
        <v>43540</v>
      </c>
      <c r="B679" s="41" t="s">
        <v>239</v>
      </c>
      <c r="C679" s="13" t="s">
        <v>41</v>
      </c>
      <c r="D679" s="41" t="s">
        <v>77</v>
      </c>
      <c r="E679" s="46"/>
      <c r="F679" s="46">
        <v>30000</v>
      </c>
      <c r="G679" s="42">
        <f t="shared" si="20"/>
        <v>-5496200</v>
      </c>
      <c r="H679" s="138">
        <f t="shared" si="21"/>
        <v>53.575255375383954</v>
      </c>
      <c r="I679" s="138">
        <v>559.96</v>
      </c>
      <c r="J679" s="41" t="s">
        <v>131</v>
      </c>
      <c r="K679" s="41">
        <v>71</v>
      </c>
      <c r="L679" s="74" t="s">
        <v>919</v>
      </c>
      <c r="M679" s="13" t="s">
        <v>79</v>
      </c>
      <c r="N679" s="18" t="s">
        <v>36</v>
      </c>
      <c r="O679" s="58"/>
    </row>
    <row r="680" spans="1:15">
      <c r="A680" s="52">
        <v>43540</v>
      </c>
      <c r="B680" s="41" t="s">
        <v>242</v>
      </c>
      <c r="C680" s="13" t="s">
        <v>21</v>
      </c>
      <c r="D680" s="41" t="s">
        <v>77</v>
      </c>
      <c r="E680" s="46"/>
      <c r="F680" s="46">
        <v>8000</v>
      </c>
      <c r="G680" s="42">
        <f t="shared" si="20"/>
        <v>-5504200</v>
      </c>
      <c r="H680" s="138">
        <f t="shared" si="21"/>
        <v>14.286734766769055</v>
      </c>
      <c r="I680" s="138">
        <v>559.96</v>
      </c>
      <c r="J680" s="41" t="s">
        <v>131</v>
      </c>
      <c r="K680" s="13" t="s">
        <v>24</v>
      </c>
      <c r="L680" s="74" t="s">
        <v>919</v>
      </c>
      <c r="M680" s="13" t="s">
        <v>79</v>
      </c>
      <c r="N680" s="13" t="s">
        <v>25</v>
      </c>
      <c r="O680" s="58"/>
    </row>
    <row r="681" spans="1:15">
      <c r="A681" s="52">
        <v>43540</v>
      </c>
      <c r="B681" s="41" t="s">
        <v>210</v>
      </c>
      <c r="C681" s="13" t="s">
        <v>41</v>
      </c>
      <c r="D681" s="41" t="s">
        <v>77</v>
      </c>
      <c r="E681" s="46"/>
      <c r="F681" s="46">
        <v>10000</v>
      </c>
      <c r="G681" s="42">
        <f t="shared" si="20"/>
        <v>-5514200</v>
      </c>
      <c r="H681" s="138">
        <f t="shared" si="21"/>
        <v>17.858418458461319</v>
      </c>
      <c r="I681" s="138">
        <v>559.96</v>
      </c>
      <c r="J681" s="41" t="s">
        <v>131</v>
      </c>
      <c r="K681" s="41" t="s">
        <v>24</v>
      </c>
      <c r="L681" s="74" t="s">
        <v>919</v>
      </c>
      <c r="M681" s="13" t="s">
        <v>79</v>
      </c>
      <c r="N681" s="13" t="s">
        <v>25</v>
      </c>
      <c r="O681" s="58"/>
    </row>
    <row r="682" spans="1:15">
      <c r="A682" s="52">
        <v>43540</v>
      </c>
      <c r="B682" s="18" t="s">
        <v>464</v>
      </c>
      <c r="C682" s="13" t="s">
        <v>21</v>
      </c>
      <c r="D682" s="13" t="s">
        <v>22</v>
      </c>
      <c r="E682" s="46"/>
      <c r="F682" s="46">
        <v>2000</v>
      </c>
      <c r="G682" s="42">
        <f t="shared" si="20"/>
        <v>-5516200</v>
      </c>
      <c r="H682" s="138">
        <f t="shared" si="21"/>
        <v>3.5283325100557477</v>
      </c>
      <c r="I682" s="138">
        <v>566.84</v>
      </c>
      <c r="J682" s="18" t="s">
        <v>160</v>
      </c>
      <c r="K682" s="41" t="s">
        <v>24</v>
      </c>
      <c r="L682" s="74" t="s">
        <v>916</v>
      </c>
      <c r="M682" s="13" t="s">
        <v>79</v>
      </c>
      <c r="N682" s="18" t="s">
        <v>25</v>
      </c>
      <c r="O682" s="33"/>
    </row>
    <row r="683" spans="1:15">
      <c r="A683" s="52">
        <v>43540</v>
      </c>
      <c r="B683" s="18" t="s">
        <v>465</v>
      </c>
      <c r="C683" s="13" t="s">
        <v>21</v>
      </c>
      <c r="D683" s="13" t="s">
        <v>22</v>
      </c>
      <c r="E683" s="46"/>
      <c r="F683" s="46">
        <v>7000</v>
      </c>
      <c r="G683" s="42">
        <f t="shared" si="20"/>
        <v>-5523200</v>
      </c>
      <c r="H683" s="138">
        <f t="shared" si="21"/>
        <v>12.349163785195117</v>
      </c>
      <c r="I683" s="138">
        <v>566.84</v>
      </c>
      <c r="J683" s="18" t="s">
        <v>160</v>
      </c>
      <c r="K683" s="41" t="s">
        <v>29</v>
      </c>
      <c r="L683" s="74" t="s">
        <v>916</v>
      </c>
      <c r="M683" s="13" t="s">
        <v>79</v>
      </c>
      <c r="N683" s="18" t="s">
        <v>25</v>
      </c>
      <c r="O683" s="33"/>
    </row>
    <row r="684" spans="1:15">
      <c r="A684" s="52">
        <v>43540</v>
      </c>
      <c r="B684" s="18" t="s">
        <v>466</v>
      </c>
      <c r="C684" s="13" t="s">
        <v>21</v>
      </c>
      <c r="D684" s="13" t="s">
        <v>22</v>
      </c>
      <c r="E684" s="46"/>
      <c r="F684" s="46">
        <v>2000</v>
      </c>
      <c r="G684" s="42">
        <f t="shared" si="20"/>
        <v>-5525200</v>
      </c>
      <c r="H684" s="138">
        <f t="shared" si="21"/>
        <v>3.5283325100557477</v>
      </c>
      <c r="I684" s="138">
        <v>566.84</v>
      </c>
      <c r="J684" s="18" t="s">
        <v>160</v>
      </c>
      <c r="K684" s="41" t="s">
        <v>24</v>
      </c>
      <c r="L684" s="74" t="s">
        <v>916</v>
      </c>
      <c r="M684" s="13" t="s">
        <v>79</v>
      </c>
      <c r="N684" s="18" t="s">
        <v>25</v>
      </c>
      <c r="O684" s="33"/>
    </row>
    <row r="685" spans="1:15">
      <c r="A685" s="52">
        <v>43540</v>
      </c>
      <c r="B685" s="18" t="s">
        <v>467</v>
      </c>
      <c r="C685" s="13" t="s">
        <v>21</v>
      </c>
      <c r="D685" s="13" t="s">
        <v>22</v>
      </c>
      <c r="E685" s="46"/>
      <c r="F685" s="46">
        <v>2000</v>
      </c>
      <c r="G685" s="42">
        <f t="shared" si="20"/>
        <v>-5527200</v>
      </c>
      <c r="H685" s="138">
        <f t="shared" si="21"/>
        <v>3.5283325100557477</v>
      </c>
      <c r="I685" s="138">
        <v>566.84</v>
      </c>
      <c r="J685" s="18" t="s">
        <v>160</v>
      </c>
      <c r="K685" s="41" t="s">
        <v>24</v>
      </c>
      <c r="L685" s="74" t="s">
        <v>916</v>
      </c>
      <c r="M685" s="13" t="s">
        <v>79</v>
      </c>
      <c r="N685" s="18" t="s">
        <v>25</v>
      </c>
      <c r="O685" s="33"/>
    </row>
    <row r="686" spans="1:15">
      <c r="A686" s="52">
        <v>43540</v>
      </c>
      <c r="B686" s="18" t="s">
        <v>468</v>
      </c>
      <c r="C686" s="13" t="s">
        <v>21</v>
      </c>
      <c r="D686" s="13" t="s">
        <v>22</v>
      </c>
      <c r="E686" s="46"/>
      <c r="F686" s="46">
        <v>2000</v>
      </c>
      <c r="G686" s="42">
        <f t="shared" si="20"/>
        <v>-5529200</v>
      </c>
      <c r="H686" s="138">
        <f t="shared" si="21"/>
        <v>3.5283325100557477</v>
      </c>
      <c r="I686" s="138">
        <v>566.84</v>
      </c>
      <c r="J686" s="18" t="s">
        <v>160</v>
      </c>
      <c r="K686" s="41" t="s">
        <v>24</v>
      </c>
      <c r="L686" s="74" t="s">
        <v>916</v>
      </c>
      <c r="M686" s="13" t="s">
        <v>79</v>
      </c>
      <c r="N686" s="18" t="s">
        <v>25</v>
      </c>
      <c r="O686" s="33"/>
    </row>
    <row r="687" spans="1:15">
      <c r="A687" s="52">
        <v>43540</v>
      </c>
      <c r="B687" s="41" t="s">
        <v>722</v>
      </c>
      <c r="C687" s="13" t="s">
        <v>21</v>
      </c>
      <c r="D687" s="41" t="s">
        <v>77</v>
      </c>
      <c r="E687" s="38"/>
      <c r="F687" s="38">
        <v>500</v>
      </c>
      <c r="G687" s="42">
        <f t="shared" si="20"/>
        <v>-5529700</v>
      </c>
      <c r="H687" s="138">
        <f t="shared" si="21"/>
        <v>0.89292092292306591</v>
      </c>
      <c r="I687" s="138">
        <v>559.96</v>
      </c>
      <c r="J687" s="18" t="s">
        <v>135</v>
      </c>
      <c r="K687" s="41" t="s">
        <v>24</v>
      </c>
      <c r="L687" s="74" t="s">
        <v>919</v>
      </c>
      <c r="M687" s="13" t="s">
        <v>79</v>
      </c>
      <c r="N687" s="18" t="s">
        <v>25</v>
      </c>
    </row>
    <row r="688" spans="1:15">
      <c r="A688" s="52">
        <v>43540</v>
      </c>
      <c r="B688" s="41" t="s">
        <v>723</v>
      </c>
      <c r="C688" s="13" t="s">
        <v>21</v>
      </c>
      <c r="D688" s="41" t="s">
        <v>77</v>
      </c>
      <c r="E688" s="38"/>
      <c r="F688" s="38">
        <v>500</v>
      </c>
      <c r="G688" s="42">
        <f t="shared" si="20"/>
        <v>-5530200</v>
      </c>
      <c r="H688" s="138">
        <f t="shared" si="21"/>
        <v>0.89292092292306591</v>
      </c>
      <c r="I688" s="138">
        <v>559.96</v>
      </c>
      <c r="J688" s="18" t="s">
        <v>135</v>
      </c>
      <c r="K688" s="41" t="s">
        <v>24</v>
      </c>
      <c r="L688" s="74" t="s">
        <v>919</v>
      </c>
      <c r="M688" s="13" t="s">
        <v>79</v>
      </c>
      <c r="N688" s="18" t="s">
        <v>25</v>
      </c>
    </row>
    <row r="689" spans="1:15">
      <c r="A689" s="52">
        <v>43540</v>
      </c>
      <c r="B689" s="41" t="s">
        <v>721</v>
      </c>
      <c r="C689" s="13" t="s">
        <v>21</v>
      </c>
      <c r="D689" s="41" t="s">
        <v>77</v>
      </c>
      <c r="E689" s="38"/>
      <c r="F689" s="38">
        <v>500</v>
      </c>
      <c r="G689" s="42">
        <f t="shared" si="20"/>
        <v>-5530700</v>
      </c>
      <c r="H689" s="138">
        <f t="shared" si="21"/>
        <v>0.89292092292306591</v>
      </c>
      <c r="I689" s="138">
        <v>559.96</v>
      </c>
      <c r="J689" s="18" t="s">
        <v>135</v>
      </c>
      <c r="K689" s="41" t="s">
        <v>24</v>
      </c>
      <c r="L689" s="74" t="s">
        <v>919</v>
      </c>
      <c r="M689" s="13" t="s">
        <v>79</v>
      </c>
      <c r="N689" s="18" t="s">
        <v>25</v>
      </c>
    </row>
    <row r="690" spans="1:15">
      <c r="A690" s="52">
        <v>43540</v>
      </c>
      <c r="B690" s="41" t="s">
        <v>720</v>
      </c>
      <c r="C690" s="13" t="s">
        <v>21</v>
      </c>
      <c r="D690" s="41" t="s">
        <v>77</v>
      </c>
      <c r="E690" s="38"/>
      <c r="F690" s="38">
        <v>500</v>
      </c>
      <c r="G690" s="42">
        <f t="shared" si="20"/>
        <v>-5531200</v>
      </c>
      <c r="H690" s="138">
        <f t="shared" si="21"/>
        <v>0.89292092292306591</v>
      </c>
      <c r="I690" s="138">
        <v>559.96</v>
      </c>
      <c r="J690" s="18" t="s">
        <v>135</v>
      </c>
      <c r="K690" s="41" t="s">
        <v>24</v>
      </c>
      <c r="L690" s="74" t="s">
        <v>919</v>
      </c>
      <c r="M690" s="13" t="s">
        <v>79</v>
      </c>
      <c r="N690" s="18" t="s">
        <v>25</v>
      </c>
    </row>
    <row r="691" spans="1:15">
      <c r="A691" s="52">
        <v>43540</v>
      </c>
      <c r="B691" s="41" t="s">
        <v>724</v>
      </c>
      <c r="C691" s="13" t="s">
        <v>21</v>
      </c>
      <c r="D691" s="41" t="s">
        <v>77</v>
      </c>
      <c r="E691" s="38"/>
      <c r="F691" s="38">
        <v>500</v>
      </c>
      <c r="G691" s="42">
        <f t="shared" si="20"/>
        <v>-5531700</v>
      </c>
      <c r="H691" s="138">
        <f t="shared" si="21"/>
        <v>0.89292092292306591</v>
      </c>
      <c r="I691" s="138">
        <v>559.96</v>
      </c>
      <c r="J691" s="18" t="s">
        <v>135</v>
      </c>
      <c r="K691" s="41" t="s">
        <v>24</v>
      </c>
      <c r="L691" s="74" t="s">
        <v>919</v>
      </c>
      <c r="M691" s="13" t="s">
        <v>79</v>
      </c>
      <c r="N691" s="18" t="s">
        <v>25</v>
      </c>
    </row>
    <row r="692" spans="1:15">
      <c r="A692" s="52">
        <v>43540</v>
      </c>
      <c r="B692" s="41" t="s">
        <v>719</v>
      </c>
      <c r="C692" s="13" t="s">
        <v>21</v>
      </c>
      <c r="D692" s="41" t="s">
        <v>77</v>
      </c>
      <c r="E692" s="38"/>
      <c r="F692" s="38">
        <v>500</v>
      </c>
      <c r="G692" s="42">
        <f t="shared" si="20"/>
        <v>-5532200</v>
      </c>
      <c r="H692" s="138">
        <f t="shared" si="21"/>
        <v>0.89292092292306591</v>
      </c>
      <c r="I692" s="138">
        <v>559.96</v>
      </c>
      <c r="J692" s="18" t="s">
        <v>135</v>
      </c>
      <c r="K692" s="41" t="s">
        <v>24</v>
      </c>
      <c r="L692" s="74" t="s">
        <v>919</v>
      </c>
      <c r="M692" s="13" t="s">
        <v>79</v>
      </c>
      <c r="N692" s="18" t="s">
        <v>25</v>
      </c>
    </row>
    <row r="693" spans="1:15">
      <c r="A693" s="52">
        <v>43541</v>
      </c>
      <c r="B693" s="41" t="s">
        <v>54</v>
      </c>
      <c r="C693" s="13" t="s">
        <v>21</v>
      </c>
      <c r="D693" s="13" t="s">
        <v>22</v>
      </c>
      <c r="E693" s="46"/>
      <c r="F693" s="46">
        <v>10000</v>
      </c>
      <c r="G693" s="42">
        <f t="shared" si="20"/>
        <v>-5542200</v>
      </c>
      <c r="H693" s="138">
        <f t="shared" si="21"/>
        <v>17.641662550278738</v>
      </c>
      <c r="I693" s="138">
        <v>566.84</v>
      </c>
      <c r="J693" s="13" t="s">
        <v>23</v>
      </c>
      <c r="K693" s="13">
        <v>64</v>
      </c>
      <c r="L693" s="74" t="s">
        <v>916</v>
      </c>
      <c r="M693" s="13" t="s">
        <v>79</v>
      </c>
      <c r="N693" s="18" t="s">
        <v>36</v>
      </c>
      <c r="O693" s="58"/>
    </row>
    <row r="694" spans="1:15">
      <c r="A694" s="52">
        <v>43541</v>
      </c>
      <c r="B694" s="13" t="s">
        <v>40</v>
      </c>
      <c r="C694" s="13" t="s">
        <v>41</v>
      </c>
      <c r="D694" s="13" t="s">
        <v>22</v>
      </c>
      <c r="E694" s="46"/>
      <c r="F694" s="38">
        <v>10000</v>
      </c>
      <c r="G694" s="42">
        <f t="shared" si="20"/>
        <v>-5552200</v>
      </c>
      <c r="H694" s="138">
        <f t="shared" si="21"/>
        <v>17.641662550278738</v>
      </c>
      <c r="I694" s="138">
        <v>566.84</v>
      </c>
      <c r="J694" s="13" t="s">
        <v>23</v>
      </c>
      <c r="K694" s="13" t="s">
        <v>31</v>
      </c>
      <c r="L694" s="74" t="s">
        <v>916</v>
      </c>
      <c r="M694" s="13" t="s">
        <v>79</v>
      </c>
      <c r="N694" s="18" t="s">
        <v>25</v>
      </c>
      <c r="O694" s="29"/>
    </row>
    <row r="695" spans="1:15">
      <c r="A695" s="52">
        <v>43541</v>
      </c>
      <c r="B695" s="13" t="s">
        <v>56</v>
      </c>
      <c r="C695" s="13" t="s">
        <v>21</v>
      </c>
      <c r="D695" s="13" t="s">
        <v>22</v>
      </c>
      <c r="E695" s="46"/>
      <c r="F695" s="38">
        <v>1000</v>
      </c>
      <c r="G695" s="42">
        <f t="shared" si="20"/>
        <v>-5553200</v>
      </c>
      <c r="H695" s="138">
        <f t="shared" si="21"/>
        <v>1.7641662550278738</v>
      </c>
      <c r="I695" s="138">
        <v>566.84</v>
      </c>
      <c r="J695" s="13" t="s">
        <v>23</v>
      </c>
      <c r="K695" s="13" t="s">
        <v>31</v>
      </c>
      <c r="L695" s="74" t="s">
        <v>916</v>
      </c>
      <c r="M695" s="13" t="s">
        <v>79</v>
      </c>
      <c r="N695" s="18" t="s">
        <v>25</v>
      </c>
      <c r="O695" s="31"/>
    </row>
    <row r="696" spans="1:15">
      <c r="A696" s="52">
        <v>43541</v>
      </c>
      <c r="B696" s="13" t="s">
        <v>57</v>
      </c>
      <c r="C696" s="13" t="s">
        <v>21</v>
      </c>
      <c r="D696" s="13" t="s">
        <v>22</v>
      </c>
      <c r="E696" s="38"/>
      <c r="F696" s="46">
        <v>1500</v>
      </c>
      <c r="G696" s="42">
        <f t="shared" si="20"/>
        <v>-5554700</v>
      </c>
      <c r="H696" s="138">
        <f t="shared" si="21"/>
        <v>2.6462493825418107</v>
      </c>
      <c r="I696" s="138">
        <v>566.84</v>
      </c>
      <c r="J696" s="13" t="s">
        <v>23</v>
      </c>
      <c r="K696" s="13" t="s">
        <v>31</v>
      </c>
      <c r="L696" s="74" t="s">
        <v>916</v>
      </c>
      <c r="M696" s="13" t="s">
        <v>79</v>
      </c>
      <c r="N696" s="18" t="s">
        <v>25</v>
      </c>
      <c r="O696" s="29"/>
    </row>
    <row r="697" spans="1:15">
      <c r="A697" s="52">
        <v>43541</v>
      </c>
      <c r="B697" s="134" t="s">
        <v>42</v>
      </c>
      <c r="C697" s="13" t="s">
        <v>41</v>
      </c>
      <c r="D697" s="13" t="s">
        <v>22</v>
      </c>
      <c r="E697" s="46"/>
      <c r="F697" s="38">
        <v>15000</v>
      </c>
      <c r="G697" s="42">
        <f t="shared" si="20"/>
        <v>-5569700</v>
      </c>
      <c r="H697" s="138">
        <f t="shared" si="21"/>
        <v>26.462493825418107</v>
      </c>
      <c r="I697" s="138">
        <v>566.84</v>
      </c>
      <c r="J697" s="13" t="s">
        <v>23</v>
      </c>
      <c r="K697" s="13" t="s">
        <v>31</v>
      </c>
      <c r="L697" s="74" t="s">
        <v>916</v>
      </c>
      <c r="M697" s="13" t="s">
        <v>79</v>
      </c>
      <c r="N697" s="41" t="s">
        <v>58</v>
      </c>
      <c r="O697" s="32"/>
    </row>
    <row r="698" spans="1:15">
      <c r="A698" s="52">
        <v>43541</v>
      </c>
      <c r="B698" s="18" t="s">
        <v>469</v>
      </c>
      <c r="C698" s="13" t="s">
        <v>41</v>
      </c>
      <c r="D698" s="13" t="s">
        <v>22</v>
      </c>
      <c r="E698" s="46"/>
      <c r="F698" s="46">
        <v>90000</v>
      </c>
      <c r="G698" s="42">
        <f t="shared" si="20"/>
        <v>-5659700</v>
      </c>
      <c r="H698" s="138">
        <f t="shared" si="21"/>
        <v>158.77496295250864</v>
      </c>
      <c r="I698" s="138">
        <v>566.84</v>
      </c>
      <c r="J698" s="18" t="s">
        <v>160</v>
      </c>
      <c r="K698" s="41" t="s">
        <v>29</v>
      </c>
      <c r="L698" s="74" t="s">
        <v>916</v>
      </c>
      <c r="M698" s="13" t="s">
        <v>79</v>
      </c>
      <c r="N698" s="41" t="s">
        <v>58</v>
      </c>
      <c r="O698" s="58"/>
    </row>
    <row r="699" spans="1:15">
      <c r="A699" s="52">
        <v>43541</v>
      </c>
      <c r="B699" s="18" t="s">
        <v>470</v>
      </c>
      <c r="C699" s="13" t="s">
        <v>21</v>
      </c>
      <c r="D699" s="13" t="s">
        <v>22</v>
      </c>
      <c r="E699" s="46"/>
      <c r="F699" s="46">
        <v>1000</v>
      </c>
      <c r="G699" s="42">
        <f t="shared" si="20"/>
        <v>-5660700</v>
      </c>
      <c r="H699" s="138">
        <f t="shared" si="21"/>
        <v>1.7641662550278738</v>
      </c>
      <c r="I699" s="138">
        <v>566.84</v>
      </c>
      <c r="J699" s="18" t="s">
        <v>160</v>
      </c>
      <c r="K699" s="41" t="s">
        <v>24</v>
      </c>
      <c r="L699" s="74" t="s">
        <v>916</v>
      </c>
      <c r="M699" s="13" t="s">
        <v>79</v>
      </c>
      <c r="N699" s="18" t="s">
        <v>25</v>
      </c>
      <c r="O699" s="33"/>
    </row>
    <row r="700" spans="1:15">
      <c r="A700" s="52">
        <v>43541</v>
      </c>
      <c r="B700" s="18" t="s">
        <v>471</v>
      </c>
      <c r="C700" s="13" t="s">
        <v>21</v>
      </c>
      <c r="D700" s="13" t="s">
        <v>22</v>
      </c>
      <c r="E700" s="46"/>
      <c r="F700" s="46">
        <v>2000</v>
      </c>
      <c r="G700" s="42">
        <f t="shared" si="20"/>
        <v>-5662700</v>
      </c>
      <c r="H700" s="138">
        <f t="shared" si="21"/>
        <v>3.5283325100557477</v>
      </c>
      <c r="I700" s="138">
        <v>566.84</v>
      </c>
      <c r="J700" s="18" t="s">
        <v>160</v>
      </c>
      <c r="K700" s="41" t="s">
        <v>24</v>
      </c>
      <c r="L700" s="74" t="s">
        <v>916</v>
      </c>
      <c r="M700" s="13" t="s">
        <v>79</v>
      </c>
      <c r="N700" s="18" t="s">
        <v>25</v>
      </c>
      <c r="O700" s="33"/>
    </row>
    <row r="701" spans="1:15">
      <c r="A701" s="52">
        <v>43541</v>
      </c>
      <c r="B701" s="18" t="s">
        <v>472</v>
      </c>
      <c r="C701" s="13" t="s">
        <v>41</v>
      </c>
      <c r="D701" s="13" t="s">
        <v>22</v>
      </c>
      <c r="E701" s="46"/>
      <c r="F701" s="46">
        <v>70000</v>
      </c>
      <c r="G701" s="42">
        <f t="shared" si="20"/>
        <v>-5732700</v>
      </c>
      <c r="H701" s="138">
        <f t="shared" si="21"/>
        <v>123.49163785195115</v>
      </c>
      <c r="I701" s="138">
        <v>566.84</v>
      </c>
      <c r="J701" s="18" t="s">
        <v>160</v>
      </c>
      <c r="K701" s="41" t="s">
        <v>24</v>
      </c>
      <c r="L701" s="74" t="s">
        <v>916</v>
      </c>
      <c r="M701" s="13" t="s">
        <v>79</v>
      </c>
      <c r="N701" s="18" t="s">
        <v>25</v>
      </c>
      <c r="O701" s="58"/>
    </row>
    <row r="702" spans="1:15">
      <c r="A702" s="52">
        <v>43541</v>
      </c>
      <c r="B702" s="41" t="s">
        <v>722</v>
      </c>
      <c r="C702" s="13" t="s">
        <v>21</v>
      </c>
      <c r="D702" s="41" t="s">
        <v>77</v>
      </c>
      <c r="E702" s="38"/>
      <c r="F702" s="38">
        <v>500</v>
      </c>
      <c r="G702" s="42">
        <f t="shared" si="20"/>
        <v>-5733200</v>
      </c>
      <c r="H702" s="138">
        <f t="shared" si="21"/>
        <v>0.89292092292306591</v>
      </c>
      <c r="I702" s="138">
        <v>559.96</v>
      </c>
      <c r="J702" s="18" t="s">
        <v>135</v>
      </c>
      <c r="K702" s="41" t="s">
        <v>24</v>
      </c>
      <c r="L702" s="74" t="s">
        <v>919</v>
      </c>
      <c r="M702" s="13" t="s">
        <v>79</v>
      </c>
      <c r="N702" s="18" t="s">
        <v>25</v>
      </c>
    </row>
    <row r="703" spans="1:15">
      <c r="A703" s="52">
        <v>43541</v>
      </c>
      <c r="B703" s="41" t="s">
        <v>723</v>
      </c>
      <c r="C703" s="13" t="s">
        <v>21</v>
      </c>
      <c r="D703" s="41" t="s">
        <v>77</v>
      </c>
      <c r="E703" s="38"/>
      <c r="F703" s="38">
        <v>500</v>
      </c>
      <c r="G703" s="42">
        <f t="shared" si="20"/>
        <v>-5733700</v>
      </c>
      <c r="H703" s="138">
        <f t="shared" si="21"/>
        <v>0.89292092292306591</v>
      </c>
      <c r="I703" s="138">
        <v>559.96</v>
      </c>
      <c r="J703" s="18" t="s">
        <v>135</v>
      </c>
      <c r="K703" s="41" t="s">
        <v>24</v>
      </c>
      <c r="L703" s="74" t="s">
        <v>919</v>
      </c>
      <c r="M703" s="13" t="s">
        <v>79</v>
      </c>
      <c r="N703" s="18" t="s">
        <v>25</v>
      </c>
    </row>
    <row r="704" spans="1:15">
      <c r="A704" s="52">
        <v>43541</v>
      </c>
      <c r="B704" s="41" t="s">
        <v>721</v>
      </c>
      <c r="C704" s="13" t="s">
        <v>21</v>
      </c>
      <c r="D704" s="41" t="s">
        <v>77</v>
      </c>
      <c r="E704" s="38"/>
      <c r="F704" s="38">
        <v>500</v>
      </c>
      <c r="G704" s="42">
        <f t="shared" si="20"/>
        <v>-5734200</v>
      </c>
      <c r="H704" s="138">
        <f t="shared" si="21"/>
        <v>0.89292092292306591</v>
      </c>
      <c r="I704" s="138">
        <v>559.96</v>
      </c>
      <c r="J704" s="18" t="s">
        <v>135</v>
      </c>
      <c r="K704" s="41" t="s">
        <v>24</v>
      </c>
      <c r="L704" s="74" t="s">
        <v>919</v>
      </c>
      <c r="M704" s="13" t="s">
        <v>79</v>
      </c>
      <c r="N704" s="18" t="s">
        <v>25</v>
      </c>
    </row>
    <row r="705" spans="1:15">
      <c r="A705" s="52">
        <v>43541</v>
      </c>
      <c r="B705" s="41" t="s">
        <v>720</v>
      </c>
      <c r="C705" s="13" t="s">
        <v>21</v>
      </c>
      <c r="D705" s="41" t="s">
        <v>77</v>
      </c>
      <c r="E705" s="38"/>
      <c r="F705" s="38">
        <v>500</v>
      </c>
      <c r="G705" s="42">
        <f t="shared" si="20"/>
        <v>-5734700</v>
      </c>
      <c r="H705" s="138">
        <f t="shared" si="21"/>
        <v>0.89292092292306591</v>
      </c>
      <c r="I705" s="138">
        <v>559.96</v>
      </c>
      <c r="J705" s="18" t="s">
        <v>135</v>
      </c>
      <c r="K705" s="41" t="s">
        <v>24</v>
      </c>
      <c r="L705" s="74" t="s">
        <v>919</v>
      </c>
      <c r="M705" s="13" t="s">
        <v>79</v>
      </c>
      <c r="N705" s="18" t="s">
        <v>25</v>
      </c>
    </row>
    <row r="706" spans="1:15">
      <c r="A706" s="52">
        <v>43541</v>
      </c>
      <c r="B706" s="41" t="s">
        <v>721</v>
      </c>
      <c r="C706" s="13" t="s">
        <v>21</v>
      </c>
      <c r="D706" s="41" t="s">
        <v>77</v>
      </c>
      <c r="E706" s="38"/>
      <c r="F706" s="38">
        <v>500</v>
      </c>
      <c r="G706" s="42">
        <f t="shared" si="20"/>
        <v>-5735200</v>
      </c>
      <c r="H706" s="138">
        <f t="shared" si="21"/>
        <v>0.89292092292306591</v>
      </c>
      <c r="I706" s="138">
        <v>559.96</v>
      </c>
      <c r="J706" s="18" t="s">
        <v>135</v>
      </c>
      <c r="K706" s="41" t="s">
        <v>24</v>
      </c>
      <c r="L706" s="74" t="s">
        <v>919</v>
      </c>
      <c r="M706" s="13" t="s">
        <v>79</v>
      </c>
      <c r="N706" s="18" t="s">
        <v>25</v>
      </c>
    </row>
    <row r="707" spans="1:15">
      <c r="A707" s="52">
        <v>43541</v>
      </c>
      <c r="B707" s="41" t="s">
        <v>718</v>
      </c>
      <c r="C707" s="13" t="s">
        <v>21</v>
      </c>
      <c r="D707" s="41" t="s">
        <v>77</v>
      </c>
      <c r="E707" s="38"/>
      <c r="F707" s="38">
        <v>500</v>
      </c>
      <c r="G707" s="42">
        <f t="shared" si="20"/>
        <v>-5735700</v>
      </c>
      <c r="H707" s="138">
        <f t="shared" si="21"/>
        <v>0.89292092292306591</v>
      </c>
      <c r="I707" s="138">
        <v>559.96</v>
      </c>
      <c r="J707" s="18" t="s">
        <v>135</v>
      </c>
      <c r="K707" s="41" t="s">
        <v>24</v>
      </c>
      <c r="L707" s="74" t="s">
        <v>919</v>
      </c>
      <c r="M707" s="13" t="s">
        <v>79</v>
      </c>
      <c r="N707" s="18" t="s">
        <v>25</v>
      </c>
    </row>
    <row r="708" spans="1:15">
      <c r="A708" s="52">
        <v>43541</v>
      </c>
      <c r="B708" s="41" t="s">
        <v>719</v>
      </c>
      <c r="C708" s="13" t="s">
        <v>21</v>
      </c>
      <c r="D708" s="41" t="s">
        <v>77</v>
      </c>
      <c r="E708" s="38"/>
      <c r="F708" s="38">
        <v>500</v>
      </c>
      <c r="G708" s="42">
        <f t="shared" si="20"/>
        <v>-5736200</v>
      </c>
      <c r="H708" s="138">
        <f t="shared" si="21"/>
        <v>0.89292092292306591</v>
      </c>
      <c r="I708" s="138">
        <v>559.96</v>
      </c>
      <c r="J708" s="18" t="s">
        <v>135</v>
      </c>
      <c r="K708" s="41" t="s">
        <v>24</v>
      </c>
      <c r="L708" s="74" t="s">
        <v>919</v>
      </c>
      <c r="M708" s="13" t="s">
        <v>79</v>
      </c>
      <c r="N708" s="18" t="s">
        <v>25</v>
      </c>
    </row>
    <row r="709" spans="1:15">
      <c r="A709" s="52">
        <v>43542</v>
      </c>
      <c r="B709" s="41" t="s">
        <v>203</v>
      </c>
      <c r="C709" s="13" t="s">
        <v>21</v>
      </c>
      <c r="D709" s="41" t="s">
        <v>77</v>
      </c>
      <c r="E709" s="46"/>
      <c r="F709" s="46">
        <v>1000</v>
      </c>
      <c r="G709" s="42">
        <f t="shared" si="20"/>
        <v>-5737200</v>
      </c>
      <c r="H709" s="138">
        <f t="shared" si="21"/>
        <v>1.7858418458461318</v>
      </c>
      <c r="I709" s="138">
        <v>559.96</v>
      </c>
      <c r="J709" s="41" t="s">
        <v>131</v>
      </c>
      <c r="K709" s="13" t="s">
        <v>24</v>
      </c>
      <c r="L709" s="74" t="s">
        <v>919</v>
      </c>
      <c r="M709" s="13" t="s">
        <v>79</v>
      </c>
      <c r="N709" s="13" t="s">
        <v>25</v>
      </c>
      <c r="O709" s="58"/>
    </row>
    <row r="710" spans="1:15">
      <c r="A710" s="52">
        <v>43542</v>
      </c>
      <c r="B710" s="41" t="s">
        <v>243</v>
      </c>
      <c r="C710" s="13" t="s">
        <v>21</v>
      </c>
      <c r="D710" s="41" t="s">
        <v>77</v>
      </c>
      <c r="E710" s="46"/>
      <c r="F710" s="46">
        <v>1000</v>
      </c>
      <c r="G710" s="42">
        <f t="shared" si="20"/>
        <v>-5738200</v>
      </c>
      <c r="H710" s="138">
        <f t="shared" si="21"/>
        <v>1.7858418458461318</v>
      </c>
      <c r="I710" s="138">
        <v>559.96</v>
      </c>
      <c r="J710" s="41" t="s">
        <v>131</v>
      </c>
      <c r="K710" s="13" t="s">
        <v>24</v>
      </c>
      <c r="L710" s="74" t="s">
        <v>919</v>
      </c>
      <c r="M710" s="13" t="s">
        <v>79</v>
      </c>
      <c r="N710" s="13" t="s">
        <v>25</v>
      </c>
      <c r="O710" s="58"/>
    </row>
    <row r="711" spans="1:15">
      <c r="A711" s="52">
        <v>43542</v>
      </c>
      <c r="B711" s="41" t="s">
        <v>244</v>
      </c>
      <c r="C711" s="13" t="s">
        <v>21</v>
      </c>
      <c r="D711" s="41" t="s">
        <v>77</v>
      </c>
      <c r="E711" s="46"/>
      <c r="F711" s="46">
        <v>1000</v>
      </c>
      <c r="G711" s="42">
        <f t="shared" si="20"/>
        <v>-5739200</v>
      </c>
      <c r="H711" s="138">
        <f t="shared" si="21"/>
        <v>1.7858418458461318</v>
      </c>
      <c r="I711" s="138">
        <v>559.96</v>
      </c>
      <c r="J711" s="41" t="s">
        <v>131</v>
      </c>
      <c r="K711" s="13" t="s">
        <v>24</v>
      </c>
      <c r="L711" s="74" t="s">
        <v>919</v>
      </c>
      <c r="M711" s="13" t="s">
        <v>79</v>
      </c>
      <c r="N711" s="13" t="s">
        <v>25</v>
      </c>
      <c r="O711" s="58"/>
    </row>
    <row r="712" spans="1:15">
      <c r="A712" s="52">
        <v>43542</v>
      </c>
      <c r="B712" s="41" t="s">
        <v>26</v>
      </c>
      <c r="C712" s="41" t="s">
        <v>27</v>
      </c>
      <c r="D712" s="41" t="s">
        <v>77</v>
      </c>
      <c r="E712" s="46"/>
      <c r="F712" s="46">
        <v>1000</v>
      </c>
      <c r="G712" s="42">
        <f t="shared" si="20"/>
        <v>-5740200</v>
      </c>
      <c r="H712" s="138">
        <f t="shared" si="21"/>
        <v>1.7858418458461318</v>
      </c>
      <c r="I712" s="138">
        <v>559.96</v>
      </c>
      <c r="J712" s="41" t="s">
        <v>131</v>
      </c>
      <c r="K712" s="13" t="s">
        <v>24</v>
      </c>
      <c r="L712" s="74" t="s">
        <v>919</v>
      </c>
      <c r="M712" s="13" t="s">
        <v>79</v>
      </c>
      <c r="N712" s="13" t="s">
        <v>25</v>
      </c>
      <c r="O712" s="58"/>
    </row>
    <row r="713" spans="1:15">
      <c r="A713" s="52">
        <v>43542</v>
      </c>
      <c r="B713" s="41" t="s">
        <v>204</v>
      </c>
      <c r="C713" s="13" t="s">
        <v>21</v>
      </c>
      <c r="D713" s="41" t="s">
        <v>77</v>
      </c>
      <c r="E713" s="46"/>
      <c r="F713" s="46">
        <v>1000</v>
      </c>
      <c r="G713" s="42">
        <f t="shared" si="20"/>
        <v>-5741200</v>
      </c>
      <c r="H713" s="138">
        <f t="shared" si="21"/>
        <v>1.7858418458461318</v>
      </c>
      <c r="I713" s="138">
        <v>559.96</v>
      </c>
      <c r="J713" s="41" t="s">
        <v>131</v>
      </c>
      <c r="K713" s="13" t="s">
        <v>24</v>
      </c>
      <c r="L713" s="74" t="s">
        <v>919</v>
      </c>
      <c r="M713" s="13" t="s">
        <v>79</v>
      </c>
      <c r="N713" s="13" t="s">
        <v>25</v>
      </c>
      <c r="O713" s="58"/>
    </row>
    <row r="714" spans="1:15">
      <c r="A714" s="52">
        <v>43542</v>
      </c>
      <c r="B714" s="13" t="s">
        <v>289</v>
      </c>
      <c r="C714" s="13" t="s">
        <v>21</v>
      </c>
      <c r="D714" s="41" t="s">
        <v>77</v>
      </c>
      <c r="E714" s="46"/>
      <c r="F714" s="46">
        <v>1000</v>
      </c>
      <c r="G714" s="42">
        <f t="shared" si="20"/>
        <v>-5742200</v>
      </c>
      <c r="H714" s="138">
        <f t="shared" si="21"/>
        <v>1.7858418458461318</v>
      </c>
      <c r="I714" s="138">
        <v>559.96</v>
      </c>
      <c r="J714" s="41" t="s">
        <v>145</v>
      </c>
      <c r="K714" s="13" t="s">
        <v>24</v>
      </c>
      <c r="L714" s="74" t="s">
        <v>919</v>
      </c>
      <c r="M714" s="13" t="s">
        <v>79</v>
      </c>
      <c r="N714" s="18" t="s">
        <v>25</v>
      </c>
      <c r="O714" s="29"/>
    </row>
    <row r="715" spans="1:15">
      <c r="A715" s="52">
        <v>43542</v>
      </c>
      <c r="B715" s="13" t="s">
        <v>26</v>
      </c>
      <c r="C715" s="41" t="s">
        <v>27</v>
      </c>
      <c r="D715" s="41" t="s">
        <v>77</v>
      </c>
      <c r="E715" s="46"/>
      <c r="F715" s="46">
        <v>1000</v>
      </c>
      <c r="G715" s="42">
        <f t="shared" si="20"/>
        <v>-5743200</v>
      </c>
      <c r="H715" s="138">
        <f t="shared" si="21"/>
        <v>1.7858418458461318</v>
      </c>
      <c r="I715" s="138">
        <v>559.96</v>
      </c>
      <c r="J715" s="41" t="s">
        <v>145</v>
      </c>
      <c r="K715" s="13" t="s">
        <v>24</v>
      </c>
      <c r="L715" s="74" t="s">
        <v>919</v>
      </c>
      <c r="M715" s="13" t="s">
        <v>79</v>
      </c>
      <c r="N715" s="18" t="s">
        <v>25</v>
      </c>
      <c r="O715" s="58"/>
    </row>
    <row r="716" spans="1:15">
      <c r="A716" s="52">
        <v>43542</v>
      </c>
      <c r="B716" s="41" t="s">
        <v>295</v>
      </c>
      <c r="C716" s="13" t="s">
        <v>21</v>
      </c>
      <c r="D716" s="41" t="s">
        <v>77</v>
      </c>
      <c r="E716" s="46"/>
      <c r="F716" s="46">
        <v>1000</v>
      </c>
      <c r="G716" s="42">
        <f t="shared" ref="G716:G779" si="22">G715+E716-F716</f>
        <v>-5744200</v>
      </c>
      <c r="H716" s="138">
        <f t="shared" ref="H716:H779" si="23">+F716/I716</f>
        <v>1.7858418458461318</v>
      </c>
      <c r="I716" s="138">
        <v>559.96</v>
      </c>
      <c r="J716" s="41" t="s">
        <v>145</v>
      </c>
      <c r="K716" s="13" t="s">
        <v>24</v>
      </c>
      <c r="L716" s="74" t="s">
        <v>919</v>
      </c>
      <c r="M716" s="13" t="s">
        <v>79</v>
      </c>
      <c r="N716" s="18" t="s">
        <v>25</v>
      </c>
      <c r="O716" s="29"/>
    </row>
    <row r="717" spans="1:15">
      <c r="A717" s="52">
        <v>43542</v>
      </c>
      <c r="B717" s="13" t="s">
        <v>409</v>
      </c>
      <c r="C717" s="13" t="s">
        <v>21</v>
      </c>
      <c r="D717" s="13" t="s">
        <v>130</v>
      </c>
      <c r="E717" s="38"/>
      <c r="F717" s="38">
        <v>1000</v>
      </c>
      <c r="G717" s="42">
        <f t="shared" si="22"/>
        <v>-5745200</v>
      </c>
      <c r="H717" s="138">
        <f t="shared" si="23"/>
        <v>1.7858418458461318</v>
      </c>
      <c r="I717" s="138">
        <v>559.96</v>
      </c>
      <c r="J717" s="13" t="s">
        <v>129</v>
      </c>
      <c r="K717" s="13" t="s">
        <v>24</v>
      </c>
      <c r="L717" s="74" t="s">
        <v>919</v>
      </c>
      <c r="M717" s="13" t="s">
        <v>79</v>
      </c>
      <c r="N717" s="18" t="s">
        <v>25</v>
      </c>
      <c r="O717" s="57"/>
    </row>
    <row r="718" spans="1:15">
      <c r="A718" s="52">
        <v>43542</v>
      </c>
      <c r="B718" s="13" t="s">
        <v>410</v>
      </c>
      <c r="C718" s="13" t="s">
        <v>21</v>
      </c>
      <c r="D718" s="13" t="s">
        <v>130</v>
      </c>
      <c r="E718" s="38"/>
      <c r="F718" s="38">
        <v>1000</v>
      </c>
      <c r="G718" s="42">
        <f t="shared" si="22"/>
        <v>-5746200</v>
      </c>
      <c r="H718" s="138">
        <f t="shared" si="23"/>
        <v>1.7858418458461318</v>
      </c>
      <c r="I718" s="138">
        <v>559.96</v>
      </c>
      <c r="J718" s="13" t="s">
        <v>129</v>
      </c>
      <c r="K718" s="13" t="s">
        <v>24</v>
      </c>
      <c r="L718" s="74" t="s">
        <v>919</v>
      </c>
      <c r="M718" s="13" t="s">
        <v>79</v>
      </c>
      <c r="N718" s="18" t="s">
        <v>25</v>
      </c>
      <c r="O718" s="57"/>
    </row>
    <row r="719" spans="1:15">
      <c r="A719" s="52">
        <v>43542</v>
      </c>
      <c r="B719" s="18" t="s">
        <v>641</v>
      </c>
      <c r="C719" s="13" t="s">
        <v>21</v>
      </c>
      <c r="D719" s="41" t="s">
        <v>77</v>
      </c>
      <c r="E719" s="40"/>
      <c r="F719" s="40">
        <v>1000</v>
      </c>
      <c r="G719" s="42">
        <f t="shared" si="22"/>
        <v>-5747200</v>
      </c>
      <c r="H719" s="138">
        <f t="shared" si="23"/>
        <v>1.7858418458461318</v>
      </c>
      <c r="I719" s="138">
        <v>559.96</v>
      </c>
      <c r="J719" s="18" t="s">
        <v>588</v>
      </c>
      <c r="K719" s="41" t="s">
        <v>24</v>
      </c>
      <c r="L719" s="74" t="s">
        <v>919</v>
      </c>
      <c r="M719" s="13" t="s">
        <v>79</v>
      </c>
      <c r="N719" s="18" t="s">
        <v>25</v>
      </c>
      <c r="O719" s="30"/>
    </row>
    <row r="720" spans="1:15">
      <c r="A720" s="52">
        <v>43542</v>
      </c>
      <c r="B720" s="18" t="s">
        <v>642</v>
      </c>
      <c r="C720" s="13" t="s">
        <v>21</v>
      </c>
      <c r="D720" s="41" t="s">
        <v>77</v>
      </c>
      <c r="E720" s="40"/>
      <c r="F720" s="40">
        <v>1000</v>
      </c>
      <c r="G720" s="42">
        <f t="shared" si="22"/>
        <v>-5748200</v>
      </c>
      <c r="H720" s="138">
        <f t="shared" si="23"/>
        <v>1.7858418458461318</v>
      </c>
      <c r="I720" s="138">
        <v>559.96</v>
      </c>
      <c r="J720" s="18" t="s">
        <v>588</v>
      </c>
      <c r="K720" s="41" t="s">
        <v>24</v>
      </c>
      <c r="L720" s="74" t="s">
        <v>919</v>
      </c>
      <c r="M720" s="13" t="s">
        <v>79</v>
      </c>
      <c r="N720" s="18" t="s">
        <v>25</v>
      </c>
      <c r="O720" s="30"/>
    </row>
    <row r="721" spans="1:15">
      <c r="A721" s="52">
        <v>43542</v>
      </c>
      <c r="B721" s="41" t="s">
        <v>720</v>
      </c>
      <c r="C721" s="13" t="s">
        <v>21</v>
      </c>
      <c r="D721" s="41" t="s">
        <v>77</v>
      </c>
      <c r="E721" s="38"/>
      <c r="F721" s="38">
        <v>500</v>
      </c>
      <c r="G721" s="42">
        <f t="shared" si="22"/>
        <v>-5748700</v>
      </c>
      <c r="H721" s="138">
        <f t="shared" si="23"/>
        <v>0.89292092292306591</v>
      </c>
      <c r="I721" s="138">
        <v>559.96</v>
      </c>
      <c r="J721" s="18" t="s">
        <v>135</v>
      </c>
      <c r="K721" s="41" t="s">
        <v>24</v>
      </c>
      <c r="L721" s="74" t="s">
        <v>919</v>
      </c>
      <c r="M721" s="13" t="s">
        <v>79</v>
      </c>
      <c r="N721" s="18" t="s">
        <v>25</v>
      </c>
    </row>
    <row r="722" spans="1:15">
      <c r="A722" s="52">
        <v>43542</v>
      </c>
      <c r="B722" s="41" t="s">
        <v>725</v>
      </c>
      <c r="C722" s="13" t="s">
        <v>21</v>
      </c>
      <c r="D722" s="41" t="s">
        <v>77</v>
      </c>
      <c r="E722" s="38"/>
      <c r="F722" s="38">
        <v>500</v>
      </c>
      <c r="G722" s="42">
        <f t="shared" si="22"/>
        <v>-5749200</v>
      </c>
      <c r="H722" s="138">
        <f t="shared" si="23"/>
        <v>0.89292092292306591</v>
      </c>
      <c r="I722" s="138">
        <v>559.96</v>
      </c>
      <c r="J722" s="18" t="s">
        <v>135</v>
      </c>
      <c r="K722" s="41" t="s">
        <v>24</v>
      </c>
      <c r="L722" s="74" t="s">
        <v>919</v>
      </c>
      <c r="M722" s="13" t="s">
        <v>79</v>
      </c>
      <c r="N722" s="18" t="s">
        <v>25</v>
      </c>
    </row>
    <row r="723" spans="1:15">
      <c r="A723" s="52">
        <v>43542</v>
      </c>
      <c r="B723" s="41" t="s">
        <v>726</v>
      </c>
      <c r="C723" s="13" t="s">
        <v>21</v>
      </c>
      <c r="D723" s="41" t="s">
        <v>77</v>
      </c>
      <c r="E723" s="38"/>
      <c r="F723" s="38">
        <v>500</v>
      </c>
      <c r="G723" s="42">
        <f t="shared" si="22"/>
        <v>-5749700</v>
      </c>
      <c r="H723" s="138">
        <f t="shared" si="23"/>
        <v>0.89292092292306591</v>
      </c>
      <c r="I723" s="138">
        <v>559.96</v>
      </c>
      <c r="J723" s="18" t="s">
        <v>135</v>
      </c>
      <c r="K723" s="41" t="s">
        <v>24</v>
      </c>
      <c r="L723" s="74" t="s">
        <v>919</v>
      </c>
      <c r="M723" s="13" t="s">
        <v>79</v>
      </c>
      <c r="N723" s="18" t="s">
        <v>25</v>
      </c>
    </row>
    <row r="724" spans="1:15">
      <c r="A724" s="52">
        <v>43542</v>
      </c>
      <c r="B724" s="41" t="s">
        <v>727</v>
      </c>
      <c r="C724" s="13" t="s">
        <v>21</v>
      </c>
      <c r="D724" s="41" t="s">
        <v>77</v>
      </c>
      <c r="E724" s="38"/>
      <c r="F724" s="38">
        <v>500</v>
      </c>
      <c r="G724" s="42">
        <f t="shared" si="22"/>
        <v>-5750200</v>
      </c>
      <c r="H724" s="138">
        <f t="shared" si="23"/>
        <v>0.89292092292306591</v>
      </c>
      <c r="I724" s="138">
        <v>559.96</v>
      </c>
      <c r="J724" s="18" t="s">
        <v>135</v>
      </c>
      <c r="K724" s="41" t="s">
        <v>24</v>
      </c>
      <c r="L724" s="74" t="s">
        <v>919</v>
      </c>
      <c r="M724" s="13" t="s">
        <v>79</v>
      </c>
      <c r="N724" s="18" t="s">
        <v>25</v>
      </c>
    </row>
    <row r="725" spans="1:15">
      <c r="A725" s="52">
        <v>43542</v>
      </c>
      <c r="B725" s="41" t="s">
        <v>728</v>
      </c>
      <c r="C725" s="13" t="s">
        <v>21</v>
      </c>
      <c r="D725" s="41" t="s">
        <v>77</v>
      </c>
      <c r="E725" s="38"/>
      <c r="F725" s="38">
        <v>500</v>
      </c>
      <c r="G725" s="42">
        <f t="shared" si="22"/>
        <v>-5750700</v>
      </c>
      <c r="H725" s="138">
        <f t="shared" si="23"/>
        <v>0.89292092292306591</v>
      </c>
      <c r="I725" s="138">
        <v>559.96</v>
      </c>
      <c r="J725" s="18" t="s">
        <v>135</v>
      </c>
      <c r="K725" s="41" t="s">
        <v>24</v>
      </c>
      <c r="L725" s="74" t="s">
        <v>919</v>
      </c>
      <c r="M725" s="13" t="s">
        <v>79</v>
      </c>
      <c r="N725" s="18" t="s">
        <v>25</v>
      </c>
    </row>
    <row r="726" spans="1:15">
      <c r="A726" s="52">
        <v>43542</v>
      </c>
      <c r="B726" s="41" t="s">
        <v>729</v>
      </c>
      <c r="C726" s="13" t="s">
        <v>21</v>
      </c>
      <c r="D726" s="41" t="s">
        <v>77</v>
      </c>
      <c r="E726" s="38"/>
      <c r="F726" s="38">
        <v>500</v>
      </c>
      <c r="G726" s="42">
        <f t="shared" si="22"/>
        <v>-5751200</v>
      </c>
      <c r="H726" s="138">
        <f t="shared" si="23"/>
        <v>0.89292092292306591</v>
      </c>
      <c r="I726" s="138">
        <v>559.96</v>
      </c>
      <c r="J726" s="18" t="s">
        <v>135</v>
      </c>
      <c r="K726" s="41" t="s">
        <v>24</v>
      </c>
      <c r="L726" s="74" t="s">
        <v>919</v>
      </c>
      <c r="M726" s="13" t="s">
        <v>79</v>
      </c>
      <c r="N726" s="18" t="s">
        <v>25</v>
      </c>
    </row>
    <row r="727" spans="1:15">
      <c r="A727" s="52">
        <v>43542</v>
      </c>
      <c r="B727" s="41" t="s">
        <v>723</v>
      </c>
      <c r="C727" s="13" t="s">
        <v>21</v>
      </c>
      <c r="D727" s="41" t="s">
        <v>77</v>
      </c>
      <c r="E727" s="38"/>
      <c r="F727" s="38">
        <v>500</v>
      </c>
      <c r="G727" s="42">
        <f t="shared" si="22"/>
        <v>-5751700</v>
      </c>
      <c r="H727" s="138">
        <f t="shared" si="23"/>
        <v>0.89292092292306591</v>
      </c>
      <c r="I727" s="138">
        <v>559.96</v>
      </c>
      <c r="J727" s="18" t="s">
        <v>135</v>
      </c>
      <c r="K727" s="41" t="s">
        <v>24</v>
      </c>
      <c r="L727" s="74" t="s">
        <v>919</v>
      </c>
      <c r="M727" s="13" t="s">
        <v>79</v>
      </c>
      <c r="N727" s="18" t="s">
        <v>25</v>
      </c>
    </row>
    <row r="728" spans="1:15">
      <c r="A728" s="52">
        <v>43542</v>
      </c>
      <c r="B728" s="41" t="s">
        <v>730</v>
      </c>
      <c r="C728" s="41" t="s">
        <v>80</v>
      </c>
      <c r="D728" s="41" t="s">
        <v>77</v>
      </c>
      <c r="E728" s="38"/>
      <c r="F728" s="38">
        <v>1000</v>
      </c>
      <c r="G728" s="42">
        <f t="shared" si="22"/>
        <v>-5752700</v>
      </c>
      <c r="H728" s="138">
        <f t="shared" si="23"/>
        <v>1.7858418458461318</v>
      </c>
      <c r="I728" s="138">
        <v>559.96</v>
      </c>
      <c r="J728" s="18" t="s">
        <v>135</v>
      </c>
      <c r="K728" s="41" t="s">
        <v>24</v>
      </c>
      <c r="L728" s="74" t="s">
        <v>919</v>
      </c>
      <c r="M728" s="13" t="s">
        <v>79</v>
      </c>
      <c r="N728" s="18" t="s">
        <v>25</v>
      </c>
    </row>
    <row r="729" spans="1:15">
      <c r="A729" s="52">
        <v>43542</v>
      </c>
      <c r="B729" s="41" t="s">
        <v>731</v>
      </c>
      <c r="C729" s="13" t="s">
        <v>21</v>
      </c>
      <c r="D729" s="41" t="s">
        <v>77</v>
      </c>
      <c r="E729" s="38"/>
      <c r="F729" s="38">
        <v>500</v>
      </c>
      <c r="G729" s="42">
        <f t="shared" si="22"/>
        <v>-5753200</v>
      </c>
      <c r="H729" s="138">
        <f t="shared" si="23"/>
        <v>0.89292092292306591</v>
      </c>
      <c r="I729" s="138">
        <v>559.96</v>
      </c>
      <c r="J729" s="18" t="s">
        <v>135</v>
      </c>
      <c r="K729" s="41" t="s">
        <v>24</v>
      </c>
      <c r="L729" s="74" t="s">
        <v>919</v>
      </c>
      <c r="M729" s="13" t="s">
        <v>79</v>
      </c>
      <c r="N729" s="18" t="s">
        <v>25</v>
      </c>
    </row>
    <row r="730" spans="1:15">
      <c r="A730" s="52">
        <v>43542</v>
      </c>
      <c r="B730" s="41" t="s">
        <v>732</v>
      </c>
      <c r="C730" s="13" t="s">
        <v>21</v>
      </c>
      <c r="D730" s="41" t="s">
        <v>77</v>
      </c>
      <c r="E730" s="38"/>
      <c r="F730" s="38">
        <v>500</v>
      </c>
      <c r="G730" s="42">
        <f t="shared" si="22"/>
        <v>-5753700</v>
      </c>
      <c r="H730" s="138">
        <f t="shared" si="23"/>
        <v>0.89292092292306591</v>
      </c>
      <c r="I730" s="138">
        <v>559.96</v>
      </c>
      <c r="J730" s="18" t="s">
        <v>135</v>
      </c>
      <c r="K730" s="41" t="s">
        <v>24</v>
      </c>
      <c r="L730" s="74" t="s">
        <v>919</v>
      </c>
      <c r="M730" s="13" t="s">
        <v>79</v>
      </c>
      <c r="N730" s="18" t="s">
        <v>25</v>
      </c>
    </row>
    <row r="731" spans="1:15">
      <c r="A731" s="52">
        <v>43542</v>
      </c>
      <c r="B731" s="18" t="s">
        <v>882</v>
      </c>
      <c r="C731" s="13" t="s">
        <v>21</v>
      </c>
      <c r="D731" s="41" t="s">
        <v>77</v>
      </c>
      <c r="E731" s="40"/>
      <c r="F731" s="40">
        <v>2000</v>
      </c>
      <c r="G731" s="42">
        <f t="shared" si="22"/>
        <v>-5755700</v>
      </c>
      <c r="H731" s="138">
        <f t="shared" si="23"/>
        <v>3.5716836916922636</v>
      </c>
      <c r="I731" s="138">
        <v>559.96</v>
      </c>
      <c r="J731" s="18" t="s">
        <v>855</v>
      </c>
      <c r="K731" s="18" t="s">
        <v>856</v>
      </c>
      <c r="L731" s="74" t="s">
        <v>919</v>
      </c>
      <c r="M731" s="13" t="s">
        <v>79</v>
      </c>
      <c r="N731" s="18" t="s">
        <v>25</v>
      </c>
      <c r="O731" s="53"/>
    </row>
    <row r="732" spans="1:15">
      <c r="A732" s="52">
        <v>43542</v>
      </c>
      <c r="B732" s="18" t="s">
        <v>883</v>
      </c>
      <c r="C732" s="13" t="s">
        <v>21</v>
      </c>
      <c r="D732" s="41" t="s">
        <v>77</v>
      </c>
      <c r="E732" s="40"/>
      <c r="F732" s="40">
        <v>1000</v>
      </c>
      <c r="G732" s="42">
        <f t="shared" si="22"/>
        <v>-5756700</v>
      </c>
      <c r="H732" s="138">
        <f t="shared" si="23"/>
        <v>1.7858418458461318</v>
      </c>
      <c r="I732" s="138">
        <v>559.96</v>
      </c>
      <c r="J732" s="18" t="s">
        <v>855</v>
      </c>
      <c r="K732" s="18" t="s">
        <v>856</v>
      </c>
      <c r="L732" s="74" t="s">
        <v>919</v>
      </c>
      <c r="M732" s="13" t="s">
        <v>79</v>
      </c>
      <c r="N732" s="18" t="s">
        <v>25</v>
      </c>
      <c r="O732" s="53"/>
    </row>
    <row r="733" spans="1:15">
      <c r="A733" s="52">
        <v>43542</v>
      </c>
      <c r="B733" s="13" t="s">
        <v>1073</v>
      </c>
      <c r="C733" s="13" t="s">
        <v>27</v>
      </c>
      <c r="D733" s="13" t="s">
        <v>142</v>
      </c>
      <c r="E733" s="48"/>
      <c r="F733" s="38">
        <v>200000</v>
      </c>
      <c r="G733" s="42">
        <f t="shared" si="22"/>
        <v>-5956700</v>
      </c>
      <c r="H733" s="138">
        <f t="shared" si="23"/>
        <v>357.16836916922637</v>
      </c>
      <c r="I733" s="138">
        <v>559.96</v>
      </c>
      <c r="J733" s="45" t="s">
        <v>168</v>
      </c>
      <c r="K733" s="13">
        <v>3635028</v>
      </c>
      <c r="L733" s="74" t="s">
        <v>919</v>
      </c>
      <c r="M733" s="13" t="s">
        <v>79</v>
      </c>
      <c r="N733" s="18" t="s">
        <v>36</v>
      </c>
      <c r="O733" s="59"/>
    </row>
    <row r="734" spans="1:15">
      <c r="A734" s="52">
        <v>43542</v>
      </c>
      <c r="B734" s="13" t="s">
        <v>931</v>
      </c>
      <c r="C734" s="13" t="s">
        <v>979</v>
      </c>
      <c r="D734" s="13" t="s">
        <v>128</v>
      </c>
      <c r="E734" s="48"/>
      <c r="F734" s="38">
        <v>3484</v>
      </c>
      <c r="G734" s="42">
        <f t="shared" si="22"/>
        <v>-5960184</v>
      </c>
      <c r="H734" s="138">
        <f t="shared" si="23"/>
        <v>6.312623434980341</v>
      </c>
      <c r="I734" s="138">
        <v>551.91</v>
      </c>
      <c r="J734" s="45" t="s">
        <v>168</v>
      </c>
      <c r="K734" s="13">
        <v>3635028</v>
      </c>
      <c r="L734" s="41" t="s">
        <v>1000</v>
      </c>
      <c r="M734" s="13" t="s">
        <v>79</v>
      </c>
      <c r="N734" s="18" t="s">
        <v>36</v>
      </c>
      <c r="O734" s="59"/>
    </row>
    <row r="735" spans="1:15">
      <c r="A735" s="52">
        <v>43542</v>
      </c>
      <c r="B735" s="13" t="s">
        <v>932</v>
      </c>
      <c r="C735" s="13" t="s">
        <v>27</v>
      </c>
      <c r="D735" s="13" t="s">
        <v>142</v>
      </c>
      <c r="E735" s="48"/>
      <c r="F735" s="38">
        <v>600000</v>
      </c>
      <c r="G735" s="42">
        <f t="shared" si="22"/>
        <v>-6560184</v>
      </c>
      <c r="H735" s="138">
        <f t="shared" si="23"/>
        <v>1071.505107507679</v>
      </c>
      <c r="I735" s="138">
        <v>559.96</v>
      </c>
      <c r="J735" s="45" t="s">
        <v>168</v>
      </c>
      <c r="K735" s="13">
        <v>3635029</v>
      </c>
      <c r="L735" s="74" t="s">
        <v>919</v>
      </c>
      <c r="M735" s="13" t="s">
        <v>79</v>
      </c>
      <c r="N735" s="18" t="s">
        <v>36</v>
      </c>
      <c r="O735" s="59"/>
    </row>
    <row r="736" spans="1:15">
      <c r="A736" s="52">
        <v>43542</v>
      </c>
      <c r="B736" s="13" t="s">
        <v>933</v>
      </c>
      <c r="C736" s="13" t="s">
        <v>979</v>
      </c>
      <c r="D736" s="13" t="s">
        <v>128</v>
      </c>
      <c r="E736" s="48"/>
      <c r="F736" s="38">
        <v>3484</v>
      </c>
      <c r="G736" s="42">
        <f t="shared" si="22"/>
        <v>-6563668</v>
      </c>
      <c r="H736" s="138">
        <f t="shared" si="23"/>
        <v>6.312623434980341</v>
      </c>
      <c r="I736" s="138">
        <v>551.91</v>
      </c>
      <c r="J736" s="45" t="s">
        <v>168</v>
      </c>
      <c r="K736" s="13">
        <v>3635029</v>
      </c>
      <c r="L736" s="41" t="s">
        <v>1000</v>
      </c>
      <c r="M736" s="13" t="s">
        <v>79</v>
      </c>
      <c r="N736" s="18" t="s">
        <v>36</v>
      </c>
      <c r="O736" s="59"/>
    </row>
    <row r="737" spans="1:15">
      <c r="A737" s="52">
        <v>43543</v>
      </c>
      <c r="B737" s="41" t="s">
        <v>203</v>
      </c>
      <c r="C737" s="13" t="s">
        <v>21</v>
      </c>
      <c r="D737" s="41" t="s">
        <v>77</v>
      </c>
      <c r="E737" s="46"/>
      <c r="F737" s="46">
        <v>1000</v>
      </c>
      <c r="G737" s="42">
        <f t="shared" si="22"/>
        <v>-6564668</v>
      </c>
      <c r="H737" s="138">
        <f t="shared" si="23"/>
        <v>1.7858418458461318</v>
      </c>
      <c r="I737" s="138">
        <v>559.96</v>
      </c>
      <c r="J737" s="41" t="s">
        <v>131</v>
      </c>
      <c r="K737" s="13" t="s">
        <v>24</v>
      </c>
      <c r="L737" s="74" t="s">
        <v>919</v>
      </c>
      <c r="M737" s="13" t="s">
        <v>79</v>
      </c>
      <c r="N737" s="13" t="s">
        <v>25</v>
      </c>
      <c r="O737" s="58"/>
    </row>
    <row r="738" spans="1:15">
      <c r="A738" s="52">
        <v>43543</v>
      </c>
      <c r="B738" s="41" t="s">
        <v>26</v>
      </c>
      <c r="C738" s="41" t="s">
        <v>27</v>
      </c>
      <c r="D738" s="41" t="s">
        <v>77</v>
      </c>
      <c r="E738" s="46"/>
      <c r="F738" s="46">
        <v>1000</v>
      </c>
      <c r="G738" s="42">
        <f t="shared" si="22"/>
        <v>-6565668</v>
      </c>
      <c r="H738" s="138">
        <f t="shared" si="23"/>
        <v>1.7858418458461318</v>
      </c>
      <c r="I738" s="138">
        <v>559.96</v>
      </c>
      <c r="J738" s="41" t="s">
        <v>131</v>
      </c>
      <c r="K738" s="13" t="s">
        <v>24</v>
      </c>
      <c r="L738" s="74" t="s">
        <v>919</v>
      </c>
      <c r="M738" s="13" t="s">
        <v>79</v>
      </c>
      <c r="N738" s="13" t="s">
        <v>25</v>
      </c>
      <c r="O738" s="58"/>
    </row>
    <row r="739" spans="1:15">
      <c r="A739" s="52">
        <v>43543</v>
      </c>
      <c r="B739" s="41" t="s">
        <v>204</v>
      </c>
      <c r="C739" s="13" t="s">
        <v>21</v>
      </c>
      <c r="D739" s="41" t="s">
        <v>77</v>
      </c>
      <c r="E739" s="46"/>
      <c r="F739" s="46">
        <v>1000</v>
      </c>
      <c r="G739" s="42">
        <f t="shared" si="22"/>
        <v>-6566668</v>
      </c>
      <c r="H739" s="138">
        <f t="shared" si="23"/>
        <v>1.7858418458461318</v>
      </c>
      <c r="I739" s="138">
        <v>559.96</v>
      </c>
      <c r="J739" s="41" t="s">
        <v>131</v>
      </c>
      <c r="K739" s="13" t="s">
        <v>24</v>
      </c>
      <c r="L739" s="74" t="s">
        <v>919</v>
      </c>
      <c r="M739" s="13" t="s">
        <v>79</v>
      </c>
      <c r="N739" s="13" t="s">
        <v>25</v>
      </c>
      <c r="O739" s="58"/>
    </row>
    <row r="740" spans="1:15">
      <c r="A740" s="52">
        <v>43543</v>
      </c>
      <c r="B740" s="13" t="s">
        <v>289</v>
      </c>
      <c r="C740" s="13" t="s">
        <v>21</v>
      </c>
      <c r="D740" s="41" t="s">
        <v>77</v>
      </c>
      <c r="E740" s="46"/>
      <c r="F740" s="46">
        <v>1000</v>
      </c>
      <c r="G740" s="42">
        <f t="shared" si="22"/>
        <v>-6567668</v>
      </c>
      <c r="H740" s="138">
        <f t="shared" si="23"/>
        <v>1.7858418458461318</v>
      </c>
      <c r="I740" s="138">
        <v>559.96</v>
      </c>
      <c r="J740" s="41" t="s">
        <v>145</v>
      </c>
      <c r="K740" s="13" t="s">
        <v>24</v>
      </c>
      <c r="L740" s="74" t="s">
        <v>919</v>
      </c>
      <c r="M740" s="13" t="s">
        <v>79</v>
      </c>
      <c r="N740" s="18" t="s">
        <v>25</v>
      </c>
      <c r="O740" s="29"/>
    </row>
    <row r="741" spans="1:15">
      <c r="A741" s="52">
        <v>43543</v>
      </c>
      <c r="B741" s="13" t="s">
        <v>26</v>
      </c>
      <c r="C741" s="41" t="s">
        <v>27</v>
      </c>
      <c r="D741" s="41" t="s">
        <v>77</v>
      </c>
      <c r="E741" s="46"/>
      <c r="F741" s="46">
        <v>1000</v>
      </c>
      <c r="G741" s="42">
        <f t="shared" si="22"/>
        <v>-6568668</v>
      </c>
      <c r="H741" s="138">
        <f t="shared" si="23"/>
        <v>1.7858418458461318</v>
      </c>
      <c r="I741" s="138">
        <v>559.96</v>
      </c>
      <c r="J741" s="41" t="s">
        <v>145</v>
      </c>
      <c r="K741" s="13" t="s">
        <v>24</v>
      </c>
      <c r="L741" s="74" t="s">
        <v>919</v>
      </c>
      <c r="M741" s="13" t="s">
        <v>79</v>
      </c>
      <c r="N741" s="18" t="s">
        <v>25</v>
      </c>
      <c r="O741" s="58"/>
    </row>
    <row r="742" spans="1:15">
      <c r="A742" s="52">
        <v>43543</v>
      </c>
      <c r="B742" s="41" t="s">
        <v>298</v>
      </c>
      <c r="C742" s="13" t="s">
        <v>21</v>
      </c>
      <c r="D742" s="41" t="s">
        <v>77</v>
      </c>
      <c r="E742" s="46"/>
      <c r="F742" s="46">
        <v>500</v>
      </c>
      <c r="G742" s="42">
        <f t="shared" si="22"/>
        <v>-6569168</v>
      </c>
      <c r="H742" s="138">
        <f t="shared" si="23"/>
        <v>0.89292092292306591</v>
      </c>
      <c r="I742" s="138">
        <v>559.96</v>
      </c>
      <c r="J742" s="41" t="s">
        <v>145</v>
      </c>
      <c r="K742" s="13" t="s">
        <v>24</v>
      </c>
      <c r="L742" s="74" t="s">
        <v>919</v>
      </c>
      <c r="M742" s="13" t="s">
        <v>79</v>
      </c>
      <c r="N742" s="18" t="s">
        <v>25</v>
      </c>
      <c r="O742" s="29"/>
    </row>
    <row r="743" spans="1:15">
      <c r="A743" s="52">
        <v>43543</v>
      </c>
      <c r="B743" s="41" t="s">
        <v>299</v>
      </c>
      <c r="C743" s="13" t="s">
        <v>21</v>
      </c>
      <c r="D743" s="41" t="s">
        <v>77</v>
      </c>
      <c r="E743" s="46"/>
      <c r="F743" s="46">
        <v>500</v>
      </c>
      <c r="G743" s="42">
        <f t="shared" si="22"/>
        <v>-6569668</v>
      </c>
      <c r="H743" s="138">
        <f t="shared" si="23"/>
        <v>0.89292092292306591</v>
      </c>
      <c r="I743" s="138">
        <v>559.96</v>
      </c>
      <c r="J743" s="41" t="s">
        <v>145</v>
      </c>
      <c r="K743" s="13" t="s">
        <v>24</v>
      </c>
      <c r="L743" s="74" t="s">
        <v>919</v>
      </c>
      <c r="M743" s="13" t="s">
        <v>79</v>
      </c>
      <c r="N743" s="18" t="s">
        <v>25</v>
      </c>
      <c r="O743" s="29"/>
    </row>
    <row r="744" spans="1:15">
      <c r="A744" s="52">
        <v>43543</v>
      </c>
      <c r="B744" s="41" t="s">
        <v>300</v>
      </c>
      <c r="C744" s="13" t="s">
        <v>21</v>
      </c>
      <c r="D744" s="41" t="s">
        <v>77</v>
      </c>
      <c r="E744" s="46"/>
      <c r="F744" s="46">
        <v>1000</v>
      </c>
      <c r="G744" s="42">
        <f t="shared" si="22"/>
        <v>-6570668</v>
      </c>
      <c r="H744" s="138">
        <f t="shared" si="23"/>
        <v>1.7858418458461318</v>
      </c>
      <c r="I744" s="138">
        <v>559.96</v>
      </c>
      <c r="J744" s="41" t="s">
        <v>145</v>
      </c>
      <c r="K744" s="13" t="s">
        <v>24</v>
      </c>
      <c r="L744" s="74" t="s">
        <v>919</v>
      </c>
      <c r="M744" s="13" t="s">
        <v>79</v>
      </c>
      <c r="N744" s="18" t="s">
        <v>25</v>
      </c>
      <c r="O744" s="29"/>
    </row>
    <row r="745" spans="1:15">
      <c r="A745" s="52">
        <v>43543</v>
      </c>
      <c r="B745" s="41" t="s">
        <v>301</v>
      </c>
      <c r="C745" s="13" t="s">
        <v>21</v>
      </c>
      <c r="D745" s="41" t="s">
        <v>77</v>
      </c>
      <c r="E745" s="46"/>
      <c r="F745" s="46">
        <v>1000</v>
      </c>
      <c r="G745" s="42">
        <f t="shared" si="22"/>
        <v>-6571668</v>
      </c>
      <c r="H745" s="138">
        <f t="shared" si="23"/>
        <v>1.7858418458461318</v>
      </c>
      <c r="I745" s="138">
        <v>559.96</v>
      </c>
      <c r="J745" s="41" t="s">
        <v>145</v>
      </c>
      <c r="K745" s="13" t="s">
        <v>24</v>
      </c>
      <c r="L745" s="74" t="s">
        <v>919</v>
      </c>
      <c r="M745" s="13" t="s">
        <v>79</v>
      </c>
      <c r="N745" s="18" t="s">
        <v>25</v>
      </c>
      <c r="O745" s="29"/>
    </row>
    <row r="746" spans="1:15">
      <c r="A746" s="52">
        <v>43543</v>
      </c>
      <c r="B746" s="41" t="s">
        <v>302</v>
      </c>
      <c r="C746" s="13" t="s">
        <v>21</v>
      </c>
      <c r="D746" s="41" t="s">
        <v>77</v>
      </c>
      <c r="E746" s="46"/>
      <c r="F746" s="46">
        <v>1000</v>
      </c>
      <c r="G746" s="42">
        <f t="shared" si="22"/>
        <v>-6572668</v>
      </c>
      <c r="H746" s="138">
        <f t="shared" si="23"/>
        <v>1.7858418458461318</v>
      </c>
      <c r="I746" s="138">
        <v>559.96</v>
      </c>
      <c r="J746" s="41" t="s">
        <v>145</v>
      </c>
      <c r="K746" s="13" t="s">
        <v>24</v>
      </c>
      <c r="L746" s="74" t="s">
        <v>919</v>
      </c>
      <c r="M746" s="13" t="s">
        <v>79</v>
      </c>
      <c r="N746" s="18" t="s">
        <v>25</v>
      </c>
      <c r="O746" s="29"/>
    </row>
    <row r="747" spans="1:15">
      <c r="A747" s="52">
        <v>43543</v>
      </c>
      <c r="B747" s="41" t="s">
        <v>295</v>
      </c>
      <c r="C747" s="13" t="s">
        <v>21</v>
      </c>
      <c r="D747" s="41" t="s">
        <v>77</v>
      </c>
      <c r="E747" s="46"/>
      <c r="F747" s="46">
        <v>1000</v>
      </c>
      <c r="G747" s="42">
        <f t="shared" si="22"/>
        <v>-6573668</v>
      </c>
      <c r="H747" s="138">
        <f t="shared" si="23"/>
        <v>1.7858418458461318</v>
      </c>
      <c r="I747" s="138">
        <v>559.96</v>
      </c>
      <c r="J747" s="41" t="s">
        <v>145</v>
      </c>
      <c r="K747" s="13" t="s">
        <v>24</v>
      </c>
      <c r="L747" s="74" t="s">
        <v>919</v>
      </c>
      <c r="M747" s="13" t="s">
        <v>79</v>
      </c>
      <c r="N747" s="18" t="s">
        <v>25</v>
      </c>
      <c r="O747" s="29"/>
    </row>
    <row r="748" spans="1:15">
      <c r="A748" s="52">
        <v>43543</v>
      </c>
      <c r="B748" s="13" t="s">
        <v>373</v>
      </c>
      <c r="C748" s="13" t="s">
        <v>21</v>
      </c>
      <c r="D748" s="13" t="s">
        <v>130</v>
      </c>
      <c r="E748" s="38"/>
      <c r="F748" s="38">
        <v>1000</v>
      </c>
      <c r="G748" s="42">
        <f t="shared" si="22"/>
        <v>-6574668</v>
      </c>
      <c r="H748" s="138">
        <f t="shared" si="23"/>
        <v>1.7858418458461318</v>
      </c>
      <c r="I748" s="138">
        <v>559.96</v>
      </c>
      <c r="J748" s="13" t="s">
        <v>129</v>
      </c>
      <c r="K748" s="13" t="s">
        <v>24</v>
      </c>
      <c r="L748" s="74" t="s">
        <v>919</v>
      </c>
      <c r="M748" s="13" t="s">
        <v>79</v>
      </c>
      <c r="N748" s="18" t="s">
        <v>25</v>
      </c>
      <c r="O748" s="57"/>
    </row>
    <row r="749" spans="1:15">
      <c r="A749" s="52">
        <v>43543</v>
      </c>
      <c r="B749" s="13" t="s">
        <v>411</v>
      </c>
      <c r="C749" s="13" t="s">
        <v>21</v>
      </c>
      <c r="D749" s="13" t="s">
        <v>130</v>
      </c>
      <c r="E749" s="38"/>
      <c r="F749" s="38">
        <v>1000</v>
      </c>
      <c r="G749" s="42">
        <f t="shared" si="22"/>
        <v>-6575668</v>
      </c>
      <c r="H749" s="138">
        <f t="shared" si="23"/>
        <v>1.7858418458461318</v>
      </c>
      <c r="I749" s="138">
        <v>559.96</v>
      </c>
      <c r="J749" s="13" t="s">
        <v>129</v>
      </c>
      <c r="K749" s="13" t="s">
        <v>24</v>
      </c>
      <c r="L749" s="74" t="s">
        <v>919</v>
      </c>
      <c r="M749" s="13" t="s">
        <v>79</v>
      </c>
      <c r="N749" s="18" t="s">
        <v>25</v>
      </c>
      <c r="O749" s="57"/>
    </row>
    <row r="750" spans="1:15">
      <c r="A750" s="52">
        <v>43543</v>
      </c>
      <c r="B750" s="13" t="s">
        <v>376</v>
      </c>
      <c r="C750" s="13" t="s">
        <v>21</v>
      </c>
      <c r="D750" s="13" t="s">
        <v>130</v>
      </c>
      <c r="E750" s="38"/>
      <c r="F750" s="38">
        <v>1000</v>
      </c>
      <c r="G750" s="42">
        <f t="shared" si="22"/>
        <v>-6576668</v>
      </c>
      <c r="H750" s="138">
        <f t="shared" si="23"/>
        <v>1.7858418458461318</v>
      </c>
      <c r="I750" s="138">
        <v>559.96</v>
      </c>
      <c r="J750" s="13" t="s">
        <v>129</v>
      </c>
      <c r="K750" s="13" t="s">
        <v>24</v>
      </c>
      <c r="L750" s="74" t="s">
        <v>919</v>
      </c>
      <c r="M750" s="13" t="s">
        <v>79</v>
      </c>
      <c r="N750" s="18" t="s">
        <v>25</v>
      </c>
      <c r="O750" s="57"/>
    </row>
    <row r="751" spans="1:15">
      <c r="A751" s="52">
        <v>43543</v>
      </c>
      <c r="B751" s="13" t="s">
        <v>377</v>
      </c>
      <c r="C751" s="13" t="s">
        <v>21</v>
      </c>
      <c r="D751" s="13" t="s">
        <v>130</v>
      </c>
      <c r="E751" s="38"/>
      <c r="F751" s="38">
        <v>1000</v>
      </c>
      <c r="G751" s="42">
        <f t="shared" si="22"/>
        <v>-6577668</v>
      </c>
      <c r="H751" s="138">
        <f t="shared" si="23"/>
        <v>1.7858418458461318</v>
      </c>
      <c r="I751" s="138">
        <v>559.96</v>
      </c>
      <c r="J751" s="13" t="s">
        <v>129</v>
      </c>
      <c r="K751" s="13" t="s">
        <v>24</v>
      </c>
      <c r="L751" s="74" t="s">
        <v>919</v>
      </c>
      <c r="M751" s="13" t="s">
        <v>79</v>
      </c>
      <c r="N751" s="18" t="s">
        <v>25</v>
      </c>
      <c r="O751" s="57"/>
    </row>
    <row r="752" spans="1:15">
      <c r="A752" s="52">
        <v>43543</v>
      </c>
      <c r="B752" s="41" t="s">
        <v>733</v>
      </c>
      <c r="C752" s="13" t="s">
        <v>21</v>
      </c>
      <c r="D752" s="41" t="s">
        <v>77</v>
      </c>
      <c r="E752" s="38"/>
      <c r="F752" s="38">
        <v>3000</v>
      </c>
      <c r="G752" s="42">
        <f t="shared" si="22"/>
        <v>-6580668</v>
      </c>
      <c r="H752" s="138">
        <f t="shared" si="23"/>
        <v>5.357525537538395</v>
      </c>
      <c r="I752" s="138">
        <v>559.96</v>
      </c>
      <c r="J752" s="18" t="s">
        <v>135</v>
      </c>
      <c r="K752" s="41" t="s">
        <v>24</v>
      </c>
      <c r="L752" s="74" t="s">
        <v>919</v>
      </c>
      <c r="M752" s="13" t="s">
        <v>79</v>
      </c>
      <c r="N752" s="18" t="s">
        <v>25</v>
      </c>
    </row>
    <row r="753" spans="1:15">
      <c r="A753" s="52">
        <v>43543</v>
      </c>
      <c r="B753" s="41" t="s">
        <v>734</v>
      </c>
      <c r="C753" s="13" t="s">
        <v>21</v>
      </c>
      <c r="D753" s="41" t="s">
        <v>77</v>
      </c>
      <c r="E753" s="38"/>
      <c r="F753" s="38">
        <v>10000</v>
      </c>
      <c r="G753" s="42">
        <f t="shared" si="22"/>
        <v>-6590668</v>
      </c>
      <c r="H753" s="138">
        <f t="shared" si="23"/>
        <v>17.858418458461319</v>
      </c>
      <c r="I753" s="138">
        <v>559.96</v>
      </c>
      <c r="J753" s="18" t="s">
        <v>135</v>
      </c>
      <c r="K753" s="41" t="s">
        <v>24</v>
      </c>
      <c r="L753" s="74" t="s">
        <v>919</v>
      </c>
      <c r="M753" s="13" t="s">
        <v>79</v>
      </c>
      <c r="N753" s="18" t="s">
        <v>25</v>
      </c>
    </row>
    <row r="754" spans="1:15">
      <c r="A754" s="52">
        <v>43543</v>
      </c>
      <c r="B754" s="41" t="s">
        <v>735</v>
      </c>
      <c r="C754" s="13" t="s">
        <v>21</v>
      </c>
      <c r="D754" s="41" t="s">
        <v>77</v>
      </c>
      <c r="E754" s="38"/>
      <c r="F754" s="38">
        <v>500</v>
      </c>
      <c r="G754" s="42">
        <f t="shared" si="22"/>
        <v>-6591168</v>
      </c>
      <c r="H754" s="138">
        <f t="shared" si="23"/>
        <v>0.89292092292306591</v>
      </c>
      <c r="I754" s="138">
        <v>559.96</v>
      </c>
      <c r="J754" s="18" t="s">
        <v>135</v>
      </c>
      <c r="K754" s="41" t="s">
        <v>24</v>
      </c>
      <c r="L754" s="74" t="s">
        <v>919</v>
      </c>
      <c r="M754" s="13" t="s">
        <v>79</v>
      </c>
      <c r="N754" s="18" t="s">
        <v>25</v>
      </c>
    </row>
    <row r="755" spans="1:15">
      <c r="A755" s="52">
        <v>43543</v>
      </c>
      <c r="B755" s="41" t="s">
        <v>736</v>
      </c>
      <c r="C755" s="13" t="s">
        <v>21</v>
      </c>
      <c r="D755" s="41" t="s">
        <v>77</v>
      </c>
      <c r="E755" s="38"/>
      <c r="F755" s="38">
        <v>500</v>
      </c>
      <c r="G755" s="42">
        <f t="shared" si="22"/>
        <v>-6591668</v>
      </c>
      <c r="H755" s="138">
        <f t="shared" si="23"/>
        <v>0.89292092292306591</v>
      </c>
      <c r="I755" s="138">
        <v>559.96</v>
      </c>
      <c r="J755" s="18" t="s">
        <v>135</v>
      </c>
      <c r="K755" s="41" t="s">
        <v>24</v>
      </c>
      <c r="L755" s="74" t="s">
        <v>919</v>
      </c>
      <c r="M755" s="13" t="s">
        <v>79</v>
      </c>
      <c r="N755" s="18" t="s">
        <v>25</v>
      </c>
    </row>
    <row r="756" spans="1:15">
      <c r="A756" s="52">
        <v>43543</v>
      </c>
      <c r="B756" s="41" t="s">
        <v>702</v>
      </c>
      <c r="C756" s="13" t="s">
        <v>21</v>
      </c>
      <c r="D756" s="41" t="s">
        <v>77</v>
      </c>
      <c r="E756" s="38"/>
      <c r="F756" s="38">
        <v>500</v>
      </c>
      <c r="G756" s="42">
        <f t="shared" si="22"/>
        <v>-6592168</v>
      </c>
      <c r="H756" s="138">
        <f t="shared" si="23"/>
        <v>0.89292092292306591</v>
      </c>
      <c r="I756" s="138">
        <v>559.96</v>
      </c>
      <c r="J756" s="18" t="s">
        <v>135</v>
      </c>
      <c r="K756" s="41" t="s">
        <v>24</v>
      </c>
      <c r="L756" s="74" t="s">
        <v>919</v>
      </c>
      <c r="M756" s="13" t="s">
        <v>79</v>
      </c>
      <c r="N756" s="18" t="s">
        <v>25</v>
      </c>
    </row>
    <row r="757" spans="1:15">
      <c r="A757" s="52">
        <v>43543</v>
      </c>
      <c r="B757" s="41" t="s">
        <v>737</v>
      </c>
      <c r="C757" s="13" t="s">
        <v>41</v>
      </c>
      <c r="D757" s="41" t="s">
        <v>77</v>
      </c>
      <c r="E757" s="38"/>
      <c r="F757" s="38">
        <v>75000</v>
      </c>
      <c r="G757" s="42">
        <f t="shared" si="22"/>
        <v>-6667168</v>
      </c>
      <c r="H757" s="138">
        <f t="shared" si="23"/>
        <v>133.93813843845987</v>
      </c>
      <c r="I757" s="138">
        <v>559.96</v>
      </c>
      <c r="J757" s="18" t="s">
        <v>135</v>
      </c>
      <c r="K757" s="41">
        <v>102</v>
      </c>
      <c r="L757" s="74" t="s">
        <v>919</v>
      </c>
      <c r="M757" s="13" t="s">
        <v>79</v>
      </c>
      <c r="N757" s="18" t="s">
        <v>36</v>
      </c>
      <c r="O757" s="57"/>
    </row>
    <row r="758" spans="1:15">
      <c r="A758" s="52">
        <v>43543</v>
      </c>
      <c r="B758" s="41" t="s">
        <v>738</v>
      </c>
      <c r="C758" s="13" t="s">
        <v>41</v>
      </c>
      <c r="D758" s="41" t="s">
        <v>77</v>
      </c>
      <c r="E758" s="38"/>
      <c r="F758" s="38">
        <v>60000</v>
      </c>
      <c r="G758" s="42">
        <f t="shared" si="22"/>
        <v>-6727168</v>
      </c>
      <c r="H758" s="138">
        <f t="shared" si="23"/>
        <v>107.15051075076791</v>
      </c>
      <c r="I758" s="138">
        <v>559.96</v>
      </c>
      <c r="J758" s="18" t="s">
        <v>135</v>
      </c>
      <c r="K758" s="41" t="s">
        <v>24</v>
      </c>
      <c r="L758" s="74" t="s">
        <v>919</v>
      </c>
      <c r="M758" s="13" t="s">
        <v>79</v>
      </c>
      <c r="N758" s="18" t="s">
        <v>25</v>
      </c>
    </row>
    <row r="759" spans="1:15">
      <c r="A759" s="52">
        <v>43543</v>
      </c>
      <c r="B759" s="18" t="s">
        <v>884</v>
      </c>
      <c r="C759" s="13" t="s">
        <v>21</v>
      </c>
      <c r="D759" s="41" t="s">
        <v>77</v>
      </c>
      <c r="E759" s="40"/>
      <c r="F759" s="40">
        <v>2000</v>
      </c>
      <c r="G759" s="42">
        <f t="shared" si="22"/>
        <v>-6729168</v>
      </c>
      <c r="H759" s="138">
        <f t="shared" si="23"/>
        <v>3.5716836916922636</v>
      </c>
      <c r="I759" s="138">
        <v>559.96</v>
      </c>
      <c r="J759" s="18" t="s">
        <v>855</v>
      </c>
      <c r="K759" s="18" t="s">
        <v>856</v>
      </c>
      <c r="L759" s="74" t="s">
        <v>919</v>
      </c>
      <c r="M759" s="13" t="s">
        <v>79</v>
      </c>
      <c r="N759" s="18" t="s">
        <v>25</v>
      </c>
      <c r="O759" s="53"/>
    </row>
    <row r="760" spans="1:15">
      <c r="A760" s="52">
        <v>43543</v>
      </c>
      <c r="B760" s="18" t="s">
        <v>1074</v>
      </c>
      <c r="C760" s="18" t="s">
        <v>436</v>
      </c>
      <c r="D760" s="41" t="s">
        <v>77</v>
      </c>
      <c r="E760" s="46"/>
      <c r="F760" s="40">
        <v>2000</v>
      </c>
      <c r="G760" s="42">
        <f t="shared" si="22"/>
        <v>-6731168</v>
      </c>
      <c r="H760" s="138">
        <f t="shared" si="23"/>
        <v>3.5716836916922636</v>
      </c>
      <c r="I760" s="138">
        <v>559.96</v>
      </c>
      <c r="J760" s="18" t="s">
        <v>855</v>
      </c>
      <c r="K760" s="18" t="s">
        <v>856</v>
      </c>
      <c r="L760" s="74" t="s">
        <v>919</v>
      </c>
      <c r="M760" s="13" t="s">
        <v>79</v>
      </c>
      <c r="N760" s="18" t="s">
        <v>25</v>
      </c>
      <c r="O760" s="58"/>
    </row>
    <row r="761" spans="1:15">
      <c r="A761" s="52">
        <v>43543</v>
      </c>
      <c r="B761" s="13" t="s">
        <v>934</v>
      </c>
      <c r="C761" s="13" t="s">
        <v>134</v>
      </c>
      <c r="D761" s="41" t="s">
        <v>77</v>
      </c>
      <c r="E761" s="48"/>
      <c r="F761" s="38">
        <v>200000</v>
      </c>
      <c r="G761" s="42">
        <f t="shared" si="22"/>
        <v>-6931168</v>
      </c>
      <c r="H761" s="138">
        <f t="shared" si="23"/>
        <v>357.16836916922637</v>
      </c>
      <c r="I761" s="138">
        <v>559.96</v>
      </c>
      <c r="J761" s="45" t="s">
        <v>168</v>
      </c>
      <c r="K761" s="13">
        <v>3635031</v>
      </c>
      <c r="L761" s="74" t="s">
        <v>919</v>
      </c>
      <c r="M761" s="13" t="s">
        <v>79</v>
      </c>
      <c r="N761" s="18" t="s">
        <v>36</v>
      </c>
      <c r="O761" s="59"/>
    </row>
    <row r="762" spans="1:15">
      <c r="A762" s="52">
        <v>43543</v>
      </c>
      <c r="B762" s="13" t="s">
        <v>935</v>
      </c>
      <c r="C762" s="13" t="s">
        <v>979</v>
      </c>
      <c r="D762" s="13" t="s">
        <v>128</v>
      </c>
      <c r="E762" s="48"/>
      <c r="F762" s="38">
        <v>3484</v>
      </c>
      <c r="G762" s="42">
        <f t="shared" si="22"/>
        <v>-6934652</v>
      </c>
      <c r="H762" s="138">
        <f t="shared" si="23"/>
        <v>6.312623434980341</v>
      </c>
      <c r="I762" s="138">
        <v>551.91</v>
      </c>
      <c r="J762" s="45" t="s">
        <v>168</v>
      </c>
      <c r="K762" s="13">
        <v>3635031</v>
      </c>
      <c r="L762" s="41" t="s">
        <v>1000</v>
      </c>
      <c r="M762" s="13" t="s">
        <v>79</v>
      </c>
      <c r="N762" s="18" t="s">
        <v>36</v>
      </c>
      <c r="O762" s="59"/>
    </row>
    <row r="763" spans="1:15">
      <c r="A763" s="52">
        <v>43543</v>
      </c>
      <c r="B763" s="13" t="s">
        <v>936</v>
      </c>
      <c r="C763" s="13" t="s">
        <v>134</v>
      </c>
      <c r="D763" s="41" t="s">
        <v>77</v>
      </c>
      <c r="E763" s="48"/>
      <c r="F763" s="38">
        <v>125000</v>
      </c>
      <c r="G763" s="42">
        <f t="shared" si="22"/>
        <v>-7059652</v>
      </c>
      <c r="H763" s="138">
        <f t="shared" si="23"/>
        <v>223.23023073076646</v>
      </c>
      <c r="I763" s="138">
        <v>559.96</v>
      </c>
      <c r="J763" s="45" t="s">
        <v>168</v>
      </c>
      <c r="K763" s="13">
        <v>3635030</v>
      </c>
      <c r="L763" s="74" t="s">
        <v>919</v>
      </c>
      <c r="M763" s="13" t="s">
        <v>79</v>
      </c>
      <c r="N763" s="18" t="s">
        <v>36</v>
      </c>
      <c r="O763" s="59"/>
    </row>
    <row r="764" spans="1:15">
      <c r="A764" s="52">
        <v>43543</v>
      </c>
      <c r="B764" s="13" t="s">
        <v>937</v>
      </c>
      <c r="C764" s="13" t="s">
        <v>979</v>
      </c>
      <c r="D764" s="13" t="s">
        <v>128</v>
      </c>
      <c r="E764" s="48"/>
      <c r="F764" s="38">
        <v>3484</v>
      </c>
      <c r="G764" s="42">
        <f t="shared" si="22"/>
        <v>-7063136</v>
      </c>
      <c r="H764" s="138">
        <f t="shared" si="23"/>
        <v>6.312623434980341</v>
      </c>
      <c r="I764" s="138">
        <v>551.91</v>
      </c>
      <c r="J764" s="45" t="s">
        <v>168</v>
      </c>
      <c r="K764" s="13">
        <v>3635030</v>
      </c>
      <c r="L764" s="41" t="s">
        <v>1000</v>
      </c>
      <c r="M764" s="13" t="s">
        <v>79</v>
      </c>
      <c r="N764" s="18" t="s">
        <v>36</v>
      </c>
      <c r="O764" s="59"/>
    </row>
    <row r="765" spans="1:15">
      <c r="A765" s="52">
        <v>43544</v>
      </c>
      <c r="B765" s="18" t="s">
        <v>60</v>
      </c>
      <c r="C765" s="13" t="s">
        <v>21</v>
      </c>
      <c r="D765" s="13" t="s">
        <v>22</v>
      </c>
      <c r="E765" s="46"/>
      <c r="F765" s="43">
        <v>2000</v>
      </c>
      <c r="G765" s="42">
        <f t="shared" si="22"/>
        <v>-7065136</v>
      </c>
      <c r="H765" s="138">
        <f t="shared" si="23"/>
        <v>3.5283325100557477</v>
      </c>
      <c r="I765" s="138">
        <v>566.84</v>
      </c>
      <c r="J765" s="13" t="s">
        <v>23</v>
      </c>
      <c r="K765" s="13" t="s">
        <v>31</v>
      </c>
      <c r="L765" s="74" t="s">
        <v>916</v>
      </c>
      <c r="M765" s="13" t="s">
        <v>79</v>
      </c>
      <c r="N765" s="18" t="s">
        <v>25</v>
      </c>
      <c r="O765" s="29"/>
    </row>
    <row r="766" spans="1:15">
      <c r="A766" s="52">
        <v>43544</v>
      </c>
      <c r="B766" s="41" t="s">
        <v>61</v>
      </c>
      <c r="C766" s="13" t="s">
        <v>21</v>
      </c>
      <c r="D766" s="13" t="s">
        <v>22</v>
      </c>
      <c r="E766" s="46"/>
      <c r="F766" s="46">
        <v>12000</v>
      </c>
      <c r="G766" s="42">
        <f t="shared" si="22"/>
        <v>-7077136</v>
      </c>
      <c r="H766" s="138">
        <f t="shared" si="23"/>
        <v>21.169995060334486</v>
      </c>
      <c r="I766" s="138">
        <v>566.84</v>
      </c>
      <c r="J766" s="13" t="s">
        <v>23</v>
      </c>
      <c r="K766" s="13" t="s">
        <v>62</v>
      </c>
      <c r="L766" s="74" t="s">
        <v>916</v>
      </c>
      <c r="M766" s="13" t="s">
        <v>79</v>
      </c>
      <c r="N766" s="18" t="s">
        <v>36</v>
      </c>
      <c r="O766" s="58"/>
    </row>
    <row r="767" spans="1:15">
      <c r="A767" s="52">
        <v>43544</v>
      </c>
      <c r="B767" s="41" t="s">
        <v>203</v>
      </c>
      <c r="C767" s="13" t="s">
        <v>21</v>
      </c>
      <c r="D767" s="41" t="s">
        <v>77</v>
      </c>
      <c r="E767" s="46"/>
      <c r="F767" s="46">
        <v>1000</v>
      </c>
      <c r="G767" s="42">
        <f t="shared" si="22"/>
        <v>-7078136</v>
      </c>
      <c r="H767" s="138">
        <f t="shared" si="23"/>
        <v>1.7858418458461318</v>
      </c>
      <c r="I767" s="138">
        <v>559.96</v>
      </c>
      <c r="J767" s="41" t="s">
        <v>131</v>
      </c>
      <c r="K767" s="13" t="s">
        <v>24</v>
      </c>
      <c r="L767" s="74" t="s">
        <v>919</v>
      </c>
      <c r="M767" s="13" t="s">
        <v>79</v>
      </c>
      <c r="N767" s="13" t="s">
        <v>25</v>
      </c>
      <c r="O767" s="58"/>
    </row>
    <row r="768" spans="1:15">
      <c r="A768" s="52">
        <v>43544</v>
      </c>
      <c r="B768" s="41" t="s">
        <v>26</v>
      </c>
      <c r="C768" s="41" t="s">
        <v>27</v>
      </c>
      <c r="D768" s="41" t="s">
        <v>77</v>
      </c>
      <c r="E768" s="46"/>
      <c r="F768" s="46">
        <v>1000</v>
      </c>
      <c r="G768" s="42">
        <f t="shared" si="22"/>
        <v>-7079136</v>
      </c>
      <c r="H768" s="138">
        <f t="shared" si="23"/>
        <v>1.7858418458461318</v>
      </c>
      <c r="I768" s="138">
        <v>559.96</v>
      </c>
      <c r="J768" s="41" t="s">
        <v>131</v>
      </c>
      <c r="K768" s="13" t="s">
        <v>24</v>
      </c>
      <c r="L768" s="74" t="s">
        <v>919</v>
      </c>
      <c r="M768" s="13" t="s">
        <v>79</v>
      </c>
      <c r="N768" s="13" t="s">
        <v>25</v>
      </c>
      <c r="O768" s="58"/>
    </row>
    <row r="769" spans="1:15">
      <c r="A769" s="52">
        <v>43544</v>
      </c>
      <c r="B769" s="41" t="s">
        <v>204</v>
      </c>
      <c r="C769" s="13" t="s">
        <v>21</v>
      </c>
      <c r="D769" s="41" t="s">
        <v>77</v>
      </c>
      <c r="E769" s="46"/>
      <c r="F769" s="46">
        <v>1000</v>
      </c>
      <c r="G769" s="42">
        <f t="shared" si="22"/>
        <v>-7080136</v>
      </c>
      <c r="H769" s="138">
        <f t="shared" si="23"/>
        <v>1.7858418458461318</v>
      </c>
      <c r="I769" s="138">
        <v>559.96</v>
      </c>
      <c r="J769" s="41" t="s">
        <v>131</v>
      </c>
      <c r="K769" s="13" t="s">
        <v>24</v>
      </c>
      <c r="L769" s="74" t="s">
        <v>919</v>
      </c>
      <c r="M769" s="13" t="s">
        <v>79</v>
      </c>
      <c r="N769" s="13" t="s">
        <v>25</v>
      </c>
      <c r="O769" s="58"/>
    </row>
    <row r="770" spans="1:15">
      <c r="A770" s="52">
        <v>43544</v>
      </c>
      <c r="B770" s="41" t="s">
        <v>303</v>
      </c>
      <c r="C770" s="13" t="s">
        <v>21</v>
      </c>
      <c r="D770" s="41" t="s">
        <v>77</v>
      </c>
      <c r="E770" s="46"/>
      <c r="F770" s="46">
        <v>2500</v>
      </c>
      <c r="G770" s="42">
        <f t="shared" si="22"/>
        <v>-7082636</v>
      </c>
      <c r="H770" s="138">
        <f t="shared" si="23"/>
        <v>4.4646046146153298</v>
      </c>
      <c r="I770" s="138">
        <v>559.96</v>
      </c>
      <c r="J770" s="41" t="s">
        <v>145</v>
      </c>
      <c r="K770" s="13" t="s">
        <v>24</v>
      </c>
      <c r="L770" s="74" t="s">
        <v>919</v>
      </c>
      <c r="M770" s="13" t="s">
        <v>79</v>
      </c>
      <c r="N770" s="18" t="s">
        <v>25</v>
      </c>
      <c r="O770" s="29"/>
    </row>
    <row r="771" spans="1:15">
      <c r="A771" s="52">
        <v>43544</v>
      </c>
      <c r="B771" s="41" t="s">
        <v>1011</v>
      </c>
      <c r="C771" s="13" t="s">
        <v>21</v>
      </c>
      <c r="D771" s="41" t="s">
        <v>77</v>
      </c>
      <c r="E771" s="46"/>
      <c r="F771" s="46">
        <v>20000</v>
      </c>
      <c r="G771" s="42">
        <f t="shared" si="22"/>
        <v>-7102636</v>
      </c>
      <c r="H771" s="138">
        <f t="shared" si="23"/>
        <v>35.716836916922638</v>
      </c>
      <c r="I771" s="138">
        <v>559.96</v>
      </c>
      <c r="J771" s="41" t="s">
        <v>145</v>
      </c>
      <c r="K771" s="13" t="s">
        <v>24</v>
      </c>
      <c r="L771" s="74" t="s">
        <v>919</v>
      </c>
      <c r="M771" s="13" t="s">
        <v>79</v>
      </c>
      <c r="N771" s="18" t="s">
        <v>25</v>
      </c>
      <c r="O771" s="64"/>
    </row>
    <row r="772" spans="1:15">
      <c r="A772" s="52">
        <v>43544</v>
      </c>
      <c r="B772" s="41" t="s">
        <v>304</v>
      </c>
      <c r="C772" s="13" t="s">
        <v>21</v>
      </c>
      <c r="D772" s="41" t="s">
        <v>77</v>
      </c>
      <c r="E772" s="46"/>
      <c r="F772" s="46">
        <v>300</v>
      </c>
      <c r="G772" s="42">
        <f t="shared" si="22"/>
        <v>-7102936</v>
      </c>
      <c r="H772" s="138">
        <f t="shared" si="23"/>
        <v>0.53575255375383957</v>
      </c>
      <c r="I772" s="138">
        <v>559.96</v>
      </c>
      <c r="J772" s="41" t="s">
        <v>145</v>
      </c>
      <c r="K772" s="13" t="s">
        <v>24</v>
      </c>
      <c r="L772" s="74" t="s">
        <v>919</v>
      </c>
      <c r="M772" s="13" t="s">
        <v>79</v>
      </c>
      <c r="N772" s="18" t="s">
        <v>25</v>
      </c>
      <c r="O772" s="29"/>
    </row>
    <row r="773" spans="1:15">
      <c r="A773" s="52">
        <v>43544</v>
      </c>
      <c r="B773" s="41" t="s">
        <v>305</v>
      </c>
      <c r="C773" s="13" t="s">
        <v>21</v>
      </c>
      <c r="D773" s="41" t="s">
        <v>77</v>
      </c>
      <c r="E773" s="46"/>
      <c r="F773" s="46">
        <v>300</v>
      </c>
      <c r="G773" s="42">
        <f t="shared" si="22"/>
        <v>-7103236</v>
      </c>
      <c r="H773" s="138">
        <f t="shared" si="23"/>
        <v>0.53575255375383957</v>
      </c>
      <c r="I773" s="138">
        <v>559.96</v>
      </c>
      <c r="J773" s="41" t="s">
        <v>145</v>
      </c>
      <c r="K773" s="13" t="s">
        <v>24</v>
      </c>
      <c r="L773" s="74" t="s">
        <v>919</v>
      </c>
      <c r="M773" s="13" t="s">
        <v>79</v>
      </c>
      <c r="N773" s="18" t="s">
        <v>25</v>
      </c>
      <c r="O773" s="29"/>
    </row>
    <row r="774" spans="1:15">
      <c r="A774" s="52">
        <v>43544</v>
      </c>
      <c r="B774" s="41" t="s">
        <v>306</v>
      </c>
      <c r="C774" s="13" t="s">
        <v>21</v>
      </c>
      <c r="D774" s="41" t="s">
        <v>77</v>
      </c>
      <c r="E774" s="46"/>
      <c r="F774" s="46">
        <v>300</v>
      </c>
      <c r="G774" s="42">
        <f t="shared" si="22"/>
        <v>-7103536</v>
      </c>
      <c r="H774" s="138">
        <f t="shared" si="23"/>
        <v>0.53575255375383957</v>
      </c>
      <c r="I774" s="138">
        <v>559.96</v>
      </c>
      <c r="J774" s="41" t="s">
        <v>145</v>
      </c>
      <c r="K774" s="13" t="s">
        <v>24</v>
      </c>
      <c r="L774" s="74" t="s">
        <v>919</v>
      </c>
      <c r="M774" s="13" t="s">
        <v>79</v>
      </c>
      <c r="N774" s="18" t="s">
        <v>25</v>
      </c>
      <c r="O774" s="29"/>
    </row>
    <row r="775" spans="1:15">
      <c r="A775" s="52">
        <v>43544</v>
      </c>
      <c r="B775" s="41" t="s">
        <v>531</v>
      </c>
      <c r="C775" s="13" t="s">
        <v>21</v>
      </c>
      <c r="D775" s="41" t="s">
        <v>77</v>
      </c>
      <c r="E775" s="38"/>
      <c r="F775" s="38">
        <v>2000</v>
      </c>
      <c r="G775" s="42">
        <f t="shared" si="22"/>
        <v>-7105536</v>
      </c>
      <c r="H775" s="138">
        <f t="shared" si="23"/>
        <v>3.5716836916922636</v>
      </c>
      <c r="I775" s="138">
        <v>559.96</v>
      </c>
      <c r="J775" s="18" t="s">
        <v>132</v>
      </c>
      <c r="K775" s="41" t="s">
        <v>24</v>
      </c>
      <c r="L775" s="74" t="s">
        <v>919</v>
      </c>
      <c r="M775" s="13" t="s">
        <v>79</v>
      </c>
      <c r="N775" s="18" t="s">
        <v>25</v>
      </c>
    </row>
    <row r="776" spans="1:15">
      <c r="A776" s="52">
        <v>43544</v>
      </c>
      <c r="B776" s="41" t="s">
        <v>532</v>
      </c>
      <c r="C776" s="13" t="s">
        <v>21</v>
      </c>
      <c r="D776" s="41" t="s">
        <v>77</v>
      </c>
      <c r="E776" s="38"/>
      <c r="F776" s="38">
        <v>300</v>
      </c>
      <c r="G776" s="42">
        <f t="shared" si="22"/>
        <v>-7105836</v>
      </c>
      <c r="H776" s="138">
        <f t="shared" si="23"/>
        <v>0.53575255375383957</v>
      </c>
      <c r="I776" s="138">
        <v>559.96</v>
      </c>
      <c r="J776" s="18" t="s">
        <v>132</v>
      </c>
      <c r="K776" s="41" t="s">
        <v>24</v>
      </c>
      <c r="L776" s="74" t="s">
        <v>919</v>
      </c>
      <c r="M776" s="13" t="s">
        <v>79</v>
      </c>
      <c r="N776" s="18" t="s">
        <v>25</v>
      </c>
    </row>
    <row r="777" spans="1:15">
      <c r="A777" s="52">
        <v>43544</v>
      </c>
      <c r="B777" s="41" t="s">
        <v>533</v>
      </c>
      <c r="C777" s="13" t="s">
        <v>21</v>
      </c>
      <c r="D777" s="41" t="s">
        <v>77</v>
      </c>
      <c r="E777" s="38"/>
      <c r="F777" s="38">
        <v>300</v>
      </c>
      <c r="G777" s="42">
        <f t="shared" si="22"/>
        <v>-7106136</v>
      </c>
      <c r="H777" s="138">
        <f t="shared" si="23"/>
        <v>0.53575255375383957</v>
      </c>
      <c r="I777" s="138">
        <v>559.96</v>
      </c>
      <c r="J777" s="18" t="s">
        <v>132</v>
      </c>
      <c r="K777" s="41" t="s">
        <v>24</v>
      </c>
      <c r="L777" s="74" t="s">
        <v>919</v>
      </c>
      <c r="M777" s="13" t="s">
        <v>79</v>
      </c>
      <c r="N777" s="18" t="s">
        <v>25</v>
      </c>
    </row>
    <row r="778" spans="1:15">
      <c r="A778" s="52">
        <v>43544</v>
      </c>
      <c r="B778" s="41" t="s">
        <v>211</v>
      </c>
      <c r="C778" s="13" t="s">
        <v>21</v>
      </c>
      <c r="D778" s="41" t="s">
        <v>77</v>
      </c>
      <c r="E778" s="38"/>
      <c r="F778" s="38">
        <v>300</v>
      </c>
      <c r="G778" s="42">
        <f t="shared" si="22"/>
        <v>-7106436</v>
      </c>
      <c r="H778" s="138">
        <f t="shared" si="23"/>
        <v>0.53575255375383957</v>
      </c>
      <c r="I778" s="138">
        <v>559.96</v>
      </c>
      <c r="J778" s="18" t="s">
        <v>132</v>
      </c>
      <c r="K778" s="41" t="s">
        <v>24</v>
      </c>
      <c r="L778" s="74" t="s">
        <v>919</v>
      </c>
      <c r="M778" s="13" t="s">
        <v>79</v>
      </c>
      <c r="N778" s="18" t="s">
        <v>25</v>
      </c>
    </row>
    <row r="779" spans="1:15">
      <c r="A779" s="52">
        <v>43544</v>
      </c>
      <c r="B779" s="41" t="s">
        <v>703</v>
      </c>
      <c r="C779" s="13" t="s">
        <v>21</v>
      </c>
      <c r="D779" s="41" t="s">
        <v>77</v>
      </c>
      <c r="E779" s="38"/>
      <c r="F779" s="38">
        <v>500</v>
      </c>
      <c r="G779" s="42">
        <f t="shared" si="22"/>
        <v>-7106936</v>
      </c>
      <c r="H779" s="138">
        <f t="shared" si="23"/>
        <v>0.89292092292306591</v>
      </c>
      <c r="I779" s="138">
        <v>559.96</v>
      </c>
      <c r="J779" s="18" t="s">
        <v>135</v>
      </c>
      <c r="K779" s="41" t="s">
        <v>24</v>
      </c>
      <c r="L779" s="74" t="s">
        <v>919</v>
      </c>
      <c r="M779" s="13" t="s">
        <v>79</v>
      </c>
      <c r="N779" s="18" t="s">
        <v>25</v>
      </c>
    </row>
    <row r="780" spans="1:15">
      <c r="A780" s="52">
        <v>43544</v>
      </c>
      <c r="B780" s="41" t="s">
        <v>704</v>
      </c>
      <c r="C780" s="13" t="s">
        <v>21</v>
      </c>
      <c r="D780" s="41" t="s">
        <v>77</v>
      </c>
      <c r="E780" s="38"/>
      <c r="F780" s="38">
        <v>500</v>
      </c>
      <c r="G780" s="42">
        <f t="shared" ref="G780:G843" si="24">G779+E780-F780</f>
        <v>-7107436</v>
      </c>
      <c r="H780" s="138">
        <f t="shared" ref="H780:H843" si="25">+F780/I780</f>
        <v>0.89292092292306591</v>
      </c>
      <c r="I780" s="138">
        <v>559.96</v>
      </c>
      <c r="J780" s="18" t="s">
        <v>135</v>
      </c>
      <c r="K780" s="41" t="s">
        <v>24</v>
      </c>
      <c r="L780" s="74" t="s">
        <v>919</v>
      </c>
      <c r="M780" s="13" t="s">
        <v>79</v>
      </c>
      <c r="N780" s="18" t="s">
        <v>25</v>
      </c>
    </row>
    <row r="781" spans="1:15">
      <c r="A781" s="52">
        <v>43544</v>
      </c>
      <c r="B781" s="41" t="s">
        <v>705</v>
      </c>
      <c r="C781" s="13" t="s">
        <v>21</v>
      </c>
      <c r="D781" s="41" t="s">
        <v>77</v>
      </c>
      <c r="E781" s="38"/>
      <c r="F781" s="38">
        <v>500</v>
      </c>
      <c r="G781" s="42">
        <f t="shared" si="24"/>
        <v>-7107936</v>
      </c>
      <c r="H781" s="138">
        <f t="shared" si="25"/>
        <v>0.89292092292306591</v>
      </c>
      <c r="I781" s="138">
        <v>559.96</v>
      </c>
      <c r="J781" s="18" t="s">
        <v>135</v>
      </c>
      <c r="K781" s="41" t="s">
        <v>24</v>
      </c>
      <c r="L781" s="74" t="s">
        <v>919</v>
      </c>
      <c r="M781" s="13" t="s">
        <v>79</v>
      </c>
      <c r="N781" s="18" t="s">
        <v>25</v>
      </c>
    </row>
    <row r="782" spans="1:15">
      <c r="A782" s="52">
        <v>43544</v>
      </c>
      <c r="B782" s="41" t="s">
        <v>706</v>
      </c>
      <c r="C782" s="13" t="s">
        <v>21</v>
      </c>
      <c r="D782" s="41" t="s">
        <v>77</v>
      </c>
      <c r="E782" s="38"/>
      <c r="F782" s="38">
        <v>500</v>
      </c>
      <c r="G782" s="42">
        <f t="shared" si="24"/>
        <v>-7108436</v>
      </c>
      <c r="H782" s="138">
        <f t="shared" si="25"/>
        <v>0.89292092292306591</v>
      </c>
      <c r="I782" s="138">
        <v>559.96</v>
      </c>
      <c r="J782" s="18" t="s">
        <v>135</v>
      </c>
      <c r="K782" s="41" t="s">
        <v>24</v>
      </c>
      <c r="L782" s="74" t="s">
        <v>919</v>
      </c>
      <c r="M782" s="13" t="s">
        <v>79</v>
      </c>
      <c r="N782" s="18" t="s">
        <v>25</v>
      </c>
    </row>
    <row r="783" spans="1:15">
      <c r="A783" s="52">
        <v>43544</v>
      </c>
      <c r="B783" s="41" t="s">
        <v>739</v>
      </c>
      <c r="C783" s="13" t="s">
        <v>21</v>
      </c>
      <c r="D783" s="41" t="s">
        <v>77</v>
      </c>
      <c r="E783" s="38"/>
      <c r="F783" s="38">
        <v>500</v>
      </c>
      <c r="G783" s="42">
        <f t="shared" si="24"/>
        <v>-7108936</v>
      </c>
      <c r="H783" s="138">
        <f t="shared" si="25"/>
        <v>0.89292092292306591</v>
      </c>
      <c r="I783" s="138">
        <v>559.96</v>
      </c>
      <c r="J783" s="18" t="s">
        <v>135</v>
      </c>
      <c r="K783" s="41" t="s">
        <v>24</v>
      </c>
      <c r="L783" s="74" t="s">
        <v>919</v>
      </c>
      <c r="M783" s="13" t="s">
        <v>79</v>
      </c>
      <c r="N783" s="18" t="s">
        <v>25</v>
      </c>
    </row>
    <row r="784" spans="1:15">
      <c r="A784" s="52">
        <v>43544</v>
      </c>
      <c r="B784" s="41" t="s">
        <v>702</v>
      </c>
      <c r="C784" s="13" t="s">
        <v>21</v>
      </c>
      <c r="D784" s="41" t="s">
        <v>77</v>
      </c>
      <c r="E784" s="38"/>
      <c r="F784" s="38">
        <v>500</v>
      </c>
      <c r="G784" s="42">
        <f t="shared" si="24"/>
        <v>-7109436</v>
      </c>
      <c r="H784" s="138">
        <f t="shared" si="25"/>
        <v>0.89292092292306591</v>
      </c>
      <c r="I784" s="138">
        <v>559.96</v>
      </c>
      <c r="J784" s="18" t="s">
        <v>135</v>
      </c>
      <c r="K784" s="41" t="s">
        <v>24</v>
      </c>
      <c r="L784" s="74" t="s">
        <v>919</v>
      </c>
      <c r="M784" s="13" t="s">
        <v>79</v>
      </c>
      <c r="N784" s="18" t="s">
        <v>25</v>
      </c>
    </row>
    <row r="785" spans="1:15">
      <c r="A785" s="52">
        <v>43545</v>
      </c>
      <c r="B785" s="41" t="s">
        <v>63</v>
      </c>
      <c r="C785" s="13" t="s">
        <v>21</v>
      </c>
      <c r="D785" s="13" t="s">
        <v>22</v>
      </c>
      <c r="E785" s="46"/>
      <c r="F785" s="46">
        <v>1000</v>
      </c>
      <c r="G785" s="42">
        <f t="shared" si="24"/>
        <v>-7110436</v>
      </c>
      <c r="H785" s="138">
        <f t="shared" si="25"/>
        <v>1.7641662550278738</v>
      </c>
      <c r="I785" s="138">
        <v>566.84</v>
      </c>
      <c r="J785" s="13" t="s">
        <v>23</v>
      </c>
      <c r="K785" s="13" t="s">
        <v>31</v>
      </c>
      <c r="L785" s="74" t="s">
        <v>916</v>
      </c>
      <c r="M785" s="13" t="s">
        <v>79</v>
      </c>
      <c r="N785" s="18" t="s">
        <v>25</v>
      </c>
      <c r="O785" s="29"/>
    </row>
    <row r="786" spans="1:15">
      <c r="A786" s="52">
        <v>43545</v>
      </c>
      <c r="B786" s="41" t="s">
        <v>64</v>
      </c>
      <c r="C786" s="13" t="s">
        <v>21</v>
      </c>
      <c r="D786" s="13" t="s">
        <v>22</v>
      </c>
      <c r="E786" s="46"/>
      <c r="F786" s="46">
        <v>1500</v>
      </c>
      <c r="G786" s="42">
        <f t="shared" si="24"/>
        <v>-7111936</v>
      </c>
      <c r="H786" s="138">
        <f t="shared" si="25"/>
        <v>2.6462493825418107</v>
      </c>
      <c r="I786" s="138">
        <v>566.84</v>
      </c>
      <c r="J786" s="13" t="s">
        <v>23</v>
      </c>
      <c r="K786" s="13" t="s">
        <v>31</v>
      </c>
      <c r="L786" s="74" t="s">
        <v>916</v>
      </c>
      <c r="M786" s="13" t="s">
        <v>79</v>
      </c>
      <c r="N786" s="18" t="s">
        <v>25</v>
      </c>
      <c r="O786" s="29"/>
    </row>
    <row r="787" spans="1:15">
      <c r="A787" s="52">
        <v>43545</v>
      </c>
      <c r="B787" s="41" t="s">
        <v>123</v>
      </c>
      <c r="C787" s="13" t="s">
        <v>21</v>
      </c>
      <c r="D787" s="41" t="s">
        <v>77</v>
      </c>
      <c r="E787" s="46"/>
      <c r="F787" s="46">
        <v>1000</v>
      </c>
      <c r="G787" s="42">
        <f t="shared" si="24"/>
        <v>-7112936</v>
      </c>
      <c r="H787" s="138">
        <f t="shared" si="25"/>
        <v>1.7858418458461318</v>
      </c>
      <c r="I787" s="138">
        <v>559.96</v>
      </c>
      <c r="J787" s="41" t="s">
        <v>78</v>
      </c>
      <c r="K787" s="41" t="s">
        <v>24</v>
      </c>
      <c r="L787" s="74" t="s">
        <v>919</v>
      </c>
      <c r="M787" s="13" t="s">
        <v>79</v>
      </c>
      <c r="N787" s="18" t="s">
        <v>25</v>
      </c>
      <c r="O787" s="30"/>
    </row>
    <row r="788" spans="1:15">
      <c r="A788" s="52">
        <v>43545</v>
      </c>
      <c r="B788" s="41" t="s">
        <v>124</v>
      </c>
      <c r="C788" s="13" t="s">
        <v>21</v>
      </c>
      <c r="D788" s="41" t="s">
        <v>77</v>
      </c>
      <c r="E788" s="46"/>
      <c r="F788" s="46">
        <v>700</v>
      </c>
      <c r="G788" s="42">
        <f t="shared" si="24"/>
        <v>-7113636</v>
      </c>
      <c r="H788" s="138">
        <f t="shared" si="25"/>
        <v>1.2500892920922921</v>
      </c>
      <c r="I788" s="138">
        <v>559.96</v>
      </c>
      <c r="J788" s="41" t="s">
        <v>78</v>
      </c>
      <c r="K788" s="41" t="s">
        <v>24</v>
      </c>
      <c r="L788" s="74" t="s">
        <v>919</v>
      </c>
      <c r="M788" s="13" t="s">
        <v>79</v>
      </c>
      <c r="N788" s="18" t="s">
        <v>25</v>
      </c>
      <c r="O788" s="30"/>
    </row>
    <row r="789" spans="1:15">
      <c r="A789" s="52">
        <v>43545</v>
      </c>
      <c r="B789" s="41" t="s">
        <v>125</v>
      </c>
      <c r="C789" s="13" t="s">
        <v>21</v>
      </c>
      <c r="D789" s="41" t="s">
        <v>77</v>
      </c>
      <c r="E789" s="46"/>
      <c r="F789" s="46">
        <v>1000</v>
      </c>
      <c r="G789" s="42">
        <f t="shared" si="24"/>
        <v>-7114636</v>
      </c>
      <c r="H789" s="138">
        <f t="shared" si="25"/>
        <v>1.7858418458461318</v>
      </c>
      <c r="I789" s="138">
        <v>559.96</v>
      </c>
      <c r="J789" s="41" t="s">
        <v>78</v>
      </c>
      <c r="K789" s="41" t="s">
        <v>24</v>
      </c>
      <c r="L789" s="74" t="s">
        <v>919</v>
      </c>
      <c r="M789" s="13" t="s">
        <v>79</v>
      </c>
      <c r="N789" s="18" t="s">
        <v>25</v>
      </c>
      <c r="O789" s="30"/>
    </row>
    <row r="790" spans="1:15">
      <c r="A790" s="52">
        <v>43545</v>
      </c>
      <c r="B790" s="41" t="s">
        <v>126</v>
      </c>
      <c r="C790" s="13" t="s">
        <v>21</v>
      </c>
      <c r="D790" s="41" t="s">
        <v>77</v>
      </c>
      <c r="E790" s="46"/>
      <c r="F790" s="46">
        <v>1000</v>
      </c>
      <c r="G790" s="42">
        <f t="shared" si="24"/>
        <v>-7115636</v>
      </c>
      <c r="H790" s="138">
        <f t="shared" si="25"/>
        <v>1.7858418458461318</v>
      </c>
      <c r="I790" s="138">
        <v>559.96</v>
      </c>
      <c r="J790" s="41" t="s">
        <v>78</v>
      </c>
      <c r="K790" s="41" t="s">
        <v>24</v>
      </c>
      <c r="L790" s="74" t="s">
        <v>919</v>
      </c>
      <c r="M790" s="13" t="s">
        <v>79</v>
      </c>
      <c r="N790" s="18" t="s">
        <v>25</v>
      </c>
      <c r="O790" s="30"/>
    </row>
    <row r="791" spans="1:15">
      <c r="A791" s="52">
        <v>43545</v>
      </c>
      <c r="B791" s="13" t="s">
        <v>162</v>
      </c>
      <c r="C791" s="13" t="s">
        <v>140</v>
      </c>
      <c r="D791" s="13" t="s">
        <v>128</v>
      </c>
      <c r="E791" s="38"/>
      <c r="F791" s="38">
        <v>2000</v>
      </c>
      <c r="G791" s="42">
        <f t="shared" si="24"/>
        <v>-7117636</v>
      </c>
      <c r="H791" s="138">
        <f t="shared" si="25"/>
        <v>3.623779239368738</v>
      </c>
      <c r="I791" s="138">
        <v>551.91</v>
      </c>
      <c r="J791" s="13" t="s">
        <v>59</v>
      </c>
      <c r="K791" s="13" t="s">
        <v>161</v>
      </c>
      <c r="L791" s="41" t="s">
        <v>1000</v>
      </c>
      <c r="M791" s="13" t="s">
        <v>79</v>
      </c>
      <c r="N791" s="18" t="s">
        <v>36</v>
      </c>
      <c r="O791" s="60"/>
    </row>
    <row r="792" spans="1:15">
      <c r="A792" s="52">
        <v>43545</v>
      </c>
      <c r="B792" s="41" t="s">
        <v>203</v>
      </c>
      <c r="C792" s="13" t="s">
        <v>21</v>
      </c>
      <c r="D792" s="41" t="s">
        <v>77</v>
      </c>
      <c r="E792" s="46"/>
      <c r="F792" s="46">
        <v>1000</v>
      </c>
      <c r="G792" s="42">
        <f t="shared" si="24"/>
        <v>-7118636</v>
      </c>
      <c r="H792" s="138">
        <f t="shared" si="25"/>
        <v>1.7858418458461318</v>
      </c>
      <c r="I792" s="138">
        <v>559.96</v>
      </c>
      <c r="J792" s="41" t="s">
        <v>131</v>
      </c>
      <c r="K792" s="13" t="s">
        <v>24</v>
      </c>
      <c r="L792" s="74" t="s">
        <v>919</v>
      </c>
      <c r="M792" s="13" t="s">
        <v>79</v>
      </c>
      <c r="N792" s="13" t="s">
        <v>25</v>
      </c>
      <c r="O792" s="58"/>
    </row>
    <row r="793" spans="1:15">
      <c r="A793" s="52">
        <v>43545</v>
      </c>
      <c r="B793" s="41" t="s">
        <v>26</v>
      </c>
      <c r="C793" s="41" t="s">
        <v>27</v>
      </c>
      <c r="D793" s="41" t="s">
        <v>77</v>
      </c>
      <c r="E793" s="46"/>
      <c r="F793" s="46">
        <v>1000</v>
      </c>
      <c r="G793" s="42">
        <f t="shared" si="24"/>
        <v>-7119636</v>
      </c>
      <c r="H793" s="138">
        <f t="shared" si="25"/>
        <v>1.7858418458461318</v>
      </c>
      <c r="I793" s="138">
        <v>559.96</v>
      </c>
      <c r="J793" s="41" t="s">
        <v>131</v>
      </c>
      <c r="K793" s="13" t="s">
        <v>24</v>
      </c>
      <c r="L793" s="74" t="s">
        <v>919</v>
      </c>
      <c r="M793" s="13" t="s">
        <v>79</v>
      </c>
      <c r="N793" s="13" t="s">
        <v>25</v>
      </c>
      <c r="O793" s="58"/>
    </row>
    <row r="794" spans="1:15">
      <c r="A794" s="52">
        <v>43545</v>
      </c>
      <c r="B794" s="41" t="s">
        <v>204</v>
      </c>
      <c r="C794" s="13" t="s">
        <v>21</v>
      </c>
      <c r="D794" s="41" t="s">
        <v>77</v>
      </c>
      <c r="E794" s="46"/>
      <c r="F794" s="46">
        <v>1000</v>
      </c>
      <c r="G794" s="42">
        <f t="shared" si="24"/>
        <v>-7120636</v>
      </c>
      <c r="H794" s="138">
        <f t="shared" si="25"/>
        <v>1.7858418458461318</v>
      </c>
      <c r="I794" s="138">
        <v>559.96</v>
      </c>
      <c r="J794" s="41" t="s">
        <v>131</v>
      </c>
      <c r="K794" s="13" t="s">
        <v>24</v>
      </c>
      <c r="L794" s="74" t="s">
        <v>919</v>
      </c>
      <c r="M794" s="13" t="s">
        <v>79</v>
      </c>
      <c r="N794" s="13" t="s">
        <v>25</v>
      </c>
      <c r="O794" s="58"/>
    </row>
    <row r="795" spans="1:15">
      <c r="A795" s="52">
        <v>43545</v>
      </c>
      <c r="B795" s="41" t="s">
        <v>307</v>
      </c>
      <c r="C795" s="13" t="s">
        <v>21</v>
      </c>
      <c r="D795" s="41" t="s">
        <v>77</v>
      </c>
      <c r="E795" s="46"/>
      <c r="F795" s="46">
        <v>300</v>
      </c>
      <c r="G795" s="42">
        <f t="shared" si="24"/>
        <v>-7120936</v>
      </c>
      <c r="H795" s="138">
        <f t="shared" si="25"/>
        <v>0.53575255375383957</v>
      </c>
      <c r="I795" s="138">
        <v>559.96</v>
      </c>
      <c r="J795" s="41" t="s">
        <v>145</v>
      </c>
      <c r="K795" s="13" t="s">
        <v>24</v>
      </c>
      <c r="L795" s="74" t="s">
        <v>919</v>
      </c>
      <c r="M795" s="13" t="s">
        <v>79</v>
      </c>
      <c r="N795" s="18" t="s">
        <v>25</v>
      </c>
      <c r="O795" s="29"/>
    </row>
    <row r="796" spans="1:15">
      <c r="A796" s="52">
        <v>43545</v>
      </c>
      <c r="B796" s="41" t="s">
        <v>308</v>
      </c>
      <c r="C796" s="13" t="s">
        <v>21</v>
      </c>
      <c r="D796" s="41" t="s">
        <v>77</v>
      </c>
      <c r="E796" s="46"/>
      <c r="F796" s="46">
        <v>300</v>
      </c>
      <c r="G796" s="42">
        <f t="shared" si="24"/>
        <v>-7121236</v>
      </c>
      <c r="H796" s="138">
        <f t="shared" si="25"/>
        <v>0.53575255375383957</v>
      </c>
      <c r="I796" s="138">
        <v>559.96</v>
      </c>
      <c r="J796" s="41" t="s">
        <v>145</v>
      </c>
      <c r="K796" s="13" t="s">
        <v>24</v>
      </c>
      <c r="L796" s="74" t="s">
        <v>919</v>
      </c>
      <c r="M796" s="13" t="s">
        <v>79</v>
      </c>
      <c r="N796" s="18" t="s">
        <v>25</v>
      </c>
      <c r="O796" s="29"/>
    </row>
    <row r="797" spans="1:15">
      <c r="A797" s="52">
        <v>43545</v>
      </c>
      <c r="B797" s="41" t="s">
        <v>309</v>
      </c>
      <c r="C797" s="13" t="s">
        <v>21</v>
      </c>
      <c r="D797" s="41" t="s">
        <v>77</v>
      </c>
      <c r="E797" s="46"/>
      <c r="F797" s="46">
        <v>300</v>
      </c>
      <c r="G797" s="42">
        <f t="shared" si="24"/>
        <v>-7121536</v>
      </c>
      <c r="H797" s="138">
        <f t="shared" si="25"/>
        <v>0.53575255375383957</v>
      </c>
      <c r="I797" s="138">
        <v>559.96</v>
      </c>
      <c r="J797" s="41" t="s">
        <v>145</v>
      </c>
      <c r="K797" s="13" t="s">
        <v>24</v>
      </c>
      <c r="L797" s="74" t="s">
        <v>919</v>
      </c>
      <c r="M797" s="13" t="s">
        <v>79</v>
      </c>
      <c r="N797" s="18" t="s">
        <v>25</v>
      </c>
      <c r="O797" s="29"/>
    </row>
    <row r="798" spans="1:15">
      <c r="A798" s="52">
        <v>43545</v>
      </c>
      <c r="B798" s="41" t="s">
        <v>310</v>
      </c>
      <c r="C798" s="13" t="s">
        <v>21</v>
      </c>
      <c r="D798" s="41" t="s">
        <v>77</v>
      </c>
      <c r="E798" s="46"/>
      <c r="F798" s="46">
        <v>300</v>
      </c>
      <c r="G798" s="42">
        <f t="shared" si="24"/>
        <v>-7121836</v>
      </c>
      <c r="H798" s="138">
        <f t="shared" si="25"/>
        <v>0.53575255375383957</v>
      </c>
      <c r="I798" s="138">
        <v>559.96</v>
      </c>
      <c r="J798" s="41" t="s">
        <v>145</v>
      </c>
      <c r="K798" s="13" t="s">
        <v>24</v>
      </c>
      <c r="L798" s="74" t="s">
        <v>919</v>
      </c>
      <c r="M798" s="13" t="s">
        <v>79</v>
      </c>
      <c r="N798" s="18" t="s">
        <v>25</v>
      </c>
      <c r="O798" s="29"/>
    </row>
    <row r="799" spans="1:15">
      <c r="A799" s="52">
        <v>43545</v>
      </c>
      <c r="B799" s="41" t="s">
        <v>311</v>
      </c>
      <c r="C799" s="13" t="s">
        <v>21</v>
      </c>
      <c r="D799" s="41" t="s">
        <v>77</v>
      </c>
      <c r="E799" s="46"/>
      <c r="F799" s="46">
        <v>300</v>
      </c>
      <c r="G799" s="42">
        <f t="shared" si="24"/>
        <v>-7122136</v>
      </c>
      <c r="H799" s="138">
        <f t="shared" si="25"/>
        <v>0.53575255375383957</v>
      </c>
      <c r="I799" s="138">
        <v>559.96</v>
      </c>
      <c r="J799" s="41" t="s">
        <v>145</v>
      </c>
      <c r="K799" s="13" t="s">
        <v>24</v>
      </c>
      <c r="L799" s="74" t="s">
        <v>919</v>
      </c>
      <c r="M799" s="13" t="s">
        <v>79</v>
      </c>
      <c r="N799" s="18" t="s">
        <v>25</v>
      </c>
      <c r="O799" s="29"/>
    </row>
    <row r="800" spans="1:15">
      <c r="A800" s="52">
        <v>43545</v>
      </c>
      <c r="B800" s="41" t="s">
        <v>312</v>
      </c>
      <c r="C800" s="13" t="s">
        <v>21</v>
      </c>
      <c r="D800" s="41" t="s">
        <v>77</v>
      </c>
      <c r="E800" s="46"/>
      <c r="F800" s="46">
        <v>300</v>
      </c>
      <c r="G800" s="42">
        <f t="shared" si="24"/>
        <v>-7122436</v>
      </c>
      <c r="H800" s="138">
        <f t="shared" si="25"/>
        <v>0.53575255375383957</v>
      </c>
      <c r="I800" s="138">
        <v>559.96</v>
      </c>
      <c r="J800" s="41" t="s">
        <v>145</v>
      </c>
      <c r="K800" s="13" t="s">
        <v>24</v>
      </c>
      <c r="L800" s="74" t="s">
        <v>919</v>
      </c>
      <c r="M800" s="13" t="s">
        <v>79</v>
      </c>
      <c r="N800" s="18" t="s">
        <v>25</v>
      </c>
      <c r="O800" s="29"/>
    </row>
    <row r="801" spans="1:15">
      <c r="A801" s="52">
        <v>43545</v>
      </c>
      <c r="B801" s="41" t="s">
        <v>313</v>
      </c>
      <c r="C801" s="13" t="s">
        <v>21</v>
      </c>
      <c r="D801" s="41" t="s">
        <v>77</v>
      </c>
      <c r="E801" s="46"/>
      <c r="F801" s="46">
        <v>300</v>
      </c>
      <c r="G801" s="42">
        <f t="shared" si="24"/>
        <v>-7122736</v>
      </c>
      <c r="H801" s="138">
        <f t="shared" si="25"/>
        <v>0.53575255375383957</v>
      </c>
      <c r="I801" s="138">
        <v>559.96</v>
      </c>
      <c r="J801" s="41" t="s">
        <v>145</v>
      </c>
      <c r="K801" s="13" t="s">
        <v>24</v>
      </c>
      <c r="L801" s="74" t="s">
        <v>919</v>
      </c>
      <c r="M801" s="13" t="s">
        <v>79</v>
      </c>
      <c r="N801" s="18" t="s">
        <v>25</v>
      </c>
      <c r="O801" s="29"/>
    </row>
    <row r="802" spans="1:15">
      <c r="A802" s="52">
        <v>43545</v>
      </c>
      <c r="B802" s="41" t="s">
        <v>314</v>
      </c>
      <c r="C802" s="13" t="s">
        <v>21</v>
      </c>
      <c r="D802" s="41" t="s">
        <v>77</v>
      </c>
      <c r="E802" s="46"/>
      <c r="F802" s="46">
        <v>300</v>
      </c>
      <c r="G802" s="42">
        <f t="shared" si="24"/>
        <v>-7123036</v>
      </c>
      <c r="H802" s="138">
        <f t="shared" si="25"/>
        <v>0.53575255375383957</v>
      </c>
      <c r="I802" s="138">
        <v>559.96</v>
      </c>
      <c r="J802" s="41" t="s">
        <v>145</v>
      </c>
      <c r="K802" s="13" t="s">
        <v>24</v>
      </c>
      <c r="L802" s="74" t="s">
        <v>919</v>
      </c>
      <c r="M802" s="13" t="s">
        <v>79</v>
      </c>
      <c r="N802" s="18" t="s">
        <v>25</v>
      </c>
      <c r="O802" s="29"/>
    </row>
    <row r="803" spans="1:15">
      <c r="A803" s="52">
        <v>43545</v>
      </c>
      <c r="B803" s="41" t="s">
        <v>315</v>
      </c>
      <c r="C803" s="13" t="s">
        <v>21</v>
      </c>
      <c r="D803" s="41" t="s">
        <v>77</v>
      </c>
      <c r="E803" s="46"/>
      <c r="F803" s="46">
        <v>300</v>
      </c>
      <c r="G803" s="42">
        <f t="shared" si="24"/>
        <v>-7123336</v>
      </c>
      <c r="H803" s="138">
        <f t="shared" si="25"/>
        <v>0.53575255375383957</v>
      </c>
      <c r="I803" s="138">
        <v>559.96</v>
      </c>
      <c r="J803" s="41" t="s">
        <v>145</v>
      </c>
      <c r="K803" s="13" t="s">
        <v>24</v>
      </c>
      <c r="L803" s="74" t="s">
        <v>919</v>
      </c>
      <c r="M803" s="13" t="s">
        <v>79</v>
      </c>
      <c r="N803" s="18" t="s">
        <v>25</v>
      </c>
      <c r="O803" s="29"/>
    </row>
    <row r="804" spans="1:15">
      <c r="A804" s="52">
        <v>43545</v>
      </c>
      <c r="B804" s="41" t="s">
        <v>316</v>
      </c>
      <c r="C804" s="13" t="s">
        <v>21</v>
      </c>
      <c r="D804" s="41" t="s">
        <v>77</v>
      </c>
      <c r="E804" s="46"/>
      <c r="F804" s="46">
        <v>300</v>
      </c>
      <c r="G804" s="42">
        <f t="shared" si="24"/>
        <v>-7123636</v>
      </c>
      <c r="H804" s="138">
        <f t="shared" si="25"/>
        <v>0.53575255375383957</v>
      </c>
      <c r="I804" s="138">
        <v>559.96</v>
      </c>
      <c r="J804" s="41" t="s">
        <v>145</v>
      </c>
      <c r="K804" s="13" t="s">
        <v>24</v>
      </c>
      <c r="L804" s="74" t="s">
        <v>919</v>
      </c>
      <c r="M804" s="13" t="s">
        <v>79</v>
      </c>
      <c r="N804" s="18" t="s">
        <v>25</v>
      </c>
      <c r="O804" s="29"/>
    </row>
    <row r="805" spans="1:15">
      <c r="A805" s="52">
        <v>43545</v>
      </c>
      <c r="B805" s="41" t="s">
        <v>317</v>
      </c>
      <c r="C805" s="13" t="s">
        <v>21</v>
      </c>
      <c r="D805" s="41" t="s">
        <v>77</v>
      </c>
      <c r="E805" s="46"/>
      <c r="F805" s="46">
        <v>300</v>
      </c>
      <c r="G805" s="42">
        <f t="shared" si="24"/>
        <v>-7123936</v>
      </c>
      <c r="H805" s="138">
        <f t="shared" si="25"/>
        <v>0.53575255375383957</v>
      </c>
      <c r="I805" s="138">
        <v>559.96</v>
      </c>
      <c r="J805" s="41" t="s">
        <v>145</v>
      </c>
      <c r="K805" s="13" t="s">
        <v>24</v>
      </c>
      <c r="L805" s="74" t="s">
        <v>919</v>
      </c>
      <c r="M805" s="13" t="s">
        <v>79</v>
      </c>
      <c r="N805" s="18" t="s">
        <v>25</v>
      </c>
      <c r="O805" s="29"/>
    </row>
    <row r="806" spans="1:15">
      <c r="A806" s="52">
        <v>43545</v>
      </c>
      <c r="B806" s="41" t="s">
        <v>306</v>
      </c>
      <c r="C806" s="13" t="s">
        <v>21</v>
      </c>
      <c r="D806" s="41" t="s">
        <v>77</v>
      </c>
      <c r="E806" s="46"/>
      <c r="F806" s="46">
        <v>300</v>
      </c>
      <c r="G806" s="42">
        <f t="shared" si="24"/>
        <v>-7124236</v>
      </c>
      <c r="H806" s="138">
        <f t="shared" si="25"/>
        <v>0.53575255375383957</v>
      </c>
      <c r="I806" s="138">
        <v>559.96</v>
      </c>
      <c r="J806" s="41" t="s">
        <v>145</v>
      </c>
      <c r="K806" s="13" t="s">
        <v>24</v>
      </c>
      <c r="L806" s="74" t="s">
        <v>919</v>
      </c>
      <c r="M806" s="13" t="s">
        <v>79</v>
      </c>
      <c r="N806" s="18" t="s">
        <v>25</v>
      </c>
      <c r="O806" s="29"/>
    </row>
    <row r="807" spans="1:15">
      <c r="A807" s="52">
        <v>43545</v>
      </c>
      <c r="B807" s="41" t="s">
        <v>318</v>
      </c>
      <c r="C807" s="13" t="s">
        <v>41</v>
      </c>
      <c r="D807" s="41" t="s">
        <v>77</v>
      </c>
      <c r="E807" s="46"/>
      <c r="F807" s="46">
        <v>30000</v>
      </c>
      <c r="G807" s="42">
        <f t="shared" si="24"/>
        <v>-7154236</v>
      </c>
      <c r="H807" s="138">
        <f t="shared" si="25"/>
        <v>53.575255375383954</v>
      </c>
      <c r="I807" s="138">
        <v>559.96</v>
      </c>
      <c r="J807" s="41" t="s">
        <v>145</v>
      </c>
      <c r="K807" s="13">
        <v>203</v>
      </c>
      <c r="L807" s="74" t="s">
        <v>919</v>
      </c>
      <c r="M807" s="13" t="s">
        <v>79</v>
      </c>
      <c r="N807" s="18" t="s">
        <v>36</v>
      </c>
      <c r="O807" s="58"/>
    </row>
    <row r="808" spans="1:15">
      <c r="A808" s="52">
        <v>43545</v>
      </c>
      <c r="B808" s="41" t="s">
        <v>319</v>
      </c>
      <c r="C808" s="41" t="s">
        <v>80</v>
      </c>
      <c r="D808" s="41" t="s">
        <v>77</v>
      </c>
      <c r="E808" s="46"/>
      <c r="F808" s="46">
        <v>10400</v>
      </c>
      <c r="G808" s="42">
        <f t="shared" si="24"/>
        <v>-7164636</v>
      </c>
      <c r="H808" s="138">
        <f t="shared" si="25"/>
        <v>18.572755196799772</v>
      </c>
      <c r="I808" s="138">
        <v>559.96</v>
      </c>
      <c r="J808" s="41" t="s">
        <v>145</v>
      </c>
      <c r="K808" s="13" t="s">
        <v>24</v>
      </c>
      <c r="L808" s="74" t="s">
        <v>919</v>
      </c>
      <c r="M808" s="13" t="s">
        <v>79</v>
      </c>
      <c r="N808" s="18" t="s">
        <v>25</v>
      </c>
      <c r="O808" s="29"/>
    </row>
    <row r="809" spans="1:15">
      <c r="A809" s="52">
        <v>43545</v>
      </c>
      <c r="B809" s="41" t="s">
        <v>320</v>
      </c>
      <c r="C809" s="13" t="s">
        <v>41</v>
      </c>
      <c r="D809" s="41" t="s">
        <v>77</v>
      </c>
      <c r="E809" s="46"/>
      <c r="F809" s="46">
        <v>30000</v>
      </c>
      <c r="G809" s="42">
        <f t="shared" si="24"/>
        <v>-7194636</v>
      </c>
      <c r="H809" s="138">
        <f t="shared" si="25"/>
        <v>53.575255375383954</v>
      </c>
      <c r="I809" s="138">
        <v>559.96</v>
      </c>
      <c r="J809" s="41" t="s">
        <v>145</v>
      </c>
      <c r="K809" s="13" t="s">
        <v>24</v>
      </c>
      <c r="L809" s="74" t="s">
        <v>919</v>
      </c>
      <c r="M809" s="13" t="s">
        <v>79</v>
      </c>
      <c r="N809" s="18" t="s">
        <v>25</v>
      </c>
      <c r="O809" s="29"/>
    </row>
    <row r="810" spans="1:15">
      <c r="A810" s="52">
        <v>43545</v>
      </c>
      <c r="B810" s="13" t="s">
        <v>373</v>
      </c>
      <c r="C810" s="13" t="s">
        <v>21</v>
      </c>
      <c r="D810" s="13" t="s">
        <v>130</v>
      </c>
      <c r="E810" s="38"/>
      <c r="F810" s="38">
        <v>1000</v>
      </c>
      <c r="G810" s="42">
        <f t="shared" si="24"/>
        <v>-7195636</v>
      </c>
      <c r="H810" s="138">
        <f t="shared" si="25"/>
        <v>1.7858418458461318</v>
      </c>
      <c r="I810" s="138">
        <v>559.96</v>
      </c>
      <c r="J810" s="13" t="s">
        <v>129</v>
      </c>
      <c r="K810" s="13" t="s">
        <v>24</v>
      </c>
      <c r="L810" s="74" t="s">
        <v>919</v>
      </c>
      <c r="M810" s="13" t="s">
        <v>79</v>
      </c>
      <c r="N810" s="18" t="s">
        <v>25</v>
      </c>
      <c r="O810" s="57"/>
    </row>
    <row r="811" spans="1:15">
      <c r="A811" s="52">
        <v>43545</v>
      </c>
      <c r="B811" s="13" t="s">
        <v>411</v>
      </c>
      <c r="C811" s="13" t="s">
        <v>21</v>
      </c>
      <c r="D811" s="13" t="s">
        <v>130</v>
      </c>
      <c r="E811" s="38"/>
      <c r="F811" s="38">
        <v>1000</v>
      </c>
      <c r="G811" s="42">
        <f t="shared" si="24"/>
        <v>-7196636</v>
      </c>
      <c r="H811" s="138">
        <f t="shared" si="25"/>
        <v>1.7858418458461318</v>
      </c>
      <c r="I811" s="138">
        <v>559.96</v>
      </c>
      <c r="J811" s="13" t="s">
        <v>129</v>
      </c>
      <c r="K811" s="13" t="s">
        <v>24</v>
      </c>
      <c r="L811" s="74" t="s">
        <v>919</v>
      </c>
      <c r="M811" s="13" t="s">
        <v>79</v>
      </c>
      <c r="N811" s="18" t="s">
        <v>25</v>
      </c>
      <c r="O811" s="57"/>
    </row>
    <row r="812" spans="1:15">
      <c r="A812" s="52">
        <v>43545</v>
      </c>
      <c r="B812" s="13" t="s">
        <v>412</v>
      </c>
      <c r="C812" s="13" t="s">
        <v>21</v>
      </c>
      <c r="D812" s="13" t="s">
        <v>130</v>
      </c>
      <c r="E812" s="38"/>
      <c r="F812" s="38">
        <v>1000</v>
      </c>
      <c r="G812" s="42">
        <f t="shared" si="24"/>
        <v>-7197636</v>
      </c>
      <c r="H812" s="138">
        <f t="shared" si="25"/>
        <v>1.7858418458461318</v>
      </c>
      <c r="I812" s="138">
        <v>559.96</v>
      </c>
      <c r="J812" s="13" t="s">
        <v>129</v>
      </c>
      <c r="K812" s="13" t="s">
        <v>24</v>
      </c>
      <c r="L812" s="74" t="s">
        <v>919</v>
      </c>
      <c r="M812" s="13" t="s">
        <v>79</v>
      </c>
      <c r="N812" s="18" t="s">
        <v>25</v>
      </c>
      <c r="O812" s="57"/>
    </row>
    <row r="813" spans="1:15">
      <c r="A813" s="52">
        <v>43545</v>
      </c>
      <c r="B813" s="13" t="s">
        <v>413</v>
      </c>
      <c r="C813" s="13" t="s">
        <v>21</v>
      </c>
      <c r="D813" s="13" t="s">
        <v>130</v>
      </c>
      <c r="E813" s="38"/>
      <c r="F813" s="38">
        <v>1000</v>
      </c>
      <c r="G813" s="42">
        <f t="shared" si="24"/>
        <v>-7198636</v>
      </c>
      <c r="H813" s="138">
        <f t="shared" si="25"/>
        <v>1.7858418458461318</v>
      </c>
      <c r="I813" s="138">
        <v>559.96</v>
      </c>
      <c r="J813" s="13" t="s">
        <v>129</v>
      </c>
      <c r="K813" s="13" t="s">
        <v>24</v>
      </c>
      <c r="L813" s="74" t="s">
        <v>919</v>
      </c>
      <c r="M813" s="13" t="s">
        <v>79</v>
      </c>
      <c r="N813" s="18" t="s">
        <v>25</v>
      </c>
      <c r="O813" s="57"/>
    </row>
    <row r="814" spans="1:15">
      <c r="A814" s="52">
        <v>43545</v>
      </c>
      <c r="B814" s="13" t="s">
        <v>414</v>
      </c>
      <c r="C814" s="13" t="s">
        <v>21</v>
      </c>
      <c r="D814" s="13" t="s">
        <v>130</v>
      </c>
      <c r="E814" s="38"/>
      <c r="F814" s="38">
        <v>1000</v>
      </c>
      <c r="G814" s="42">
        <f t="shared" si="24"/>
        <v>-7199636</v>
      </c>
      <c r="H814" s="138">
        <f t="shared" si="25"/>
        <v>1.7858418458461318</v>
      </c>
      <c r="I814" s="138">
        <v>559.96</v>
      </c>
      <c r="J814" s="13" t="s">
        <v>129</v>
      </c>
      <c r="K814" s="13" t="s">
        <v>24</v>
      </c>
      <c r="L814" s="74" t="s">
        <v>919</v>
      </c>
      <c r="M814" s="13" t="s">
        <v>79</v>
      </c>
      <c r="N814" s="18" t="s">
        <v>25</v>
      </c>
      <c r="O814" s="57"/>
    </row>
    <row r="815" spans="1:15">
      <c r="A815" s="52">
        <v>43545</v>
      </c>
      <c r="B815" s="13" t="s">
        <v>415</v>
      </c>
      <c r="C815" s="13" t="s">
        <v>21</v>
      </c>
      <c r="D815" s="13" t="s">
        <v>130</v>
      </c>
      <c r="E815" s="38"/>
      <c r="F815" s="38">
        <v>1000</v>
      </c>
      <c r="G815" s="42">
        <f t="shared" si="24"/>
        <v>-7200636</v>
      </c>
      <c r="H815" s="138">
        <f t="shared" si="25"/>
        <v>1.7858418458461318</v>
      </c>
      <c r="I815" s="138">
        <v>559.96</v>
      </c>
      <c r="J815" s="13" t="s">
        <v>129</v>
      </c>
      <c r="K815" s="13" t="s">
        <v>24</v>
      </c>
      <c r="L815" s="74" t="s">
        <v>919</v>
      </c>
      <c r="M815" s="13" t="s">
        <v>79</v>
      </c>
      <c r="N815" s="18" t="s">
        <v>25</v>
      </c>
      <c r="O815" s="57"/>
    </row>
    <row r="816" spans="1:15">
      <c r="A816" s="52">
        <v>43545</v>
      </c>
      <c r="B816" s="13" t="s">
        <v>416</v>
      </c>
      <c r="C816" s="41" t="s">
        <v>206</v>
      </c>
      <c r="D816" s="13" t="s">
        <v>128</v>
      </c>
      <c r="E816" s="38"/>
      <c r="F816" s="38">
        <v>4500</v>
      </c>
      <c r="G816" s="42">
        <f t="shared" si="24"/>
        <v>-7205136</v>
      </c>
      <c r="H816" s="138">
        <f t="shared" si="25"/>
        <v>8.1535032885796603</v>
      </c>
      <c r="I816" s="138">
        <v>551.91</v>
      </c>
      <c r="J816" s="13" t="s">
        <v>129</v>
      </c>
      <c r="K816" s="13" t="s">
        <v>378</v>
      </c>
      <c r="L816" s="41" t="s">
        <v>1000</v>
      </c>
      <c r="M816" s="13" t="s">
        <v>79</v>
      </c>
      <c r="N816" s="18" t="s">
        <v>36</v>
      </c>
      <c r="O816" s="57"/>
    </row>
    <row r="817" spans="1:15">
      <c r="A817" s="52">
        <v>43545</v>
      </c>
      <c r="B817" s="41" t="s">
        <v>534</v>
      </c>
      <c r="C817" s="13" t="s">
        <v>21</v>
      </c>
      <c r="D817" s="41" t="s">
        <v>77</v>
      </c>
      <c r="E817" s="38"/>
      <c r="F817" s="38">
        <v>300</v>
      </c>
      <c r="G817" s="42">
        <f t="shared" si="24"/>
        <v>-7205436</v>
      </c>
      <c r="H817" s="138">
        <f t="shared" si="25"/>
        <v>0.53575255375383957</v>
      </c>
      <c r="I817" s="138">
        <v>559.96</v>
      </c>
      <c r="J817" s="18" t="s">
        <v>132</v>
      </c>
      <c r="K817" s="41" t="s">
        <v>24</v>
      </c>
      <c r="L817" s="74" t="s">
        <v>919</v>
      </c>
      <c r="M817" s="13" t="s">
        <v>79</v>
      </c>
      <c r="N817" s="18" t="s">
        <v>25</v>
      </c>
    </row>
    <row r="818" spans="1:15">
      <c r="A818" s="52">
        <v>43545</v>
      </c>
      <c r="B818" s="41" t="s">
        <v>535</v>
      </c>
      <c r="C818" s="13" t="s">
        <v>21</v>
      </c>
      <c r="D818" s="41" t="s">
        <v>77</v>
      </c>
      <c r="E818" s="38"/>
      <c r="F818" s="38">
        <v>300</v>
      </c>
      <c r="G818" s="42">
        <f t="shared" si="24"/>
        <v>-7205736</v>
      </c>
      <c r="H818" s="138">
        <f t="shared" si="25"/>
        <v>0.53575255375383957</v>
      </c>
      <c r="I818" s="138">
        <v>559.96</v>
      </c>
      <c r="J818" s="18" t="s">
        <v>132</v>
      </c>
      <c r="K818" s="41" t="s">
        <v>24</v>
      </c>
      <c r="L818" s="74" t="s">
        <v>919</v>
      </c>
      <c r="M818" s="13" t="s">
        <v>79</v>
      </c>
      <c r="N818" s="18" t="s">
        <v>25</v>
      </c>
    </row>
    <row r="819" spans="1:15">
      <c r="A819" s="52">
        <v>43545</v>
      </c>
      <c r="B819" s="41" t="s">
        <v>536</v>
      </c>
      <c r="C819" s="13" t="s">
        <v>21</v>
      </c>
      <c r="D819" s="41" t="s">
        <v>77</v>
      </c>
      <c r="E819" s="38"/>
      <c r="F819" s="38">
        <v>300</v>
      </c>
      <c r="G819" s="42">
        <f t="shared" si="24"/>
        <v>-7206036</v>
      </c>
      <c r="H819" s="138">
        <f t="shared" si="25"/>
        <v>0.53575255375383957</v>
      </c>
      <c r="I819" s="138">
        <v>559.96</v>
      </c>
      <c r="J819" s="18" t="s">
        <v>132</v>
      </c>
      <c r="K819" s="41" t="s">
        <v>24</v>
      </c>
      <c r="L819" s="74" t="s">
        <v>919</v>
      </c>
      <c r="M819" s="13" t="s">
        <v>79</v>
      </c>
      <c r="N819" s="18" t="s">
        <v>25</v>
      </c>
    </row>
    <row r="820" spans="1:15">
      <c r="A820" s="52">
        <v>43545</v>
      </c>
      <c r="B820" s="41" t="s">
        <v>537</v>
      </c>
      <c r="C820" s="13" t="s">
        <v>21</v>
      </c>
      <c r="D820" s="41" t="s">
        <v>77</v>
      </c>
      <c r="E820" s="38"/>
      <c r="F820" s="38">
        <v>300</v>
      </c>
      <c r="G820" s="42">
        <f t="shared" si="24"/>
        <v>-7206336</v>
      </c>
      <c r="H820" s="138">
        <f t="shared" si="25"/>
        <v>0.53575255375383957</v>
      </c>
      <c r="I820" s="138">
        <v>559.96</v>
      </c>
      <c r="J820" s="18" t="s">
        <v>132</v>
      </c>
      <c r="K820" s="41" t="s">
        <v>24</v>
      </c>
      <c r="L820" s="74" t="s">
        <v>919</v>
      </c>
      <c r="M820" s="13" t="s">
        <v>79</v>
      </c>
      <c r="N820" s="18" t="s">
        <v>25</v>
      </c>
    </row>
    <row r="821" spans="1:15">
      <c r="A821" s="52">
        <v>43545</v>
      </c>
      <c r="B821" s="41" t="s">
        <v>538</v>
      </c>
      <c r="C821" s="13" t="s">
        <v>21</v>
      </c>
      <c r="D821" s="41" t="s">
        <v>77</v>
      </c>
      <c r="E821" s="38"/>
      <c r="F821" s="38">
        <v>300</v>
      </c>
      <c r="G821" s="42">
        <f t="shared" si="24"/>
        <v>-7206636</v>
      </c>
      <c r="H821" s="138">
        <f t="shared" si="25"/>
        <v>0.53575255375383957</v>
      </c>
      <c r="I821" s="138">
        <v>559.96</v>
      </c>
      <c r="J821" s="18" t="s">
        <v>132</v>
      </c>
      <c r="K821" s="41" t="s">
        <v>24</v>
      </c>
      <c r="L821" s="74" t="s">
        <v>919</v>
      </c>
      <c r="M821" s="13" t="s">
        <v>79</v>
      </c>
      <c r="N821" s="18" t="s">
        <v>25</v>
      </c>
    </row>
    <row r="822" spans="1:15">
      <c r="A822" s="52">
        <v>43545</v>
      </c>
      <c r="B822" s="41" t="s">
        <v>539</v>
      </c>
      <c r="C822" s="13" t="s">
        <v>21</v>
      </c>
      <c r="D822" s="41" t="s">
        <v>77</v>
      </c>
      <c r="E822" s="38"/>
      <c r="F822" s="38">
        <v>300</v>
      </c>
      <c r="G822" s="42">
        <f t="shared" si="24"/>
        <v>-7206936</v>
      </c>
      <c r="H822" s="138">
        <f t="shared" si="25"/>
        <v>0.53575255375383957</v>
      </c>
      <c r="I822" s="138">
        <v>559.96</v>
      </c>
      <c r="J822" s="18" t="s">
        <v>132</v>
      </c>
      <c r="K822" s="41" t="s">
        <v>24</v>
      </c>
      <c r="L822" s="74" t="s">
        <v>919</v>
      </c>
      <c r="M822" s="13" t="s">
        <v>79</v>
      </c>
      <c r="N822" s="18" t="s">
        <v>25</v>
      </c>
    </row>
    <row r="823" spans="1:15">
      <c r="A823" s="52">
        <v>43545</v>
      </c>
      <c r="B823" s="41" t="s">
        <v>540</v>
      </c>
      <c r="C823" s="13" t="s">
        <v>21</v>
      </c>
      <c r="D823" s="41" t="s">
        <v>77</v>
      </c>
      <c r="E823" s="38"/>
      <c r="F823" s="38">
        <v>300</v>
      </c>
      <c r="G823" s="42">
        <f t="shared" si="24"/>
        <v>-7207236</v>
      </c>
      <c r="H823" s="138">
        <f t="shared" si="25"/>
        <v>0.53575255375383957</v>
      </c>
      <c r="I823" s="138">
        <v>559.96</v>
      </c>
      <c r="J823" s="18" t="s">
        <v>132</v>
      </c>
      <c r="K823" s="41" t="s">
        <v>24</v>
      </c>
      <c r="L823" s="74" t="s">
        <v>919</v>
      </c>
      <c r="M823" s="13" t="s">
        <v>79</v>
      </c>
      <c r="N823" s="18" t="s">
        <v>25</v>
      </c>
    </row>
    <row r="824" spans="1:15">
      <c r="A824" s="52">
        <v>43545</v>
      </c>
      <c r="B824" s="41" t="s">
        <v>541</v>
      </c>
      <c r="C824" s="13" t="s">
        <v>21</v>
      </c>
      <c r="D824" s="41" t="s">
        <v>77</v>
      </c>
      <c r="E824" s="38"/>
      <c r="F824" s="38">
        <v>300</v>
      </c>
      <c r="G824" s="42">
        <f t="shared" si="24"/>
        <v>-7207536</v>
      </c>
      <c r="H824" s="138">
        <f t="shared" si="25"/>
        <v>0.53575255375383957</v>
      </c>
      <c r="I824" s="138">
        <v>559.96</v>
      </c>
      <c r="J824" s="18" t="s">
        <v>132</v>
      </c>
      <c r="K824" s="41" t="s">
        <v>24</v>
      </c>
      <c r="L824" s="74" t="s">
        <v>919</v>
      </c>
      <c r="M824" s="13" t="s">
        <v>79</v>
      </c>
      <c r="N824" s="18" t="s">
        <v>25</v>
      </c>
    </row>
    <row r="825" spans="1:15">
      <c r="A825" s="52">
        <v>43545</v>
      </c>
      <c r="B825" s="41" t="s">
        <v>542</v>
      </c>
      <c r="C825" s="13" t="s">
        <v>21</v>
      </c>
      <c r="D825" s="41" t="s">
        <v>77</v>
      </c>
      <c r="E825" s="38"/>
      <c r="F825" s="38">
        <v>300</v>
      </c>
      <c r="G825" s="42">
        <f t="shared" si="24"/>
        <v>-7207836</v>
      </c>
      <c r="H825" s="138">
        <f t="shared" si="25"/>
        <v>0.53575255375383957</v>
      </c>
      <c r="I825" s="138">
        <v>559.96</v>
      </c>
      <c r="J825" s="18" t="s">
        <v>132</v>
      </c>
      <c r="K825" s="41" t="s">
        <v>24</v>
      </c>
      <c r="L825" s="74" t="s">
        <v>919</v>
      </c>
      <c r="M825" s="13" t="s">
        <v>79</v>
      </c>
      <c r="N825" s="18" t="s">
        <v>25</v>
      </c>
    </row>
    <row r="826" spans="1:15">
      <c r="A826" s="52">
        <v>43545</v>
      </c>
      <c r="B826" s="41" t="s">
        <v>543</v>
      </c>
      <c r="C826" s="13" t="s">
        <v>21</v>
      </c>
      <c r="D826" s="41" t="s">
        <v>77</v>
      </c>
      <c r="E826" s="38"/>
      <c r="F826" s="38">
        <v>300</v>
      </c>
      <c r="G826" s="42">
        <f t="shared" si="24"/>
        <v>-7208136</v>
      </c>
      <c r="H826" s="138">
        <f t="shared" si="25"/>
        <v>0.53575255375383957</v>
      </c>
      <c r="I826" s="138">
        <v>559.96</v>
      </c>
      <c r="J826" s="18" t="s">
        <v>132</v>
      </c>
      <c r="K826" s="41" t="s">
        <v>24</v>
      </c>
      <c r="L826" s="74" t="s">
        <v>919</v>
      </c>
      <c r="M826" s="13" t="s">
        <v>79</v>
      </c>
      <c r="N826" s="18" t="s">
        <v>25</v>
      </c>
    </row>
    <row r="827" spans="1:15">
      <c r="A827" s="52">
        <v>43545</v>
      </c>
      <c r="B827" s="41" t="s">
        <v>544</v>
      </c>
      <c r="C827" s="13" t="s">
        <v>21</v>
      </c>
      <c r="D827" s="41" t="s">
        <v>77</v>
      </c>
      <c r="E827" s="38"/>
      <c r="F827" s="38">
        <v>300</v>
      </c>
      <c r="G827" s="42">
        <f t="shared" si="24"/>
        <v>-7208436</v>
      </c>
      <c r="H827" s="138">
        <f t="shared" si="25"/>
        <v>0.53575255375383957</v>
      </c>
      <c r="I827" s="138">
        <v>559.96</v>
      </c>
      <c r="J827" s="18" t="s">
        <v>132</v>
      </c>
      <c r="K827" s="41" t="s">
        <v>24</v>
      </c>
      <c r="L827" s="74" t="s">
        <v>919</v>
      </c>
      <c r="M827" s="13" t="s">
        <v>79</v>
      </c>
      <c r="N827" s="18" t="s">
        <v>25</v>
      </c>
    </row>
    <row r="828" spans="1:15">
      <c r="A828" s="52">
        <v>43545</v>
      </c>
      <c r="B828" s="41" t="s">
        <v>545</v>
      </c>
      <c r="C828" s="13" t="s">
        <v>41</v>
      </c>
      <c r="D828" s="41" t="s">
        <v>77</v>
      </c>
      <c r="E828" s="38"/>
      <c r="F828" s="38">
        <v>30000</v>
      </c>
      <c r="G828" s="42">
        <f t="shared" si="24"/>
        <v>-7238436</v>
      </c>
      <c r="H828" s="138">
        <f t="shared" si="25"/>
        <v>53.575255375383954</v>
      </c>
      <c r="I828" s="138">
        <v>559.96</v>
      </c>
      <c r="J828" s="18" t="s">
        <v>132</v>
      </c>
      <c r="K828" s="41">
        <v>202</v>
      </c>
      <c r="L828" s="74" t="s">
        <v>919</v>
      </c>
      <c r="M828" s="13" t="s">
        <v>79</v>
      </c>
      <c r="N828" s="18" t="s">
        <v>36</v>
      </c>
      <c r="O828" s="57"/>
    </row>
    <row r="829" spans="1:15">
      <c r="A829" s="52">
        <v>43545</v>
      </c>
      <c r="B829" s="41" t="s">
        <v>546</v>
      </c>
      <c r="C829" s="13" t="s">
        <v>41</v>
      </c>
      <c r="D829" s="41" t="s">
        <v>77</v>
      </c>
      <c r="E829" s="38"/>
      <c r="F829" s="38">
        <v>20000</v>
      </c>
      <c r="G829" s="42">
        <f t="shared" si="24"/>
        <v>-7258436</v>
      </c>
      <c r="H829" s="138">
        <f t="shared" si="25"/>
        <v>35.716836916922638</v>
      </c>
      <c r="I829" s="138">
        <v>559.96</v>
      </c>
      <c r="J829" s="18" t="s">
        <v>132</v>
      </c>
      <c r="K829" s="41" t="s">
        <v>24</v>
      </c>
      <c r="L829" s="74" t="s">
        <v>919</v>
      </c>
      <c r="M829" s="13" t="s">
        <v>79</v>
      </c>
      <c r="N829" s="18" t="s">
        <v>25</v>
      </c>
    </row>
    <row r="830" spans="1:15">
      <c r="A830" s="52">
        <v>43545</v>
      </c>
      <c r="B830" s="18" t="s">
        <v>643</v>
      </c>
      <c r="C830" s="13" t="s">
        <v>21</v>
      </c>
      <c r="D830" s="41" t="s">
        <v>77</v>
      </c>
      <c r="E830" s="40"/>
      <c r="F830" s="40">
        <v>1000</v>
      </c>
      <c r="G830" s="42">
        <f t="shared" si="24"/>
        <v>-7259436</v>
      </c>
      <c r="H830" s="138">
        <f t="shared" si="25"/>
        <v>1.7858418458461318</v>
      </c>
      <c r="I830" s="138">
        <v>559.96</v>
      </c>
      <c r="J830" s="18" t="s">
        <v>588</v>
      </c>
      <c r="K830" s="41" t="s">
        <v>24</v>
      </c>
      <c r="L830" s="74" t="s">
        <v>919</v>
      </c>
      <c r="M830" s="13" t="s">
        <v>79</v>
      </c>
      <c r="N830" s="18" t="s">
        <v>25</v>
      </c>
      <c r="O830" s="30"/>
    </row>
    <row r="831" spans="1:15">
      <c r="A831" s="52">
        <v>43545</v>
      </c>
      <c r="B831" s="41" t="s">
        <v>740</v>
      </c>
      <c r="C831" s="13" t="s">
        <v>21</v>
      </c>
      <c r="D831" s="41" t="s">
        <v>77</v>
      </c>
      <c r="E831" s="38"/>
      <c r="F831" s="38">
        <v>500</v>
      </c>
      <c r="G831" s="42">
        <f t="shared" si="24"/>
        <v>-7259936</v>
      </c>
      <c r="H831" s="138">
        <f t="shared" si="25"/>
        <v>0.89292092292306591</v>
      </c>
      <c r="I831" s="138">
        <v>559.96</v>
      </c>
      <c r="J831" s="18" t="s">
        <v>135</v>
      </c>
      <c r="K831" s="41" t="s">
        <v>24</v>
      </c>
      <c r="L831" s="74" t="s">
        <v>919</v>
      </c>
      <c r="M831" s="13" t="s">
        <v>79</v>
      </c>
      <c r="N831" s="18" t="s">
        <v>25</v>
      </c>
    </row>
    <row r="832" spans="1:15">
      <c r="A832" s="52">
        <v>43545</v>
      </c>
      <c r="B832" s="41" t="s">
        <v>741</v>
      </c>
      <c r="C832" s="13" t="s">
        <v>436</v>
      </c>
      <c r="D832" s="41" t="s">
        <v>77</v>
      </c>
      <c r="E832" s="38"/>
      <c r="F832" s="38">
        <v>6000</v>
      </c>
      <c r="G832" s="42">
        <f t="shared" si="24"/>
        <v>-7265936</v>
      </c>
      <c r="H832" s="138">
        <f t="shared" si="25"/>
        <v>10.71505107507679</v>
      </c>
      <c r="I832" s="138">
        <v>559.96</v>
      </c>
      <c r="J832" s="18" t="s">
        <v>135</v>
      </c>
      <c r="K832" s="41" t="s">
        <v>24</v>
      </c>
      <c r="L832" s="74" t="s">
        <v>919</v>
      </c>
      <c r="M832" s="13" t="s">
        <v>79</v>
      </c>
      <c r="N832" s="18" t="s">
        <v>25</v>
      </c>
    </row>
    <row r="833" spans="1:15">
      <c r="A833" s="52">
        <v>43545</v>
      </c>
      <c r="B833" s="41" t="s">
        <v>742</v>
      </c>
      <c r="C833" s="13" t="s">
        <v>21</v>
      </c>
      <c r="D833" s="41" t="s">
        <v>77</v>
      </c>
      <c r="E833" s="38"/>
      <c r="F833" s="38">
        <v>500</v>
      </c>
      <c r="G833" s="42">
        <f t="shared" si="24"/>
        <v>-7266436</v>
      </c>
      <c r="H833" s="138">
        <f t="shared" si="25"/>
        <v>0.89292092292306591</v>
      </c>
      <c r="I833" s="138">
        <v>559.96</v>
      </c>
      <c r="J833" s="18" t="s">
        <v>135</v>
      </c>
      <c r="K833" s="41" t="s">
        <v>24</v>
      </c>
      <c r="L833" s="74" t="s">
        <v>919</v>
      </c>
      <c r="M833" s="13" t="s">
        <v>79</v>
      </c>
      <c r="N833" s="18" t="s">
        <v>25</v>
      </c>
    </row>
    <row r="834" spans="1:15">
      <c r="A834" s="52">
        <v>43545</v>
      </c>
      <c r="B834" s="41" t="s">
        <v>743</v>
      </c>
      <c r="C834" s="13" t="s">
        <v>21</v>
      </c>
      <c r="D834" s="41" t="s">
        <v>77</v>
      </c>
      <c r="E834" s="38"/>
      <c r="F834" s="38">
        <v>500</v>
      </c>
      <c r="G834" s="42">
        <f t="shared" si="24"/>
        <v>-7266936</v>
      </c>
      <c r="H834" s="138">
        <f t="shared" si="25"/>
        <v>0.89292092292306591</v>
      </c>
      <c r="I834" s="138">
        <v>559.96</v>
      </c>
      <c r="J834" s="18" t="s">
        <v>135</v>
      </c>
      <c r="K834" s="41" t="s">
        <v>24</v>
      </c>
      <c r="L834" s="74" t="s">
        <v>919</v>
      </c>
      <c r="M834" s="13" t="s">
        <v>79</v>
      </c>
      <c r="N834" s="18" t="s">
        <v>25</v>
      </c>
    </row>
    <row r="835" spans="1:15">
      <c r="A835" s="52">
        <v>43545</v>
      </c>
      <c r="B835" s="41" t="s">
        <v>744</v>
      </c>
      <c r="C835" s="13" t="s">
        <v>21</v>
      </c>
      <c r="D835" s="41" t="s">
        <v>77</v>
      </c>
      <c r="E835" s="38"/>
      <c r="F835" s="38">
        <v>500</v>
      </c>
      <c r="G835" s="42">
        <f t="shared" si="24"/>
        <v>-7267436</v>
      </c>
      <c r="H835" s="138">
        <f t="shared" si="25"/>
        <v>0.89292092292306591</v>
      </c>
      <c r="I835" s="138">
        <v>559.96</v>
      </c>
      <c r="J835" s="18" t="s">
        <v>135</v>
      </c>
      <c r="K835" s="41" t="s">
        <v>24</v>
      </c>
      <c r="L835" s="74" t="s">
        <v>919</v>
      </c>
      <c r="M835" s="13" t="s">
        <v>79</v>
      </c>
      <c r="N835" s="18" t="s">
        <v>25</v>
      </c>
    </row>
    <row r="836" spans="1:15">
      <c r="A836" s="52">
        <v>43545</v>
      </c>
      <c r="B836" s="41" t="s">
        <v>745</v>
      </c>
      <c r="C836" s="13" t="s">
        <v>21</v>
      </c>
      <c r="D836" s="41" t="s">
        <v>77</v>
      </c>
      <c r="E836" s="38"/>
      <c r="F836" s="38">
        <v>500</v>
      </c>
      <c r="G836" s="42">
        <f t="shared" si="24"/>
        <v>-7267936</v>
      </c>
      <c r="H836" s="138">
        <f t="shared" si="25"/>
        <v>0.89292092292306591</v>
      </c>
      <c r="I836" s="138">
        <v>559.96</v>
      </c>
      <c r="J836" s="18" t="s">
        <v>135</v>
      </c>
      <c r="K836" s="41" t="s">
        <v>24</v>
      </c>
      <c r="L836" s="74" t="s">
        <v>919</v>
      </c>
      <c r="M836" s="13" t="s">
        <v>79</v>
      </c>
      <c r="N836" s="18" t="s">
        <v>25</v>
      </c>
    </row>
    <row r="837" spans="1:15">
      <c r="A837" s="52">
        <v>43545</v>
      </c>
      <c r="B837" s="41" t="s">
        <v>746</v>
      </c>
      <c r="C837" s="13" t="s">
        <v>21</v>
      </c>
      <c r="D837" s="41" t="s">
        <v>77</v>
      </c>
      <c r="E837" s="38"/>
      <c r="F837" s="38">
        <v>500</v>
      </c>
      <c r="G837" s="42">
        <f t="shared" si="24"/>
        <v>-7268436</v>
      </c>
      <c r="H837" s="138">
        <f t="shared" si="25"/>
        <v>0.89292092292306591</v>
      </c>
      <c r="I837" s="138">
        <v>559.96</v>
      </c>
      <c r="J837" s="18" t="s">
        <v>135</v>
      </c>
      <c r="K837" s="41" t="s">
        <v>24</v>
      </c>
      <c r="L837" s="74" t="s">
        <v>919</v>
      </c>
      <c r="M837" s="13" t="s">
        <v>79</v>
      </c>
      <c r="N837" s="18" t="s">
        <v>25</v>
      </c>
    </row>
    <row r="838" spans="1:15">
      <c r="A838" s="52">
        <v>43545</v>
      </c>
      <c r="B838" s="41" t="s">
        <v>747</v>
      </c>
      <c r="C838" s="13" t="s">
        <v>21</v>
      </c>
      <c r="D838" s="41" t="s">
        <v>77</v>
      </c>
      <c r="E838" s="38"/>
      <c r="F838" s="38">
        <v>500</v>
      </c>
      <c r="G838" s="42">
        <f t="shared" si="24"/>
        <v>-7268936</v>
      </c>
      <c r="H838" s="138">
        <f t="shared" si="25"/>
        <v>0.89292092292306591</v>
      </c>
      <c r="I838" s="138">
        <v>559.96</v>
      </c>
      <c r="J838" s="18" t="s">
        <v>135</v>
      </c>
      <c r="K838" s="41" t="s">
        <v>24</v>
      </c>
      <c r="L838" s="74" t="s">
        <v>919</v>
      </c>
      <c r="M838" s="13" t="s">
        <v>79</v>
      </c>
      <c r="N838" s="18" t="s">
        <v>25</v>
      </c>
    </row>
    <row r="839" spans="1:15">
      <c r="A839" s="52">
        <v>43545</v>
      </c>
      <c r="B839" s="41" t="s">
        <v>748</v>
      </c>
      <c r="C839" s="13" t="s">
        <v>21</v>
      </c>
      <c r="D839" s="41" t="s">
        <v>77</v>
      </c>
      <c r="E839" s="38"/>
      <c r="F839" s="38">
        <v>500</v>
      </c>
      <c r="G839" s="42">
        <f t="shared" si="24"/>
        <v>-7269436</v>
      </c>
      <c r="H839" s="138">
        <f t="shared" si="25"/>
        <v>0.89292092292306591</v>
      </c>
      <c r="I839" s="138">
        <v>559.96</v>
      </c>
      <c r="J839" s="18" t="s">
        <v>135</v>
      </c>
      <c r="K839" s="41" t="s">
        <v>24</v>
      </c>
      <c r="L839" s="74" t="s">
        <v>919</v>
      </c>
      <c r="M839" s="13" t="s">
        <v>79</v>
      </c>
      <c r="N839" s="18" t="s">
        <v>25</v>
      </c>
    </row>
    <row r="840" spans="1:15">
      <c r="A840" s="52">
        <v>43545</v>
      </c>
      <c r="B840" s="41" t="s">
        <v>701</v>
      </c>
      <c r="C840" s="13" t="s">
        <v>21</v>
      </c>
      <c r="D840" s="41" t="s">
        <v>77</v>
      </c>
      <c r="E840" s="38"/>
      <c r="F840" s="38">
        <v>500</v>
      </c>
      <c r="G840" s="42">
        <f t="shared" si="24"/>
        <v>-7269936</v>
      </c>
      <c r="H840" s="138">
        <f t="shared" si="25"/>
        <v>0.89292092292306591</v>
      </c>
      <c r="I840" s="138">
        <v>559.96</v>
      </c>
      <c r="J840" s="18" t="s">
        <v>135</v>
      </c>
      <c r="K840" s="41" t="s">
        <v>24</v>
      </c>
      <c r="L840" s="74" t="s">
        <v>919</v>
      </c>
      <c r="M840" s="13" t="s">
        <v>79</v>
      </c>
      <c r="N840" s="18" t="s">
        <v>25</v>
      </c>
    </row>
    <row r="841" spans="1:15">
      <c r="A841" s="52">
        <v>43545</v>
      </c>
      <c r="B841" s="41" t="s">
        <v>702</v>
      </c>
      <c r="C841" s="13" t="s">
        <v>21</v>
      </c>
      <c r="D841" s="41" t="s">
        <v>77</v>
      </c>
      <c r="E841" s="38"/>
      <c r="F841" s="38">
        <v>500</v>
      </c>
      <c r="G841" s="42">
        <f t="shared" si="24"/>
        <v>-7270436</v>
      </c>
      <c r="H841" s="138">
        <f t="shared" si="25"/>
        <v>0.89292092292306591</v>
      </c>
      <c r="I841" s="138">
        <v>559.96</v>
      </c>
      <c r="J841" s="18" t="s">
        <v>135</v>
      </c>
      <c r="K841" s="41" t="s">
        <v>24</v>
      </c>
      <c r="L841" s="74" t="s">
        <v>919</v>
      </c>
      <c r="M841" s="13" t="s">
        <v>79</v>
      </c>
      <c r="N841" s="18" t="s">
        <v>25</v>
      </c>
    </row>
    <row r="842" spans="1:15">
      <c r="A842" s="52">
        <v>43545</v>
      </c>
      <c r="B842" s="13" t="s">
        <v>938</v>
      </c>
      <c r="C842" s="13" t="s">
        <v>979</v>
      </c>
      <c r="D842" s="13" t="s">
        <v>128</v>
      </c>
      <c r="E842" s="47"/>
      <c r="F842" s="38">
        <v>6670</v>
      </c>
      <c r="G842" s="42">
        <f t="shared" si="24"/>
        <v>-7277106</v>
      </c>
      <c r="H842" s="138">
        <f t="shared" si="25"/>
        <v>12.085303763294741</v>
      </c>
      <c r="I842" s="138">
        <v>551.91</v>
      </c>
      <c r="J842" s="45" t="s">
        <v>168</v>
      </c>
      <c r="K842" s="13" t="s">
        <v>914</v>
      </c>
      <c r="L842" s="41" t="s">
        <v>1000</v>
      </c>
      <c r="M842" s="13" t="s">
        <v>79</v>
      </c>
      <c r="N842" s="18" t="s">
        <v>36</v>
      </c>
      <c r="O842" s="59"/>
    </row>
    <row r="843" spans="1:15">
      <c r="A843" s="52">
        <v>43546</v>
      </c>
      <c r="B843" s="41" t="s">
        <v>65</v>
      </c>
      <c r="C843" s="13" t="s">
        <v>21</v>
      </c>
      <c r="D843" s="13" t="s">
        <v>22</v>
      </c>
      <c r="E843" s="46"/>
      <c r="F843" s="46">
        <v>1500</v>
      </c>
      <c r="G843" s="42">
        <f t="shared" si="24"/>
        <v>-7278606</v>
      </c>
      <c r="H843" s="138">
        <f t="shared" si="25"/>
        <v>2.6462493825418107</v>
      </c>
      <c r="I843" s="138">
        <v>566.84</v>
      </c>
      <c r="J843" s="13" t="s">
        <v>23</v>
      </c>
      <c r="K843" s="13" t="s">
        <v>31</v>
      </c>
      <c r="L843" s="74" t="s">
        <v>916</v>
      </c>
      <c r="M843" s="13" t="s">
        <v>79</v>
      </c>
      <c r="N843" s="18" t="s">
        <v>25</v>
      </c>
      <c r="O843" s="29"/>
    </row>
    <row r="844" spans="1:15">
      <c r="A844" s="52">
        <v>43546</v>
      </c>
      <c r="B844" s="41" t="s">
        <v>66</v>
      </c>
      <c r="C844" s="13" t="s">
        <v>21</v>
      </c>
      <c r="D844" s="13" t="s">
        <v>22</v>
      </c>
      <c r="E844" s="46"/>
      <c r="F844" s="46">
        <v>6000</v>
      </c>
      <c r="G844" s="42">
        <f t="shared" ref="G844:G907" si="26">G843+E844-F844</f>
        <v>-7284606</v>
      </c>
      <c r="H844" s="138">
        <f t="shared" ref="H844:H907" si="27">+F844/I844</f>
        <v>10.584997530167243</v>
      </c>
      <c r="I844" s="138">
        <v>566.84</v>
      </c>
      <c r="J844" s="13" t="s">
        <v>23</v>
      </c>
      <c r="K844" s="13" t="s">
        <v>31</v>
      </c>
      <c r="L844" s="74" t="s">
        <v>916</v>
      </c>
      <c r="M844" s="13" t="s">
        <v>79</v>
      </c>
      <c r="N844" s="18" t="s">
        <v>25</v>
      </c>
      <c r="O844" s="29"/>
    </row>
    <row r="845" spans="1:15">
      <c r="A845" s="52">
        <v>43546</v>
      </c>
      <c r="B845" s="13" t="s">
        <v>163</v>
      </c>
      <c r="C845" s="13" t="s">
        <v>134</v>
      </c>
      <c r="D845" s="41" t="s">
        <v>77</v>
      </c>
      <c r="E845" s="38"/>
      <c r="F845" s="38">
        <v>106000</v>
      </c>
      <c r="G845" s="42">
        <f t="shared" si="26"/>
        <v>-7390606</v>
      </c>
      <c r="H845" s="138">
        <f t="shared" si="27"/>
        <v>189.29923565968997</v>
      </c>
      <c r="I845" s="138">
        <v>559.96</v>
      </c>
      <c r="J845" s="13" t="s">
        <v>59</v>
      </c>
      <c r="K845" s="13">
        <v>17</v>
      </c>
      <c r="L845" s="74" t="s">
        <v>919</v>
      </c>
      <c r="M845" s="13" t="s">
        <v>79</v>
      </c>
      <c r="N845" s="18" t="s">
        <v>36</v>
      </c>
      <c r="O845" s="60"/>
    </row>
    <row r="846" spans="1:15">
      <c r="A846" s="52">
        <v>43546</v>
      </c>
      <c r="B846" s="13" t="s">
        <v>1012</v>
      </c>
      <c r="C846" s="13" t="s">
        <v>134</v>
      </c>
      <c r="D846" s="41" t="s">
        <v>77</v>
      </c>
      <c r="E846" s="38"/>
      <c r="F846" s="38">
        <v>13000</v>
      </c>
      <c r="G846" s="42">
        <f t="shared" si="26"/>
        <v>-7403606</v>
      </c>
      <c r="H846" s="138">
        <f t="shared" si="27"/>
        <v>23.215943995999712</v>
      </c>
      <c r="I846" s="138">
        <v>559.96</v>
      </c>
      <c r="J846" s="13" t="s">
        <v>59</v>
      </c>
      <c r="K846" s="13" t="s">
        <v>81</v>
      </c>
      <c r="L846" s="74" t="s">
        <v>919</v>
      </c>
      <c r="M846" s="13" t="s">
        <v>79</v>
      </c>
      <c r="N846" s="18" t="s">
        <v>36</v>
      </c>
      <c r="O846" s="60"/>
    </row>
    <row r="847" spans="1:15">
      <c r="A847" s="52">
        <v>43546</v>
      </c>
      <c r="B847" s="13" t="s">
        <v>1013</v>
      </c>
      <c r="C847" s="13" t="s">
        <v>140</v>
      </c>
      <c r="D847" s="13" t="s">
        <v>128</v>
      </c>
      <c r="E847" s="38"/>
      <c r="F847" s="38">
        <v>3250</v>
      </c>
      <c r="G847" s="42">
        <f t="shared" si="26"/>
        <v>-7406856</v>
      </c>
      <c r="H847" s="138">
        <f t="shared" si="27"/>
        <v>5.8886412639741987</v>
      </c>
      <c r="I847" s="138">
        <v>551.91</v>
      </c>
      <c r="J847" s="13" t="s">
        <v>59</v>
      </c>
      <c r="K847" s="13" t="s">
        <v>164</v>
      </c>
      <c r="L847" s="41" t="s">
        <v>1000</v>
      </c>
      <c r="M847" s="13" t="s">
        <v>79</v>
      </c>
      <c r="N847" s="18" t="s">
        <v>36</v>
      </c>
      <c r="O847" s="60"/>
    </row>
    <row r="848" spans="1:15">
      <c r="A848" s="52">
        <v>43546</v>
      </c>
      <c r="B848" s="41" t="s">
        <v>321</v>
      </c>
      <c r="C848" s="13" t="s">
        <v>21</v>
      </c>
      <c r="D848" s="41" t="s">
        <v>77</v>
      </c>
      <c r="E848" s="46"/>
      <c r="F848" s="46">
        <v>300</v>
      </c>
      <c r="G848" s="42">
        <f t="shared" si="26"/>
        <v>-7407156</v>
      </c>
      <c r="H848" s="138">
        <f t="shared" si="27"/>
        <v>0.53575255375383957</v>
      </c>
      <c r="I848" s="138">
        <v>559.96</v>
      </c>
      <c r="J848" s="41" t="s">
        <v>145</v>
      </c>
      <c r="K848" s="13" t="s">
        <v>24</v>
      </c>
      <c r="L848" s="74" t="s">
        <v>919</v>
      </c>
      <c r="M848" s="13" t="s">
        <v>79</v>
      </c>
      <c r="N848" s="18" t="s">
        <v>25</v>
      </c>
      <c r="O848" s="34"/>
    </row>
    <row r="849" spans="1:15">
      <c r="A849" s="52">
        <v>43546</v>
      </c>
      <c r="B849" s="41" t="s">
        <v>322</v>
      </c>
      <c r="C849" s="13" t="s">
        <v>21</v>
      </c>
      <c r="D849" s="41" t="s">
        <v>77</v>
      </c>
      <c r="E849" s="46"/>
      <c r="F849" s="46">
        <v>3000</v>
      </c>
      <c r="G849" s="42">
        <f t="shared" si="26"/>
        <v>-7410156</v>
      </c>
      <c r="H849" s="138">
        <f t="shared" si="27"/>
        <v>5.357525537538395</v>
      </c>
      <c r="I849" s="138">
        <v>559.96</v>
      </c>
      <c r="J849" s="41" t="s">
        <v>145</v>
      </c>
      <c r="K849" s="13" t="s">
        <v>24</v>
      </c>
      <c r="L849" s="74" t="s">
        <v>919</v>
      </c>
      <c r="M849" s="13" t="s">
        <v>79</v>
      </c>
      <c r="N849" s="18" t="s">
        <v>25</v>
      </c>
      <c r="O849" s="58"/>
    </row>
    <row r="850" spans="1:15">
      <c r="A850" s="52">
        <v>43546</v>
      </c>
      <c r="B850" s="41" t="s">
        <v>323</v>
      </c>
      <c r="C850" s="13" t="s">
        <v>21</v>
      </c>
      <c r="D850" s="41" t="s">
        <v>77</v>
      </c>
      <c r="E850" s="46"/>
      <c r="F850" s="46">
        <v>4000</v>
      </c>
      <c r="G850" s="42">
        <f t="shared" si="26"/>
        <v>-7414156</v>
      </c>
      <c r="H850" s="138">
        <f t="shared" si="27"/>
        <v>7.1433673833845273</v>
      </c>
      <c r="I850" s="138">
        <v>559.96</v>
      </c>
      <c r="J850" s="41" t="s">
        <v>145</v>
      </c>
      <c r="K850" s="13" t="s">
        <v>24</v>
      </c>
      <c r="L850" s="74" t="s">
        <v>919</v>
      </c>
      <c r="M850" s="13" t="s">
        <v>79</v>
      </c>
      <c r="N850" s="18" t="s">
        <v>25</v>
      </c>
      <c r="O850" s="58"/>
    </row>
    <row r="851" spans="1:15">
      <c r="A851" s="52">
        <v>43546</v>
      </c>
      <c r="B851" s="41" t="s">
        <v>324</v>
      </c>
      <c r="C851" s="13" t="s">
        <v>21</v>
      </c>
      <c r="D851" s="41" t="s">
        <v>77</v>
      </c>
      <c r="E851" s="46"/>
      <c r="F851" s="46">
        <v>300</v>
      </c>
      <c r="G851" s="42">
        <f t="shared" si="26"/>
        <v>-7414456</v>
      </c>
      <c r="H851" s="138">
        <f t="shared" si="27"/>
        <v>0.53575255375383957</v>
      </c>
      <c r="I851" s="138">
        <v>559.96</v>
      </c>
      <c r="J851" s="41" t="s">
        <v>145</v>
      </c>
      <c r="K851" s="13" t="s">
        <v>24</v>
      </c>
      <c r="L851" s="74" t="s">
        <v>919</v>
      </c>
      <c r="M851" s="13" t="s">
        <v>79</v>
      </c>
      <c r="N851" s="18" t="s">
        <v>25</v>
      </c>
      <c r="O851" s="29"/>
    </row>
    <row r="852" spans="1:15">
      <c r="A852" s="52">
        <v>43546</v>
      </c>
      <c r="B852" s="41" t="s">
        <v>325</v>
      </c>
      <c r="C852" s="13" t="s">
        <v>21</v>
      </c>
      <c r="D852" s="41" t="s">
        <v>77</v>
      </c>
      <c r="E852" s="46"/>
      <c r="F852" s="46">
        <v>300</v>
      </c>
      <c r="G852" s="42">
        <f t="shared" si="26"/>
        <v>-7414756</v>
      </c>
      <c r="H852" s="138">
        <f t="shared" si="27"/>
        <v>0.53575255375383957</v>
      </c>
      <c r="I852" s="138">
        <v>559.96</v>
      </c>
      <c r="J852" s="41" t="s">
        <v>145</v>
      </c>
      <c r="K852" s="13" t="s">
        <v>24</v>
      </c>
      <c r="L852" s="74" t="s">
        <v>919</v>
      </c>
      <c r="M852" s="13" t="s">
        <v>79</v>
      </c>
      <c r="N852" s="18" t="s">
        <v>25</v>
      </c>
      <c r="O852" s="29"/>
    </row>
    <row r="853" spans="1:15">
      <c r="A853" s="52">
        <v>43546</v>
      </c>
      <c r="B853" s="41" t="s">
        <v>326</v>
      </c>
      <c r="C853" s="13" t="s">
        <v>21</v>
      </c>
      <c r="D853" s="41" t="s">
        <v>77</v>
      </c>
      <c r="E853" s="46"/>
      <c r="F853" s="46">
        <v>300</v>
      </c>
      <c r="G853" s="42">
        <f t="shared" si="26"/>
        <v>-7415056</v>
      </c>
      <c r="H853" s="138">
        <f t="shared" si="27"/>
        <v>0.53575255375383957</v>
      </c>
      <c r="I853" s="138">
        <v>559.96</v>
      </c>
      <c r="J853" s="41" t="s">
        <v>145</v>
      </c>
      <c r="K853" s="13" t="s">
        <v>24</v>
      </c>
      <c r="L853" s="74" t="s">
        <v>919</v>
      </c>
      <c r="M853" s="13" t="s">
        <v>79</v>
      </c>
      <c r="N853" s="18" t="s">
        <v>25</v>
      </c>
      <c r="O853" s="29"/>
    </row>
    <row r="854" spans="1:15">
      <c r="A854" s="52">
        <v>43546</v>
      </c>
      <c r="B854" s="41" t="s">
        <v>327</v>
      </c>
      <c r="C854" s="13" t="s">
        <v>21</v>
      </c>
      <c r="D854" s="41" t="s">
        <v>77</v>
      </c>
      <c r="E854" s="46"/>
      <c r="F854" s="46">
        <v>300</v>
      </c>
      <c r="G854" s="42">
        <f t="shared" si="26"/>
        <v>-7415356</v>
      </c>
      <c r="H854" s="138">
        <f t="shared" si="27"/>
        <v>0.53575255375383957</v>
      </c>
      <c r="I854" s="138">
        <v>559.96</v>
      </c>
      <c r="J854" s="41" t="s">
        <v>145</v>
      </c>
      <c r="K854" s="13" t="s">
        <v>24</v>
      </c>
      <c r="L854" s="74" t="s">
        <v>919</v>
      </c>
      <c r="M854" s="13" t="s">
        <v>79</v>
      </c>
      <c r="N854" s="18" t="s">
        <v>25</v>
      </c>
      <c r="O854" s="29"/>
    </row>
    <row r="855" spans="1:15">
      <c r="A855" s="52">
        <v>43546</v>
      </c>
      <c r="B855" s="41" t="s">
        <v>328</v>
      </c>
      <c r="C855" s="13" t="s">
        <v>21</v>
      </c>
      <c r="D855" s="41" t="s">
        <v>77</v>
      </c>
      <c r="E855" s="46"/>
      <c r="F855" s="46">
        <v>300</v>
      </c>
      <c r="G855" s="42">
        <f t="shared" si="26"/>
        <v>-7415656</v>
      </c>
      <c r="H855" s="138">
        <f t="shared" si="27"/>
        <v>0.53575255375383957</v>
      </c>
      <c r="I855" s="138">
        <v>559.96</v>
      </c>
      <c r="J855" s="41" t="s">
        <v>145</v>
      </c>
      <c r="K855" s="13" t="s">
        <v>24</v>
      </c>
      <c r="L855" s="74" t="s">
        <v>919</v>
      </c>
      <c r="M855" s="13" t="s">
        <v>79</v>
      </c>
      <c r="N855" s="18" t="s">
        <v>25</v>
      </c>
      <c r="O855" s="29"/>
    </row>
    <row r="856" spans="1:15">
      <c r="A856" s="52">
        <v>43546</v>
      </c>
      <c r="B856" s="41" t="s">
        <v>329</v>
      </c>
      <c r="C856" s="13" t="s">
        <v>21</v>
      </c>
      <c r="D856" s="41" t="s">
        <v>77</v>
      </c>
      <c r="E856" s="46"/>
      <c r="F856" s="46">
        <v>300</v>
      </c>
      <c r="G856" s="42">
        <f t="shared" si="26"/>
        <v>-7415956</v>
      </c>
      <c r="H856" s="138">
        <f t="shared" si="27"/>
        <v>0.53575255375383957</v>
      </c>
      <c r="I856" s="138">
        <v>559.96</v>
      </c>
      <c r="J856" s="41" t="s">
        <v>145</v>
      </c>
      <c r="K856" s="13" t="s">
        <v>24</v>
      </c>
      <c r="L856" s="74" t="s">
        <v>919</v>
      </c>
      <c r="M856" s="13" t="s">
        <v>79</v>
      </c>
      <c r="N856" s="18" t="s">
        <v>25</v>
      </c>
      <c r="O856" s="29"/>
    </row>
    <row r="857" spans="1:15">
      <c r="A857" s="52">
        <v>43546</v>
      </c>
      <c r="B857" s="41" t="s">
        <v>330</v>
      </c>
      <c r="C857" s="13" t="s">
        <v>21</v>
      </c>
      <c r="D857" s="41" t="s">
        <v>77</v>
      </c>
      <c r="E857" s="46"/>
      <c r="F857" s="46">
        <v>300</v>
      </c>
      <c r="G857" s="42">
        <f t="shared" si="26"/>
        <v>-7416256</v>
      </c>
      <c r="H857" s="138">
        <f t="shared" si="27"/>
        <v>0.53575255375383957</v>
      </c>
      <c r="I857" s="138">
        <v>559.96</v>
      </c>
      <c r="J857" s="41" t="s">
        <v>145</v>
      </c>
      <c r="K857" s="13" t="s">
        <v>24</v>
      </c>
      <c r="L857" s="74" t="s">
        <v>919</v>
      </c>
      <c r="M857" s="13" t="s">
        <v>79</v>
      </c>
      <c r="N857" s="18" t="s">
        <v>25</v>
      </c>
      <c r="O857" s="29"/>
    </row>
    <row r="858" spans="1:15">
      <c r="A858" s="52">
        <v>43546</v>
      </c>
      <c r="B858" s="41" t="s">
        <v>331</v>
      </c>
      <c r="C858" s="13" t="s">
        <v>21</v>
      </c>
      <c r="D858" s="41" t="s">
        <v>77</v>
      </c>
      <c r="E858" s="46"/>
      <c r="F858" s="46">
        <v>300</v>
      </c>
      <c r="G858" s="42">
        <f t="shared" si="26"/>
        <v>-7416556</v>
      </c>
      <c r="H858" s="138">
        <f t="shared" si="27"/>
        <v>0.53575255375383957</v>
      </c>
      <c r="I858" s="138">
        <v>559.96</v>
      </c>
      <c r="J858" s="41" t="s">
        <v>145</v>
      </c>
      <c r="K858" s="13" t="s">
        <v>24</v>
      </c>
      <c r="L858" s="74" t="s">
        <v>919</v>
      </c>
      <c r="M858" s="13" t="s">
        <v>79</v>
      </c>
      <c r="N858" s="18" t="s">
        <v>25</v>
      </c>
      <c r="O858" s="29"/>
    </row>
    <row r="859" spans="1:15">
      <c r="A859" s="52">
        <v>43546</v>
      </c>
      <c r="B859" s="41" t="s">
        <v>332</v>
      </c>
      <c r="C859" s="13" t="s">
        <v>21</v>
      </c>
      <c r="D859" s="41" t="s">
        <v>77</v>
      </c>
      <c r="E859" s="46"/>
      <c r="F859" s="46">
        <v>300</v>
      </c>
      <c r="G859" s="42">
        <f t="shared" si="26"/>
        <v>-7416856</v>
      </c>
      <c r="H859" s="138">
        <f t="shared" si="27"/>
        <v>0.53575255375383957</v>
      </c>
      <c r="I859" s="138">
        <v>559.96</v>
      </c>
      <c r="J859" s="41" t="s">
        <v>145</v>
      </c>
      <c r="K859" s="13" t="s">
        <v>24</v>
      </c>
      <c r="L859" s="74" t="s">
        <v>919</v>
      </c>
      <c r="M859" s="13" t="s">
        <v>79</v>
      </c>
      <c r="N859" s="18" t="s">
        <v>25</v>
      </c>
      <c r="O859" s="29"/>
    </row>
    <row r="860" spans="1:15">
      <c r="A860" s="52">
        <v>43546</v>
      </c>
      <c r="B860" s="41" t="s">
        <v>333</v>
      </c>
      <c r="C860" s="13" t="s">
        <v>21</v>
      </c>
      <c r="D860" s="41" t="s">
        <v>77</v>
      </c>
      <c r="E860" s="46"/>
      <c r="F860" s="46">
        <v>300</v>
      </c>
      <c r="G860" s="42">
        <f t="shared" si="26"/>
        <v>-7417156</v>
      </c>
      <c r="H860" s="138">
        <f t="shared" si="27"/>
        <v>0.53575255375383957</v>
      </c>
      <c r="I860" s="138">
        <v>559.96</v>
      </c>
      <c r="J860" s="41" t="s">
        <v>145</v>
      </c>
      <c r="K860" s="13" t="s">
        <v>24</v>
      </c>
      <c r="L860" s="74" t="s">
        <v>919</v>
      </c>
      <c r="M860" s="13" t="s">
        <v>79</v>
      </c>
      <c r="N860" s="18" t="s">
        <v>25</v>
      </c>
      <c r="O860" s="29"/>
    </row>
    <row r="861" spans="1:15">
      <c r="A861" s="52">
        <v>43546</v>
      </c>
      <c r="B861" s="41" t="s">
        <v>334</v>
      </c>
      <c r="C861" s="13" t="s">
        <v>21</v>
      </c>
      <c r="D861" s="41" t="s">
        <v>77</v>
      </c>
      <c r="E861" s="46"/>
      <c r="F861" s="46">
        <v>300</v>
      </c>
      <c r="G861" s="42">
        <f t="shared" si="26"/>
        <v>-7417456</v>
      </c>
      <c r="H861" s="138">
        <f t="shared" si="27"/>
        <v>0.53575255375383957</v>
      </c>
      <c r="I861" s="138">
        <v>559.96</v>
      </c>
      <c r="J861" s="41" t="s">
        <v>145</v>
      </c>
      <c r="K861" s="13" t="s">
        <v>24</v>
      </c>
      <c r="L861" s="74" t="s">
        <v>919</v>
      </c>
      <c r="M861" s="13" t="s">
        <v>79</v>
      </c>
      <c r="N861" s="18" t="s">
        <v>25</v>
      </c>
      <c r="O861" s="29"/>
    </row>
    <row r="862" spans="1:15">
      <c r="A862" s="52">
        <v>43546</v>
      </c>
      <c r="B862" s="41" t="s">
        <v>335</v>
      </c>
      <c r="C862" s="13" t="s">
        <v>21</v>
      </c>
      <c r="D862" s="41" t="s">
        <v>77</v>
      </c>
      <c r="E862" s="46"/>
      <c r="F862" s="46">
        <v>300</v>
      </c>
      <c r="G862" s="42">
        <f t="shared" si="26"/>
        <v>-7417756</v>
      </c>
      <c r="H862" s="138">
        <f t="shared" si="27"/>
        <v>0.53575255375383957</v>
      </c>
      <c r="I862" s="138">
        <v>559.96</v>
      </c>
      <c r="J862" s="41" t="s">
        <v>145</v>
      </c>
      <c r="K862" s="13" t="s">
        <v>24</v>
      </c>
      <c r="L862" s="74" t="s">
        <v>919</v>
      </c>
      <c r="M862" s="13" t="s">
        <v>79</v>
      </c>
      <c r="N862" s="18" t="s">
        <v>25</v>
      </c>
      <c r="O862" s="29"/>
    </row>
    <row r="863" spans="1:15">
      <c r="A863" s="52">
        <v>43546</v>
      </c>
      <c r="B863" s="41" t="s">
        <v>339</v>
      </c>
      <c r="C863" s="41" t="s">
        <v>206</v>
      </c>
      <c r="D863" s="41" t="s">
        <v>128</v>
      </c>
      <c r="E863" s="46"/>
      <c r="F863" s="46">
        <v>1800</v>
      </c>
      <c r="G863" s="42">
        <f t="shared" si="26"/>
        <v>-7419556</v>
      </c>
      <c r="H863" s="138">
        <f t="shared" si="27"/>
        <v>3.261401315431864</v>
      </c>
      <c r="I863" s="138">
        <v>551.91</v>
      </c>
      <c r="J863" s="41" t="s">
        <v>145</v>
      </c>
      <c r="K863" s="13" t="s">
        <v>81</v>
      </c>
      <c r="L863" s="41" t="s">
        <v>1000</v>
      </c>
      <c r="M863" s="13" t="s">
        <v>79</v>
      </c>
      <c r="N863" s="18" t="s">
        <v>36</v>
      </c>
      <c r="O863" s="58"/>
    </row>
    <row r="864" spans="1:15">
      <c r="A864" s="52">
        <v>43546</v>
      </c>
      <c r="B864" s="13" t="s">
        <v>417</v>
      </c>
      <c r="C864" s="13" t="s">
        <v>21</v>
      </c>
      <c r="D864" s="13" t="s">
        <v>130</v>
      </c>
      <c r="E864" s="38"/>
      <c r="F864" s="38">
        <v>1000</v>
      </c>
      <c r="G864" s="42">
        <f t="shared" si="26"/>
        <v>-7420556</v>
      </c>
      <c r="H864" s="138">
        <f t="shared" si="27"/>
        <v>1.7858418458461318</v>
      </c>
      <c r="I864" s="138">
        <v>559.96</v>
      </c>
      <c r="J864" s="13" t="s">
        <v>129</v>
      </c>
      <c r="K864" s="13" t="s">
        <v>24</v>
      </c>
      <c r="L864" s="74" t="s">
        <v>919</v>
      </c>
      <c r="M864" s="13" t="s">
        <v>79</v>
      </c>
      <c r="N864" s="18" t="s">
        <v>25</v>
      </c>
      <c r="O864" s="57"/>
    </row>
    <row r="865" spans="1:15">
      <c r="A865" s="52">
        <v>43546</v>
      </c>
      <c r="B865" s="13" t="s">
        <v>418</v>
      </c>
      <c r="C865" s="13" t="s">
        <v>21</v>
      </c>
      <c r="D865" s="13" t="s">
        <v>130</v>
      </c>
      <c r="E865" s="38"/>
      <c r="F865" s="38">
        <v>1000</v>
      </c>
      <c r="G865" s="42">
        <f t="shared" si="26"/>
        <v>-7421556</v>
      </c>
      <c r="H865" s="138">
        <f t="shared" si="27"/>
        <v>1.7858418458461318</v>
      </c>
      <c r="I865" s="138">
        <v>559.96</v>
      </c>
      <c r="J865" s="13" t="s">
        <v>129</v>
      </c>
      <c r="K865" s="13" t="s">
        <v>24</v>
      </c>
      <c r="L865" s="74" t="s">
        <v>919</v>
      </c>
      <c r="M865" s="13" t="s">
        <v>79</v>
      </c>
      <c r="N865" s="18" t="s">
        <v>25</v>
      </c>
      <c r="O865" s="57"/>
    </row>
    <row r="866" spans="1:15">
      <c r="A866" s="52">
        <v>43546</v>
      </c>
      <c r="B866" s="18" t="s">
        <v>473</v>
      </c>
      <c r="C866" s="13" t="s">
        <v>21</v>
      </c>
      <c r="D866" s="13" t="s">
        <v>22</v>
      </c>
      <c r="E866" s="46"/>
      <c r="F866" s="46">
        <v>2500</v>
      </c>
      <c r="G866" s="42">
        <f t="shared" si="26"/>
        <v>-7424056</v>
      </c>
      <c r="H866" s="138">
        <f t="shared" si="27"/>
        <v>4.4104156375696846</v>
      </c>
      <c r="I866" s="138">
        <v>566.84</v>
      </c>
      <c r="J866" s="18" t="s">
        <v>160</v>
      </c>
      <c r="K866" s="41" t="s">
        <v>24</v>
      </c>
      <c r="L866" s="74" t="s">
        <v>916</v>
      </c>
      <c r="M866" s="13" t="s">
        <v>79</v>
      </c>
      <c r="N866" s="18" t="s">
        <v>25</v>
      </c>
      <c r="O866" s="33"/>
    </row>
    <row r="867" spans="1:15">
      <c r="A867" s="52">
        <v>43546</v>
      </c>
      <c r="B867" s="18" t="s">
        <v>474</v>
      </c>
      <c r="C867" s="13" t="s">
        <v>21</v>
      </c>
      <c r="D867" s="13" t="s">
        <v>22</v>
      </c>
      <c r="E867" s="46"/>
      <c r="F867" s="46">
        <v>1000</v>
      </c>
      <c r="G867" s="42">
        <f t="shared" si="26"/>
        <v>-7425056</v>
      </c>
      <c r="H867" s="138">
        <f t="shared" si="27"/>
        <v>1.7641662550278738</v>
      </c>
      <c r="I867" s="138">
        <v>566.84</v>
      </c>
      <c r="J867" s="18" t="s">
        <v>160</v>
      </c>
      <c r="K867" s="41" t="s">
        <v>24</v>
      </c>
      <c r="L867" s="74" t="s">
        <v>916</v>
      </c>
      <c r="M867" s="13" t="s">
        <v>79</v>
      </c>
      <c r="N867" s="18" t="s">
        <v>25</v>
      </c>
      <c r="O867" s="33"/>
    </row>
    <row r="868" spans="1:15">
      <c r="A868" s="52">
        <v>43546</v>
      </c>
      <c r="B868" s="41" t="s">
        <v>547</v>
      </c>
      <c r="C868" s="13" t="s">
        <v>21</v>
      </c>
      <c r="D868" s="41" t="s">
        <v>77</v>
      </c>
      <c r="E868" s="38"/>
      <c r="F868" s="38">
        <v>300</v>
      </c>
      <c r="G868" s="42">
        <f t="shared" si="26"/>
        <v>-7425356</v>
      </c>
      <c r="H868" s="138">
        <f t="shared" si="27"/>
        <v>0.53575255375383957</v>
      </c>
      <c r="I868" s="138">
        <v>559.96</v>
      </c>
      <c r="J868" s="18" t="s">
        <v>132</v>
      </c>
      <c r="K868" s="41" t="s">
        <v>24</v>
      </c>
      <c r="L868" s="74" t="s">
        <v>919</v>
      </c>
      <c r="M868" s="13" t="s">
        <v>79</v>
      </c>
      <c r="N868" s="18" t="s">
        <v>25</v>
      </c>
    </row>
    <row r="869" spans="1:15">
      <c r="A869" s="52">
        <v>43546</v>
      </c>
      <c r="B869" s="41" t="s">
        <v>548</v>
      </c>
      <c r="C869" s="13" t="s">
        <v>21</v>
      </c>
      <c r="D869" s="41" t="s">
        <v>77</v>
      </c>
      <c r="E869" s="38"/>
      <c r="F869" s="38">
        <v>3000</v>
      </c>
      <c r="G869" s="42">
        <f t="shared" si="26"/>
        <v>-7428356</v>
      </c>
      <c r="H869" s="138">
        <f t="shared" si="27"/>
        <v>5.357525537538395</v>
      </c>
      <c r="I869" s="138">
        <v>559.96</v>
      </c>
      <c r="J869" s="18" t="s">
        <v>132</v>
      </c>
      <c r="K869" s="41" t="s">
        <v>24</v>
      </c>
      <c r="L869" s="74" t="s">
        <v>919</v>
      </c>
      <c r="M869" s="13" t="s">
        <v>79</v>
      </c>
      <c r="N869" s="18" t="s">
        <v>25</v>
      </c>
    </row>
    <row r="870" spans="1:15">
      <c r="A870" s="52">
        <v>43546</v>
      </c>
      <c r="B870" s="41" t="s">
        <v>323</v>
      </c>
      <c r="C870" s="13" t="s">
        <v>21</v>
      </c>
      <c r="D870" s="41" t="s">
        <v>77</v>
      </c>
      <c r="E870" s="38"/>
      <c r="F870" s="38">
        <v>4000</v>
      </c>
      <c r="G870" s="42">
        <f t="shared" si="26"/>
        <v>-7432356</v>
      </c>
      <c r="H870" s="138">
        <f t="shared" si="27"/>
        <v>7.1433673833845273</v>
      </c>
      <c r="I870" s="138">
        <v>559.96</v>
      </c>
      <c r="J870" s="18" t="s">
        <v>132</v>
      </c>
      <c r="K870" s="41" t="s">
        <v>24</v>
      </c>
      <c r="L870" s="74" t="s">
        <v>919</v>
      </c>
      <c r="M870" s="13" t="s">
        <v>79</v>
      </c>
      <c r="N870" s="18" t="s">
        <v>25</v>
      </c>
    </row>
    <row r="871" spans="1:15">
      <c r="A871" s="52">
        <v>43546</v>
      </c>
      <c r="B871" s="41" t="s">
        <v>549</v>
      </c>
      <c r="C871" s="13" t="s">
        <v>21</v>
      </c>
      <c r="D871" s="41" t="s">
        <v>77</v>
      </c>
      <c r="E871" s="38"/>
      <c r="F871" s="38">
        <v>300</v>
      </c>
      <c r="G871" s="42">
        <f t="shared" si="26"/>
        <v>-7432656</v>
      </c>
      <c r="H871" s="138">
        <f t="shared" si="27"/>
        <v>0.53575255375383957</v>
      </c>
      <c r="I871" s="138">
        <v>559.96</v>
      </c>
      <c r="J871" s="18" t="s">
        <v>132</v>
      </c>
      <c r="K871" s="41" t="s">
        <v>24</v>
      </c>
      <c r="L871" s="74" t="s">
        <v>919</v>
      </c>
      <c r="M871" s="13" t="s">
        <v>79</v>
      </c>
      <c r="N871" s="18" t="s">
        <v>25</v>
      </c>
    </row>
    <row r="872" spans="1:15">
      <c r="A872" s="52">
        <v>43546</v>
      </c>
      <c r="B872" s="41" t="s">
        <v>550</v>
      </c>
      <c r="C872" s="13" t="s">
        <v>21</v>
      </c>
      <c r="D872" s="41" t="s">
        <v>77</v>
      </c>
      <c r="E872" s="38"/>
      <c r="F872" s="38">
        <v>300</v>
      </c>
      <c r="G872" s="42">
        <f t="shared" si="26"/>
        <v>-7432956</v>
      </c>
      <c r="H872" s="138">
        <f t="shared" si="27"/>
        <v>0.53575255375383957</v>
      </c>
      <c r="I872" s="138">
        <v>559.96</v>
      </c>
      <c r="J872" s="18" t="s">
        <v>132</v>
      </c>
      <c r="K872" s="41" t="s">
        <v>24</v>
      </c>
      <c r="L872" s="74" t="s">
        <v>919</v>
      </c>
      <c r="M872" s="13" t="s">
        <v>79</v>
      </c>
      <c r="N872" s="18" t="s">
        <v>25</v>
      </c>
    </row>
    <row r="873" spans="1:15">
      <c r="A873" s="52">
        <v>43546</v>
      </c>
      <c r="B873" s="41" t="s">
        <v>551</v>
      </c>
      <c r="C873" s="13" t="s">
        <v>21</v>
      </c>
      <c r="D873" s="41" t="s">
        <v>77</v>
      </c>
      <c r="E873" s="38"/>
      <c r="F873" s="38">
        <v>300</v>
      </c>
      <c r="G873" s="42">
        <f t="shared" si="26"/>
        <v>-7433256</v>
      </c>
      <c r="H873" s="138">
        <f t="shared" si="27"/>
        <v>0.53575255375383957</v>
      </c>
      <c r="I873" s="138">
        <v>559.96</v>
      </c>
      <c r="J873" s="18" t="s">
        <v>132</v>
      </c>
      <c r="K873" s="41" t="s">
        <v>24</v>
      </c>
      <c r="L873" s="74" t="s">
        <v>919</v>
      </c>
      <c r="M873" s="13" t="s">
        <v>79</v>
      </c>
      <c r="N873" s="18" t="s">
        <v>25</v>
      </c>
    </row>
    <row r="874" spans="1:15">
      <c r="A874" s="52">
        <v>43546</v>
      </c>
      <c r="B874" s="41" t="s">
        <v>747</v>
      </c>
      <c r="C874" s="13" t="s">
        <v>21</v>
      </c>
      <c r="D874" s="41" t="s">
        <v>77</v>
      </c>
      <c r="E874" s="38"/>
      <c r="F874" s="38">
        <v>500</v>
      </c>
      <c r="G874" s="42">
        <f t="shared" si="26"/>
        <v>-7433756</v>
      </c>
      <c r="H874" s="138">
        <f t="shared" si="27"/>
        <v>0.89292092292306591</v>
      </c>
      <c r="I874" s="138">
        <v>559.96</v>
      </c>
      <c r="J874" s="18" t="s">
        <v>135</v>
      </c>
      <c r="K874" s="41" t="s">
        <v>24</v>
      </c>
      <c r="L874" s="74" t="s">
        <v>919</v>
      </c>
      <c r="M874" s="13" t="s">
        <v>79</v>
      </c>
      <c r="N874" s="18" t="s">
        <v>25</v>
      </c>
    </row>
    <row r="875" spans="1:15">
      <c r="A875" s="52">
        <v>43546</v>
      </c>
      <c r="B875" s="41" t="s">
        <v>749</v>
      </c>
      <c r="C875" s="13" t="s">
        <v>21</v>
      </c>
      <c r="D875" s="41" t="s">
        <v>77</v>
      </c>
      <c r="E875" s="38"/>
      <c r="F875" s="38">
        <v>500</v>
      </c>
      <c r="G875" s="42">
        <f t="shared" si="26"/>
        <v>-7434256</v>
      </c>
      <c r="H875" s="138">
        <f t="shared" si="27"/>
        <v>0.89292092292306591</v>
      </c>
      <c r="I875" s="138">
        <v>559.96</v>
      </c>
      <c r="J875" s="18" t="s">
        <v>135</v>
      </c>
      <c r="K875" s="41" t="s">
        <v>24</v>
      </c>
      <c r="L875" s="74" t="s">
        <v>919</v>
      </c>
      <c r="M875" s="13" t="s">
        <v>79</v>
      </c>
      <c r="N875" s="18" t="s">
        <v>25</v>
      </c>
    </row>
    <row r="876" spans="1:15">
      <c r="A876" s="52">
        <v>43546</v>
      </c>
      <c r="B876" s="41" t="s">
        <v>750</v>
      </c>
      <c r="C876" s="13" t="s">
        <v>21</v>
      </c>
      <c r="D876" s="41" t="s">
        <v>77</v>
      </c>
      <c r="E876" s="38"/>
      <c r="F876" s="38">
        <v>500</v>
      </c>
      <c r="G876" s="42">
        <f t="shared" si="26"/>
        <v>-7434756</v>
      </c>
      <c r="H876" s="138">
        <f t="shared" si="27"/>
        <v>0.89292092292306591</v>
      </c>
      <c r="I876" s="138">
        <v>559.96</v>
      </c>
      <c r="J876" s="18" t="s">
        <v>135</v>
      </c>
      <c r="K876" s="41" t="s">
        <v>24</v>
      </c>
      <c r="L876" s="74" t="s">
        <v>919</v>
      </c>
      <c r="M876" s="13" t="s">
        <v>79</v>
      </c>
      <c r="N876" s="18" t="s">
        <v>25</v>
      </c>
    </row>
    <row r="877" spans="1:15">
      <c r="A877" s="52">
        <v>43546</v>
      </c>
      <c r="B877" s="41" t="s">
        <v>751</v>
      </c>
      <c r="C877" s="13" t="s">
        <v>41</v>
      </c>
      <c r="D877" s="41" t="s">
        <v>77</v>
      </c>
      <c r="E877" s="38"/>
      <c r="F877" s="38">
        <v>15000</v>
      </c>
      <c r="G877" s="42">
        <f t="shared" si="26"/>
        <v>-7449756</v>
      </c>
      <c r="H877" s="138">
        <f t="shared" si="27"/>
        <v>26.787627687691977</v>
      </c>
      <c r="I877" s="138">
        <v>559.96</v>
      </c>
      <c r="J877" s="18" t="s">
        <v>135</v>
      </c>
      <c r="K877" s="41">
        <v>33</v>
      </c>
      <c r="L877" s="74" t="s">
        <v>919</v>
      </c>
      <c r="M877" s="13" t="s">
        <v>79</v>
      </c>
      <c r="N877" s="18" t="s">
        <v>36</v>
      </c>
      <c r="O877" s="57"/>
    </row>
    <row r="878" spans="1:15">
      <c r="A878" s="52">
        <v>43546</v>
      </c>
      <c r="B878" s="18" t="s">
        <v>885</v>
      </c>
      <c r="C878" s="13" t="s">
        <v>21</v>
      </c>
      <c r="D878" s="41" t="s">
        <v>77</v>
      </c>
      <c r="E878" s="40"/>
      <c r="F878" s="40">
        <v>1000</v>
      </c>
      <c r="G878" s="42">
        <f t="shared" si="26"/>
        <v>-7450756</v>
      </c>
      <c r="H878" s="138">
        <f t="shared" si="27"/>
        <v>1.7858418458461318</v>
      </c>
      <c r="I878" s="138">
        <v>559.96</v>
      </c>
      <c r="J878" s="18" t="s">
        <v>855</v>
      </c>
      <c r="K878" s="18" t="s">
        <v>856</v>
      </c>
      <c r="L878" s="74" t="s">
        <v>919</v>
      </c>
      <c r="M878" s="13" t="s">
        <v>79</v>
      </c>
      <c r="N878" s="18" t="s">
        <v>25</v>
      </c>
      <c r="O878" s="53"/>
    </row>
    <row r="879" spans="1:15">
      <c r="A879" s="52">
        <v>43546</v>
      </c>
      <c r="B879" s="13" t="s">
        <v>940</v>
      </c>
      <c r="C879" s="13" t="s">
        <v>136</v>
      </c>
      <c r="D879" s="13" t="s">
        <v>130</v>
      </c>
      <c r="E879" s="48"/>
      <c r="F879" s="38">
        <v>230000</v>
      </c>
      <c r="G879" s="42">
        <f t="shared" si="26"/>
        <v>-7680756</v>
      </c>
      <c r="H879" s="138">
        <f t="shared" si="27"/>
        <v>410.74362454461033</v>
      </c>
      <c r="I879" s="138">
        <v>559.96</v>
      </c>
      <c r="J879" s="45" t="s">
        <v>168</v>
      </c>
      <c r="K879" s="13">
        <v>3635033</v>
      </c>
      <c r="L879" s="74" t="s">
        <v>919</v>
      </c>
      <c r="M879" s="13" t="s">
        <v>79</v>
      </c>
      <c r="N879" s="18" t="s">
        <v>36</v>
      </c>
      <c r="O879" s="59"/>
    </row>
    <row r="880" spans="1:15">
      <c r="A880" s="52">
        <v>43546</v>
      </c>
      <c r="B880" s="13" t="s">
        <v>923</v>
      </c>
      <c r="C880" s="13" t="s">
        <v>979</v>
      </c>
      <c r="D880" s="13" t="s">
        <v>128</v>
      </c>
      <c r="E880" s="47"/>
      <c r="F880" s="38">
        <v>3484</v>
      </c>
      <c r="G880" s="42">
        <f t="shared" si="26"/>
        <v>-7684240</v>
      </c>
      <c r="H880" s="138">
        <f t="shared" si="27"/>
        <v>6.312623434980341</v>
      </c>
      <c r="I880" s="138">
        <v>551.91</v>
      </c>
      <c r="J880" s="45" t="s">
        <v>168</v>
      </c>
      <c r="K880" s="13">
        <v>3635033</v>
      </c>
      <c r="L880" s="41" t="s">
        <v>1000</v>
      </c>
      <c r="M880" s="13" t="s">
        <v>79</v>
      </c>
      <c r="N880" s="18" t="s">
        <v>36</v>
      </c>
      <c r="O880" s="59"/>
    </row>
    <row r="881" spans="1:15">
      <c r="A881" s="52">
        <v>43547</v>
      </c>
      <c r="B881" s="13" t="s">
        <v>165</v>
      </c>
      <c r="C881" s="13" t="s">
        <v>140</v>
      </c>
      <c r="D881" s="13" t="s">
        <v>128</v>
      </c>
      <c r="E881" s="38"/>
      <c r="F881" s="38">
        <v>2000</v>
      </c>
      <c r="G881" s="42">
        <f t="shared" si="26"/>
        <v>-7686240</v>
      </c>
      <c r="H881" s="138">
        <f t="shared" si="27"/>
        <v>3.623779239368738</v>
      </c>
      <c r="I881" s="138">
        <v>551.91</v>
      </c>
      <c r="J881" s="13" t="s">
        <v>59</v>
      </c>
      <c r="K881" s="13" t="s">
        <v>996</v>
      </c>
      <c r="L881" s="41" t="s">
        <v>1000</v>
      </c>
      <c r="M881" s="13" t="s">
        <v>79</v>
      </c>
      <c r="N881" s="18" t="s">
        <v>36</v>
      </c>
      <c r="O881" s="60"/>
    </row>
    <row r="882" spans="1:15">
      <c r="A882" s="52">
        <v>43547</v>
      </c>
      <c r="B882" s="41" t="s">
        <v>336</v>
      </c>
      <c r="C882" s="13" t="s">
        <v>21</v>
      </c>
      <c r="D882" s="41" t="s">
        <v>77</v>
      </c>
      <c r="E882" s="46"/>
      <c r="F882" s="46">
        <v>300</v>
      </c>
      <c r="G882" s="42">
        <f t="shared" si="26"/>
        <v>-7686540</v>
      </c>
      <c r="H882" s="138">
        <f t="shared" si="27"/>
        <v>0.53575255375383957</v>
      </c>
      <c r="I882" s="138">
        <v>559.96</v>
      </c>
      <c r="J882" s="41" t="s">
        <v>145</v>
      </c>
      <c r="K882" s="13" t="s">
        <v>24</v>
      </c>
      <c r="L882" s="74" t="s">
        <v>919</v>
      </c>
      <c r="M882" s="13" t="s">
        <v>79</v>
      </c>
      <c r="N882" s="18" t="s">
        <v>25</v>
      </c>
      <c r="O882" s="29"/>
    </row>
    <row r="883" spans="1:15">
      <c r="A883" s="52">
        <v>43547</v>
      </c>
      <c r="B883" s="41" t="s">
        <v>335</v>
      </c>
      <c r="C883" s="13" t="s">
        <v>21</v>
      </c>
      <c r="D883" s="41" t="s">
        <v>77</v>
      </c>
      <c r="E883" s="46"/>
      <c r="F883" s="46">
        <v>300</v>
      </c>
      <c r="G883" s="42">
        <f t="shared" si="26"/>
        <v>-7686840</v>
      </c>
      <c r="H883" s="138">
        <f t="shared" si="27"/>
        <v>0.53575255375383957</v>
      </c>
      <c r="I883" s="138">
        <v>559.96</v>
      </c>
      <c r="J883" s="41" t="s">
        <v>145</v>
      </c>
      <c r="K883" s="13" t="s">
        <v>24</v>
      </c>
      <c r="L883" s="74" t="s">
        <v>919</v>
      </c>
      <c r="M883" s="13" t="s">
        <v>79</v>
      </c>
      <c r="N883" s="18" t="s">
        <v>25</v>
      </c>
      <c r="O883" s="29"/>
    </row>
    <row r="884" spans="1:15">
      <c r="A884" s="52">
        <v>43547</v>
      </c>
      <c r="B884" s="41" t="s">
        <v>337</v>
      </c>
      <c r="C884" s="13" t="s">
        <v>21</v>
      </c>
      <c r="D884" s="41" t="s">
        <v>77</v>
      </c>
      <c r="E884" s="46"/>
      <c r="F884" s="46">
        <v>18000</v>
      </c>
      <c r="G884" s="42">
        <f t="shared" si="26"/>
        <v>-7704840</v>
      </c>
      <c r="H884" s="138">
        <f t="shared" si="27"/>
        <v>32.145153225230374</v>
      </c>
      <c r="I884" s="138">
        <v>559.96</v>
      </c>
      <c r="J884" s="41" t="s">
        <v>145</v>
      </c>
      <c r="K884" s="13" t="s">
        <v>24</v>
      </c>
      <c r="L884" s="74" t="s">
        <v>919</v>
      </c>
      <c r="M884" s="13" t="s">
        <v>79</v>
      </c>
      <c r="N884" s="18" t="s">
        <v>25</v>
      </c>
      <c r="O884" s="58"/>
    </row>
    <row r="885" spans="1:15">
      <c r="A885" s="52">
        <v>43547</v>
      </c>
      <c r="B885" s="41" t="s">
        <v>338</v>
      </c>
      <c r="C885" s="13" t="s">
        <v>41</v>
      </c>
      <c r="D885" s="41" t="s">
        <v>77</v>
      </c>
      <c r="E885" s="46"/>
      <c r="F885" s="46">
        <v>15000</v>
      </c>
      <c r="G885" s="42">
        <f t="shared" si="26"/>
        <v>-7719840</v>
      </c>
      <c r="H885" s="138">
        <f t="shared" si="27"/>
        <v>26.787627687691977</v>
      </c>
      <c r="I885" s="138">
        <v>559.96</v>
      </c>
      <c r="J885" s="41" t="s">
        <v>145</v>
      </c>
      <c r="K885" s="13">
        <v>10</v>
      </c>
      <c r="L885" s="74" t="s">
        <v>919</v>
      </c>
      <c r="M885" s="13" t="s">
        <v>79</v>
      </c>
      <c r="N885" s="18" t="s">
        <v>36</v>
      </c>
      <c r="O885" s="58"/>
    </row>
    <row r="886" spans="1:15">
      <c r="A886" s="52">
        <v>43547</v>
      </c>
      <c r="B886" s="41" t="s">
        <v>340</v>
      </c>
      <c r="C886" s="13" t="s">
        <v>41</v>
      </c>
      <c r="D886" s="41" t="s">
        <v>77</v>
      </c>
      <c r="E886" s="46"/>
      <c r="F886" s="46">
        <v>10000</v>
      </c>
      <c r="G886" s="42">
        <f t="shared" si="26"/>
        <v>-7729840</v>
      </c>
      <c r="H886" s="138">
        <f t="shared" si="27"/>
        <v>17.858418458461319</v>
      </c>
      <c r="I886" s="138">
        <v>559.96</v>
      </c>
      <c r="J886" s="41" t="s">
        <v>145</v>
      </c>
      <c r="K886" s="13" t="s">
        <v>24</v>
      </c>
      <c r="L886" s="74" t="s">
        <v>919</v>
      </c>
      <c r="M886" s="13" t="s">
        <v>79</v>
      </c>
      <c r="N886" s="18" t="s">
        <v>25</v>
      </c>
      <c r="O886" s="29"/>
    </row>
    <row r="887" spans="1:15">
      <c r="A887" s="52">
        <v>43547</v>
      </c>
      <c r="B887" s="41" t="s">
        <v>341</v>
      </c>
      <c r="C887" s="13" t="s">
        <v>21</v>
      </c>
      <c r="D887" s="41" t="s">
        <v>77</v>
      </c>
      <c r="E887" s="46"/>
      <c r="F887" s="46">
        <v>300</v>
      </c>
      <c r="G887" s="42">
        <f t="shared" si="26"/>
        <v>-7730140</v>
      </c>
      <c r="H887" s="138">
        <f t="shared" si="27"/>
        <v>0.53575255375383957</v>
      </c>
      <c r="I887" s="138">
        <v>559.96</v>
      </c>
      <c r="J887" s="41" t="s">
        <v>145</v>
      </c>
      <c r="K887" s="13" t="s">
        <v>24</v>
      </c>
      <c r="L887" s="74" t="s">
        <v>919</v>
      </c>
      <c r="M887" s="13" t="s">
        <v>79</v>
      </c>
      <c r="N887" s="18" t="s">
        <v>25</v>
      </c>
      <c r="O887" s="29"/>
    </row>
    <row r="888" spans="1:15">
      <c r="A888" s="52">
        <v>43547</v>
      </c>
      <c r="B888" s="18" t="s">
        <v>475</v>
      </c>
      <c r="C888" s="13" t="s">
        <v>21</v>
      </c>
      <c r="D888" s="13" t="s">
        <v>22</v>
      </c>
      <c r="E888" s="46"/>
      <c r="F888" s="46">
        <v>2000</v>
      </c>
      <c r="G888" s="42">
        <f t="shared" si="26"/>
        <v>-7732140</v>
      </c>
      <c r="H888" s="138">
        <f t="shared" si="27"/>
        <v>3.5283325100557477</v>
      </c>
      <c r="I888" s="138">
        <v>566.84</v>
      </c>
      <c r="J888" s="18" t="s">
        <v>160</v>
      </c>
      <c r="K888" s="41" t="s">
        <v>24</v>
      </c>
      <c r="L888" s="74" t="s">
        <v>916</v>
      </c>
      <c r="M888" s="13" t="s">
        <v>79</v>
      </c>
      <c r="N888" s="18" t="s">
        <v>25</v>
      </c>
      <c r="O888" s="33"/>
    </row>
    <row r="889" spans="1:15">
      <c r="A889" s="52">
        <v>43547</v>
      </c>
      <c r="B889" s="41" t="s">
        <v>552</v>
      </c>
      <c r="C889" s="13" t="s">
        <v>21</v>
      </c>
      <c r="D889" s="41" t="s">
        <v>77</v>
      </c>
      <c r="E889" s="38"/>
      <c r="F889" s="38">
        <v>300</v>
      </c>
      <c r="G889" s="42">
        <f t="shared" si="26"/>
        <v>-7732440</v>
      </c>
      <c r="H889" s="138">
        <f t="shared" si="27"/>
        <v>0.53575255375383957</v>
      </c>
      <c r="I889" s="138">
        <v>559.96</v>
      </c>
      <c r="J889" s="18" t="s">
        <v>132</v>
      </c>
      <c r="K889" s="41" t="s">
        <v>24</v>
      </c>
      <c r="L889" s="74" t="s">
        <v>919</v>
      </c>
      <c r="M889" s="13" t="s">
        <v>79</v>
      </c>
      <c r="N889" s="18" t="s">
        <v>25</v>
      </c>
    </row>
    <row r="890" spans="1:15">
      <c r="A890" s="52">
        <v>43547</v>
      </c>
      <c r="B890" s="41" t="s">
        <v>553</v>
      </c>
      <c r="C890" s="13" t="s">
        <v>21</v>
      </c>
      <c r="D890" s="41" t="s">
        <v>77</v>
      </c>
      <c r="E890" s="38"/>
      <c r="F890" s="38">
        <v>300</v>
      </c>
      <c r="G890" s="42">
        <f t="shared" si="26"/>
        <v>-7732740</v>
      </c>
      <c r="H890" s="138">
        <f t="shared" si="27"/>
        <v>0.53575255375383957</v>
      </c>
      <c r="I890" s="138">
        <v>559.96</v>
      </c>
      <c r="J890" s="18" t="s">
        <v>132</v>
      </c>
      <c r="K890" s="41" t="s">
        <v>24</v>
      </c>
      <c r="L890" s="74" t="s">
        <v>919</v>
      </c>
      <c r="M890" s="13" t="s">
        <v>79</v>
      </c>
      <c r="N890" s="18" t="s">
        <v>25</v>
      </c>
    </row>
    <row r="891" spans="1:15">
      <c r="A891" s="52">
        <v>43547</v>
      </c>
      <c r="B891" s="41" t="s">
        <v>533</v>
      </c>
      <c r="C891" s="13" t="s">
        <v>21</v>
      </c>
      <c r="D891" s="41" t="s">
        <v>77</v>
      </c>
      <c r="E891" s="38"/>
      <c r="F891" s="38">
        <v>300</v>
      </c>
      <c r="G891" s="42">
        <f t="shared" si="26"/>
        <v>-7733040</v>
      </c>
      <c r="H891" s="138">
        <f t="shared" si="27"/>
        <v>0.53575255375383957</v>
      </c>
      <c r="I891" s="138">
        <v>559.96</v>
      </c>
      <c r="J891" s="18" t="s">
        <v>132</v>
      </c>
      <c r="K891" s="41" t="s">
        <v>24</v>
      </c>
      <c r="L891" s="74" t="s">
        <v>919</v>
      </c>
      <c r="M891" s="13" t="s">
        <v>79</v>
      </c>
      <c r="N891" s="18" t="s">
        <v>25</v>
      </c>
    </row>
    <row r="892" spans="1:15">
      <c r="A892" s="52">
        <v>43547</v>
      </c>
      <c r="B892" s="41" t="s">
        <v>544</v>
      </c>
      <c r="C892" s="13" t="s">
        <v>21</v>
      </c>
      <c r="D892" s="41" t="s">
        <v>77</v>
      </c>
      <c r="E892" s="38"/>
      <c r="F892" s="38">
        <v>300</v>
      </c>
      <c r="G892" s="42">
        <f t="shared" si="26"/>
        <v>-7733340</v>
      </c>
      <c r="H892" s="138">
        <f t="shared" si="27"/>
        <v>0.53575255375383957</v>
      </c>
      <c r="I892" s="138">
        <v>559.96</v>
      </c>
      <c r="J892" s="18" t="s">
        <v>132</v>
      </c>
      <c r="K892" s="41" t="s">
        <v>24</v>
      </c>
      <c r="L892" s="74" t="s">
        <v>919</v>
      </c>
      <c r="M892" s="13" t="s">
        <v>79</v>
      </c>
      <c r="N892" s="18" t="s">
        <v>25</v>
      </c>
    </row>
    <row r="893" spans="1:15">
      <c r="A893" s="52">
        <v>43547</v>
      </c>
      <c r="B893" s="41" t="s">
        <v>554</v>
      </c>
      <c r="C893" s="13" t="s">
        <v>41</v>
      </c>
      <c r="D893" s="41" t="s">
        <v>77</v>
      </c>
      <c r="E893" s="38"/>
      <c r="F893" s="38">
        <v>30000</v>
      </c>
      <c r="G893" s="42">
        <f t="shared" si="26"/>
        <v>-7763340</v>
      </c>
      <c r="H893" s="138">
        <f t="shared" si="27"/>
        <v>53.575255375383954</v>
      </c>
      <c r="I893" s="138">
        <v>559.96</v>
      </c>
      <c r="J893" s="18" t="s">
        <v>132</v>
      </c>
      <c r="K893" s="41">
        <v>18</v>
      </c>
      <c r="L893" s="74" t="s">
        <v>919</v>
      </c>
      <c r="M893" s="13" t="s">
        <v>79</v>
      </c>
      <c r="N893" s="18" t="s">
        <v>36</v>
      </c>
      <c r="O893" s="57"/>
    </row>
    <row r="894" spans="1:15">
      <c r="A894" s="52">
        <v>43547</v>
      </c>
      <c r="B894" s="41" t="s">
        <v>555</v>
      </c>
      <c r="C894" s="13" t="s">
        <v>41</v>
      </c>
      <c r="D894" s="41" t="s">
        <v>77</v>
      </c>
      <c r="E894" s="38"/>
      <c r="F894" s="38">
        <v>30000</v>
      </c>
      <c r="G894" s="42">
        <f t="shared" si="26"/>
        <v>-7793340</v>
      </c>
      <c r="H894" s="138">
        <f t="shared" si="27"/>
        <v>53.575255375383954</v>
      </c>
      <c r="I894" s="138">
        <v>559.96</v>
      </c>
      <c r="J894" s="18" t="s">
        <v>132</v>
      </c>
      <c r="K894" s="41" t="s">
        <v>24</v>
      </c>
      <c r="L894" s="74" t="s">
        <v>919</v>
      </c>
      <c r="M894" s="13" t="s">
        <v>79</v>
      </c>
      <c r="N894" s="18" t="s">
        <v>25</v>
      </c>
    </row>
    <row r="895" spans="1:15">
      <c r="A895" s="52">
        <v>43547</v>
      </c>
      <c r="B895" s="41" t="s">
        <v>752</v>
      </c>
      <c r="C895" s="13" t="s">
        <v>21</v>
      </c>
      <c r="D895" s="41" t="s">
        <v>77</v>
      </c>
      <c r="E895" s="38"/>
      <c r="F895" s="38">
        <v>1000</v>
      </c>
      <c r="G895" s="42">
        <f t="shared" si="26"/>
        <v>-7794340</v>
      </c>
      <c r="H895" s="138">
        <f t="shared" si="27"/>
        <v>1.7858418458461318</v>
      </c>
      <c r="I895" s="138">
        <v>559.96</v>
      </c>
      <c r="J895" s="18" t="s">
        <v>135</v>
      </c>
      <c r="K895" s="41" t="s">
        <v>24</v>
      </c>
      <c r="L895" s="74" t="s">
        <v>919</v>
      </c>
      <c r="M895" s="13" t="s">
        <v>79</v>
      </c>
      <c r="N895" s="18" t="s">
        <v>25</v>
      </c>
    </row>
    <row r="896" spans="1:15">
      <c r="A896" s="52">
        <v>43547</v>
      </c>
      <c r="B896" s="41" t="s">
        <v>753</v>
      </c>
      <c r="C896" s="13" t="s">
        <v>41</v>
      </c>
      <c r="D896" s="41" t="s">
        <v>77</v>
      </c>
      <c r="E896" s="38"/>
      <c r="F896" s="38">
        <v>40000</v>
      </c>
      <c r="G896" s="42">
        <f t="shared" si="26"/>
        <v>-7834340</v>
      </c>
      <c r="H896" s="138">
        <f t="shared" si="27"/>
        <v>71.433673833845276</v>
      </c>
      <c r="I896" s="138">
        <v>559.96</v>
      </c>
      <c r="J896" s="18" t="s">
        <v>135</v>
      </c>
      <c r="K896" s="41" t="s">
        <v>24</v>
      </c>
      <c r="L896" s="74" t="s">
        <v>919</v>
      </c>
      <c r="M896" s="13" t="s">
        <v>79</v>
      </c>
      <c r="N896" s="18" t="s">
        <v>25</v>
      </c>
    </row>
    <row r="897" spans="1:15">
      <c r="A897" s="52">
        <v>43548</v>
      </c>
      <c r="B897" s="41" t="s">
        <v>67</v>
      </c>
      <c r="C897" s="13" t="s">
        <v>21</v>
      </c>
      <c r="D897" s="13" t="s">
        <v>22</v>
      </c>
      <c r="E897" s="46"/>
      <c r="F897" s="46">
        <v>9000</v>
      </c>
      <c r="G897" s="42">
        <f t="shared" si="26"/>
        <v>-7843340</v>
      </c>
      <c r="H897" s="138">
        <f t="shared" si="27"/>
        <v>15.877496295250863</v>
      </c>
      <c r="I897" s="138">
        <v>566.84</v>
      </c>
      <c r="J897" s="13" t="s">
        <v>23</v>
      </c>
      <c r="K897" s="13" t="s">
        <v>31</v>
      </c>
      <c r="L897" s="74" t="s">
        <v>916</v>
      </c>
      <c r="M897" s="13" t="s">
        <v>79</v>
      </c>
      <c r="N897" s="18" t="s">
        <v>25</v>
      </c>
      <c r="O897" s="29"/>
    </row>
    <row r="898" spans="1:15">
      <c r="A898" s="52">
        <v>43548</v>
      </c>
      <c r="B898" s="41" t="s">
        <v>68</v>
      </c>
      <c r="C898" s="13" t="s">
        <v>41</v>
      </c>
      <c r="D898" s="13" t="s">
        <v>22</v>
      </c>
      <c r="E898" s="46"/>
      <c r="F898" s="46">
        <v>20000</v>
      </c>
      <c r="G898" s="42">
        <f t="shared" si="26"/>
        <v>-7863340</v>
      </c>
      <c r="H898" s="138">
        <f t="shared" si="27"/>
        <v>35.283325100557477</v>
      </c>
      <c r="I898" s="138">
        <v>566.84</v>
      </c>
      <c r="J898" s="13" t="s">
        <v>23</v>
      </c>
      <c r="K898" s="13">
        <v>98</v>
      </c>
      <c r="L898" s="74" t="s">
        <v>916</v>
      </c>
      <c r="M898" s="13" t="s">
        <v>79</v>
      </c>
      <c r="N898" s="18" t="s">
        <v>36</v>
      </c>
      <c r="O898" s="58"/>
    </row>
    <row r="899" spans="1:15">
      <c r="A899" s="52">
        <v>43548</v>
      </c>
      <c r="B899" s="41" t="s">
        <v>342</v>
      </c>
      <c r="C899" s="13" t="s">
        <v>21</v>
      </c>
      <c r="D899" s="41" t="s">
        <v>77</v>
      </c>
      <c r="E899" s="46"/>
      <c r="F899" s="46">
        <v>300</v>
      </c>
      <c r="G899" s="42">
        <f t="shared" si="26"/>
        <v>-7863640</v>
      </c>
      <c r="H899" s="138">
        <f t="shared" si="27"/>
        <v>0.53575255375383957</v>
      </c>
      <c r="I899" s="138">
        <v>559.96</v>
      </c>
      <c r="J899" s="41" t="s">
        <v>145</v>
      </c>
      <c r="K899" s="13" t="s">
        <v>24</v>
      </c>
      <c r="L899" s="74" t="s">
        <v>919</v>
      </c>
      <c r="M899" s="13" t="s">
        <v>79</v>
      </c>
      <c r="N899" s="18" t="s">
        <v>25</v>
      </c>
      <c r="O899" s="29"/>
    </row>
    <row r="900" spans="1:15">
      <c r="A900" s="52">
        <v>43548</v>
      </c>
      <c r="B900" s="41" t="s">
        <v>343</v>
      </c>
      <c r="C900" s="13" t="s">
        <v>21</v>
      </c>
      <c r="D900" s="41" t="s">
        <v>77</v>
      </c>
      <c r="E900" s="46"/>
      <c r="F900" s="46">
        <v>300</v>
      </c>
      <c r="G900" s="42">
        <f t="shared" si="26"/>
        <v>-7863940</v>
      </c>
      <c r="H900" s="138">
        <f t="shared" si="27"/>
        <v>0.53575255375383957</v>
      </c>
      <c r="I900" s="138">
        <v>559.96</v>
      </c>
      <c r="J900" s="41" t="s">
        <v>145</v>
      </c>
      <c r="K900" s="13" t="s">
        <v>24</v>
      </c>
      <c r="L900" s="74" t="s">
        <v>919</v>
      </c>
      <c r="M900" s="13" t="s">
        <v>79</v>
      </c>
      <c r="N900" s="18" t="s">
        <v>25</v>
      </c>
      <c r="O900" s="29"/>
    </row>
    <row r="901" spans="1:15">
      <c r="A901" s="52">
        <v>43548</v>
      </c>
      <c r="B901" s="41" t="s">
        <v>344</v>
      </c>
      <c r="C901" s="13" t="s">
        <v>21</v>
      </c>
      <c r="D901" s="41" t="s">
        <v>77</v>
      </c>
      <c r="E901" s="46"/>
      <c r="F901" s="46">
        <v>300</v>
      </c>
      <c r="G901" s="42">
        <f t="shared" si="26"/>
        <v>-7864240</v>
      </c>
      <c r="H901" s="138">
        <f t="shared" si="27"/>
        <v>0.53575255375383957</v>
      </c>
      <c r="I901" s="138">
        <v>559.96</v>
      </c>
      <c r="J901" s="41" t="s">
        <v>145</v>
      </c>
      <c r="K901" s="13" t="s">
        <v>24</v>
      </c>
      <c r="L901" s="74" t="s">
        <v>919</v>
      </c>
      <c r="M901" s="13" t="s">
        <v>79</v>
      </c>
      <c r="N901" s="18" t="s">
        <v>25</v>
      </c>
      <c r="O901" s="29"/>
    </row>
    <row r="902" spans="1:15">
      <c r="A902" s="52">
        <v>43548</v>
      </c>
      <c r="B902" s="41" t="s">
        <v>262</v>
      </c>
      <c r="C902" s="13" t="s">
        <v>21</v>
      </c>
      <c r="D902" s="41" t="s">
        <v>77</v>
      </c>
      <c r="E902" s="46"/>
      <c r="F902" s="46">
        <v>300</v>
      </c>
      <c r="G902" s="42">
        <f t="shared" si="26"/>
        <v>-7864540</v>
      </c>
      <c r="H902" s="138">
        <f t="shared" si="27"/>
        <v>0.53575255375383957</v>
      </c>
      <c r="I902" s="138">
        <v>559.96</v>
      </c>
      <c r="J902" s="41" t="s">
        <v>145</v>
      </c>
      <c r="K902" s="13" t="s">
        <v>24</v>
      </c>
      <c r="L902" s="74" t="s">
        <v>919</v>
      </c>
      <c r="M902" s="13" t="s">
        <v>79</v>
      </c>
      <c r="N902" s="18" t="s">
        <v>25</v>
      </c>
      <c r="O902" s="29"/>
    </row>
    <row r="903" spans="1:15">
      <c r="A903" s="52">
        <v>43548</v>
      </c>
      <c r="B903" s="41" t="s">
        <v>337</v>
      </c>
      <c r="C903" s="13" t="s">
        <v>21</v>
      </c>
      <c r="D903" s="41" t="s">
        <v>77</v>
      </c>
      <c r="E903" s="38"/>
      <c r="F903" s="38">
        <v>18000</v>
      </c>
      <c r="G903" s="42">
        <f t="shared" si="26"/>
        <v>-7882540</v>
      </c>
      <c r="H903" s="138">
        <f t="shared" si="27"/>
        <v>32.145153225230374</v>
      </c>
      <c r="I903" s="138">
        <v>559.96</v>
      </c>
      <c r="J903" s="18" t="s">
        <v>132</v>
      </c>
      <c r="K903" s="41" t="s">
        <v>24</v>
      </c>
      <c r="L903" s="74" t="s">
        <v>919</v>
      </c>
      <c r="M903" s="13" t="s">
        <v>79</v>
      </c>
      <c r="N903" s="18" t="s">
        <v>25</v>
      </c>
    </row>
    <row r="904" spans="1:15">
      <c r="A904" s="52">
        <v>43548</v>
      </c>
      <c r="B904" s="41" t="s">
        <v>556</v>
      </c>
      <c r="C904" s="13" t="s">
        <v>21</v>
      </c>
      <c r="D904" s="41" t="s">
        <v>77</v>
      </c>
      <c r="E904" s="38"/>
      <c r="F904" s="38">
        <v>300</v>
      </c>
      <c r="G904" s="42">
        <f t="shared" si="26"/>
        <v>-7882840</v>
      </c>
      <c r="H904" s="138">
        <f t="shared" si="27"/>
        <v>0.53575255375383957</v>
      </c>
      <c r="I904" s="138">
        <v>559.96</v>
      </c>
      <c r="J904" s="18" t="s">
        <v>132</v>
      </c>
      <c r="K904" s="41" t="s">
        <v>24</v>
      </c>
      <c r="L904" s="74" t="s">
        <v>919</v>
      </c>
      <c r="M904" s="13" t="s">
        <v>79</v>
      </c>
      <c r="N904" s="18" t="s">
        <v>25</v>
      </c>
    </row>
    <row r="905" spans="1:15">
      <c r="A905" s="52">
        <v>43548</v>
      </c>
      <c r="B905" s="41" t="s">
        <v>557</v>
      </c>
      <c r="C905" s="13" t="s">
        <v>21</v>
      </c>
      <c r="D905" s="41" t="s">
        <v>77</v>
      </c>
      <c r="E905" s="38"/>
      <c r="F905" s="38">
        <v>300</v>
      </c>
      <c r="G905" s="42">
        <f t="shared" si="26"/>
        <v>-7883140</v>
      </c>
      <c r="H905" s="138">
        <f t="shared" si="27"/>
        <v>0.53575255375383957</v>
      </c>
      <c r="I905" s="138">
        <v>559.96</v>
      </c>
      <c r="J905" s="18" t="s">
        <v>132</v>
      </c>
      <c r="K905" s="41" t="s">
        <v>24</v>
      </c>
      <c r="L905" s="74" t="s">
        <v>919</v>
      </c>
      <c r="M905" s="13" t="s">
        <v>79</v>
      </c>
      <c r="N905" s="18" t="s">
        <v>25</v>
      </c>
    </row>
    <row r="906" spans="1:15">
      <c r="A906" s="52">
        <v>43549</v>
      </c>
      <c r="B906" s="41" t="s">
        <v>69</v>
      </c>
      <c r="C906" s="13" t="s">
        <v>21</v>
      </c>
      <c r="D906" s="13" t="s">
        <v>22</v>
      </c>
      <c r="E906" s="46"/>
      <c r="F906" s="46">
        <v>2000</v>
      </c>
      <c r="G906" s="42">
        <f t="shared" si="26"/>
        <v>-7885140</v>
      </c>
      <c r="H906" s="138">
        <f t="shared" si="27"/>
        <v>3.5283325100557477</v>
      </c>
      <c r="I906" s="138">
        <v>566.84</v>
      </c>
      <c r="J906" s="13" t="s">
        <v>23</v>
      </c>
      <c r="K906" s="13" t="s">
        <v>31</v>
      </c>
      <c r="L906" s="74" t="s">
        <v>916</v>
      </c>
      <c r="M906" s="13" t="s">
        <v>79</v>
      </c>
      <c r="N906" s="18" t="s">
        <v>25</v>
      </c>
      <c r="O906" s="29"/>
    </row>
    <row r="907" spans="1:15">
      <c r="A907" s="52">
        <v>43549</v>
      </c>
      <c r="B907" s="41" t="s">
        <v>46</v>
      </c>
      <c r="C907" s="41" t="s">
        <v>764</v>
      </c>
      <c r="D907" s="13" t="s">
        <v>22</v>
      </c>
      <c r="E907" s="46"/>
      <c r="F907" s="46">
        <v>4000</v>
      </c>
      <c r="G907" s="42">
        <f t="shared" si="26"/>
        <v>-7889140</v>
      </c>
      <c r="H907" s="138">
        <f t="shared" si="27"/>
        <v>7.0566650201114953</v>
      </c>
      <c r="I907" s="138">
        <v>566.84</v>
      </c>
      <c r="J907" s="13" t="s">
        <v>23</v>
      </c>
      <c r="K907" s="13" t="s">
        <v>31</v>
      </c>
      <c r="L907" s="74" t="s">
        <v>916</v>
      </c>
      <c r="M907" s="13" t="s">
        <v>79</v>
      </c>
      <c r="N907" s="18" t="s">
        <v>25</v>
      </c>
      <c r="O907" s="29"/>
    </row>
    <row r="908" spans="1:15">
      <c r="A908" s="52">
        <v>43549</v>
      </c>
      <c r="B908" s="13" t="s">
        <v>166</v>
      </c>
      <c r="C908" s="13" t="s">
        <v>134</v>
      </c>
      <c r="D908" s="41" t="s">
        <v>77</v>
      </c>
      <c r="E908" s="38"/>
      <c r="F908" s="38">
        <v>83000</v>
      </c>
      <c r="G908" s="42">
        <f t="shared" ref="G908:G971" si="28">G907+E908-F908</f>
        <v>-7972140</v>
      </c>
      <c r="H908" s="138">
        <f t="shared" ref="H908:H971" si="29">+F908/I908</f>
        <v>148.22487320522893</v>
      </c>
      <c r="I908" s="138">
        <v>559.96</v>
      </c>
      <c r="J908" s="13" t="s">
        <v>59</v>
      </c>
      <c r="K908" s="13" t="s">
        <v>81</v>
      </c>
      <c r="L908" s="74" t="s">
        <v>919</v>
      </c>
      <c r="M908" s="13" t="s">
        <v>79</v>
      </c>
      <c r="N908" s="18" t="s">
        <v>36</v>
      </c>
      <c r="O908" s="60"/>
    </row>
    <row r="909" spans="1:15">
      <c r="A909" s="52">
        <v>43549</v>
      </c>
      <c r="B909" s="13" t="s">
        <v>147</v>
      </c>
      <c r="C909" s="13" t="s">
        <v>140</v>
      </c>
      <c r="D909" s="13" t="s">
        <v>128</v>
      </c>
      <c r="E909" s="38"/>
      <c r="F909" s="38">
        <v>4000</v>
      </c>
      <c r="G909" s="42">
        <f t="shared" si="28"/>
        <v>-7976140</v>
      </c>
      <c r="H909" s="138">
        <f t="shared" si="29"/>
        <v>7.2475584787374761</v>
      </c>
      <c r="I909" s="138">
        <v>551.91</v>
      </c>
      <c r="J909" s="13" t="s">
        <v>59</v>
      </c>
      <c r="K909" s="13" t="s">
        <v>167</v>
      </c>
      <c r="L909" s="41" t="s">
        <v>1000</v>
      </c>
      <c r="M909" s="13" t="s">
        <v>79</v>
      </c>
      <c r="N909" s="18" t="s">
        <v>36</v>
      </c>
      <c r="O909" s="60"/>
    </row>
    <row r="910" spans="1:15">
      <c r="A910" s="52">
        <v>43549</v>
      </c>
      <c r="B910" s="41" t="s">
        <v>280</v>
      </c>
      <c r="C910" s="13" t="s">
        <v>21</v>
      </c>
      <c r="D910" s="41" t="s">
        <v>77</v>
      </c>
      <c r="E910" s="46"/>
      <c r="F910" s="46">
        <v>300</v>
      </c>
      <c r="G910" s="42">
        <f t="shared" si="28"/>
        <v>-7976440</v>
      </c>
      <c r="H910" s="138">
        <f t="shared" si="29"/>
        <v>0.53575255375383957</v>
      </c>
      <c r="I910" s="138">
        <v>559.96</v>
      </c>
      <c r="J910" s="41" t="s">
        <v>145</v>
      </c>
      <c r="K910" s="13" t="s">
        <v>24</v>
      </c>
      <c r="L910" s="74" t="s">
        <v>919</v>
      </c>
      <c r="M910" s="13" t="s">
        <v>79</v>
      </c>
      <c r="N910" s="18" t="s">
        <v>25</v>
      </c>
      <c r="O910" s="29"/>
    </row>
    <row r="911" spans="1:15">
      <c r="A911" s="52">
        <v>43549</v>
      </c>
      <c r="B911" s="41" t="s">
        <v>345</v>
      </c>
      <c r="C911" s="13" t="s">
        <v>21</v>
      </c>
      <c r="D911" s="41" t="s">
        <v>77</v>
      </c>
      <c r="E911" s="46"/>
      <c r="F911" s="46">
        <v>600</v>
      </c>
      <c r="G911" s="42">
        <f t="shared" si="28"/>
        <v>-7977040</v>
      </c>
      <c r="H911" s="138">
        <f t="shared" si="29"/>
        <v>1.0715051075076791</v>
      </c>
      <c r="I911" s="138">
        <v>559.96</v>
      </c>
      <c r="J911" s="41" t="s">
        <v>145</v>
      </c>
      <c r="K911" s="13" t="s">
        <v>24</v>
      </c>
      <c r="L911" s="74" t="s">
        <v>919</v>
      </c>
      <c r="M911" s="13" t="s">
        <v>79</v>
      </c>
      <c r="N911" s="18" t="s">
        <v>25</v>
      </c>
      <c r="O911" s="29"/>
    </row>
    <row r="912" spans="1:15">
      <c r="A912" s="52">
        <v>43549</v>
      </c>
      <c r="B912" s="41" t="s">
        <v>346</v>
      </c>
      <c r="C912" s="13" t="s">
        <v>21</v>
      </c>
      <c r="D912" s="41" t="s">
        <v>77</v>
      </c>
      <c r="E912" s="46"/>
      <c r="F912" s="46">
        <v>300</v>
      </c>
      <c r="G912" s="42">
        <f t="shared" si="28"/>
        <v>-7977340</v>
      </c>
      <c r="H912" s="138">
        <f t="shared" si="29"/>
        <v>0.53575255375383957</v>
      </c>
      <c r="I912" s="138">
        <v>559.96</v>
      </c>
      <c r="J912" s="41" t="s">
        <v>145</v>
      </c>
      <c r="K912" s="13" t="s">
        <v>24</v>
      </c>
      <c r="L912" s="74" t="s">
        <v>919</v>
      </c>
      <c r="M912" s="13" t="s">
        <v>79</v>
      </c>
      <c r="N912" s="18" t="s">
        <v>25</v>
      </c>
      <c r="O912" s="29"/>
    </row>
    <row r="913" spans="1:15">
      <c r="A913" s="52">
        <v>43549</v>
      </c>
      <c r="B913" s="41" t="s">
        <v>347</v>
      </c>
      <c r="C913" s="13" t="s">
        <v>21</v>
      </c>
      <c r="D913" s="41" t="s">
        <v>77</v>
      </c>
      <c r="E913" s="46"/>
      <c r="F913" s="46">
        <v>300</v>
      </c>
      <c r="G913" s="42">
        <f t="shared" si="28"/>
        <v>-7977640</v>
      </c>
      <c r="H913" s="138">
        <f t="shared" si="29"/>
        <v>0.53575255375383957</v>
      </c>
      <c r="I913" s="138">
        <v>559.96</v>
      </c>
      <c r="J913" s="41" t="s">
        <v>145</v>
      </c>
      <c r="K913" s="13" t="s">
        <v>24</v>
      </c>
      <c r="L913" s="74" t="s">
        <v>919</v>
      </c>
      <c r="M913" s="13" t="s">
        <v>79</v>
      </c>
      <c r="N913" s="18" t="s">
        <v>25</v>
      </c>
      <c r="O913" s="29"/>
    </row>
    <row r="914" spans="1:15">
      <c r="A914" s="52">
        <v>43549</v>
      </c>
      <c r="B914" s="41" t="s">
        <v>349</v>
      </c>
      <c r="C914" s="41" t="s">
        <v>80</v>
      </c>
      <c r="D914" s="41" t="s">
        <v>77</v>
      </c>
      <c r="E914" s="46"/>
      <c r="F914" s="46">
        <v>6000</v>
      </c>
      <c r="G914" s="42">
        <f t="shared" si="28"/>
        <v>-7983640</v>
      </c>
      <c r="H914" s="138">
        <f t="shared" si="29"/>
        <v>10.71505107507679</v>
      </c>
      <c r="I914" s="138">
        <v>559.96</v>
      </c>
      <c r="J914" s="41" t="s">
        <v>145</v>
      </c>
      <c r="K914" s="13" t="s">
        <v>24</v>
      </c>
      <c r="L914" s="74" t="s">
        <v>919</v>
      </c>
      <c r="M914" s="13" t="s">
        <v>79</v>
      </c>
      <c r="N914" s="18" t="s">
        <v>25</v>
      </c>
      <c r="O914" s="29"/>
    </row>
    <row r="915" spans="1:15">
      <c r="A915" s="52">
        <v>43549</v>
      </c>
      <c r="B915" s="41" t="s">
        <v>350</v>
      </c>
      <c r="C915" s="13" t="s">
        <v>41</v>
      </c>
      <c r="D915" s="41" t="s">
        <v>77</v>
      </c>
      <c r="E915" s="46"/>
      <c r="F915" s="46">
        <v>30000</v>
      </c>
      <c r="G915" s="42">
        <f t="shared" si="28"/>
        <v>-8013640</v>
      </c>
      <c r="H915" s="138">
        <f t="shared" si="29"/>
        <v>53.575255375383954</v>
      </c>
      <c r="I915" s="138">
        <v>559.96</v>
      </c>
      <c r="J915" s="41" t="s">
        <v>145</v>
      </c>
      <c r="K915" s="13" t="s">
        <v>24</v>
      </c>
      <c r="L915" s="74" t="s">
        <v>919</v>
      </c>
      <c r="M915" s="13" t="s">
        <v>79</v>
      </c>
      <c r="N915" s="18" t="s">
        <v>25</v>
      </c>
      <c r="O915" s="29"/>
    </row>
    <row r="916" spans="1:15">
      <c r="A916" s="52">
        <v>43549</v>
      </c>
      <c r="B916" s="13" t="s">
        <v>379</v>
      </c>
      <c r="C916" s="13" t="s">
        <v>21</v>
      </c>
      <c r="D916" s="13" t="s">
        <v>130</v>
      </c>
      <c r="E916" s="38"/>
      <c r="F916" s="38">
        <v>1000</v>
      </c>
      <c r="G916" s="42">
        <f t="shared" si="28"/>
        <v>-8014640</v>
      </c>
      <c r="H916" s="138">
        <f t="shared" si="29"/>
        <v>1.7858418458461318</v>
      </c>
      <c r="I916" s="138">
        <v>559.96</v>
      </c>
      <c r="J916" s="13" t="s">
        <v>129</v>
      </c>
      <c r="K916" s="13" t="s">
        <v>24</v>
      </c>
      <c r="L916" s="74" t="s">
        <v>919</v>
      </c>
      <c r="M916" s="13" t="s">
        <v>79</v>
      </c>
      <c r="N916" s="18" t="s">
        <v>25</v>
      </c>
      <c r="O916" s="57"/>
    </row>
    <row r="917" spans="1:15">
      <c r="A917" s="52">
        <v>43549</v>
      </c>
      <c r="B917" s="13" t="s">
        <v>419</v>
      </c>
      <c r="C917" s="13" t="s">
        <v>21</v>
      </c>
      <c r="D917" s="13" t="s">
        <v>130</v>
      </c>
      <c r="E917" s="38"/>
      <c r="F917" s="38">
        <v>1000</v>
      </c>
      <c r="G917" s="42">
        <f t="shared" si="28"/>
        <v>-8015640</v>
      </c>
      <c r="H917" s="138">
        <f t="shared" si="29"/>
        <v>1.7858418458461318</v>
      </c>
      <c r="I917" s="138">
        <v>559.96</v>
      </c>
      <c r="J917" s="13" t="s">
        <v>129</v>
      </c>
      <c r="K917" s="13" t="s">
        <v>24</v>
      </c>
      <c r="L917" s="74" t="s">
        <v>919</v>
      </c>
      <c r="M917" s="13" t="s">
        <v>79</v>
      </c>
      <c r="N917" s="18" t="s">
        <v>25</v>
      </c>
      <c r="O917" s="57"/>
    </row>
    <row r="918" spans="1:15">
      <c r="A918" s="52">
        <v>43549</v>
      </c>
      <c r="B918" s="13" t="s">
        <v>420</v>
      </c>
      <c r="C918" s="13" t="s">
        <v>21</v>
      </c>
      <c r="D918" s="13" t="s">
        <v>130</v>
      </c>
      <c r="E918" s="38"/>
      <c r="F918" s="38">
        <v>1000</v>
      </c>
      <c r="G918" s="42">
        <f t="shared" si="28"/>
        <v>-8016640</v>
      </c>
      <c r="H918" s="138">
        <f t="shared" si="29"/>
        <v>1.7858418458461318</v>
      </c>
      <c r="I918" s="138">
        <v>559.96</v>
      </c>
      <c r="J918" s="13" t="s">
        <v>129</v>
      </c>
      <c r="K918" s="13" t="s">
        <v>24</v>
      </c>
      <c r="L918" s="74" t="s">
        <v>919</v>
      </c>
      <c r="M918" s="13" t="s">
        <v>79</v>
      </c>
      <c r="N918" s="18" t="s">
        <v>25</v>
      </c>
      <c r="O918" s="57"/>
    </row>
    <row r="919" spans="1:15">
      <c r="A919" s="52">
        <v>43549</v>
      </c>
      <c r="B919" s="13" t="s">
        <v>421</v>
      </c>
      <c r="C919" s="13" t="s">
        <v>21</v>
      </c>
      <c r="D919" s="13" t="s">
        <v>130</v>
      </c>
      <c r="E919" s="38"/>
      <c r="F919" s="38">
        <v>1000</v>
      </c>
      <c r="G919" s="42">
        <f t="shared" si="28"/>
        <v>-8017640</v>
      </c>
      <c r="H919" s="138">
        <f t="shared" si="29"/>
        <v>1.7858418458461318</v>
      </c>
      <c r="I919" s="138">
        <v>559.96</v>
      </c>
      <c r="J919" s="13" t="s">
        <v>129</v>
      </c>
      <c r="K919" s="13" t="s">
        <v>24</v>
      </c>
      <c r="L919" s="74" t="s">
        <v>919</v>
      </c>
      <c r="M919" s="13" t="s">
        <v>79</v>
      </c>
      <c r="N919" s="18" t="s">
        <v>25</v>
      </c>
      <c r="O919" s="57"/>
    </row>
    <row r="920" spans="1:15">
      <c r="A920" s="52">
        <v>43549</v>
      </c>
      <c r="B920" s="13" t="s">
        <v>411</v>
      </c>
      <c r="C920" s="13" t="s">
        <v>21</v>
      </c>
      <c r="D920" s="13" t="s">
        <v>130</v>
      </c>
      <c r="E920" s="38"/>
      <c r="F920" s="38">
        <v>1000</v>
      </c>
      <c r="G920" s="42">
        <f t="shared" si="28"/>
        <v>-8018640</v>
      </c>
      <c r="H920" s="138">
        <f t="shared" si="29"/>
        <v>1.7858418458461318</v>
      </c>
      <c r="I920" s="138">
        <v>559.96</v>
      </c>
      <c r="J920" s="13" t="s">
        <v>129</v>
      </c>
      <c r="K920" s="13" t="s">
        <v>24</v>
      </c>
      <c r="L920" s="74" t="s">
        <v>919</v>
      </c>
      <c r="M920" s="13" t="s">
        <v>79</v>
      </c>
      <c r="N920" s="18" t="s">
        <v>25</v>
      </c>
      <c r="O920" s="57"/>
    </row>
    <row r="921" spans="1:15">
      <c r="A921" s="52">
        <v>43549</v>
      </c>
      <c r="B921" s="13" t="s">
        <v>422</v>
      </c>
      <c r="C921" s="13" t="s">
        <v>21</v>
      </c>
      <c r="D921" s="13" t="s">
        <v>130</v>
      </c>
      <c r="E921" s="38"/>
      <c r="F921" s="38">
        <v>1000</v>
      </c>
      <c r="G921" s="42">
        <f t="shared" si="28"/>
        <v>-8019640</v>
      </c>
      <c r="H921" s="138">
        <f t="shared" si="29"/>
        <v>1.7858418458461318</v>
      </c>
      <c r="I921" s="138">
        <v>559.96</v>
      </c>
      <c r="J921" s="13" t="s">
        <v>129</v>
      </c>
      <c r="K921" s="13" t="s">
        <v>24</v>
      </c>
      <c r="L921" s="74" t="s">
        <v>919</v>
      </c>
      <c r="M921" s="13" t="s">
        <v>79</v>
      </c>
      <c r="N921" s="18" t="s">
        <v>25</v>
      </c>
      <c r="O921" s="57"/>
    </row>
    <row r="922" spans="1:15">
      <c r="A922" s="52">
        <v>43549</v>
      </c>
      <c r="B922" s="13" t="s">
        <v>423</v>
      </c>
      <c r="C922" s="13" t="s">
        <v>21</v>
      </c>
      <c r="D922" s="13" t="s">
        <v>130</v>
      </c>
      <c r="E922" s="38"/>
      <c r="F922" s="38">
        <v>1000</v>
      </c>
      <c r="G922" s="42">
        <f t="shared" si="28"/>
        <v>-8020640</v>
      </c>
      <c r="H922" s="138">
        <f t="shared" si="29"/>
        <v>1.7858418458461318</v>
      </c>
      <c r="I922" s="138">
        <v>559.96</v>
      </c>
      <c r="J922" s="13" t="s">
        <v>129</v>
      </c>
      <c r="K922" s="13" t="s">
        <v>24</v>
      </c>
      <c r="L922" s="74" t="s">
        <v>919</v>
      </c>
      <c r="M922" s="13" t="s">
        <v>79</v>
      </c>
      <c r="N922" s="18" t="s">
        <v>25</v>
      </c>
      <c r="O922" s="57"/>
    </row>
    <row r="923" spans="1:15">
      <c r="A923" s="52">
        <v>43549</v>
      </c>
      <c r="B923" s="13" t="s">
        <v>424</v>
      </c>
      <c r="C923" s="13" t="s">
        <v>21</v>
      </c>
      <c r="D923" s="13" t="s">
        <v>130</v>
      </c>
      <c r="E923" s="38"/>
      <c r="F923" s="38">
        <v>1000</v>
      </c>
      <c r="G923" s="42">
        <f t="shared" si="28"/>
        <v>-8021640</v>
      </c>
      <c r="H923" s="138">
        <f t="shared" si="29"/>
        <v>1.7858418458461318</v>
      </c>
      <c r="I923" s="138">
        <v>559.96</v>
      </c>
      <c r="J923" s="13" t="s">
        <v>129</v>
      </c>
      <c r="K923" s="13" t="s">
        <v>24</v>
      </c>
      <c r="L923" s="74" t="s">
        <v>919</v>
      </c>
      <c r="M923" s="13" t="s">
        <v>79</v>
      </c>
      <c r="N923" s="18" t="s">
        <v>25</v>
      </c>
      <c r="O923" s="57"/>
    </row>
    <row r="924" spans="1:15">
      <c r="A924" s="52">
        <v>43549</v>
      </c>
      <c r="B924" s="13" t="s">
        <v>377</v>
      </c>
      <c r="C924" s="13" t="s">
        <v>21</v>
      </c>
      <c r="D924" s="13" t="s">
        <v>130</v>
      </c>
      <c r="E924" s="38"/>
      <c r="F924" s="38">
        <v>1000</v>
      </c>
      <c r="G924" s="42">
        <f t="shared" si="28"/>
        <v>-8022640</v>
      </c>
      <c r="H924" s="138">
        <f t="shared" si="29"/>
        <v>1.7858418458461318</v>
      </c>
      <c r="I924" s="138">
        <v>559.96</v>
      </c>
      <c r="J924" s="13" t="s">
        <v>129</v>
      </c>
      <c r="K924" s="13" t="s">
        <v>24</v>
      </c>
      <c r="L924" s="74" t="s">
        <v>919</v>
      </c>
      <c r="M924" s="13" t="s">
        <v>79</v>
      </c>
      <c r="N924" s="18" t="s">
        <v>25</v>
      </c>
      <c r="O924" s="57"/>
    </row>
    <row r="925" spans="1:15">
      <c r="A925" s="52">
        <v>43549</v>
      </c>
      <c r="B925" s="18" t="s">
        <v>476</v>
      </c>
      <c r="C925" s="13" t="s">
        <v>21</v>
      </c>
      <c r="D925" s="13" t="s">
        <v>22</v>
      </c>
      <c r="E925" s="46"/>
      <c r="F925" s="46">
        <v>2000</v>
      </c>
      <c r="G925" s="42">
        <f t="shared" si="28"/>
        <v>-8024640</v>
      </c>
      <c r="H925" s="138">
        <f t="shared" si="29"/>
        <v>3.5283325100557477</v>
      </c>
      <c r="I925" s="138">
        <v>566.84</v>
      </c>
      <c r="J925" s="18" t="s">
        <v>160</v>
      </c>
      <c r="K925" s="41" t="s">
        <v>24</v>
      </c>
      <c r="L925" s="74" t="s">
        <v>916</v>
      </c>
      <c r="M925" s="13" t="s">
        <v>79</v>
      </c>
      <c r="N925" s="18" t="s">
        <v>25</v>
      </c>
      <c r="O925" s="33"/>
    </row>
    <row r="926" spans="1:15">
      <c r="A926" s="52">
        <v>43549</v>
      </c>
      <c r="B926" s="18" t="s">
        <v>477</v>
      </c>
      <c r="C926" s="13" t="s">
        <v>21</v>
      </c>
      <c r="D926" s="13" t="s">
        <v>22</v>
      </c>
      <c r="E926" s="46"/>
      <c r="F926" s="46">
        <v>8000</v>
      </c>
      <c r="G926" s="42">
        <f t="shared" si="28"/>
        <v>-8032640</v>
      </c>
      <c r="H926" s="138">
        <f t="shared" si="29"/>
        <v>14.113330040222991</v>
      </c>
      <c r="I926" s="138">
        <v>566.84</v>
      </c>
      <c r="J926" s="18" t="s">
        <v>160</v>
      </c>
      <c r="K926" s="41" t="s">
        <v>24</v>
      </c>
      <c r="L926" s="74" t="s">
        <v>916</v>
      </c>
      <c r="M926" s="13" t="s">
        <v>79</v>
      </c>
      <c r="N926" s="18" t="s">
        <v>25</v>
      </c>
      <c r="O926" s="58"/>
    </row>
    <row r="927" spans="1:15">
      <c r="A927" s="52">
        <v>43549</v>
      </c>
      <c r="B927" s="18" t="s">
        <v>478</v>
      </c>
      <c r="C927" s="13" t="s">
        <v>21</v>
      </c>
      <c r="D927" s="13" t="s">
        <v>22</v>
      </c>
      <c r="E927" s="46"/>
      <c r="F927" s="46">
        <v>2000</v>
      </c>
      <c r="G927" s="42">
        <f t="shared" si="28"/>
        <v>-8034640</v>
      </c>
      <c r="H927" s="138">
        <f t="shared" si="29"/>
        <v>3.5283325100557477</v>
      </c>
      <c r="I927" s="138">
        <v>566.84</v>
      </c>
      <c r="J927" s="18" t="s">
        <v>160</v>
      </c>
      <c r="K927" s="41" t="s">
        <v>24</v>
      </c>
      <c r="L927" s="74" t="s">
        <v>916</v>
      </c>
      <c r="M927" s="13" t="s">
        <v>79</v>
      </c>
      <c r="N927" s="18" t="s">
        <v>25</v>
      </c>
      <c r="O927" s="33"/>
    </row>
    <row r="928" spans="1:15">
      <c r="A928" s="52">
        <v>43549</v>
      </c>
      <c r="B928" s="18" t="s">
        <v>479</v>
      </c>
      <c r="C928" s="13" t="s">
        <v>21</v>
      </c>
      <c r="D928" s="13" t="s">
        <v>22</v>
      </c>
      <c r="E928" s="46"/>
      <c r="F928" s="46">
        <v>1000</v>
      </c>
      <c r="G928" s="42">
        <f t="shared" si="28"/>
        <v>-8035640</v>
      </c>
      <c r="H928" s="138">
        <f t="shared" si="29"/>
        <v>1.7641662550278738</v>
      </c>
      <c r="I928" s="138">
        <v>566.84</v>
      </c>
      <c r="J928" s="18" t="s">
        <v>160</v>
      </c>
      <c r="K928" s="41" t="s">
        <v>24</v>
      </c>
      <c r="L928" s="74" t="s">
        <v>916</v>
      </c>
      <c r="M928" s="13" t="s">
        <v>79</v>
      </c>
      <c r="N928" s="18" t="s">
        <v>25</v>
      </c>
      <c r="O928" s="33"/>
    </row>
    <row r="929" spans="1:15">
      <c r="A929" s="52">
        <v>43549</v>
      </c>
      <c r="B929" s="18" t="s">
        <v>480</v>
      </c>
      <c r="C929" s="13" t="s">
        <v>21</v>
      </c>
      <c r="D929" s="13" t="s">
        <v>22</v>
      </c>
      <c r="E929" s="46"/>
      <c r="F929" s="46">
        <v>500</v>
      </c>
      <c r="G929" s="42">
        <f t="shared" si="28"/>
        <v>-8036140</v>
      </c>
      <c r="H929" s="138">
        <f t="shared" si="29"/>
        <v>0.88208312751393692</v>
      </c>
      <c r="I929" s="138">
        <v>566.84</v>
      </c>
      <c r="J929" s="18" t="s">
        <v>160</v>
      </c>
      <c r="K929" s="41" t="s">
        <v>24</v>
      </c>
      <c r="L929" s="74" t="s">
        <v>916</v>
      </c>
      <c r="M929" s="13" t="s">
        <v>79</v>
      </c>
      <c r="N929" s="18" t="s">
        <v>25</v>
      </c>
      <c r="O929" s="33"/>
    </row>
    <row r="930" spans="1:15">
      <c r="A930" s="52">
        <v>43549</v>
      </c>
      <c r="B930" s="18" t="s">
        <v>481</v>
      </c>
      <c r="C930" s="41" t="s">
        <v>764</v>
      </c>
      <c r="D930" s="13" t="s">
        <v>22</v>
      </c>
      <c r="E930" s="46"/>
      <c r="F930" s="46">
        <v>3500</v>
      </c>
      <c r="G930" s="42">
        <f t="shared" si="28"/>
        <v>-8039640</v>
      </c>
      <c r="H930" s="138">
        <f t="shared" si="29"/>
        <v>6.1745818925975584</v>
      </c>
      <c r="I930" s="138">
        <v>566.84</v>
      </c>
      <c r="J930" s="18" t="s">
        <v>160</v>
      </c>
      <c r="K930" s="41" t="s">
        <v>24</v>
      </c>
      <c r="L930" s="74" t="s">
        <v>916</v>
      </c>
      <c r="M930" s="13" t="s">
        <v>79</v>
      </c>
      <c r="N930" s="18" t="s">
        <v>25</v>
      </c>
      <c r="O930" s="58"/>
    </row>
    <row r="931" spans="1:15">
      <c r="A931" s="52">
        <v>43549</v>
      </c>
      <c r="B931" s="18" t="s">
        <v>482</v>
      </c>
      <c r="C931" s="13" t="s">
        <v>21</v>
      </c>
      <c r="D931" s="13" t="s">
        <v>22</v>
      </c>
      <c r="E931" s="46"/>
      <c r="F931" s="46">
        <v>1000</v>
      </c>
      <c r="G931" s="42">
        <f t="shared" si="28"/>
        <v>-8040640</v>
      </c>
      <c r="H931" s="138">
        <f t="shared" si="29"/>
        <v>1.7641662550278738</v>
      </c>
      <c r="I931" s="138">
        <v>566.84</v>
      </c>
      <c r="J931" s="18" t="s">
        <v>160</v>
      </c>
      <c r="K931" s="41" t="s">
        <v>24</v>
      </c>
      <c r="L931" s="74" t="s">
        <v>916</v>
      </c>
      <c r="M931" s="13" t="s">
        <v>79</v>
      </c>
      <c r="N931" s="18" t="s">
        <v>25</v>
      </c>
      <c r="O931" s="33"/>
    </row>
    <row r="932" spans="1:15">
      <c r="A932" s="52">
        <v>43549</v>
      </c>
      <c r="B932" s="41" t="s">
        <v>558</v>
      </c>
      <c r="C932" s="13" t="s">
        <v>21</v>
      </c>
      <c r="D932" s="41" t="s">
        <v>77</v>
      </c>
      <c r="E932" s="38"/>
      <c r="F932" s="38">
        <v>300</v>
      </c>
      <c r="G932" s="42">
        <f t="shared" si="28"/>
        <v>-8040940</v>
      </c>
      <c r="H932" s="138">
        <f t="shared" si="29"/>
        <v>0.53575255375383957</v>
      </c>
      <c r="I932" s="138">
        <v>559.96</v>
      </c>
      <c r="J932" s="18" t="s">
        <v>132</v>
      </c>
      <c r="K932" s="41" t="s">
        <v>24</v>
      </c>
      <c r="L932" s="74" t="s">
        <v>919</v>
      </c>
      <c r="M932" s="13" t="s">
        <v>79</v>
      </c>
      <c r="N932" s="18" t="s">
        <v>25</v>
      </c>
    </row>
    <row r="933" spans="1:15">
      <c r="A933" s="52">
        <v>43549</v>
      </c>
      <c r="B933" s="41" t="s">
        <v>559</v>
      </c>
      <c r="C933" s="13" t="s">
        <v>21</v>
      </c>
      <c r="D933" s="41" t="s">
        <v>77</v>
      </c>
      <c r="E933" s="38"/>
      <c r="F933" s="38">
        <v>300</v>
      </c>
      <c r="G933" s="42">
        <f t="shared" si="28"/>
        <v>-8041240</v>
      </c>
      <c r="H933" s="138">
        <f t="shared" si="29"/>
        <v>0.53575255375383957</v>
      </c>
      <c r="I933" s="138">
        <v>559.96</v>
      </c>
      <c r="J933" s="18" t="s">
        <v>132</v>
      </c>
      <c r="K933" s="41" t="s">
        <v>24</v>
      </c>
      <c r="L933" s="74" t="s">
        <v>919</v>
      </c>
      <c r="M933" s="13" t="s">
        <v>79</v>
      </c>
      <c r="N933" s="18" t="s">
        <v>25</v>
      </c>
    </row>
    <row r="934" spans="1:15">
      <c r="A934" s="52">
        <v>43549</v>
      </c>
      <c r="B934" s="41" t="s">
        <v>544</v>
      </c>
      <c r="C934" s="13" t="s">
        <v>21</v>
      </c>
      <c r="D934" s="41" t="s">
        <v>77</v>
      </c>
      <c r="E934" s="38"/>
      <c r="F934" s="38">
        <v>300</v>
      </c>
      <c r="G934" s="42">
        <f t="shared" si="28"/>
        <v>-8041540</v>
      </c>
      <c r="H934" s="138">
        <f t="shared" si="29"/>
        <v>0.53575255375383957</v>
      </c>
      <c r="I934" s="138">
        <v>559.96</v>
      </c>
      <c r="J934" s="18" t="s">
        <v>132</v>
      </c>
      <c r="K934" s="41" t="s">
        <v>24</v>
      </c>
      <c r="L934" s="74" t="s">
        <v>919</v>
      </c>
      <c r="M934" s="13" t="s">
        <v>79</v>
      </c>
      <c r="N934" s="18" t="s">
        <v>25</v>
      </c>
    </row>
    <row r="935" spans="1:15">
      <c r="A935" s="52">
        <v>43549</v>
      </c>
      <c r="B935" s="18" t="s">
        <v>644</v>
      </c>
      <c r="C935" s="13" t="s">
        <v>21</v>
      </c>
      <c r="D935" s="41" t="s">
        <v>77</v>
      </c>
      <c r="E935" s="40"/>
      <c r="F935" s="40">
        <v>1000</v>
      </c>
      <c r="G935" s="42">
        <f t="shared" si="28"/>
        <v>-8042540</v>
      </c>
      <c r="H935" s="138">
        <f t="shared" si="29"/>
        <v>1.7858418458461318</v>
      </c>
      <c r="I935" s="138">
        <v>559.96</v>
      </c>
      <c r="J935" s="18" t="s">
        <v>588</v>
      </c>
      <c r="K935" s="41" t="s">
        <v>24</v>
      </c>
      <c r="L935" s="74" t="s">
        <v>919</v>
      </c>
      <c r="M935" s="13" t="s">
        <v>79</v>
      </c>
      <c r="N935" s="18" t="s">
        <v>25</v>
      </c>
      <c r="O935" s="30"/>
    </row>
    <row r="936" spans="1:15">
      <c r="A936" s="52">
        <v>43549</v>
      </c>
      <c r="B936" s="18" t="s">
        <v>645</v>
      </c>
      <c r="C936" s="13" t="s">
        <v>21</v>
      </c>
      <c r="D936" s="41" t="s">
        <v>77</v>
      </c>
      <c r="E936" s="40"/>
      <c r="F936" s="40">
        <v>1000</v>
      </c>
      <c r="G936" s="42">
        <f t="shared" si="28"/>
        <v>-8043540</v>
      </c>
      <c r="H936" s="138">
        <f t="shared" si="29"/>
        <v>1.7858418458461318</v>
      </c>
      <c r="I936" s="138">
        <v>559.96</v>
      </c>
      <c r="J936" s="18" t="s">
        <v>588</v>
      </c>
      <c r="K936" s="41" t="s">
        <v>24</v>
      </c>
      <c r="L936" s="74" t="s">
        <v>919</v>
      </c>
      <c r="M936" s="13" t="s">
        <v>79</v>
      </c>
      <c r="N936" s="18" t="s">
        <v>25</v>
      </c>
      <c r="O936" s="30"/>
    </row>
    <row r="937" spans="1:15">
      <c r="A937" s="52">
        <v>43549</v>
      </c>
      <c r="B937" s="18" t="s">
        <v>646</v>
      </c>
      <c r="C937" s="13" t="s">
        <v>21</v>
      </c>
      <c r="D937" s="41" t="s">
        <v>77</v>
      </c>
      <c r="E937" s="40"/>
      <c r="F937" s="40">
        <v>1000</v>
      </c>
      <c r="G937" s="42">
        <f t="shared" si="28"/>
        <v>-8044540</v>
      </c>
      <c r="H937" s="138">
        <f t="shared" si="29"/>
        <v>1.7858418458461318</v>
      </c>
      <c r="I937" s="138">
        <v>559.96</v>
      </c>
      <c r="J937" s="18" t="s">
        <v>588</v>
      </c>
      <c r="K937" s="41" t="s">
        <v>24</v>
      </c>
      <c r="L937" s="74" t="s">
        <v>919</v>
      </c>
      <c r="M937" s="13" t="s">
        <v>79</v>
      </c>
      <c r="N937" s="18" t="s">
        <v>25</v>
      </c>
      <c r="O937" s="30"/>
    </row>
    <row r="938" spans="1:15">
      <c r="A938" s="52">
        <v>43549</v>
      </c>
      <c r="B938" s="18" t="s">
        <v>975</v>
      </c>
      <c r="C938" s="13" t="s">
        <v>134</v>
      </c>
      <c r="D938" s="41" t="s">
        <v>77</v>
      </c>
      <c r="E938" s="40"/>
      <c r="F938" s="40">
        <v>7000</v>
      </c>
      <c r="G938" s="42">
        <f t="shared" si="28"/>
        <v>-8051540</v>
      </c>
      <c r="H938" s="138">
        <f t="shared" si="29"/>
        <v>12.500892920922922</v>
      </c>
      <c r="I938" s="138">
        <v>559.96</v>
      </c>
      <c r="J938" s="18" t="s">
        <v>588</v>
      </c>
      <c r="K938" s="41" t="s">
        <v>647</v>
      </c>
      <c r="L938" s="74" t="s">
        <v>919</v>
      </c>
      <c r="M938" s="13" t="s">
        <v>79</v>
      </c>
      <c r="N938" s="18" t="s">
        <v>36</v>
      </c>
      <c r="O938" s="58"/>
    </row>
    <row r="939" spans="1:15">
      <c r="A939" s="52">
        <v>43549</v>
      </c>
      <c r="B939" s="18" t="s">
        <v>648</v>
      </c>
      <c r="C939" s="13" t="s">
        <v>21</v>
      </c>
      <c r="D939" s="41" t="s">
        <v>77</v>
      </c>
      <c r="E939" s="40"/>
      <c r="F939" s="40">
        <v>1000</v>
      </c>
      <c r="G939" s="42">
        <f t="shared" si="28"/>
        <v>-8052540</v>
      </c>
      <c r="H939" s="138">
        <f t="shared" si="29"/>
        <v>1.7858418458461318</v>
      </c>
      <c r="I939" s="138">
        <v>559.96</v>
      </c>
      <c r="J939" s="18" t="s">
        <v>588</v>
      </c>
      <c r="K939" s="41" t="s">
        <v>24</v>
      </c>
      <c r="L939" s="74" t="s">
        <v>919</v>
      </c>
      <c r="M939" s="13" t="s">
        <v>79</v>
      </c>
      <c r="N939" s="18" t="s">
        <v>25</v>
      </c>
      <c r="O939" s="30"/>
    </row>
    <row r="940" spans="1:15">
      <c r="A940" s="52">
        <v>43549</v>
      </c>
      <c r="B940" s="13" t="s">
        <v>939</v>
      </c>
      <c r="C940" s="13" t="s">
        <v>979</v>
      </c>
      <c r="D940" s="13" t="s">
        <v>128</v>
      </c>
      <c r="E940" s="38"/>
      <c r="F940" s="38">
        <v>3484</v>
      </c>
      <c r="G940" s="42">
        <f t="shared" si="28"/>
        <v>-8056024</v>
      </c>
      <c r="H940" s="138">
        <f t="shared" si="29"/>
        <v>6.312623434980341</v>
      </c>
      <c r="I940" s="138">
        <v>551.91</v>
      </c>
      <c r="J940" s="45" t="s">
        <v>168</v>
      </c>
      <c r="K940" s="13">
        <v>3635034</v>
      </c>
      <c r="L940" s="41" t="s">
        <v>1000</v>
      </c>
      <c r="M940" s="13" t="s">
        <v>79</v>
      </c>
      <c r="N940" s="18" t="s">
        <v>36</v>
      </c>
      <c r="O940" s="59"/>
    </row>
    <row r="941" spans="1:15">
      <c r="A941" s="52">
        <v>43550</v>
      </c>
      <c r="B941" s="13" t="s">
        <v>1014</v>
      </c>
      <c r="C941" s="13" t="s">
        <v>134</v>
      </c>
      <c r="D941" s="41" t="s">
        <v>77</v>
      </c>
      <c r="E941" s="38"/>
      <c r="F941" s="38">
        <v>28000</v>
      </c>
      <c r="G941" s="42">
        <f t="shared" si="28"/>
        <v>-8084024</v>
      </c>
      <c r="H941" s="138">
        <f t="shared" si="29"/>
        <v>50.003571683691689</v>
      </c>
      <c r="I941" s="138">
        <v>559.96</v>
      </c>
      <c r="J941" s="13" t="s">
        <v>59</v>
      </c>
      <c r="K941" s="13" t="s">
        <v>169</v>
      </c>
      <c r="L941" s="74" t="s">
        <v>919</v>
      </c>
      <c r="M941" s="13" t="s">
        <v>79</v>
      </c>
      <c r="N941" s="18" t="s">
        <v>36</v>
      </c>
      <c r="O941" s="60"/>
    </row>
    <row r="942" spans="1:15">
      <c r="A942" s="52">
        <v>43550</v>
      </c>
      <c r="B942" s="13" t="s">
        <v>170</v>
      </c>
      <c r="C942" s="13" t="s">
        <v>140</v>
      </c>
      <c r="D942" s="13" t="s">
        <v>128</v>
      </c>
      <c r="E942" s="38"/>
      <c r="F942" s="38">
        <v>360</v>
      </c>
      <c r="G942" s="42">
        <f t="shared" si="28"/>
        <v>-8084384</v>
      </c>
      <c r="H942" s="138">
        <f t="shared" si="29"/>
        <v>0.65228026308637277</v>
      </c>
      <c r="I942" s="138">
        <v>551.91</v>
      </c>
      <c r="J942" s="13" t="s">
        <v>59</v>
      </c>
      <c r="K942" s="13" t="s">
        <v>169</v>
      </c>
      <c r="L942" s="41" t="s">
        <v>1000</v>
      </c>
      <c r="M942" s="13" t="s">
        <v>79</v>
      </c>
      <c r="N942" s="18" t="s">
        <v>36</v>
      </c>
      <c r="O942" s="60"/>
    </row>
    <row r="943" spans="1:15">
      <c r="A943" s="52">
        <v>43550</v>
      </c>
      <c r="B943" s="13" t="s">
        <v>171</v>
      </c>
      <c r="C943" s="13" t="s">
        <v>134</v>
      </c>
      <c r="D943" s="41" t="s">
        <v>77</v>
      </c>
      <c r="E943" s="38"/>
      <c r="F943" s="38">
        <v>27000</v>
      </c>
      <c r="G943" s="42">
        <f t="shared" si="28"/>
        <v>-8111384</v>
      </c>
      <c r="H943" s="138">
        <f t="shared" si="29"/>
        <v>48.21772983784556</v>
      </c>
      <c r="I943" s="138">
        <v>559.96</v>
      </c>
      <c r="J943" s="13" t="s">
        <v>59</v>
      </c>
      <c r="K943" s="13" t="s">
        <v>172</v>
      </c>
      <c r="L943" s="74" t="s">
        <v>919</v>
      </c>
      <c r="M943" s="13" t="s">
        <v>79</v>
      </c>
      <c r="N943" s="18" t="s">
        <v>36</v>
      </c>
      <c r="O943" s="51"/>
    </row>
    <row r="944" spans="1:15">
      <c r="A944" s="52">
        <v>43550</v>
      </c>
      <c r="B944" s="13" t="s">
        <v>173</v>
      </c>
      <c r="C944" s="13" t="s">
        <v>140</v>
      </c>
      <c r="D944" s="13" t="s">
        <v>128</v>
      </c>
      <c r="E944" s="38"/>
      <c r="F944" s="38">
        <v>350</v>
      </c>
      <c r="G944" s="42">
        <f t="shared" si="28"/>
        <v>-8111734</v>
      </c>
      <c r="H944" s="138">
        <f t="shared" si="29"/>
        <v>0.63416136688952918</v>
      </c>
      <c r="I944" s="138">
        <v>551.91</v>
      </c>
      <c r="J944" s="13" t="s">
        <v>59</v>
      </c>
      <c r="K944" s="13" t="s">
        <v>172</v>
      </c>
      <c r="L944" s="41" t="s">
        <v>1000</v>
      </c>
      <c r="M944" s="13" t="s">
        <v>79</v>
      </c>
      <c r="N944" s="18" t="s">
        <v>36</v>
      </c>
      <c r="O944" s="51"/>
    </row>
    <row r="945" spans="1:15">
      <c r="A945" s="52">
        <v>43550</v>
      </c>
      <c r="B945" s="13" t="s">
        <v>1015</v>
      </c>
      <c r="C945" s="13" t="s">
        <v>140</v>
      </c>
      <c r="D945" s="13" t="s">
        <v>128</v>
      </c>
      <c r="E945" s="38"/>
      <c r="F945" s="38">
        <v>400</v>
      </c>
      <c r="G945" s="42">
        <f t="shared" si="28"/>
        <v>-8112134</v>
      </c>
      <c r="H945" s="138">
        <f t="shared" si="29"/>
        <v>0.72475584787374758</v>
      </c>
      <c r="I945" s="138">
        <v>551.91</v>
      </c>
      <c r="J945" s="13" t="s">
        <v>59</v>
      </c>
      <c r="K945" s="13" t="s">
        <v>1016</v>
      </c>
      <c r="L945" s="41" t="s">
        <v>1000</v>
      </c>
      <c r="M945" s="13" t="s">
        <v>79</v>
      </c>
      <c r="N945" s="18" t="s">
        <v>36</v>
      </c>
      <c r="O945" s="60"/>
    </row>
    <row r="946" spans="1:15">
      <c r="A946" s="52">
        <v>43550</v>
      </c>
      <c r="B946" s="13" t="s">
        <v>174</v>
      </c>
      <c r="C946" s="13" t="s">
        <v>21</v>
      </c>
      <c r="D946" s="41" t="s">
        <v>77</v>
      </c>
      <c r="E946" s="38"/>
      <c r="F946" s="38">
        <v>4000</v>
      </c>
      <c r="G946" s="42">
        <f t="shared" si="28"/>
        <v>-8116134</v>
      </c>
      <c r="H946" s="138">
        <f t="shared" si="29"/>
        <v>7.1433673833845273</v>
      </c>
      <c r="I946" s="138">
        <v>559.96</v>
      </c>
      <c r="J946" s="13" t="s">
        <v>59</v>
      </c>
      <c r="K946" s="13" t="s">
        <v>24</v>
      </c>
      <c r="L946" s="74" t="s">
        <v>919</v>
      </c>
      <c r="M946" s="13" t="s">
        <v>79</v>
      </c>
      <c r="N946" s="18" t="s">
        <v>25</v>
      </c>
      <c r="O946" s="60"/>
    </row>
    <row r="947" spans="1:15">
      <c r="A947" s="52">
        <v>43550</v>
      </c>
      <c r="B947" s="41" t="s">
        <v>348</v>
      </c>
      <c r="C947" s="13" t="s">
        <v>41</v>
      </c>
      <c r="D947" s="41" t="s">
        <v>77</v>
      </c>
      <c r="E947" s="46"/>
      <c r="F947" s="46">
        <v>45000</v>
      </c>
      <c r="G947" s="42">
        <f t="shared" si="28"/>
        <v>-8161134</v>
      </c>
      <c r="H947" s="138">
        <f t="shared" si="29"/>
        <v>80.362883063075927</v>
      </c>
      <c r="I947" s="138">
        <v>559.96</v>
      </c>
      <c r="J947" s="41" t="s">
        <v>145</v>
      </c>
      <c r="K947" s="13">
        <v>4</v>
      </c>
      <c r="L947" s="74" t="s">
        <v>919</v>
      </c>
      <c r="M947" s="13" t="s">
        <v>79</v>
      </c>
      <c r="N947" s="18" t="s">
        <v>36</v>
      </c>
      <c r="O947" s="58"/>
    </row>
    <row r="948" spans="1:15">
      <c r="A948" s="52">
        <v>43550</v>
      </c>
      <c r="B948" s="41" t="s">
        <v>351</v>
      </c>
      <c r="C948" s="13" t="s">
        <v>21</v>
      </c>
      <c r="D948" s="41" t="s">
        <v>77</v>
      </c>
      <c r="E948" s="46"/>
      <c r="F948" s="46">
        <v>6000</v>
      </c>
      <c r="G948" s="42">
        <f t="shared" si="28"/>
        <v>-8167134</v>
      </c>
      <c r="H948" s="138">
        <f t="shared" si="29"/>
        <v>10.71505107507679</v>
      </c>
      <c r="I948" s="138">
        <v>559.96</v>
      </c>
      <c r="J948" s="41" t="s">
        <v>145</v>
      </c>
      <c r="K948" s="13" t="s">
        <v>24</v>
      </c>
      <c r="L948" s="74" t="s">
        <v>919</v>
      </c>
      <c r="M948" s="13" t="s">
        <v>79</v>
      </c>
      <c r="N948" s="18" t="s">
        <v>25</v>
      </c>
      <c r="O948" s="64"/>
    </row>
    <row r="949" spans="1:15">
      <c r="A949" s="52">
        <v>43550</v>
      </c>
      <c r="B949" s="41" t="s">
        <v>352</v>
      </c>
      <c r="C949" s="13" t="s">
        <v>21</v>
      </c>
      <c r="D949" s="41" t="s">
        <v>77</v>
      </c>
      <c r="E949" s="46"/>
      <c r="F949" s="46">
        <v>10000</v>
      </c>
      <c r="G949" s="42">
        <f t="shared" si="28"/>
        <v>-8177134</v>
      </c>
      <c r="H949" s="138">
        <f t="shared" si="29"/>
        <v>17.858418458461319</v>
      </c>
      <c r="I949" s="138">
        <v>559.96</v>
      </c>
      <c r="J949" s="41" t="s">
        <v>145</v>
      </c>
      <c r="K949" s="13" t="s">
        <v>24</v>
      </c>
      <c r="L949" s="74" t="s">
        <v>919</v>
      </c>
      <c r="M949" s="13" t="s">
        <v>79</v>
      </c>
      <c r="N949" s="18" t="s">
        <v>25</v>
      </c>
      <c r="O949" s="64"/>
    </row>
    <row r="950" spans="1:15">
      <c r="A950" s="52">
        <v>43550</v>
      </c>
      <c r="B950" s="41" t="s">
        <v>353</v>
      </c>
      <c r="C950" s="13" t="s">
        <v>21</v>
      </c>
      <c r="D950" s="41" t="s">
        <v>77</v>
      </c>
      <c r="E950" s="46"/>
      <c r="F950" s="46">
        <v>2000</v>
      </c>
      <c r="G950" s="42">
        <f t="shared" si="28"/>
        <v>-8179134</v>
      </c>
      <c r="H950" s="138">
        <f t="shared" si="29"/>
        <v>3.5716836916922636</v>
      </c>
      <c r="I950" s="138">
        <v>559.96</v>
      </c>
      <c r="J950" s="41" t="s">
        <v>145</v>
      </c>
      <c r="K950" s="13" t="s">
        <v>24</v>
      </c>
      <c r="L950" s="74" t="s">
        <v>919</v>
      </c>
      <c r="M950" s="13" t="s">
        <v>79</v>
      </c>
      <c r="N950" s="18" t="s">
        <v>25</v>
      </c>
      <c r="O950" s="29"/>
    </row>
    <row r="951" spans="1:15">
      <c r="A951" s="52">
        <v>43550</v>
      </c>
      <c r="B951" s="18" t="s">
        <v>483</v>
      </c>
      <c r="C951" s="13" t="s">
        <v>21</v>
      </c>
      <c r="D951" s="13" t="s">
        <v>22</v>
      </c>
      <c r="E951" s="46"/>
      <c r="F951" s="46">
        <v>2000</v>
      </c>
      <c r="G951" s="42">
        <f t="shared" si="28"/>
        <v>-8181134</v>
      </c>
      <c r="H951" s="138">
        <f t="shared" si="29"/>
        <v>3.5283325100557477</v>
      </c>
      <c r="I951" s="138">
        <v>566.84</v>
      </c>
      <c r="J951" s="18" t="s">
        <v>160</v>
      </c>
      <c r="K951" s="41" t="s">
        <v>24</v>
      </c>
      <c r="L951" s="74" t="s">
        <v>916</v>
      </c>
      <c r="M951" s="13" t="s">
        <v>79</v>
      </c>
      <c r="N951" s="18" t="s">
        <v>25</v>
      </c>
      <c r="O951" s="33"/>
    </row>
    <row r="952" spans="1:15">
      <c r="A952" s="52">
        <v>43550</v>
      </c>
      <c r="B952" s="18" t="s">
        <v>484</v>
      </c>
      <c r="C952" s="41" t="s">
        <v>764</v>
      </c>
      <c r="D952" s="13" t="s">
        <v>22</v>
      </c>
      <c r="E952" s="46"/>
      <c r="F952" s="46">
        <v>5000</v>
      </c>
      <c r="G952" s="42">
        <f t="shared" si="28"/>
        <v>-8186134</v>
      </c>
      <c r="H952" s="138">
        <f t="shared" si="29"/>
        <v>8.8208312751393692</v>
      </c>
      <c r="I952" s="138">
        <v>566.84</v>
      </c>
      <c r="J952" s="18" t="s">
        <v>160</v>
      </c>
      <c r="K952" s="41" t="s">
        <v>24</v>
      </c>
      <c r="L952" s="74" t="s">
        <v>916</v>
      </c>
      <c r="M952" s="13" t="s">
        <v>79</v>
      </c>
      <c r="N952" s="18" t="s">
        <v>25</v>
      </c>
      <c r="O952" s="58"/>
    </row>
    <row r="953" spans="1:15">
      <c r="A953" s="52">
        <v>43550</v>
      </c>
      <c r="B953" s="18" t="s">
        <v>485</v>
      </c>
      <c r="C953" s="13" t="s">
        <v>21</v>
      </c>
      <c r="D953" s="13" t="s">
        <v>22</v>
      </c>
      <c r="E953" s="46"/>
      <c r="F953" s="46">
        <v>1500</v>
      </c>
      <c r="G953" s="42">
        <f t="shared" si="28"/>
        <v>-8187634</v>
      </c>
      <c r="H953" s="138">
        <f t="shared" si="29"/>
        <v>2.6462493825418107</v>
      </c>
      <c r="I953" s="138">
        <v>566.84</v>
      </c>
      <c r="J953" s="18" t="s">
        <v>160</v>
      </c>
      <c r="K953" s="41" t="s">
        <v>24</v>
      </c>
      <c r="L953" s="74" t="s">
        <v>916</v>
      </c>
      <c r="M953" s="13" t="s">
        <v>79</v>
      </c>
      <c r="N953" s="18" t="s">
        <v>25</v>
      </c>
      <c r="O953" s="33"/>
    </row>
    <row r="954" spans="1:15">
      <c r="A954" s="52">
        <v>43550</v>
      </c>
      <c r="B954" s="18" t="s">
        <v>486</v>
      </c>
      <c r="C954" s="13" t="s">
        <v>21</v>
      </c>
      <c r="D954" s="13" t="s">
        <v>22</v>
      </c>
      <c r="E954" s="46"/>
      <c r="F954" s="46">
        <v>2000</v>
      </c>
      <c r="G954" s="42">
        <f t="shared" si="28"/>
        <v>-8189634</v>
      </c>
      <c r="H954" s="138">
        <f t="shared" si="29"/>
        <v>3.5283325100557477</v>
      </c>
      <c r="I954" s="138">
        <v>566.84</v>
      </c>
      <c r="J954" s="18" t="s">
        <v>160</v>
      </c>
      <c r="K954" s="41" t="s">
        <v>24</v>
      </c>
      <c r="L954" s="74" t="s">
        <v>916</v>
      </c>
      <c r="M954" s="13" t="s">
        <v>79</v>
      </c>
      <c r="N954" s="18" t="s">
        <v>25</v>
      </c>
      <c r="O954" s="33"/>
    </row>
    <row r="955" spans="1:15">
      <c r="A955" s="52">
        <v>43550</v>
      </c>
      <c r="B955" s="18" t="s">
        <v>487</v>
      </c>
      <c r="C955" s="13" t="s">
        <v>21</v>
      </c>
      <c r="D955" s="13" t="s">
        <v>22</v>
      </c>
      <c r="E955" s="46"/>
      <c r="F955" s="46">
        <v>1000</v>
      </c>
      <c r="G955" s="42">
        <f t="shared" si="28"/>
        <v>-8190634</v>
      </c>
      <c r="H955" s="138">
        <f t="shared" si="29"/>
        <v>1.7641662550278738</v>
      </c>
      <c r="I955" s="138">
        <v>566.84</v>
      </c>
      <c r="J955" s="18" t="s">
        <v>160</v>
      </c>
      <c r="K955" s="41" t="s">
        <v>24</v>
      </c>
      <c r="L955" s="74" t="s">
        <v>916</v>
      </c>
      <c r="M955" s="13" t="s">
        <v>79</v>
      </c>
      <c r="N955" s="18" t="s">
        <v>25</v>
      </c>
      <c r="O955" s="33"/>
    </row>
    <row r="956" spans="1:15">
      <c r="A956" s="52">
        <v>43550</v>
      </c>
      <c r="B956" s="41" t="s">
        <v>560</v>
      </c>
      <c r="C956" s="13" t="s">
        <v>21</v>
      </c>
      <c r="D956" s="41" t="s">
        <v>77</v>
      </c>
      <c r="E956" s="38"/>
      <c r="F956" s="38">
        <v>300</v>
      </c>
      <c r="G956" s="42">
        <f t="shared" si="28"/>
        <v>-8190934</v>
      </c>
      <c r="H956" s="138">
        <f t="shared" si="29"/>
        <v>0.53575255375383957</v>
      </c>
      <c r="I956" s="138">
        <v>559.96</v>
      </c>
      <c r="J956" s="18" t="s">
        <v>132</v>
      </c>
      <c r="K956" s="41" t="s">
        <v>24</v>
      </c>
      <c r="L956" s="74" t="s">
        <v>919</v>
      </c>
      <c r="M956" s="13" t="s">
        <v>79</v>
      </c>
      <c r="N956" s="18" t="s">
        <v>25</v>
      </c>
    </row>
    <row r="957" spans="1:15">
      <c r="A957" s="52">
        <v>43550</v>
      </c>
      <c r="B957" s="41" t="s">
        <v>561</v>
      </c>
      <c r="C957" s="13" t="s">
        <v>21</v>
      </c>
      <c r="D957" s="41" t="s">
        <v>77</v>
      </c>
      <c r="E957" s="38"/>
      <c r="F957" s="38">
        <v>300</v>
      </c>
      <c r="G957" s="42">
        <f t="shared" si="28"/>
        <v>-8191234</v>
      </c>
      <c r="H957" s="138">
        <f t="shared" si="29"/>
        <v>0.53575255375383957</v>
      </c>
      <c r="I957" s="138">
        <v>559.96</v>
      </c>
      <c r="J957" s="18" t="s">
        <v>132</v>
      </c>
      <c r="K957" s="41" t="s">
        <v>24</v>
      </c>
      <c r="L957" s="74" t="s">
        <v>919</v>
      </c>
      <c r="M957" s="13" t="s">
        <v>79</v>
      </c>
      <c r="N957" s="18" t="s">
        <v>25</v>
      </c>
    </row>
    <row r="958" spans="1:15">
      <c r="A958" s="52">
        <v>43550</v>
      </c>
      <c r="B958" s="41" t="s">
        <v>562</v>
      </c>
      <c r="C958" s="13" t="s">
        <v>21</v>
      </c>
      <c r="D958" s="41" t="s">
        <v>77</v>
      </c>
      <c r="E958" s="38"/>
      <c r="F958" s="38">
        <v>300</v>
      </c>
      <c r="G958" s="42">
        <f t="shared" si="28"/>
        <v>-8191534</v>
      </c>
      <c r="H958" s="138">
        <f t="shared" si="29"/>
        <v>0.53575255375383957</v>
      </c>
      <c r="I958" s="138">
        <v>559.96</v>
      </c>
      <c r="J958" s="18" t="s">
        <v>132</v>
      </c>
      <c r="K958" s="41" t="s">
        <v>24</v>
      </c>
      <c r="L958" s="74" t="s">
        <v>919</v>
      </c>
      <c r="M958" s="13" t="s">
        <v>79</v>
      </c>
      <c r="N958" s="18" t="s">
        <v>25</v>
      </c>
    </row>
    <row r="959" spans="1:15">
      <c r="A959" s="52">
        <v>43550</v>
      </c>
      <c r="B959" s="41" t="s">
        <v>563</v>
      </c>
      <c r="C959" s="13" t="s">
        <v>21</v>
      </c>
      <c r="D959" s="41" t="s">
        <v>77</v>
      </c>
      <c r="E959" s="38"/>
      <c r="F959" s="38">
        <v>300</v>
      </c>
      <c r="G959" s="42">
        <f t="shared" si="28"/>
        <v>-8191834</v>
      </c>
      <c r="H959" s="138">
        <f t="shared" si="29"/>
        <v>0.53575255375383957</v>
      </c>
      <c r="I959" s="138">
        <v>559.96</v>
      </c>
      <c r="J959" s="18" t="s">
        <v>132</v>
      </c>
      <c r="K959" s="41" t="s">
        <v>24</v>
      </c>
      <c r="L959" s="74" t="s">
        <v>919</v>
      </c>
      <c r="M959" s="13" t="s">
        <v>79</v>
      </c>
      <c r="N959" s="18" t="s">
        <v>25</v>
      </c>
    </row>
    <row r="960" spans="1:15">
      <c r="A960" s="52">
        <v>43550</v>
      </c>
      <c r="B960" s="41" t="s">
        <v>533</v>
      </c>
      <c r="C960" s="13" t="s">
        <v>21</v>
      </c>
      <c r="D960" s="41" t="s">
        <v>77</v>
      </c>
      <c r="E960" s="38"/>
      <c r="F960" s="38">
        <v>300</v>
      </c>
      <c r="G960" s="42">
        <f t="shared" si="28"/>
        <v>-8192134</v>
      </c>
      <c r="H960" s="138">
        <f t="shared" si="29"/>
        <v>0.53575255375383957</v>
      </c>
      <c r="I960" s="138">
        <v>559.96</v>
      </c>
      <c r="J960" s="18" t="s">
        <v>132</v>
      </c>
      <c r="K960" s="41" t="s">
        <v>24</v>
      </c>
      <c r="L960" s="74" t="s">
        <v>919</v>
      </c>
      <c r="M960" s="13" t="s">
        <v>79</v>
      </c>
      <c r="N960" s="18" t="s">
        <v>25</v>
      </c>
    </row>
    <row r="961" spans="1:15">
      <c r="A961" s="52">
        <v>43550</v>
      </c>
      <c r="B961" s="41" t="s">
        <v>544</v>
      </c>
      <c r="C961" s="13" t="s">
        <v>21</v>
      </c>
      <c r="D961" s="41" t="s">
        <v>77</v>
      </c>
      <c r="E961" s="38"/>
      <c r="F961" s="38">
        <v>300</v>
      </c>
      <c r="G961" s="42">
        <f t="shared" si="28"/>
        <v>-8192434</v>
      </c>
      <c r="H961" s="138">
        <f t="shared" si="29"/>
        <v>0.53575255375383957</v>
      </c>
      <c r="I961" s="138">
        <v>559.96</v>
      </c>
      <c r="J961" s="18" t="s">
        <v>132</v>
      </c>
      <c r="K961" s="41" t="s">
        <v>24</v>
      </c>
      <c r="L961" s="74" t="s">
        <v>919</v>
      </c>
      <c r="M961" s="13" t="s">
        <v>79</v>
      </c>
      <c r="N961" s="18" t="s">
        <v>25</v>
      </c>
    </row>
    <row r="962" spans="1:15">
      <c r="A962" s="52">
        <v>43550</v>
      </c>
      <c r="B962" s="41" t="s">
        <v>564</v>
      </c>
      <c r="C962" s="41" t="s">
        <v>206</v>
      </c>
      <c r="D962" s="41" t="s">
        <v>128</v>
      </c>
      <c r="E962" s="38"/>
      <c r="F962" s="38">
        <v>1650</v>
      </c>
      <c r="G962" s="42">
        <f t="shared" si="28"/>
        <v>-8194084</v>
      </c>
      <c r="H962" s="138">
        <f t="shared" si="29"/>
        <v>2.9896178724792088</v>
      </c>
      <c r="I962" s="138">
        <v>551.91</v>
      </c>
      <c r="J962" s="18" t="s">
        <v>132</v>
      </c>
      <c r="K962" s="41">
        <v>32</v>
      </c>
      <c r="L962" s="41" t="s">
        <v>1000</v>
      </c>
      <c r="M962" s="13" t="s">
        <v>79</v>
      </c>
      <c r="N962" s="18" t="s">
        <v>36</v>
      </c>
      <c r="O962" s="57"/>
    </row>
    <row r="963" spans="1:15">
      <c r="A963" s="52">
        <v>43550</v>
      </c>
      <c r="B963" s="41" t="s">
        <v>566</v>
      </c>
      <c r="C963" s="13" t="s">
        <v>41</v>
      </c>
      <c r="D963" s="41" t="s">
        <v>77</v>
      </c>
      <c r="E963" s="38"/>
      <c r="F963" s="38">
        <v>40000</v>
      </c>
      <c r="G963" s="42">
        <f t="shared" si="28"/>
        <v>-8234084</v>
      </c>
      <c r="H963" s="138">
        <f t="shared" si="29"/>
        <v>71.433673833845276</v>
      </c>
      <c r="I963" s="138">
        <v>559.96</v>
      </c>
      <c r="J963" s="18" t="s">
        <v>132</v>
      </c>
      <c r="K963" s="41" t="s">
        <v>24</v>
      </c>
      <c r="L963" s="74" t="s">
        <v>919</v>
      </c>
      <c r="M963" s="13" t="s">
        <v>79</v>
      </c>
      <c r="N963" s="18" t="s">
        <v>25</v>
      </c>
    </row>
    <row r="964" spans="1:15">
      <c r="A964" s="52">
        <v>43550</v>
      </c>
      <c r="B964" s="18" t="s">
        <v>649</v>
      </c>
      <c r="C964" s="13" t="s">
        <v>21</v>
      </c>
      <c r="D964" s="41" t="s">
        <v>77</v>
      </c>
      <c r="E964" s="40"/>
      <c r="F964" s="40">
        <v>1000</v>
      </c>
      <c r="G964" s="42">
        <f t="shared" si="28"/>
        <v>-8235084</v>
      </c>
      <c r="H964" s="138">
        <f t="shared" si="29"/>
        <v>1.7858418458461318</v>
      </c>
      <c r="I964" s="138">
        <v>559.96</v>
      </c>
      <c r="J964" s="18" t="s">
        <v>588</v>
      </c>
      <c r="K964" s="41" t="s">
        <v>24</v>
      </c>
      <c r="L964" s="74" t="s">
        <v>919</v>
      </c>
      <c r="M964" s="13" t="s">
        <v>79</v>
      </c>
      <c r="N964" s="18" t="s">
        <v>25</v>
      </c>
      <c r="O964" s="30"/>
    </row>
    <row r="965" spans="1:15">
      <c r="A965" s="52">
        <v>43550</v>
      </c>
      <c r="B965" s="18" t="s">
        <v>650</v>
      </c>
      <c r="C965" s="13" t="s">
        <v>21</v>
      </c>
      <c r="D965" s="41" t="s">
        <v>77</v>
      </c>
      <c r="E965" s="40"/>
      <c r="F965" s="40">
        <v>1000</v>
      </c>
      <c r="G965" s="42">
        <f t="shared" si="28"/>
        <v>-8236084</v>
      </c>
      <c r="H965" s="138">
        <f t="shared" si="29"/>
        <v>1.7858418458461318</v>
      </c>
      <c r="I965" s="138">
        <v>559.96</v>
      </c>
      <c r="J965" s="18" t="s">
        <v>588</v>
      </c>
      <c r="K965" s="41" t="s">
        <v>24</v>
      </c>
      <c r="L965" s="74" t="s">
        <v>919</v>
      </c>
      <c r="M965" s="13" t="s">
        <v>79</v>
      </c>
      <c r="N965" s="18" t="s">
        <v>25</v>
      </c>
      <c r="O965" s="30"/>
    </row>
    <row r="966" spans="1:15">
      <c r="A966" s="52">
        <v>43550</v>
      </c>
      <c r="B966" s="41" t="s">
        <v>809</v>
      </c>
      <c r="C966" s="13" t="s">
        <v>21</v>
      </c>
      <c r="D966" s="13" t="s">
        <v>22</v>
      </c>
      <c r="E966" s="46"/>
      <c r="F966" s="46">
        <v>1000</v>
      </c>
      <c r="G966" s="42">
        <f t="shared" si="28"/>
        <v>-8237084</v>
      </c>
      <c r="H966" s="138">
        <f t="shared" si="29"/>
        <v>1.7641662550278738</v>
      </c>
      <c r="I966" s="138">
        <v>566.84</v>
      </c>
      <c r="J966" s="41" t="s">
        <v>148</v>
      </c>
      <c r="K966" s="41" t="s">
        <v>31</v>
      </c>
      <c r="L966" s="74" t="s">
        <v>916</v>
      </c>
      <c r="M966" s="13" t="s">
        <v>79</v>
      </c>
      <c r="N966" s="13" t="s">
        <v>25</v>
      </c>
      <c r="O966" s="29"/>
    </row>
    <row r="967" spans="1:15">
      <c r="A967" s="52">
        <v>43550</v>
      </c>
      <c r="B967" s="41" t="s">
        <v>812</v>
      </c>
      <c r="C967" s="13" t="s">
        <v>21</v>
      </c>
      <c r="D967" s="13" t="s">
        <v>22</v>
      </c>
      <c r="E967" s="46"/>
      <c r="F967" s="46">
        <v>1000</v>
      </c>
      <c r="G967" s="42">
        <f t="shared" si="28"/>
        <v>-8238084</v>
      </c>
      <c r="H967" s="138">
        <f t="shared" si="29"/>
        <v>1.7641662550278738</v>
      </c>
      <c r="I967" s="138">
        <v>566.84</v>
      </c>
      <c r="J967" s="41" t="s">
        <v>148</v>
      </c>
      <c r="K967" s="41" t="s">
        <v>31</v>
      </c>
      <c r="L967" s="74" t="s">
        <v>916</v>
      </c>
      <c r="M967" s="13" t="s">
        <v>79</v>
      </c>
      <c r="N967" s="13" t="s">
        <v>25</v>
      </c>
      <c r="O967" s="29"/>
    </row>
    <row r="968" spans="1:15">
      <c r="A968" s="52">
        <v>43550</v>
      </c>
      <c r="B968" s="41" t="s">
        <v>1066</v>
      </c>
      <c r="C968" s="41" t="s">
        <v>140</v>
      </c>
      <c r="D968" s="13" t="s">
        <v>128</v>
      </c>
      <c r="E968" s="46"/>
      <c r="F968" s="46">
        <v>540</v>
      </c>
      <c r="G968" s="42">
        <f t="shared" si="28"/>
        <v>-8238624</v>
      </c>
      <c r="H968" s="138">
        <f t="shared" si="29"/>
        <v>0.97842039462955921</v>
      </c>
      <c r="I968" s="138">
        <v>551.91</v>
      </c>
      <c r="J968" s="41" t="s">
        <v>59</v>
      </c>
      <c r="K968" s="41" t="s">
        <v>992</v>
      </c>
      <c r="L968" s="41" t="s">
        <v>1000</v>
      </c>
      <c r="M968" s="13" t="s">
        <v>79</v>
      </c>
      <c r="N968" s="18" t="s">
        <v>36</v>
      </c>
      <c r="O968" s="29"/>
    </row>
    <row r="969" spans="1:15">
      <c r="A969" s="52">
        <v>43550</v>
      </c>
      <c r="B969" s="41" t="s">
        <v>1075</v>
      </c>
      <c r="C969" s="41" t="s">
        <v>436</v>
      </c>
      <c r="D969" s="13" t="s">
        <v>77</v>
      </c>
      <c r="E969" s="46"/>
      <c r="F969" s="46">
        <v>3000</v>
      </c>
      <c r="G969" s="42">
        <f t="shared" si="28"/>
        <v>-8241624</v>
      </c>
      <c r="H969" s="138">
        <f t="shared" si="29"/>
        <v>5.357525537538395</v>
      </c>
      <c r="I969" s="138">
        <v>559.96</v>
      </c>
      <c r="J969" s="41" t="s">
        <v>59</v>
      </c>
      <c r="K969" s="41" t="s">
        <v>24</v>
      </c>
      <c r="L969" s="74" t="s">
        <v>919</v>
      </c>
      <c r="M969" s="13" t="s">
        <v>79</v>
      </c>
      <c r="N969" s="13" t="s">
        <v>25</v>
      </c>
      <c r="O969" s="29"/>
    </row>
    <row r="970" spans="1:15">
      <c r="A970" s="52">
        <v>43551</v>
      </c>
      <c r="B970" s="13" t="s">
        <v>959</v>
      </c>
      <c r="C970" s="13" t="s">
        <v>136</v>
      </c>
      <c r="D970" s="41" t="s">
        <v>77</v>
      </c>
      <c r="E970" s="38"/>
      <c r="F970" s="38">
        <v>15000</v>
      </c>
      <c r="G970" s="42">
        <f t="shared" si="28"/>
        <v>-8256624</v>
      </c>
      <c r="H970" s="138">
        <f t="shared" si="29"/>
        <v>26.787627687691977</v>
      </c>
      <c r="I970" s="138">
        <v>559.96</v>
      </c>
      <c r="J970" s="13" t="s">
        <v>59</v>
      </c>
      <c r="K970" s="13">
        <v>27</v>
      </c>
      <c r="L970" s="74" t="s">
        <v>919</v>
      </c>
      <c r="M970" s="13" t="s">
        <v>79</v>
      </c>
      <c r="N970" s="18" t="s">
        <v>36</v>
      </c>
      <c r="O970" s="60"/>
    </row>
    <row r="971" spans="1:15">
      <c r="A971" s="52">
        <v>43551</v>
      </c>
      <c r="B971" s="13" t="s">
        <v>176</v>
      </c>
      <c r="C971" s="13" t="s">
        <v>140</v>
      </c>
      <c r="D971" s="13" t="s">
        <v>128</v>
      </c>
      <c r="E971" s="38"/>
      <c r="F971" s="38">
        <v>1600</v>
      </c>
      <c r="G971" s="42">
        <f t="shared" si="28"/>
        <v>-8258224</v>
      </c>
      <c r="H971" s="138">
        <f t="shared" si="29"/>
        <v>2.8990233914949903</v>
      </c>
      <c r="I971" s="138">
        <v>551.91</v>
      </c>
      <c r="J971" s="13" t="s">
        <v>59</v>
      </c>
      <c r="K971" s="13" t="s">
        <v>175</v>
      </c>
      <c r="L971" s="41" t="s">
        <v>1000</v>
      </c>
      <c r="M971" s="13" t="s">
        <v>79</v>
      </c>
      <c r="N971" s="18" t="s">
        <v>36</v>
      </c>
      <c r="O971" s="60"/>
    </row>
    <row r="972" spans="1:15">
      <c r="A972" s="52">
        <v>43551</v>
      </c>
      <c r="B972" s="13" t="s">
        <v>177</v>
      </c>
      <c r="C972" s="13" t="s">
        <v>21</v>
      </c>
      <c r="D972" s="13" t="s">
        <v>142</v>
      </c>
      <c r="E972" s="38"/>
      <c r="F972" s="38">
        <v>5000</v>
      </c>
      <c r="G972" s="42">
        <f t="shared" ref="G972:G1035" si="30">G971+E972-F972</f>
        <v>-8263224</v>
      </c>
      <c r="H972" s="138">
        <f t="shared" ref="H972:H1035" si="31">+F972/I972</f>
        <v>8.9292092292306595</v>
      </c>
      <c r="I972" s="138">
        <v>559.96</v>
      </c>
      <c r="J972" s="13" t="s">
        <v>59</v>
      </c>
      <c r="K972" s="13" t="s">
        <v>24</v>
      </c>
      <c r="L972" s="74" t="s">
        <v>919</v>
      </c>
      <c r="M972" s="13" t="s">
        <v>79</v>
      </c>
      <c r="N972" s="18" t="s">
        <v>25</v>
      </c>
      <c r="O972" s="60"/>
    </row>
    <row r="973" spans="1:15">
      <c r="A973" s="52">
        <v>43551</v>
      </c>
      <c r="B973" s="13" t="s">
        <v>178</v>
      </c>
      <c r="C973" s="13" t="s">
        <v>21</v>
      </c>
      <c r="D973" s="13" t="s">
        <v>142</v>
      </c>
      <c r="E973" s="38"/>
      <c r="F973" s="38">
        <v>4000</v>
      </c>
      <c r="G973" s="42">
        <f t="shared" si="30"/>
        <v>-8267224</v>
      </c>
      <c r="H973" s="138">
        <f t="shared" si="31"/>
        <v>7.1433673833845273</v>
      </c>
      <c r="I973" s="138">
        <v>559.96</v>
      </c>
      <c r="J973" s="13" t="s">
        <v>59</v>
      </c>
      <c r="K973" s="13" t="s">
        <v>24</v>
      </c>
      <c r="L973" s="74" t="s">
        <v>919</v>
      </c>
      <c r="M973" s="13" t="s">
        <v>79</v>
      </c>
      <c r="N973" s="18" t="s">
        <v>25</v>
      </c>
      <c r="O973" s="60"/>
    </row>
    <row r="974" spans="1:15">
      <c r="A974" s="52">
        <v>43551</v>
      </c>
      <c r="B974" s="41" t="s">
        <v>354</v>
      </c>
      <c r="C974" s="13" t="s">
        <v>21</v>
      </c>
      <c r="D974" s="41" t="s">
        <v>77</v>
      </c>
      <c r="E974" s="46"/>
      <c r="F974" s="46">
        <v>1000</v>
      </c>
      <c r="G974" s="42">
        <f t="shared" si="30"/>
        <v>-8268224</v>
      </c>
      <c r="H974" s="138">
        <f t="shared" si="31"/>
        <v>1.7858418458461318</v>
      </c>
      <c r="I974" s="138">
        <v>559.96</v>
      </c>
      <c r="J974" s="41" t="s">
        <v>145</v>
      </c>
      <c r="K974" s="13" t="s">
        <v>24</v>
      </c>
      <c r="L974" s="74" t="s">
        <v>919</v>
      </c>
      <c r="M974" s="13" t="s">
        <v>79</v>
      </c>
      <c r="N974" s="18" t="s">
        <v>25</v>
      </c>
      <c r="O974" s="29"/>
    </row>
    <row r="975" spans="1:15">
      <c r="A975" s="52">
        <v>43551</v>
      </c>
      <c r="B975" s="41" t="s">
        <v>355</v>
      </c>
      <c r="C975" s="13" t="s">
        <v>21</v>
      </c>
      <c r="D975" s="41" t="s">
        <v>77</v>
      </c>
      <c r="E975" s="46"/>
      <c r="F975" s="46">
        <v>2000</v>
      </c>
      <c r="G975" s="42">
        <f t="shared" si="30"/>
        <v>-8270224</v>
      </c>
      <c r="H975" s="138">
        <f t="shared" si="31"/>
        <v>3.5716836916922636</v>
      </c>
      <c r="I975" s="138">
        <v>559.96</v>
      </c>
      <c r="J975" s="41" t="s">
        <v>145</v>
      </c>
      <c r="K975" s="13" t="s">
        <v>24</v>
      </c>
      <c r="L975" s="74" t="s">
        <v>919</v>
      </c>
      <c r="M975" s="13" t="s">
        <v>79</v>
      </c>
      <c r="N975" s="18" t="s">
        <v>25</v>
      </c>
      <c r="O975" s="29"/>
    </row>
    <row r="976" spans="1:15">
      <c r="A976" s="52">
        <v>43551</v>
      </c>
      <c r="B976" s="13" t="s">
        <v>26</v>
      </c>
      <c r="C976" s="41" t="s">
        <v>27</v>
      </c>
      <c r="D976" s="41" t="s">
        <v>77</v>
      </c>
      <c r="E976" s="46"/>
      <c r="F976" s="46">
        <v>1000</v>
      </c>
      <c r="G976" s="42">
        <f t="shared" si="30"/>
        <v>-8271224</v>
      </c>
      <c r="H976" s="138">
        <f t="shared" si="31"/>
        <v>1.7858418458461318</v>
      </c>
      <c r="I976" s="138">
        <v>559.96</v>
      </c>
      <c r="J976" s="41" t="s">
        <v>145</v>
      </c>
      <c r="K976" s="13" t="s">
        <v>24</v>
      </c>
      <c r="L976" s="74" t="s">
        <v>919</v>
      </c>
      <c r="M976" s="13" t="s">
        <v>79</v>
      </c>
      <c r="N976" s="18" t="s">
        <v>25</v>
      </c>
      <c r="O976" s="58"/>
    </row>
    <row r="977" spans="1:15">
      <c r="A977" s="52">
        <v>43551</v>
      </c>
      <c r="B977" s="41" t="s">
        <v>295</v>
      </c>
      <c r="C977" s="13" t="s">
        <v>21</v>
      </c>
      <c r="D977" s="41" t="s">
        <v>77</v>
      </c>
      <c r="E977" s="46"/>
      <c r="F977" s="46">
        <v>1000</v>
      </c>
      <c r="G977" s="42">
        <f t="shared" si="30"/>
        <v>-8272224</v>
      </c>
      <c r="H977" s="138">
        <f t="shared" si="31"/>
        <v>1.7858418458461318</v>
      </c>
      <c r="I977" s="138">
        <v>559.96</v>
      </c>
      <c r="J977" s="41" t="s">
        <v>145</v>
      </c>
      <c r="K977" s="13" t="s">
        <v>24</v>
      </c>
      <c r="L977" s="74" t="s">
        <v>919</v>
      </c>
      <c r="M977" s="13" t="s">
        <v>79</v>
      </c>
      <c r="N977" s="18" t="s">
        <v>25</v>
      </c>
      <c r="O977" s="29"/>
    </row>
    <row r="978" spans="1:15">
      <c r="A978" s="52">
        <v>43551</v>
      </c>
      <c r="B978" s="18" t="s">
        <v>488</v>
      </c>
      <c r="C978" s="13" t="s">
        <v>21</v>
      </c>
      <c r="D978" s="13" t="s">
        <v>22</v>
      </c>
      <c r="E978" s="46"/>
      <c r="F978" s="46">
        <v>1500</v>
      </c>
      <c r="G978" s="42">
        <f t="shared" si="30"/>
        <v>-8273724</v>
      </c>
      <c r="H978" s="138">
        <f t="shared" si="31"/>
        <v>2.6462493825418107</v>
      </c>
      <c r="I978" s="138">
        <v>566.84</v>
      </c>
      <c r="J978" s="18" t="s">
        <v>160</v>
      </c>
      <c r="K978" s="41" t="s">
        <v>24</v>
      </c>
      <c r="L978" s="74" t="s">
        <v>916</v>
      </c>
      <c r="M978" s="13" t="s">
        <v>79</v>
      </c>
      <c r="N978" s="18" t="s">
        <v>25</v>
      </c>
      <c r="O978" s="33"/>
    </row>
    <row r="979" spans="1:15">
      <c r="A979" s="52">
        <v>43551</v>
      </c>
      <c r="B979" s="18" t="s">
        <v>489</v>
      </c>
      <c r="C979" s="13" t="s">
        <v>21</v>
      </c>
      <c r="D979" s="13" t="s">
        <v>22</v>
      </c>
      <c r="E979" s="46"/>
      <c r="F979" s="46">
        <v>1000</v>
      </c>
      <c r="G979" s="42">
        <f t="shared" si="30"/>
        <v>-8274724</v>
      </c>
      <c r="H979" s="138">
        <f t="shared" si="31"/>
        <v>1.7641662550278738</v>
      </c>
      <c r="I979" s="138">
        <v>566.84</v>
      </c>
      <c r="J979" s="18" t="s">
        <v>160</v>
      </c>
      <c r="K979" s="41" t="s">
        <v>24</v>
      </c>
      <c r="L979" s="74" t="s">
        <v>916</v>
      </c>
      <c r="M979" s="13" t="s">
        <v>79</v>
      </c>
      <c r="N979" s="18" t="s">
        <v>25</v>
      </c>
      <c r="O979" s="33"/>
    </row>
    <row r="980" spans="1:15">
      <c r="A980" s="52">
        <v>43551</v>
      </c>
      <c r="B980" s="18" t="s">
        <v>490</v>
      </c>
      <c r="C980" s="13" t="s">
        <v>21</v>
      </c>
      <c r="D980" s="13" t="s">
        <v>22</v>
      </c>
      <c r="E980" s="46"/>
      <c r="F980" s="46">
        <v>2000</v>
      </c>
      <c r="G980" s="42">
        <f t="shared" si="30"/>
        <v>-8276724</v>
      </c>
      <c r="H980" s="138">
        <f t="shared" si="31"/>
        <v>3.5283325100557477</v>
      </c>
      <c r="I980" s="138">
        <v>566.84</v>
      </c>
      <c r="J980" s="18" t="s">
        <v>160</v>
      </c>
      <c r="K980" s="41" t="s">
        <v>24</v>
      </c>
      <c r="L980" s="74" t="s">
        <v>916</v>
      </c>
      <c r="M980" s="13" t="s">
        <v>79</v>
      </c>
      <c r="N980" s="18" t="s">
        <v>25</v>
      </c>
      <c r="O980" s="33"/>
    </row>
    <row r="981" spans="1:15">
      <c r="A981" s="52">
        <v>43551</v>
      </c>
      <c r="B981" s="18" t="s">
        <v>491</v>
      </c>
      <c r="C981" s="13" t="s">
        <v>21</v>
      </c>
      <c r="D981" s="13" t="s">
        <v>22</v>
      </c>
      <c r="E981" s="46"/>
      <c r="F981" s="46">
        <v>1000</v>
      </c>
      <c r="G981" s="42">
        <f t="shared" si="30"/>
        <v>-8277724</v>
      </c>
      <c r="H981" s="138">
        <f t="shared" si="31"/>
        <v>1.7641662550278738</v>
      </c>
      <c r="I981" s="138">
        <v>566.84</v>
      </c>
      <c r="J981" s="18" t="s">
        <v>160</v>
      </c>
      <c r="K981" s="41" t="s">
        <v>24</v>
      </c>
      <c r="L981" s="74" t="s">
        <v>916</v>
      </c>
      <c r="M981" s="13" t="s">
        <v>79</v>
      </c>
      <c r="N981" s="18" t="s">
        <v>25</v>
      </c>
      <c r="O981" s="33"/>
    </row>
    <row r="982" spans="1:15">
      <c r="A982" s="52">
        <v>43551</v>
      </c>
      <c r="B982" s="18" t="s">
        <v>492</v>
      </c>
      <c r="C982" s="13" t="s">
        <v>21</v>
      </c>
      <c r="D982" s="13" t="s">
        <v>22</v>
      </c>
      <c r="E982" s="46"/>
      <c r="F982" s="46">
        <v>1000</v>
      </c>
      <c r="G982" s="42">
        <f t="shared" si="30"/>
        <v>-8278724</v>
      </c>
      <c r="H982" s="138">
        <f t="shared" si="31"/>
        <v>1.7641662550278738</v>
      </c>
      <c r="I982" s="138">
        <v>566.84</v>
      </c>
      <c r="J982" s="18" t="s">
        <v>160</v>
      </c>
      <c r="K982" s="41" t="s">
        <v>24</v>
      </c>
      <c r="L982" s="74" t="s">
        <v>916</v>
      </c>
      <c r="M982" s="13" t="s">
        <v>79</v>
      </c>
      <c r="N982" s="18" t="s">
        <v>25</v>
      </c>
      <c r="O982" s="33"/>
    </row>
    <row r="983" spans="1:15">
      <c r="A983" s="52">
        <v>43551</v>
      </c>
      <c r="B983" s="18" t="s">
        <v>493</v>
      </c>
      <c r="C983" s="13" t="s">
        <v>21</v>
      </c>
      <c r="D983" s="13" t="s">
        <v>22</v>
      </c>
      <c r="E983" s="46"/>
      <c r="F983" s="46">
        <v>1000</v>
      </c>
      <c r="G983" s="42">
        <f t="shared" si="30"/>
        <v>-8279724</v>
      </c>
      <c r="H983" s="138">
        <f t="shared" si="31"/>
        <v>1.7641662550278738</v>
      </c>
      <c r="I983" s="138">
        <v>566.84</v>
      </c>
      <c r="J983" s="18" t="s">
        <v>160</v>
      </c>
      <c r="K983" s="41" t="s">
        <v>24</v>
      </c>
      <c r="L983" s="74" t="s">
        <v>916</v>
      </c>
      <c r="M983" s="13" t="s">
        <v>79</v>
      </c>
      <c r="N983" s="18" t="s">
        <v>25</v>
      </c>
      <c r="O983" s="33"/>
    </row>
    <row r="984" spans="1:15">
      <c r="A984" s="52">
        <v>43551</v>
      </c>
      <c r="B984" s="18" t="s">
        <v>494</v>
      </c>
      <c r="C984" s="13" t="s">
        <v>41</v>
      </c>
      <c r="D984" s="13" t="s">
        <v>22</v>
      </c>
      <c r="E984" s="46"/>
      <c r="F984" s="46">
        <v>45000</v>
      </c>
      <c r="G984" s="42">
        <f t="shared" si="30"/>
        <v>-8324724</v>
      </c>
      <c r="H984" s="138">
        <f t="shared" si="31"/>
        <v>79.387481476254322</v>
      </c>
      <c r="I984" s="138">
        <v>566.84</v>
      </c>
      <c r="J984" s="18" t="s">
        <v>160</v>
      </c>
      <c r="K984" s="41" t="s">
        <v>29</v>
      </c>
      <c r="L984" s="74" t="s">
        <v>916</v>
      </c>
      <c r="M984" s="13" t="s">
        <v>79</v>
      </c>
      <c r="N984" s="41" t="s">
        <v>58</v>
      </c>
      <c r="O984" s="33"/>
    </row>
    <row r="985" spans="1:15">
      <c r="A985" s="52">
        <v>43551</v>
      </c>
      <c r="B985" s="41" t="s">
        <v>565</v>
      </c>
      <c r="C985" s="13" t="s">
        <v>41</v>
      </c>
      <c r="D985" s="41" t="s">
        <v>77</v>
      </c>
      <c r="E985" s="38"/>
      <c r="F985" s="38">
        <v>45000</v>
      </c>
      <c r="G985" s="42">
        <f t="shared" si="30"/>
        <v>-8369724</v>
      </c>
      <c r="H985" s="138">
        <f t="shared" si="31"/>
        <v>80.362883063075927</v>
      </c>
      <c r="I985" s="138">
        <v>559.96</v>
      </c>
      <c r="J985" s="18" t="s">
        <v>132</v>
      </c>
      <c r="K985" s="41">
        <v>9</v>
      </c>
      <c r="L985" s="74" t="s">
        <v>919</v>
      </c>
      <c r="M985" s="13" t="s">
        <v>79</v>
      </c>
      <c r="N985" s="18" t="s">
        <v>36</v>
      </c>
      <c r="O985" s="57"/>
    </row>
    <row r="986" spans="1:15">
      <c r="A986" s="52">
        <v>43551</v>
      </c>
      <c r="B986" s="41" t="s">
        <v>567</v>
      </c>
      <c r="C986" s="13" t="s">
        <v>21</v>
      </c>
      <c r="D986" s="41" t="s">
        <v>77</v>
      </c>
      <c r="E986" s="38"/>
      <c r="F986" s="38">
        <v>300</v>
      </c>
      <c r="G986" s="42">
        <f t="shared" si="30"/>
        <v>-8370024</v>
      </c>
      <c r="H986" s="138">
        <f t="shared" si="31"/>
        <v>0.53575255375383957</v>
      </c>
      <c r="I986" s="138">
        <v>559.96</v>
      </c>
      <c r="J986" s="18" t="s">
        <v>132</v>
      </c>
      <c r="K986" s="41" t="s">
        <v>24</v>
      </c>
      <c r="L986" s="74" t="s">
        <v>919</v>
      </c>
      <c r="M986" s="13" t="s">
        <v>79</v>
      </c>
      <c r="N986" s="18" t="s">
        <v>25</v>
      </c>
    </row>
    <row r="987" spans="1:15">
      <c r="A987" s="52">
        <v>43551</v>
      </c>
      <c r="B987" s="41" t="s">
        <v>568</v>
      </c>
      <c r="C987" s="13" t="s">
        <v>21</v>
      </c>
      <c r="D987" s="41" t="s">
        <v>77</v>
      </c>
      <c r="E987" s="38"/>
      <c r="F987" s="38">
        <v>5000</v>
      </c>
      <c r="G987" s="42">
        <f t="shared" si="30"/>
        <v>-8375024</v>
      </c>
      <c r="H987" s="138">
        <f t="shared" si="31"/>
        <v>8.9292092292306595</v>
      </c>
      <c r="I987" s="138">
        <v>559.96</v>
      </c>
      <c r="J987" s="18" t="s">
        <v>132</v>
      </c>
      <c r="K987" s="41" t="s">
        <v>24</v>
      </c>
      <c r="L987" s="74" t="s">
        <v>919</v>
      </c>
      <c r="M987" s="13" t="s">
        <v>79</v>
      </c>
      <c r="N987" s="18" t="s">
        <v>25</v>
      </c>
    </row>
    <row r="988" spans="1:15">
      <c r="A988" s="52">
        <v>43551</v>
      </c>
      <c r="B988" s="41" t="s">
        <v>569</v>
      </c>
      <c r="C988" s="13" t="s">
        <v>21</v>
      </c>
      <c r="D988" s="41" t="s">
        <v>77</v>
      </c>
      <c r="E988" s="38"/>
      <c r="F988" s="38">
        <v>300</v>
      </c>
      <c r="G988" s="42">
        <f t="shared" si="30"/>
        <v>-8375324</v>
      </c>
      <c r="H988" s="138">
        <f t="shared" si="31"/>
        <v>0.53575255375383957</v>
      </c>
      <c r="I988" s="138">
        <v>559.96</v>
      </c>
      <c r="J988" s="18" t="s">
        <v>132</v>
      </c>
      <c r="K988" s="41" t="s">
        <v>24</v>
      </c>
      <c r="L988" s="74" t="s">
        <v>919</v>
      </c>
      <c r="M988" s="13" t="s">
        <v>79</v>
      </c>
      <c r="N988" s="18" t="s">
        <v>25</v>
      </c>
    </row>
    <row r="989" spans="1:15">
      <c r="A989" s="52">
        <v>43551</v>
      </c>
      <c r="B989" s="41" t="s">
        <v>570</v>
      </c>
      <c r="C989" s="13" t="s">
        <v>21</v>
      </c>
      <c r="D989" s="41" t="s">
        <v>77</v>
      </c>
      <c r="E989" s="38"/>
      <c r="F989" s="38">
        <v>300</v>
      </c>
      <c r="G989" s="42">
        <f t="shared" si="30"/>
        <v>-8375624</v>
      </c>
      <c r="H989" s="138">
        <f t="shared" si="31"/>
        <v>0.53575255375383957</v>
      </c>
      <c r="I989" s="138">
        <v>559.96</v>
      </c>
      <c r="J989" s="18" t="s">
        <v>132</v>
      </c>
      <c r="K989" s="41" t="s">
        <v>24</v>
      </c>
      <c r="L989" s="74" t="s">
        <v>919</v>
      </c>
      <c r="M989" s="13" t="s">
        <v>79</v>
      </c>
      <c r="N989" s="18" t="s">
        <v>25</v>
      </c>
    </row>
    <row r="990" spans="1:15">
      <c r="A990" s="52">
        <v>43551</v>
      </c>
      <c r="B990" s="41" t="s">
        <v>571</v>
      </c>
      <c r="C990" s="13" t="s">
        <v>21</v>
      </c>
      <c r="D990" s="41" t="s">
        <v>77</v>
      </c>
      <c r="E990" s="38"/>
      <c r="F990" s="38">
        <v>10000</v>
      </c>
      <c r="G990" s="42">
        <f t="shared" si="30"/>
        <v>-8385624</v>
      </c>
      <c r="H990" s="138">
        <f t="shared" si="31"/>
        <v>17.858418458461319</v>
      </c>
      <c r="I990" s="138">
        <v>559.96</v>
      </c>
      <c r="J990" s="18" t="s">
        <v>132</v>
      </c>
      <c r="K990" s="41" t="s">
        <v>29</v>
      </c>
      <c r="L990" s="74" t="s">
        <v>919</v>
      </c>
      <c r="M990" s="13" t="s">
        <v>79</v>
      </c>
      <c r="N990" s="18" t="s">
        <v>36</v>
      </c>
      <c r="O990" s="57"/>
    </row>
    <row r="991" spans="1:15">
      <c r="A991" s="52">
        <v>43551</v>
      </c>
      <c r="B991" s="41" t="s">
        <v>572</v>
      </c>
      <c r="C991" s="13" t="s">
        <v>21</v>
      </c>
      <c r="D991" s="41" t="s">
        <v>77</v>
      </c>
      <c r="E991" s="38"/>
      <c r="F991" s="38">
        <v>500</v>
      </c>
      <c r="G991" s="42">
        <f t="shared" si="30"/>
        <v>-8386124</v>
      </c>
      <c r="H991" s="138">
        <f t="shared" si="31"/>
        <v>0.89292092292306591</v>
      </c>
      <c r="I991" s="138">
        <v>559.96</v>
      </c>
      <c r="J991" s="18" t="s">
        <v>132</v>
      </c>
      <c r="K991" s="41" t="s">
        <v>24</v>
      </c>
      <c r="L991" s="74" t="s">
        <v>919</v>
      </c>
      <c r="M991" s="13" t="s">
        <v>79</v>
      </c>
      <c r="N991" s="18" t="s">
        <v>25</v>
      </c>
    </row>
    <row r="992" spans="1:15">
      <c r="A992" s="52">
        <v>43551</v>
      </c>
      <c r="B992" s="41" t="s">
        <v>651</v>
      </c>
      <c r="C992" s="13" t="s">
        <v>21</v>
      </c>
      <c r="D992" s="41" t="s">
        <v>77</v>
      </c>
      <c r="E992" s="40"/>
      <c r="F992" s="40">
        <v>2000</v>
      </c>
      <c r="G992" s="42">
        <f t="shared" si="30"/>
        <v>-8388124</v>
      </c>
      <c r="H992" s="138">
        <f t="shared" si="31"/>
        <v>3.5716836916922636</v>
      </c>
      <c r="I992" s="138">
        <v>559.96</v>
      </c>
      <c r="J992" s="18" t="s">
        <v>588</v>
      </c>
      <c r="K992" s="41" t="s">
        <v>24</v>
      </c>
      <c r="L992" s="74" t="s">
        <v>919</v>
      </c>
      <c r="M992" s="13" t="s">
        <v>79</v>
      </c>
      <c r="N992" s="18" t="s">
        <v>25</v>
      </c>
      <c r="O992" s="30"/>
    </row>
    <row r="993" spans="1:15">
      <c r="A993" s="52">
        <v>43551</v>
      </c>
      <c r="B993" s="41" t="s">
        <v>652</v>
      </c>
      <c r="C993" s="13" t="s">
        <v>21</v>
      </c>
      <c r="D993" s="41" t="s">
        <v>77</v>
      </c>
      <c r="E993" s="40"/>
      <c r="F993" s="40">
        <v>8000</v>
      </c>
      <c r="G993" s="42">
        <f t="shared" si="30"/>
        <v>-8396124</v>
      </c>
      <c r="H993" s="138">
        <f t="shared" si="31"/>
        <v>14.286734766769055</v>
      </c>
      <c r="I993" s="138">
        <v>559.96</v>
      </c>
      <c r="J993" s="18" t="s">
        <v>588</v>
      </c>
      <c r="K993" s="41" t="s">
        <v>24</v>
      </c>
      <c r="L993" s="74" t="s">
        <v>919</v>
      </c>
      <c r="M993" s="13" t="s">
        <v>79</v>
      </c>
      <c r="N993" s="18" t="s">
        <v>25</v>
      </c>
      <c r="O993" s="58"/>
    </row>
    <row r="994" spans="1:15">
      <c r="A994" s="52">
        <v>43551</v>
      </c>
      <c r="B994" s="41" t="s">
        <v>653</v>
      </c>
      <c r="C994" s="13" t="s">
        <v>21</v>
      </c>
      <c r="D994" s="41" t="s">
        <v>77</v>
      </c>
      <c r="E994" s="40"/>
      <c r="F994" s="40">
        <v>500</v>
      </c>
      <c r="G994" s="42">
        <f t="shared" si="30"/>
        <v>-8396624</v>
      </c>
      <c r="H994" s="138">
        <f t="shared" si="31"/>
        <v>0.89292092292306591</v>
      </c>
      <c r="I994" s="138">
        <v>559.96</v>
      </c>
      <c r="J994" s="18" t="s">
        <v>588</v>
      </c>
      <c r="K994" s="41" t="s">
        <v>24</v>
      </c>
      <c r="L994" s="74" t="s">
        <v>919</v>
      </c>
      <c r="M994" s="13" t="s">
        <v>79</v>
      </c>
      <c r="N994" s="18" t="s">
        <v>25</v>
      </c>
      <c r="O994" s="30"/>
    </row>
    <row r="995" spans="1:15">
      <c r="A995" s="52">
        <v>43551</v>
      </c>
      <c r="B995" s="41" t="s">
        <v>654</v>
      </c>
      <c r="C995" s="13" t="s">
        <v>21</v>
      </c>
      <c r="D995" s="41" t="s">
        <v>77</v>
      </c>
      <c r="E995" s="40"/>
      <c r="F995" s="40">
        <v>500</v>
      </c>
      <c r="G995" s="42">
        <f t="shared" si="30"/>
        <v>-8397124</v>
      </c>
      <c r="H995" s="138">
        <f t="shared" si="31"/>
        <v>0.89292092292306591</v>
      </c>
      <c r="I995" s="138">
        <v>559.96</v>
      </c>
      <c r="J995" s="18" t="s">
        <v>588</v>
      </c>
      <c r="K995" s="41" t="s">
        <v>24</v>
      </c>
      <c r="L995" s="74" t="s">
        <v>919</v>
      </c>
      <c r="M995" s="13" t="s">
        <v>79</v>
      </c>
      <c r="N995" s="18" t="s">
        <v>25</v>
      </c>
      <c r="O995" s="30"/>
    </row>
    <row r="996" spans="1:15">
      <c r="A996" s="52">
        <v>43551</v>
      </c>
      <c r="B996" s="41" t="s">
        <v>655</v>
      </c>
      <c r="C996" s="41" t="s">
        <v>80</v>
      </c>
      <c r="D996" s="41" t="s">
        <v>77</v>
      </c>
      <c r="E996" s="40"/>
      <c r="F996" s="40">
        <v>2200</v>
      </c>
      <c r="G996" s="42">
        <f t="shared" si="30"/>
        <v>-8399324</v>
      </c>
      <c r="H996" s="138">
        <f t="shared" si="31"/>
        <v>3.9288520608614896</v>
      </c>
      <c r="I996" s="138">
        <v>559.96</v>
      </c>
      <c r="J996" s="18" t="s">
        <v>588</v>
      </c>
      <c r="K996" s="41" t="s">
        <v>24</v>
      </c>
      <c r="L996" s="74" t="s">
        <v>919</v>
      </c>
      <c r="M996" s="13" t="s">
        <v>79</v>
      </c>
      <c r="N996" s="18" t="s">
        <v>25</v>
      </c>
      <c r="O996" s="58"/>
    </row>
    <row r="997" spans="1:15">
      <c r="A997" s="52">
        <v>43551</v>
      </c>
      <c r="B997" s="41" t="s">
        <v>656</v>
      </c>
      <c r="C997" s="13" t="s">
        <v>21</v>
      </c>
      <c r="D997" s="41" t="s">
        <v>77</v>
      </c>
      <c r="E997" s="40"/>
      <c r="F997" s="40">
        <v>500</v>
      </c>
      <c r="G997" s="42">
        <f t="shared" si="30"/>
        <v>-8399824</v>
      </c>
      <c r="H997" s="138">
        <f t="shared" si="31"/>
        <v>0.89292092292306591</v>
      </c>
      <c r="I997" s="138">
        <v>559.96</v>
      </c>
      <c r="J997" s="18" t="s">
        <v>588</v>
      </c>
      <c r="K997" s="41" t="s">
        <v>24</v>
      </c>
      <c r="L997" s="74" t="s">
        <v>919</v>
      </c>
      <c r="M997" s="13" t="s">
        <v>79</v>
      </c>
      <c r="N997" s="18" t="s">
        <v>25</v>
      </c>
      <c r="O997" s="30"/>
    </row>
    <row r="998" spans="1:15">
      <c r="A998" s="52">
        <v>43551</v>
      </c>
      <c r="B998" s="41" t="s">
        <v>82</v>
      </c>
      <c r="C998" s="13" t="s">
        <v>21</v>
      </c>
      <c r="D998" s="41" t="s">
        <v>77</v>
      </c>
      <c r="E998" s="40"/>
      <c r="F998" s="40">
        <v>500</v>
      </c>
      <c r="G998" s="42">
        <f t="shared" si="30"/>
        <v>-8400324</v>
      </c>
      <c r="H998" s="138">
        <f t="shared" si="31"/>
        <v>0.89292092292306591</v>
      </c>
      <c r="I998" s="138">
        <v>559.96</v>
      </c>
      <c r="J998" s="18" t="s">
        <v>588</v>
      </c>
      <c r="K998" s="41" t="s">
        <v>24</v>
      </c>
      <c r="L998" s="74" t="s">
        <v>919</v>
      </c>
      <c r="M998" s="13" t="s">
        <v>79</v>
      </c>
      <c r="N998" s="18" t="s">
        <v>25</v>
      </c>
      <c r="O998" s="30"/>
    </row>
    <row r="999" spans="1:15">
      <c r="A999" s="52">
        <v>43551</v>
      </c>
      <c r="B999" s="41" t="s">
        <v>595</v>
      </c>
      <c r="C999" s="13" t="s">
        <v>21</v>
      </c>
      <c r="D999" s="41" t="s">
        <v>77</v>
      </c>
      <c r="E999" s="40"/>
      <c r="F999" s="40">
        <v>500</v>
      </c>
      <c r="G999" s="42">
        <f t="shared" si="30"/>
        <v>-8400824</v>
      </c>
      <c r="H999" s="138">
        <f t="shared" si="31"/>
        <v>0.89292092292306591</v>
      </c>
      <c r="I999" s="138">
        <v>559.96</v>
      </c>
      <c r="J999" s="18" t="s">
        <v>588</v>
      </c>
      <c r="K999" s="41" t="s">
        <v>24</v>
      </c>
      <c r="L999" s="74" t="s">
        <v>919</v>
      </c>
      <c r="M999" s="13" t="s">
        <v>79</v>
      </c>
      <c r="N999" s="18" t="s">
        <v>25</v>
      </c>
      <c r="O999" s="30"/>
    </row>
    <row r="1000" spans="1:15">
      <c r="A1000" s="52">
        <v>43551</v>
      </c>
      <c r="B1000" s="41" t="s">
        <v>810</v>
      </c>
      <c r="C1000" s="13" t="s">
        <v>21</v>
      </c>
      <c r="D1000" s="13" t="s">
        <v>22</v>
      </c>
      <c r="E1000" s="46"/>
      <c r="F1000" s="46">
        <v>10000</v>
      </c>
      <c r="G1000" s="42">
        <f t="shared" si="30"/>
        <v>-8410824</v>
      </c>
      <c r="H1000" s="138">
        <f t="shared" si="31"/>
        <v>17.641662550278738</v>
      </c>
      <c r="I1000" s="138">
        <v>566.84</v>
      </c>
      <c r="J1000" s="41" t="s">
        <v>148</v>
      </c>
      <c r="K1000" s="41" t="s">
        <v>811</v>
      </c>
      <c r="L1000" s="74" t="s">
        <v>916</v>
      </c>
      <c r="M1000" s="13" t="s">
        <v>79</v>
      </c>
      <c r="N1000" s="13" t="s">
        <v>36</v>
      </c>
      <c r="O1000" s="58"/>
    </row>
    <row r="1001" spans="1:15">
      <c r="A1001" s="52">
        <v>43551</v>
      </c>
      <c r="B1001" s="41" t="s">
        <v>813</v>
      </c>
      <c r="C1001" s="13" t="s">
        <v>21</v>
      </c>
      <c r="D1001" s="13" t="s">
        <v>22</v>
      </c>
      <c r="E1001" s="46"/>
      <c r="F1001" s="46">
        <v>1000</v>
      </c>
      <c r="G1001" s="42">
        <f t="shared" si="30"/>
        <v>-8411824</v>
      </c>
      <c r="H1001" s="138">
        <f t="shared" si="31"/>
        <v>1.7641662550278738</v>
      </c>
      <c r="I1001" s="138">
        <v>566.84</v>
      </c>
      <c r="J1001" s="41" t="s">
        <v>148</v>
      </c>
      <c r="K1001" s="41" t="s">
        <v>31</v>
      </c>
      <c r="L1001" s="74" t="s">
        <v>916</v>
      </c>
      <c r="M1001" s="13" t="s">
        <v>79</v>
      </c>
      <c r="N1001" s="13" t="s">
        <v>25</v>
      </c>
      <c r="O1001" s="29"/>
    </row>
    <row r="1002" spans="1:15">
      <c r="A1002" s="52">
        <v>43551</v>
      </c>
      <c r="B1002" s="41" t="s">
        <v>814</v>
      </c>
      <c r="C1002" s="13" t="s">
        <v>21</v>
      </c>
      <c r="D1002" s="13" t="s">
        <v>22</v>
      </c>
      <c r="E1002" s="46"/>
      <c r="F1002" s="46">
        <v>300</v>
      </c>
      <c r="G1002" s="42">
        <f t="shared" si="30"/>
        <v>-8412124</v>
      </c>
      <c r="H1002" s="138">
        <f t="shared" si="31"/>
        <v>0.52924987650836208</v>
      </c>
      <c r="I1002" s="138">
        <v>566.84</v>
      </c>
      <c r="J1002" s="41" t="s">
        <v>148</v>
      </c>
      <c r="K1002" s="41" t="s">
        <v>31</v>
      </c>
      <c r="L1002" s="74" t="s">
        <v>916</v>
      </c>
      <c r="M1002" s="13" t="s">
        <v>79</v>
      </c>
      <c r="N1002" s="13" t="s">
        <v>25</v>
      </c>
      <c r="O1002" s="29"/>
    </row>
    <row r="1003" spans="1:15">
      <c r="A1003" s="52">
        <v>43551</v>
      </c>
      <c r="B1003" s="18" t="s">
        <v>886</v>
      </c>
      <c r="C1003" s="13" t="s">
        <v>21</v>
      </c>
      <c r="D1003" s="41" t="s">
        <v>77</v>
      </c>
      <c r="E1003" s="40"/>
      <c r="F1003" s="40">
        <v>1000</v>
      </c>
      <c r="G1003" s="42">
        <f t="shared" si="30"/>
        <v>-8413124</v>
      </c>
      <c r="H1003" s="138">
        <f t="shared" si="31"/>
        <v>1.7858418458461318</v>
      </c>
      <c r="I1003" s="138">
        <v>559.96</v>
      </c>
      <c r="J1003" s="18" t="s">
        <v>855</v>
      </c>
      <c r="K1003" s="18" t="s">
        <v>856</v>
      </c>
      <c r="L1003" s="74" t="s">
        <v>919</v>
      </c>
      <c r="M1003" s="13" t="s">
        <v>79</v>
      </c>
      <c r="N1003" s="18" t="s">
        <v>25</v>
      </c>
      <c r="O1003" s="53"/>
    </row>
    <row r="1004" spans="1:15">
      <c r="A1004" s="52">
        <v>43551</v>
      </c>
      <c r="B1004" s="18" t="s">
        <v>887</v>
      </c>
      <c r="C1004" s="13" t="s">
        <v>21</v>
      </c>
      <c r="D1004" s="41" t="s">
        <v>77</v>
      </c>
      <c r="E1004" s="46"/>
      <c r="F1004" s="40">
        <v>8000</v>
      </c>
      <c r="G1004" s="42">
        <f t="shared" si="30"/>
        <v>-8421124</v>
      </c>
      <c r="H1004" s="138">
        <f t="shared" si="31"/>
        <v>14.286734766769055</v>
      </c>
      <c r="I1004" s="138">
        <v>559.96</v>
      </c>
      <c r="J1004" s="18" t="s">
        <v>855</v>
      </c>
      <c r="K1004" s="18" t="s">
        <v>856</v>
      </c>
      <c r="L1004" s="74" t="s">
        <v>919</v>
      </c>
      <c r="M1004" s="13" t="s">
        <v>79</v>
      </c>
      <c r="N1004" s="18" t="s">
        <v>25</v>
      </c>
      <c r="O1004" s="58"/>
    </row>
    <row r="1005" spans="1:15">
      <c r="A1005" s="52">
        <v>43551</v>
      </c>
      <c r="B1005" s="18" t="s">
        <v>888</v>
      </c>
      <c r="C1005" s="13" t="s">
        <v>21</v>
      </c>
      <c r="D1005" s="41" t="s">
        <v>77</v>
      </c>
      <c r="E1005" s="40"/>
      <c r="F1005" s="40">
        <v>1000</v>
      </c>
      <c r="G1005" s="42">
        <f t="shared" si="30"/>
        <v>-8422124</v>
      </c>
      <c r="H1005" s="138">
        <f t="shared" si="31"/>
        <v>1.7858418458461318</v>
      </c>
      <c r="I1005" s="138">
        <v>559.96</v>
      </c>
      <c r="J1005" s="18" t="s">
        <v>855</v>
      </c>
      <c r="K1005" s="18" t="s">
        <v>856</v>
      </c>
      <c r="L1005" s="74" t="s">
        <v>919</v>
      </c>
      <c r="M1005" s="13" t="s">
        <v>79</v>
      </c>
      <c r="N1005" s="18" t="s">
        <v>25</v>
      </c>
      <c r="O1005" s="53"/>
    </row>
    <row r="1006" spans="1:15">
      <c r="A1006" s="52">
        <v>43551</v>
      </c>
      <c r="B1006" s="18" t="s">
        <v>889</v>
      </c>
      <c r="C1006" s="13" t="s">
        <v>21</v>
      </c>
      <c r="D1006" s="41" t="s">
        <v>77</v>
      </c>
      <c r="E1006" s="40"/>
      <c r="F1006" s="40">
        <v>500</v>
      </c>
      <c r="G1006" s="42">
        <f t="shared" si="30"/>
        <v>-8422624</v>
      </c>
      <c r="H1006" s="138">
        <f t="shared" si="31"/>
        <v>0.89292092292306591</v>
      </c>
      <c r="I1006" s="138">
        <v>559.96</v>
      </c>
      <c r="J1006" s="18" t="s">
        <v>855</v>
      </c>
      <c r="K1006" s="18" t="s">
        <v>856</v>
      </c>
      <c r="L1006" s="74" t="s">
        <v>919</v>
      </c>
      <c r="M1006" s="13" t="s">
        <v>79</v>
      </c>
      <c r="N1006" s="18" t="s">
        <v>25</v>
      </c>
      <c r="O1006" s="53"/>
    </row>
    <row r="1007" spans="1:15">
      <c r="A1007" s="52">
        <v>43551</v>
      </c>
      <c r="B1007" s="18" t="s">
        <v>890</v>
      </c>
      <c r="C1007" s="13" t="s">
        <v>21</v>
      </c>
      <c r="D1007" s="41" t="s">
        <v>77</v>
      </c>
      <c r="E1007" s="40"/>
      <c r="F1007" s="40">
        <v>500</v>
      </c>
      <c r="G1007" s="42">
        <f t="shared" si="30"/>
        <v>-8423124</v>
      </c>
      <c r="H1007" s="138">
        <f t="shared" si="31"/>
        <v>0.89292092292306591</v>
      </c>
      <c r="I1007" s="138">
        <v>559.96</v>
      </c>
      <c r="J1007" s="18" t="s">
        <v>855</v>
      </c>
      <c r="K1007" s="18" t="s">
        <v>856</v>
      </c>
      <c r="L1007" s="74" t="s">
        <v>919</v>
      </c>
      <c r="M1007" s="13" t="s">
        <v>79</v>
      </c>
      <c r="N1007" s="18" t="s">
        <v>25</v>
      </c>
      <c r="O1007" s="53"/>
    </row>
    <row r="1008" spans="1:15">
      <c r="A1008" s="52">
        <v>43551</v>
      </c>
      <c r="B1008" s="18" t="s">
        <v>891</v>
      </c>
      <c r="C1008" s="13" t="s">
        <v>21</v>
      </c>
      <c r="D1008" s="41" t="s">
        <v>77</v>
      </c>
      <c r="E1008" s="40"/>
      <c r="F1008" s="40">
        <v>1000</v>
      </c>
      <c r="G1008" s="42">
        <f t="shared" si="30"/>
        <v>-8424124</v>
      </c>
      <c r="H1008" s="138">
        <f t="shared" si="31"/>
        <v>1.7858418458461318</v>
      </c>
      <c r="I1008" s="138">
        <v>559.96</v>
      </c>
      <c r="J1008" s="18" t="s">
        <v>855</v>
      </c>
      <c r="K1008" s="18" t="s">
        <v>856</v>
      </c>
      <c r="L1008" s="74" t="s">
        <v>919</v>
      </c>
      <c r="M1008" s="13" t="s">
        <v>79</v>
      </c>
      <c r="N1008" s="18" t="s">
        <v>25</v>
      </c>
      <c r="O1008" s="53"/>
    </row>
    <row r="1009" spans="1:15">
      <c r="A1009" s="52">
        <v>43552</v>
      </c>
      <c r="B1009" s="13" t="s">
        <v>179</v>
      </c>
      <c r="C1009" s="13" t="s">
        <v>21</v>
      </c>
      <c r="D1009" s="13" t="s">
        <v>142</v>
      </c>
      <c r="E1009" s="38"/>
      <c r="F1009" s="38">
        <v>5000</v>
      </c>
      <c r="G1009" s="42">
        <f t="shared" si="30"/>
        <v>-8429124</v>
      </c>
      <c r="H1009" s="138">
        <f t="shared" si="31"/>
        <v>8.9292092292306595</v>
      </c>
      <c r="I1009" s="138">
        <v>559.96</v>
      </c>
      <c r="J1009" s="13" t="s">
        <v>59</v>
      </c>
      <c r="K1009" s="13" t="s">
        <v>24</v>
      </c>
      <c r="L1009" s="74" t="s">
        <v>919</v>
      </c>
      <c r="M1009" s="13" t="s">
        <v>79</v>
      </c>
      <c r="N1009" s="18" t="s">
        <v>25</v>
      </c>
      <c r="O1009" s="60"/>
    </row>
    <row r="1010" spans="1:15">
      <c r="A1010" s="52">
        <v>43552</v>
      </c>
      <c r="B1010" s="41" t="s">
        <v>354</v>
      </c>
      <c r="C1010" s="13" t="s">
        <v>21</v>
      </c>
      <c r="D1010" s="41" t="s">
        <v>77</v>
      </c>
      <c r="E1010" s="46"/>
      <c r="F1010" s="46">
        <v>1000</v>
      </c>
      <c r="G1010" s="42">
        <f t="shared" si="30"/>
        <v>-8430124</v>
      </c>
      <c r="H1010" s="138">
        <f t="shared" si="31"/>
        <v>1.7858418458461318</v>
      </c>
      <c r="I1010" s="138">
        <v>559.96</v>
      </c>
      <c r="J1010" s="41" t="s">
        <v>145</v>
      </c>
      <c r="K1010" s="13" t="s">
        <v>24</v>
      </c>
      <c r="L1010" s="74" t="s">
        <v>919</v>
      </c>
      <c r="M1010" s="13" t="s">
        <v>79</v>
      </c>
      <c r="N1010" s="18" t="s">
        <v>25</v>
      </c>
      <c r="O1010" s="29"/>
    </row>
    <row r="1011" spans="1:15">
      <c r="A1011" s="52">
        <v>43552</v>
      </c>
      <c r="B1011" s="13" t="s">
        <v>26</v>
      </c>
      <c r="C1011" s="41" t="s">
        <v>27</v>
      </c>
      <c r="D1011" s="41" t="s">
        <v>77</v>
      </c>
      <c r="E1011" s="46"/>
      <c r="F1011" s="46">
        <v>1000</v>
      </c>
      <c r="G1011" s="42">
        <f t="shared" si="30"/>
        <v>-8431124</v>
      </c>
      <c r="H1011" s="138">
        <f t="shared" si="31"/>
        <v>1.7858418458461318</v>
      </c>
      <c r="I1011" s="138">
        <v>559.96</v>
      </c>
      <c r="J1011" s="41" t="s">
        <v>145</v>
      </c>
      <c r="K1011" s="13" t="s">
        <v>24</v>
      </c>
      <c r="L1011" s="74" t="s">
        <v>919</v>
      </c>
      <c r="M1011" s="13" t="s">
        <v>79</v>
      </c>
      <c r="N1011" s="18" t="s">
        <v>25</v>
      </c>
      <c r="O1011" s="58"/>
    </row>
    <row r="1012" spans="1:15">
      <c r="A1012" s="52">
        <v>43552</v>
      </c>
      <c r="B1012" s="41" t="s">
        <v>295</v>
      </c>
      <c r="C1012" s="13" t="s">
        <v>21</v>
      </c>
      <c r="D1012" s="41" t="s">
        <v>77</v>
      </c>
      <c r="E1012" s="46"/>
      <c r="F1012" s="46">
        <v>1000</v>
      </c>
      <c r="G1012" s="42">
        <f t="shared" si="30"/>
        <v>-8432124</v>
      </c>
      <c r="H1012" s="138">
        <f t="shared" si="31"/>
        <v>1.7858418458461318</v>
      </c>
      <c r="I1012" s="138">
        <v>559.96</v>
      </c>
      <c r="J1012" s="41" t="s">
        <v>145</v>
      </c>
      <c r="K1012" s="13" t="s">
        <v>24</v>
      </c>
      <c r="L1012" s="74" t="s">
        <v>919</v>
      </c>
      <c r="M1012" s="13" t="s">
        <v>79</v>
      </c>
      <c r="N1012" s="18" t="s">
        <v>25</v>
      </c>
      <c r="O1012" s="29"/>
    </row>
    <row r="1013" spans="1:15">
      <c r="A1013" s="52">
        <v>43552</v>
      </c>
      <c r="B1013" s="18" t="s">
        <v>470</v>
      </c>
      <c r="C1013" s="13" t="s">
        <v>21</v>
      </c>
      <c r="D1013" s="13" t="s">
        <v>22</v>
      </c>
      <c r="E1013" s="46"/>
      <c r="F1013" s="46">
        <v>500</v>
      </c>
      <c r="G1013" s="42">
        <f t="shared" si="30"/>
        <v>-8432624</v>
      </c>
      <c r="H1013" s="138">
        <f t="shared" si="31"/>
        <v>0.88208312751393692</v>
      </c>
      <c r="I1013" s="138">
        <v>566.84</v>
      </c>
      <c r="J1013" s="18" t="s">
        <v>160</v>
      </c>
      <c r="K1013" s="41" t="s">
        <v>24</v>
      </c>
      <c r="L1013" s="74" t="s">
        <v>916</v>
      </c>
      <c r="M1013" s="13" t="s">
        <v>79</v>
      </c>
      <c r="N1013" s="18" t="s">
        <v>25</v>
      </c>
      <c r="O1013" s="33"/>
    </row>
    <row r="1014" spans="1:15">
      <c r="A1014" s="52">
        <v>43552</v>
      </c>
      <c r="B1014" s="18" t="s">
        <v>495</v>
      </c>
      <c r="C1014" s="13" t="s">
        <v>21</v>
      </c>
      <c r="D1014" s="13" t="s">
        <v>22</v>
      </c>
      <c r="E1014" s="46"/>
      <c r="F1014" s="46">
        <v>8000</v>
      </c>
      <c r="G1014" s="42">
        <f t="shared" si="30"/>
        <v>-8440624</v>
      </c>
      <c r="H1014" s="138">
        <f t="shared" si="31"/>
        <v>14.113330040222991</v>
      </c>
      <c r="I1014" s="138">
        <v>566.84</v>
      </c>
      <c r="J1014" s="18" t="s">
        <v>160</v>
      </c>
      <c r="K1014" s="41" t="s">
        <v>24</v>
      </c>
      <c r="L1014" s="74" t="s">
        <v>916</v>
      </c>
      <c r="M1014" s="13" t="s">
        <v>79</v>
      </c>
      <c r="N1014" s="18" t="s">
        <v>25</v>
      </c>
      <c r="O1014" s="58"/>
    </row>
    <row r="1015" spans="1:15">
      <c r="A1015" s="52">
        <v>43552</v>
      </c>
      <c r="B1015" s="18" t="s">
        <v>496</v>
      </c>
      <c r="C1015" s="13" t="s">
        <v>21</v>
      </c>
      <c r="D1015" s="13" t="s">
        <v>22</v>
      </c>
      <c r="E1015" s="46"/>
      <c r="F1015" s="46">
        <v>2500</v>
      </c>
      <c r="G1015" s="42">
        <f t="shared" si="30"/>
        <v>-8443124</v>
      </c>
      <c r="H1015" s="138">
        <f t="shared" si="31"/>
        <v>4.4104156375696846</v>
      </c>
      <c r="I1015" s="138">
        <v>566.84</v>
      </c>
      <c r="J1015" s="18" t="s">
        <v>160</v>
      </c>
      <c r="K1015" s="41" t="s">
        <v>24</v>
      </c>
      <c r="L1015" s="74" t="s">
        <v>916</v>
      </c>
      <c r="M1015" s="13" t="s">
        <v>79</v>
      </c>
      <c r="N1015" s="18" t="s">
        <v>25</v>
      </c>
      <c r="O1015" s="33"/>
    </row>
    <row r="1016" spans="1:15">
      <c r="A1016" s="52">
        <v>43552</v>
      </c>
      <c r="B1016" s="18" t="s">
        <v>497</v>
      </c>
      <c r="C1016" s="13" t="s">
        <v>41</v>
      </c>
      <c r="D1016" s="13" t="s">
        <v>22</v>
      </c>
      <c r="E1016" s="46"/>
      <c r="F1016" s="46">
        <v>40000</v>
      </c>
      <c r="G1016" s="42">
        <f t="shared" si="30"/>
        <v>-8483124</v>
      </c>
      <c r="H1016" s="138">
        <f t="shared" si="31"/>
        <v>70.566650201114953</v>
      </c>
      <c r="I1016" s="138">
        <v>566.84</v>
      </c>
      <c r="J1016" s="18" t="s">
        <v>160</v>
      </c>
      <c r="K1016" s="41" t="s">
        <v>24</v>
      </c>
      <c r="L1016" s="74" t="s">
        <v>916</v>
      </c>
      <c r="M1016" s="13" t="s">
        <v>79</v>
      </c>
      <c r="N1016" s="18" t="s">
        <v>25</v>
      </c>
      <c r="O1016" s="58"/>
    </row>
    <row r="1017" spans="1:15">
      <c r="A1017" s="52">
        <v>43552</v>
      </c>
      <c r="B1017" s="41" t="s">
        <v>573</v>
      </c>
      <c r="C1017" s="13" t="s">
        <v>21</v>
      </c>
      <c r="D1017" s="41" t="s">
        <v>77</v>
      </c>
      <c r="E1017" s="38"/>
      <c r="F1017" s="38">
        <v>500</v>
      </c>
      <c r="G1017" s="42">
        <f t="shared" si="30"/>
        <v>-8483624</v>
      </c>
      <c r="H1017" s="138">
        <f t="shared" si="31"/>
        <v>0.89292092292306591</v>
      </c>
      <c r="I1017" s="138">
        <v>559.96</v>
      </c>
      <c r="J1017" s="18" t="s">
        <v>132</v>
      </c>
      <c r="K1017" s="41" t="s">
        <v>24</v>
      </c>
      <c r="L1017" s="74" t="s">
        <v>919</v>
      </c>
      <c r="M1017" s="13" t="s">
        <v>79</v>
      </c>
      <c r="N1017" s="18" t="s">
        <v>25</v>
      </c>
    </row>
    <row r="1018" spans="1:15">
      <c r="A1018" s="52">
        <v>43552</v>
      </c>
      <c r="B1018" s="41" t="s">
        <v>574</v>
      </c>
      <c r="C1018" s="13" t="s">
        <v>21</v>
      </c>
      <c r="D1018" s="41" t="s">
        <v>77</v>
      </c>
      <c r="E1018" s="38"/>
      <c r="F1018" s="38">
        <v>1000</v>
      </c>
      <c r="G1018" s="42">
        <f t="shared" si="30"/>
        <v>-8484624</v>
      </c>
      <c r="H1018" s="138">
        <f t="shared" si="31"/>
        <v>1.7858418458461318</v>
      </c>
      <c r="I1018" s="138">
        <v>559.96</v>
      </c>
      <c r="J1018" s="18" t="s">
        <v>132</v>
      </c>
      <c r="K1018" s="41" t="s">
        <v>24</v>
      </c>
      <c r="L1018" s="74" t="s">
        <v>919</v>
      </c>
      <c r="M1018" s="13" t="s">
        <v>79</v>
      </c>
      <c r="N1018" s="18" t="s">
        <v>25</v>
      </c>
    </row>
    <row r="1019" spans="1:15">
      <c r="A1019" s="52">
        <v>43552</v>
      </c>
      <c r="B1019" s="41" t="s">
        <v>575</v>
      </c>
      <c r="C1019" s="13" t="s">
        <v>21</v>
      </c>
      <c r="D1019" s="41" t="s">
        <v>77</v>
      </c>
      <c r="E1019" s="38"/>
      <c r="F1019" s="38">
        <v>500</v>
      </c>
      <c r="G1019" s="42">
        <f t="shared" si="30"/>
        <v>-8485124</v>
      </c>
      <c r="H1019" s="138">
        <f t="shared" si="31"/>
        <v>0.89292092292306591</v>
      </c>
      <c r="I1019" s="138">
        <v>559.96</v>
      </c>
      <c r="J1019" s="18" t="s">
        <v>132</v>
      </c>
      <c r="K1019" s="41" t="s">
        <v>24</v>
      </c>
      <c r="L1019" s="74" t="s">
        <v>919</v>
      </c>
      <c r="M1019" s="13" t="s">
        <v>79</v>
      </c>
      <c r="N1019" s="18" t="s">
        <v>25</v>
      </c>
    </row>
    <row r="1020" spans="1:15">
      <c r="A1020" s="52">
        <v>43552</v>
      </c>
      <c r="B1020" s="41" t="s">
        <v>576</v>
      </c>
      <c r="C1020" s="13" t="s">
        <v>21</v>
      </c>
      <c r="D1020" s="41" t="s">
        <v>77</v>
      </c>
      <c r="E1020" s="38"/>
      <c r="F1020" s="38">
        <v>500</v>
      </c>
      <c r="G1020" s="42">
        <f t="shared" si="30"/>
        <v>-8485624</v>
      </c>
      <c r="H1020" s="138">
        <f t="shared" si="31"/>
        <v>0.89292092292306591</v>
      </c>
      <c r="I1020" s="138">
        <v>559.96</v>
      </c>
      <c r="J1020" s="18" t="s">
        <v>132</v>
      </c>
      <c r="K1020" s="41" t="s">
        <v>24</v>
      </c>
      <c r="L1020" s="74" t="s">
        <v>919</v>
      </c>
      <c r="M1020" s="13" t="s">
        <v>79</v>
      </c>
      <c r="N1020" s="18" t="s">
        <v>25</v>
      </c>
    </row>
    <row r="1021" spans="1:15">
      <c r="A1021" s="52">
        <v>43552</v>
      </c>
      <c r="B1021" s="41" t="s">
        <v>657</v>
      </c>
      <c r="C1021" s="13" t="s">
        <v>21</v>
      </c>
      <c r="D1021" s="41" t="s">
        <v>77</v>
      </c>
      <c r="E1021" s="40"/>
      <c r="F1021" s="40">
        <v>500</v>
      </c>
      <c r="G1021" s="42">
        <f t="shared" si="30"/>
        <v>-8486124</v>
      </c>
      <c r="H1021" s="138">
        <f t="shared" si="31"/>
        <v>0.89292092292306591</v>
      </c>
      <c r="I1021" s="138">
        <v>559.96</v>
      </c>
      <c r="J1021" s="18" t="s">
        <v>588</v>
      </c>
      <c r="K1021" s="41" t="s">
        <v>24</v>
      </c>
      <c r="L1021" s="74" t="s">
        <v>919</v>
      </c>
      <c r="M1021" s="13" t="s">
        <v>79</v>
      </c>
      <c r="N1021" s="18" t="s">
        <v>25</v>
      </c>
      <c r="O1021" s="30"/>
    </row>
    <row r="1022" spans="1:15">
      <c r="A1022" s="52">
        <v>43552</v>
      </c>
      <c r="B1022" s="41" t="s">
        <v>593</v>
      </c>
      <c r="C1022" s="13" t="s">
        <v>21</v>
      </c>
      <c r="D1022" s="41" t="s">
        <v>77</v>
      </c>
      <c r="E1022" s="40"/>
      <c r="F1022" s="40">
        <v>500</v>
      </c>
      <c r="G1022" s="42">
        <f t="shared" si="30"/>
        <v>-8486624</v>
      </c>
      <c r="H1022" s="138">
        <f t="shared" si="31"/>
        <v>0.89292092292306591</v>
      </c>
      <c r="I1022" s="138">
        <v>559.96</v>
      </c>
      <c r="J1022" s="18" t="s">
        <v>588</v>
      </c>
      <c r="K1022" s="41" t="s">
        <v>24</v>
      </c>
      <c r="L1022" s="74" t="s">
        <v>919</v>
      </c>
      <c r="M1022" s="13" t="s">
        <v>79</v>
      </c>
      <c r="N1022" s="18" t="s">
        <v>25</v>
      </c>
      <c r="O1022" s="30"/>
    </row>
    <row r="1023" spans="1:15">
      <c r="A1023" s="52">
        <v>43552</v>
      </c>
      <c r="B1023" s="41" t="s">
        <v>658</v>
      </c>
      <c r="C1023" s="13" t="s">
        <v>21</v>
      </c>
      <c r="D1023" s="41" t="s">
        <v>77</v>
      </c>
      <c r="E1023" s="40"/>
      <c r="F1023" s="40">
        <v>500</v>
      </c>
      <c r="G1023" s="42">
        <f t="shared" si="30"/>
        <v>-8487124</v>
      </c>
      <c r="H1023" s="138">
        <f t="shared" si="31"/>
        <v>0.89292092292306591</v>
      </c>
      <c r="I1023" s="138">
        <v>559.96</v>
      </c>
      <c r="J1023" s="18" t="s">
        <v>588</v>
      </c>
      <c r="K1023" s="41" t="s">
        <v>24</v>
      </c>
      <c r="L1023" s="74" t="s">
        <v>919</v>
      </c>
      <c r="M1023" s="13" t="s">
        <v>79</v>
      </c>
      <c r="N1023" s="18" t="s">
        <v>25</v>
      </c>
      <c r="O1023" s="30"/>
    </row>
    <row r="1024" spans="1:15">
      <c r="A1024" s="52">
        <v>43552</v>
      </c>
      <c r="B1024" s="41" t="s">
        <v>659</v>
      </c>
      <c r="C1024" s="13" t="s">
        <v>21</v>
      </c>
      <c r="D1024" s="41" t="s">
        <v>77</v>
      </c>
      <c r="E1024" s="40"/>
      <c r="F1024" s="40">
        <v>500</v>
      </c>
      <c r="G1024" s="42">
        <f t="shared" si="30"/>
        <v>-8487624</v>
      </c>
      <c r="H1024" s="138">
        <f t="shared" si="31"/>
        <v>0.89292092292306591</v>
      </c>
      <c r="I1024" s="138">
        <v>559.96</v>
      </c>
      <c r="J1024" s="18" t="s">
        <v>588</v>
      </c>
      <c r="K1024" s="41" t="s">
        <v>24</v>
      </c>
      <c r="L1024" s="74" t="s">
        <v>919</v>
      </c>
      <c r="M1024" s="13" t="s">
        <v>79</v>
      </c>
      <c r="N1024" s="18" t="s">
        <v>25</v>
      </c>
      <c r="O1024" s="30"/>
    </row>
    <row r="1025" spans="1:15">
      <c r="A1025" s="52">
        <v>43552</v>
      </c>
      <c r="B1025" s="41" t="s">
        <v>627</v>
      </c>
      <c r="C1025" s="13" t="s">
        <v>21</v>
      </c>
      <c r="D1025" s="41" t="s">
        <v>77</v>
      </c>
      <c r="E1025" s="40"/>
      <c r="F1025" s="40">
        <v>500</v>
      </c>
      <c r="G1025" s="42">
        <f t="shared" si="30"/>
        <v>-8488124</v>
      </c>
      <c r="H1025" s="138">
        <f t="shared" si="31"/>
        <v>0.89292092292306591</v>
      </c>
      <c r="I1025" s="138">
        <v>559.96</v>
      </c>
      <c r="J1025" s="18" t="s">
        <v>588</v>
      </c>
      <c r="K1025" s="41" t="s">
        <v>24</v>
      </c>
      <c r="L1025" s="74" t="s">
        <v>919</v>
      </c>
      <c r="M1025" s="13" t="s">
        <v>79</v>
      </c>
      <c r="N1025" s="18" t="s">
        <v>25</v>
      </c>
      <c r="O1025" s="30"/>
    </row>
    <row r="1026" spans="1:15">
      <c r="A1026" s="52">
        <v>43552</v>
      </c>
      <c r="B1026" s="41" t="s">
        <v>660</v>
      </c>
      <c r="C1026" s="13" t="s">
        <v>21</v>
      </c>
      <c r="D1026" s="41" t="s">
        <v>77</v>
      </c>
      <c r="E1026" s="40"/>
      <c r="F1026" s="40">
        <v>500</v>
      </c>
      <c r="G1026" s="42">
        <f t="shared" si="30"/>
        <v>-8488624</v>
      </c>
      <c r="H1026" s="138">
        <f t="shared" si="31"/>
        <v>0.89292092292306591</v>
      </c>
      <c r="I1026" s="138">
        <v>559.96</v>
      </c>
      <c r="J1026" s="18" t="s">
        <v>588</v>
      </c>
      <c r="K1026" s="41" t="s">
        <v>24</v>
      </c>
      <c r="L1026" s="74" t="s">
        <v>919</v>
      </c>
      <c r="M1026" s="13" t="s">
        <v>79</v>
      </c>
      <c r="N1026" s="18" t="s">
        <v>25</v>
      </c>
      <c r="O1026" s="30"/>
    </row>
    <row r="1027" spans="1:15">
      <c r="A1027" s="52">
        <v>43552</v>
      </c>
      <c r="B1027" s="41" t="s">
        <v>655</v>
      </c>
      <c r="C1027" s="41" t="s">
        <v>80</v>
      </c>
      <c r="D1027" s="41" t="s">
        <v>77</v>
      </c>
      <c r="E1027" s="40"/>
      <c r="F1027" s="40">
        <v>3000</v>
      </c>
      <c r="G1027" s="42">
        <f t="shared" si="30"/>
        <v>-8491624</v>
      </c>
      <c r="H1027" s="138">
        <f t="shared" si="31"/>
        <v>5.357525537538395</v>
      </c>
      <c r="I1027" s="138">
        <v>559.96</v>
      </c>
      <c r="J1027" s="18" t="s">
        <v>588</v>
      </c>
      <c r="K1027" s="41" t="s">
        <v>24</v>
      </c>
      <c r="L1027" s="74" t="s">
        <v>919</v>
      </c>
      <c r="M1027" s="13" t="s">
        <v>79</v>
      </c>
      <c r="N1027" s="18" t="s">
        <v>25</v>
      </c>
      <c r="O1027" s="58"/>
    </row>
    <row r="1028" spans="1:15">
      <c r="A1028" s="52">
        <v>43552</v>
      </c>
      <c r="B1028" s="41" t="s">
        <v>661</v>
      </c>
      <c r="C1028" s="13" t="s">
        <v>21</v>
      </c>
      <c r="D1028" s="41" t="s">
        <v>77</v>
      </c>
      <c r="E1028" s="40"/>
      <c r="F1028" s="40">
        <v>500</v>
      </c>
      <c r="G1028" s="42">
        <f t="shared" si="30"/>
        <v>-8492124</v>
      </c>
      <c r="H1028" s="138">
        <f t="shared" si="31"/>
        <v>0.89292092292306591</v>
      </c>
      <c r="I1028" s="138">
        <v>559.96</v>
      </c>
      <c r="J1028" s="18" t="s">
        <v>588</v>
      </c>
      <c r="K1028" s="41" t="s">
        <v>24</v>
      </c>
      <c r="L1028" s="74" t="s">
        <v>919</v>
      </c>
      <c r="M1028" s="13" t="s">
        <v>79</v>
      </c>
      <c r="N1028" s="18" t="s">
        <v>25</v>
      </c>
      <c r="O1028" s="30"/>
    </row>
    <row r="1029" spans="1:15">
      <c r="A1029" s="52">
        <v>43552</v>
      </c>
      <c r="B1029" s="41" t="s">
        <v>662</v>
      </c>
      <c r="C1029" s="13" t="s">
        <v>21</v>
      </c>
      <c r="D1029" s="41" t="s">
        <v>77</v>
      </c>
      <c r="E1029" s="40"/>
      <c r="F1029" s="40">
        <v>500</v>
      </c>
      <c r="G1029" s="42">
        <f t="shared" si="30"/>
        <v>-8492624</v>
      </c>
      <c r="H1029" s="138">
        <f t="shared" si="31"/>
        <v>0.89292092292306591</v>
      </c>
      <c r="I1029" s="138">
        <v>559.96</v>
      </c>
      <c r="J1029" s="18" t="s">
        <v>588</v>
      </c>
      <c r="K1029" s="41" t="s">
        <v>24</v>
      </c>
      <c r="L1029" s="74" t="s">
        <v>919</v>
      </c>
      <c r="M1029" s="13" t="s">
        <v>79</v>
      </c>
      <c r="N1029" s="18" t="s">
        <v>25</v>
      </c>
      <c r="O1029" s="30"/>
    </row>
    <row r="1030" spans="1:15">
      <c r="A1030" s="52">
        <v>43552</v>
      </c>
      <c r="B1030" s="41" t="s">
        <v>663</v>
      </c>
      <c r="C1030" s="13" t="s">
        <v>21</v>
      </c>
      <c r="D1030" s="41" t="s">
        <v>77</v>
      </c>
      <c r="E1030" s="40"/>
      <c r="F1030" s="40">
        <v>500</v>
      </c>
      <c r="G1030" s="42">
        <f t="shared" si="30"/>
        <v>-8493124</v>
      </c>
      <c r="H1030" s="138">
        <f t="shared" si="31"/>
        <v>0.89292092292306591</v>
      </c>
      <c r="I1030" s="138">
        <v>559.96</v>
      </c>
      <c r="J1030" s="18" t="s">
        <v>588</v>
      </c>
      <c r="K1030" s="41" t="s">
        <v>24</v>
      </c>
      <c r="L1030" s="74" t="s">
        <v>919</v>
      </c>
      <c r="M1030" s="13" t="s">
        <v>79</v>
      </c>
      <c r="N1030" s="18" t="s">
        <v>25</v>
      </c>
      <c r="O1030" s="30"/>
    </row>
    <row r="1031" spans="1:15">
      <c r="A1031" s="52">
        <v>43552</v>
      </c>
      <c r="B1031" s="41" t="s">
        <v>815</v>
      </c>
      <c r="C1031" s="13" t="s">
        <v>21</v>
      </c>
      <c r="D1031" s="13" t="s">
        <v>22</v>
      </c>
      <c r="E1031" s="46"/>
      <c r="F1031" s="46">
        <v>400</v>
      </c>
      <c r="G1031" s="42">
        <f t="shared" si="30"/>
        <v>-8493524</v>
      </c>
      <c r="H1031" s="138">
        <f t="shared" si="31"/>
        <v>0.70566650201114944</v>
      </c>
      <c r="I1031" s="138">
        <v>566.84</v>
      </c>
      <c r="J1031" s="41" t="s">
        <v>148</v>
      </c>
      <c r="K1031" s="41" t="s">
        <v>31</v>
      </c>
      <c r="L1031" s="74" t="s">
        <v>916</v>
      </c>
      <c r="M1031" s="13" t="s">
        <v>79</v>
      </c>
      <c r="N1031" s="13" t="s">
        <v>25</v>
      </c>
      <c r="O1031" s="29"/>
    </row>
    <row r="1032" spans="1:15">
      <c r="A1032" s="52">
        <v>43552</v>
      </c>
      <c r="B1032" s="41" t="s">
        <v>816</v>
      </c>
      <c r="C1032" s="13" t="s">
        <v>21</v>
      </c>
      <c r="D1032" s="13" t="s">
        <v>22</v>
      </c>
      <c r="E1032" s="46"/>
      <c r="F1032" s="46">
        <v>400</v>
      </c>
      <c r="G1032" s="42">
        <f t="shared" si="30"/>
        <v>-8493924</v>
      </c>
      <c r="H1032" s="138">
        <f t="shared" si="31"/>
        <v>0.70566650201114944</v>
      </c>
      <c r="I1032" s="138">
        <v>566.84</v>
      </c>
      <c r="J1032" s="41" t="s">
        <v>148</v>
      </c>
      <c r="K1032" s="41" t="s">
        <v>31</v>
      </c>
      <c r="L1032" s="74" t="s">
        <v>916</v>
      </c>
      <c r="M1032" s="13" t="s">
        <v>79</v>
      </c>
      <c r="N1032" s="13" t="s">
        <v>25</v>
      </c>
      <c r="O1032" s="29"/>
    </row>
    <row r="1033" spans="1:15">
      <c r="A1033" s="52">
        <v>43552</v>
      </c>
      <c r="B1033" s="41" t="s">
        <v>817</v>
      </c>
      <c r="C1033" s="13" t="s">
        <v>21</v>
      </c>
      <c r="D1033" s="13" t="s">
        <v>22</v>
      </c>
      <c r="E1033" s="46"/>
      <c r="F1033" s="46">
        <v>400</v>
      </c>
      <c r="G1033" s="42">
        <f t="shared" si="30"/>
        <v>-8494324</v>
      </c>
      <c r="H1033" s="138">
        <f t="shared" si="31"/>
        <v>0.70566650201114944</v>
      </c>
      <c r="I1033" s="138">
        <v>566.84</v>
      </c>
      <c r="J1033" s="41" t="s">
        <v>148</v>
      </c>
      <c r="K1033" s="41" t="s">
        <v>31</v>
      </c>
      <c r="L1033" s="74" t="s">
        <v>916</v>
      </c>
      <c r="M1033" s="13" t="s">
        <v>79</v>
      </c>
      <c r="N1033" s="13" t="s">
        <v>25</v>
      </c>
      <c r="O1033" s="29"/>
    </row>
    <row r="1034" spans="1:15">
      <c r="A1034" s="52">
        <v>43552</v>
      </c>
      <c r="B1034" s="41" t="s">
        <v>818</v>
      </c>
      <c r="C1034" s="13" t="s">
        <v>21</v>
      </c>
      <c r="D1034" s="13" t="s">
        <v>22</v>
      </c>
      <c r="E1034" s="46"/>
      <c r="F1034" s="46">
        <v>300</v>
      </c>
      <c r="G1034" s="42">
        <f t="shared" si="30"/>
        <v>-8494624</v>
      </c>
      <c r="H1034" s="138">
        <f t="shared" si="31"/>
        <v>0.52924987650836208</v>
      </c>
      <c r="I1034" s="138">
        <v>566.84</v>
      </c>
      <c r="J1034" s="41" t="s">
        <v>148</v>
      </c>
      <c r="K1034" s="41" t="s">
        <v>31</v>
      </c>
      <c r="L1034" s="74" t="s">
        <v>916</v>
      </c>
      <c r="M1034" s="13" t="s">
        <v>79</v>
      </c>
      <c r="N1034" s="13" t="s">
        <v>25</v>
      </c>
      <c r="O1034" s="29"/>
    </row>
    <row r="1035" spans="1:15">
      <c r="A1035" s="52">
        <v>43552</v>
      </c>
      <c r="B1035" s="41" t="s">
        <v>819</v>
      </c>
      <c r="C1035" s="13" t="s">
        <v>21</v>
      </c>
      <c r="D1035" s="13" t="s">
        <v>22</v>
      </c>
      <c r="E1035" s="46"/>
      <c r="F1035" s="46">
        <v>500</v>
      </c>
      <c r="G1035" s="42">
        <f t="shared" si="30"/>
        <v>-8495124</v>
      </c>
      <c r="H1035" s="138">
        <f t="shared" si="31"/>
        <v>0.88208312751393692</v>
      </c>
      <c r="I1035" s="138">
        <v>566.84</v>
      </c>
      <c r="J1035" s="41" t="s">
        <v>148</v>
      </c>
      <c r="K1035" s="41" t="s">
        <v>31</v>
      </c>
      <c r="L1035" s="74" t="s">
        <v>916</v>
      </c>
      <c r="M1035" s="13" t="s">
        <v>79</v>
      </c>
      <c r="N1035" s="13" t="s">
        <v>25</v>
      </c>
      <c r="O1035" s="29"/>
    </row>
    <row r="1036" spans="1:15">
      <c r="A1036" s="52">
        <v>43552</v>
      </c>
      <c r="B1036" s="41" t="s">
        <v>820</v>
      </c>
      <c r="C1036" s="13" t="s">
        <v>21</v>
      </c>
      <c r="D1036" s="13" t="s">
        <v>22</v>
      </c>
      <c r="E1036" s="46"/>
      <c r="F1036" s="46">
        <v>500</v>
      </c>
      <c r="G1036" s="42">
        <f t="shared" ref="G1036:G1099" si="32">G1035+E1036-F1036</f>
        <v>-8495624</v>
      </c>
      <c r="H1036" s="138">
        <f t="shared" ref="H1036:H1099" si="33">+F1036/I1036</f>
        <v>0.88208312751393692</v>
      </c>
      <c r="I1036" s="138">
        <v>566.84</v>
      </c>
      <c r="J1036" s="41" t="s">
        <v>148</v>
      </c>
      <c r="K1036" s="41" t="s">
        <v>31</v>
      </c>
      <c r="L1036" s="74" t="s">
        <v>916</v>
      </c>
      <c r="M1036" s="13" t="s">
        <v>79</v>
      </c>
      <c r="N1036" s="13" t="s">
        <v>25</v>
      </c>
      <c r="O1036" s="29"/>
    </row>
    <row r="1037" spans="1:15">
      <c r="A1037" s="52">
        <v>43552</v>
      </c>
      <c r="B1037" s="41" t="s">
        <v>821</v>
      </c>
      <c r="C1037" s="13" t="s">
        <v>21</v>
      </c>
      <c r="D1037" s="13" t="s">
        <v>22</v>
      </c>
      <c r="E1037" s="46"/>
      <c r="F1037" s="46">
        <v>300</v>
      </c>
      <c r="G1037" s="42">
        <f t="shared" si="32"/>
        <v>-8495924</v>
      </c>
      <c r="H1037" s="138">
        <f t="shared" si="33"/>
        <v>0.52924987650836208</v>
      </c>
      <c r="I1037" s="138">
        <v>566.84</v>
      </c>
      <c r="J1037" s="41" t="s">
        <v>148</v>
      </c>
      <c r="K1037" s="41" t="s">
        <v>31</v>
      </c>
      <c r="L1037" s="74" t="s">
        <v>916</v>
      </c>
      <c r="M1037" s="13" t="s">
        <v>79</v>
      </c>
      <c r="N1037" s="13" t="s">
        <v>25</v>
      </c>
      <c r="O1037" s="29"/>
    </row>
    <row r="1038" spans="1:15">
      <c r="A1038" s="52">
        <v>43552</v>
      </c>
      <c r="B1038" s="41" t="s">
        <v>822</v>
      </c>
      <c r="C1038" s="41" t="s">
        <v>764</v>
      </c>
      <c r="D1038" s="13" t="s">
        <v>22</v>
      </c>
      <c r="E1038" s="46"/>
      <c r="F1038" s="46">
        <v>3600</v>
      </c>
      <c r="G1038" s="42">
        <f t="shared" si="32"/>
        <v>-8499524</v>
      </c>
      <c r="H1038" s="138">
        <f t="shared" si="33"/>
        <v>6.3509985181003454</v>
      </c>
      <c r="I1038" s="138">
        <v>566.84</v>
      </c>
      <c r="J1038" s="41" t="s">
        <v>148</v>
      </c>
      <c r="K1038" s="41" t="s">
        <v>31</v>
      </c>
      <c r="L1038" s="74" t="s">
        <v>916</v>
      </c>
      <c r="M1038" s="13" t="s">
        <v>79</v>
      </c>
      <c r="N1038" s="13" t="s">
        <v>25</v>
      </c>
      <c r="O1038" s="29"/>
    </row>
    <row r="1039" spans="1:15">
      <c r="A1039" s="52">
        <v>43552</v>
      </c>
      <c r="B1039" s="41" t="s">
        <v>823</v>
      </c>
      <c r="C1039" s="13" t="s">
        <v>21</v>
      </c>
      <c r="D1039" s="13" t="s">
        <v>22</v>
      </c>
      <c r="E1039" s="46"/>
      <c r="F1039" s="46">
        <v>400</v>
      </c>
      <c r="G1039" s="42">
        <f t="shared" si="32"/>
        <v>-8499924</v>
      </c>
      <c r="H1039" s="138">
        <f t="shared" si="33"/>
        <v>0.70566650201114944</v>
      </c>
      <c r="I1039" s="138">
        <v>566.84</v>
      </c>
      <c r="J1039" s="41" t="s">
        <v>148</v>
      </c>
      <c r="K1039" s="41" t="s">
        <v>31</v>
      </c>
      <c r="L1039" s="74" t="s">
        <v>916</v>
      </c>
      <c r="M1039" s="13" t="s">
        <v>79</v>
      </c>
      <c r="N1039" s="13" t="s">
        <v>25</v>
      </c>
      <c r="O1039" s="29"/>
    </row>
    <row r="1040" spans="1:15">
      <c r="A1040" s="52">
        <v>43552</v>
      </c>
      <c r="B1040" s="41" t="s">
        <v>824</v>
      </c>
      <c r="C1040" s="41" t="s">
        <v>764</v>
      </c>
      <c r="D1040" s="13" t="s">
        <v>22</v>
      </c>
      <c r="E1040" s="46"/>
      <c r="F1040" s="46">
        <v>3000</v>
      </c>
      <c r="G1040" s="42">
        <f t="shared" si="32"/>
        <v>-8502924</v>
      </c>
      <c r="H1040" s="138">
        <f t="shared" si="33"/>
        <v>5.2924987650836215</v>
      </c>
      <c r="I1040" s="138">
        <v>566.84</v>
      </c>
      <c r="J1040" s="41" t="s">
        <v>148</v>
      </c>
      <c r="K1040" s="41" t="s">
        <v>31</v>
      </c>
      <c r="L1040" s="74" t="s">
        <v>916</v>
      </c>
      <c r="M1040" s="13" t="s">
        <v>79</v>
      </c>
      <c r="N1040" s="13" t="s">
        <v>25</v>
      </c>
      <c r="O1040" s="29"/>
    </row>
    <row r="1041" spans="1:15">
      <c r="A1041" s="52">
        <v>43552</v>
      </c>
      <c r="B1041" s="41" t="s">
        <v>825</v>
      </c>
      <c r="C1041" s="13" t="s">
        <v>21</v>
      </c>
      <c r="D1041" s="13" t="s">
        <v>22</v>
      </c>
      <c r="E1041" s="46"/>
      <c r="F1041" s="46">
        <v>500</v>
      </c>
      <c r="G1041" s="42">
        <f t="shared" si="32"/>
        <v>-8503424</v>
      </c>
      <c r="H1041" s="138">
        <f t="shared" si="33"/>
        <v>0.88208312751393692</v>
      </c>
      <c r="I1041" s="138">
        <v>566.84</v>
      </c>
      <c r="J1041" s="41" t="s">
        <v>148</v>
      </c>
      <c r="K1041" s="41" t="s">
        <v>31</v>
      </c>
      <c r="L1041" s="74" t="s">
        <v>916</v>
      </c>
      <c r="M1041" s="13" t="s">
        <v>79</v>
      </c>
      <c r="N1041" s="13" t="s">
        <v>25</v>
      </c>
      <c r="O1041" s="29"/>
    </row>
    <row r="1042" spans="1:15">
      <c r="A1042" s="52">
        <v>43552</v>
      </c>
      <c r="B1042" s="18" t="s">
        <v>892</v>
      </c>
      <c r="C1042" s="13" t="s">
        <v>21</v>
      </c>
      <c r="D1042" s="41" t="s">
        <v>77</v>
      </c>
      <c r="E1042" s="40"/>
      <c r="F1042" s="40">
        <v>500</v>
      </c>
      <c r="G1042" s="42">
        <f t="shared" si="32"/>
        <v>-8503924</v>
      </c>
      <c r="H1042" s="138">
        <f t="shared" si="33"/>
        <v>0.89292092292306591</v>
      </c>
      <c r="I1042" s="138">
        <v>559.96</v>
      </c>
      <c r="J1042" s="18" t="s">
        <v>855</v>
      </c>
      <c r="K1042" s="18" t="s">
        <v>856</v>
      </c>
      <c r="L1042" s="74" t="s">
        <v>919</v>
      </c>
      <c r="M1042" s="13" t="s">
        <v>79</v>
      </c>
      <c r="N1042" s="18" t="s">
        <v>25</v>
      </c>
      <c r="O1042" s="53"/>
    </row>
    <row r="1043" spans="1:15">
      <c r="A1043" s="52">
        <v>43552</v>
      </c>
      <c r="B1043" s="18" t="s">
        <v>893</v>
      </c>
      <c r="C1043" s="41" t="s">
        <v>80</v>
      </c>
      <c r="D1043" s="41" t="s">
        <v>77</v>
      </c>
      <c r="E1043" s="40"/>
      <c r="F1043" s="40">
        <v>1400</v>
      </c>
      <c r="G1043" s="42">
        <f t="shared" si="32"/>
        <v>-8505324</v>
      </c>
      <c r="H1043" s="138">
        <f t="shared" si="33"/>
        <v>2.5001785841845843</v>
      </c>
      <c r="I1043" s="138">
        <v>559.96</v>
      </c>
      <c r="J1043" s="18" t="s">
        <v>855</v>
      </c>
      <c r="K1043" s="18" t="s">
        <v>856</v>
      </c>
      <c r="L1043" s="74" t="s">
        <v>919</v>
      </c>
      <c r="M1043" s="13" t="s">
        <v>79</v>
      </c>
      <c r="N1043" s="18" t="s">
        <v>25</v>
      </c>
      <c r="O1043" s="53"/>
    </row>
    <row r="1044" spans="1:15">
      <c r="A1044" s="52">
        <v>43552</v>
      </c>
      <c r="B1044" s="18" t="s">
        <v>894</v>
      </c>
      <c r="C1044" s="13" t="s">
        <v>21</v>
      </c>
      <c r="D1044" s="41" t="s">
        <v>77</v>
      </c>
      <c r="E1044" s="40"/>
      <c r="F1044" s="40">
        <v>500</v>
      </c>
      <c r="G1044" s="42">
        <f t="shared" si="32"/>
        <v>-8505824</v>
      </c>
      <c r="H1044" s="138">
        <f t="shared" si="33"/>
        <v>0.89292092292306591</v>
      </c>
      <c r="I1044" s="138">
        <v>559.96</v>
      </c>
      <c r="J1044" s="18" t="s">
        <v>855</v>
      </c>
      <c r="K1044" s="18" t="s">
        <v>856</v>
      </c>
      <c r="L1044" s="74" t="s">
        <v>919</v>
      </c>
      <c r="M1044" s="13" t="s">
        <v>79</v>
      </c>
      <c r="N1044" s="18" t="s">
        <v>25</v>
      </c>
      <c r="O1044" s="53"/>
    </row>
    <row r="1045" spans="1:15">
      <c r="A1045" s="52">
        <v>43552</v>
      </c>
      <c r="B1045" s="18" t="s">
        <v>895</v>
      </c>
      <c r="C1045" s="13" t="s">
        <v>21</v>
      </c>
      <c r="D1045" s="41" t="s">
        <v>77</v>
      </c>
      <c r="E1045" s="40"/>
      <c r="F1045" s="40">
        <v>500</v>
      </c>
      <c r="G1045" s="42">
        <f t="shared" si="32"/>
        <v>-8506324</v>
      </c>
      <c r="H1045" s="138">
        <f t="shared" si="33"/>
        <v>0.89292092292306591</v>
      </c>
      <c r="I1045" s="138">
        <v>559.96</v>
      </c>
      <c r="J1045" s="18" t="s">
        <v>855</v>
      </c>
      <c r="K1045" s="18" t="s">
        <v>856</v>
      </c>
      <c r="L1045" s="74" t="s">
        <v>919</v>
      </c>
      <c r="M1045" s="13" t="s">
        <v>79</v>
      </c>
      <c r="N1045" s="18" t="s">
        <v>25</v>
      </c>
      <c r="O1045" s="53"/>
    </row>
    <row r="1046" spans="1:15">
      <c r="A1046" s="52">
        <v>43552</v>
      </c>
      <c r="B1046" s="18" t="s">
        <v>896</v>
      </c>
      <c r="C1046" s="13" t="s">
        <v>21</v>
      </c>
      <c r="D1046" s="41" t="s">
        <v>77</v>
      </c>
      <c r="E1046" s="40"/>
      <c r="F1046" s="40">
        <v>500</v>
      </c>
      <c r="G1046" s="42">
        <f t="shared" si="32"/>
        <v>-8506824</v>
      </c>
      <c r="H1046" s="138">
        <f t="shared" si="33"/>
        <v>0.89292092292306591</v>
      </c>
      <c r="I1046" s="138">
        <v>559.96</v>
      </c>
      <c r="J1046" s="18" t="s">
        <v>855</v>
      </c>
      <c r="K1046" s="18" t="s">
        <v>856</v>
      </c>
      <c r="L1046" s="74" t="s">
        <v>919</v>
      </c>
      <c r="M1046" s="13" t="s">
        <v>79</v>
      </c>
      <c r="N1046" s="18" t="s">
        <v>25</v>
      </c>
      <c r="O1046" s="53"/>
    </row>
    <row r="1047" spans="1:15">
      <c r="A1047" s="52">
        <v>43552</v>
      </c>
      <c r="B1047" s="18" t="s">
        <v>897</v>
      </c>
      <c r="C1047" s="13" t="s">
        <v>21</v>
      </c>
      <c r="D1047" s="41" t="s">
        <v>77</v>
      </c>
      <c r="E1047" s="40"/>
      <c r="F1047" s="40">
        <v>1000</v>
      </c>
      <c r="G1047" s="42">
        <f t="shared" si="32"/>
        <v>-8507824</v>
      </c>
      <c r="H1047" s="138">
        <f t="shared" si="33"/>
        <v>1.7858418458461318</v>
      </c>
      <c r="I1047" s="138">
        <v>559.96</v>
      </c>
      <c r="J1047" s="18" t="s">
        <v>855</v>
      </c>
      <c r="K1047" s="18" t="s">
        <v>856</v>
      </c>
      <c r="L1047" s="74" t="s">
        <v>919</v>
      </c>
      <c r="M1047" s="13" t="s">
        <v>79</v>
      </c>
      <c r="N1047" s="18" t="s">
        <v>25</v>
      </c>
      <c r="O1047" s="53"/>
    </row>
    <row r="1048" spans="1:15">
      <c r="A1048" s="52">
        <v>43552</v>
      </c>
      <c r="B1048" s="18" t="s">
        <v>898</v>
      </c>
      <c r="C1048" s="13" t="s">
        <v>21</v>
      </c>
      <c r="D1048" s="41" t="s">
        <v>77</v>
      </c>
      <c r="E1048" s="40"/>
      <c r="F1048" s="40">
        <v>500</v>
      </c>
      <c r="G1048" s="42">
        <f t="shared" si="32"/>
        <v>-8508324</v>
      </c>
      <c r="H1048" s="138">
        <f t="shared" si="33"/>
        <v>0.89292092292306591</v>
      </c>
      <c r="I1048" s="138">
        <v>559.96</v>
      </c>
      <c r="J1048" s="18" t="s">
        <v>855</v>
      </c>
      <c r="K1048" s="18" t="s">
        <v>856</v>
      </c>
      <c r="L1048" s="74" t="s">
        <v>919</v>
      </c>
      <c r="M1048" s="13" t="s">
        <v>79</v>
      </c>
      <c r="N1048" s="18" t="s">
        <v>25</v>
      </c>
      <c r="O1048" s="53"/>
    </row>
    <row r="1049" spans="1:15">
      <c r="A1049" s="52">
        <v>43552</v>
      </c>
      <c r="B1049" s="18" t="s">
        <v>899</v>
      </c>
      <c r="C1049" s="13" t="s">
        <v>21</v>
      </c>
      <c r="D1049" s="41" t="s">
        <v>77</v>
      </c>
      <c r="E1049" s="40"/>
      <c r="F1049" s="40">
        <v>500</v>
      </c>
      <c r="G1049" s="42">
        <f t="shared" si="32"/>
        <v>-8508824</v>
      </c>
      <c r="H1049" s="138">
        <f t="shared" si="33"/>
        <v>0.89292092292306591</v>
      </c>
      <c r="I1049" s="138">
        <v>559.96</v>
      </c>
      <c r="J1049" s="18" t="s">
        <v>855</v>
      </c>
      <c r="K1049" s="18" t="s">
        <v>856</v>
      </c>
      <c r="L1049" s="74" t="s">
        <v>919</v>
      </c>
      <c r="M1049" s="13" t="s">
        <v>79</v>
      </c>
      <c r="N1049" s="18" t="s">
        <v>25</v>
      </c>
      <c r="O1049" s="53"/>
    </row>
    <row r="1050" spans="1:15">
      <c r="A1050" s="52">
        <v>43552</v>
      </c>
      <c r="B1050" s="18" t="s">
        <v>900</v>
      </c>
      <c r="C1050" s="13" t="s">
        <v>21</v>
      </c>
      <c r="D1050" s="41" t="s">
        <v>77</v>
      </c>
      <c r="E1050" s="40"/>
      <c r="F1050" s="40">
        <v>500</v>
      </c>
      <c r="G1050" s="42">
        <f t="shared" si="32"/>
        <v>-8509324</v>
      </c>
      <c r="H1050" s="138">
        <f t="shared" si="33"/>
        <v>0.89292092292306591</v>
      </c>
      <c r="I1050" s="138">
        <v>559.96</v>
      </c>
      <c r="J1050" s="18" t="s">
        <v>855</v>
      </c>
      <c r="K1050" s="18" t="s">
        <v>856</v>
      </c>
      <c r="L1050" s="74" t="s">
        <v>919</v>
      </c>
      <c r="M1050" s="13" t="s">
        <v>79</v>
      </c>
      <c r="N1050" s="18" t="s">
        <v>25</v>
      </c>
      <c r="O1050" s="53"/>
    </row>
    <row r="1051" spans="1:15">
      <c r="A1051" s="52">
        <v>43552</v>
      </c>
      <c r="B1051" s="18" t="s">
        <v>901</v>
      </c>
      <c r="C1051" s="13" t="s">
        <v>21</v>
      </c>
      <c r="D1051" s="41" t="s">
        <v>77</v>
      </c>
      <c r="E1051" s="40"/>
      <c r="F1051" s="40">
        <v>500</v>
      </c>
      <c r="G1051" s="42">
        <f t="shared" si="32"/>
        <v>-8509824</v>
      </c>
      <c r="H1051" s="138">
        <f t="shared" si="33"/>
        <v>0.89292092292306591</v>
      </c>
      <c r="I1051" s="138">
        <v>559.96</v>
      </c>
      <c r="J1051" s="18" t="s">
        <v>855</v>
      </c>
      <c r="K1051" s="18" t="s">
        <v>856</v>
      </c>
      <c r="L1051" s="74" t="s">
        <v>919</v>
      </c>
      <c r="M1051" s="13" t="s">
        <v>79</v>
      </c>
      <c r="N1051" s="18" t="s">
        <v>25</v>
      </c>
      <c r="O1051" s="53"/>
    </row>
    <row r="1052" spans="1:15">
      <c r="A1052" s="52">
        <v>43552</v>
      </c>
      <c r="B1052" s="13" t="s">
        <v>942</v>
      </c>
      <c r="C1052" s="13" t="s">
        <v>157</v>
      </c>
      <c r="D1052" s="13" t="s">
        <v>128</v>
      </c>
      <c r="E1052" s="47"/>
      <c r="F1052" s="38">
        <v>165000</v>
      </c>
      <c r="G1052" s="42">
        <f t="shared" si="32"/>
        <v>-8674824</v>
      </c>
      <c r="H1052" s="138">
        <f t="shared" si="33"/>
        <v>298.96178724792088</v>
      </c>
      <c r="I1052" s="138">
        <v>551.91</v>
      </c>
      <c r="J1052" s="45" t="s">
        <v>168</v>
      </c>
      <c r="K1052" s="13" t="s">
        <v>941</v>
      </c>
      <c r="L1052" s="41" t="s">
        <v>1000</v>
      </c>
      <c r="M1052" s="13" t="s">
        <v>79</v>
      </c>
      <c r="N1052" s="18" t="s">
        <v>36</v>
      </c>
      <c r="O1052" s="59"/>
    </row>
    <row r="1053" spans="1:15">
      <c r="A1053" s="52">
        <v>43552</v>
      </c>
      <c r="B1053" s="13" t="s">
        <v>943</v>
      </c>
      <c r="C1053" s="13" t="s">
        <v>980</v>
      </c>
      <c r="D1053" s="13" t="s">
        <v>128</v>
      </c>
      <c r="E1053" s="48"/>
      <c r="F1053" s="38">
        <v>242000</v>
      </c>
      <c r="G1053" s="42">
        <f t="shared" si="32"/>
        <v>-8916824</v>
      </c>
      <c r="H1053" s="138">
        <f t="shared" si="33"/>
        <v>438.4772879636173</v>
      </c>
      <c r="I1053" s="138">
        <v>551.91</v>
      </c>
      <c r="J1053" s="45" t="s">
        <v>168</v>
      </c>
      <c r="K1053" s="13">
        <v>3635039</v>
      </c>
      <c r="L1053" s="41" t="s">
        <v>1000</v>
      </c>
      <c r="M1053" s="13" t="s">
        <v>79</v>
      </c>
      <c r="N1053" s="18" t="s">
        <v>36</v>
      </c>
      <c r="O1053" s="59"/>
    </row>
    <row r="1054" spans="1:15">
      <c r="A1054" s="52">
        <v>43552</v>
      </c>
      <c r="B1054" s="13" t="s">
        <v>944</v>
      </c>
      <c r="C1054" s="13" t="s">
        <v>979</v>
      </c>
      <c r="D1054" s="13" t="s">
        <v>128</v>
      </c>
      <c r="E1054" s="48"/>
      <c r="F1054" s="38">
        <v>3484</v>
      </c>
      <c r="G1054" s="42">
        <f t="shared" si="32"/>
        <v>-8920308</v>
      </c>
      <c r="H1054" s="138">
        <f t="shared" si="33"/>
        <v>6.312623434980341</v>
      </c>
      <c r="I1054" s="138">
        <v>551.91</v>
      </c>
      <c r="J1054" s="45" t="s">
        <v>168</v>
      </c>
      <c r="K1054" s="13">
        <v>3635039</v>
      </c>
      <c r="L1054" s="41" t="s">
        <v>1000</v>
      </c>
      <c r="M1054" s="13" t="s">
        <v>79</v>
      </c>
      <c r="N1054" s="18" t="s">
        <v>36</v>
      </c>
      <c r="O1054" s="59"/>
    </row>
    <row r="1055" spans="1:15">
      <c r="A1055" s="52">
        <v>43552</v>
      </c>
      <c r="B1055" s="13" t="s">
        <v>945</v>
      </c>
      <c r="C1055" s="13" t="s">
        <v>134</v>
      </c>
      <c r="D1055" s="41" t="s">
        <v>77</v>
      </c>
      <c r="E1055" s="48"/>
      <c r="F1055" s="38">
        <v>135000</v>
      </c>
      <c r="G1055" s="42">
        <f t="shared" si="32"/>
        <v>-9055308</v>
      </c>
      <c r="H1055" s="138">
        <f t="shared" si="33"/>
        <v>241.08864918922779</v>
      </c>
      <c r="I1055" s="138">
        <v>559.96</v>
      </c>
      <c r="J1055" s="45" t="s">
        <v>168</v>
      </c>
      <c r="K1055" s="13">
        <v>3635032</v>
      </c>
      <c r="L1055" s="74" t="s">
        <v>919</v>
      </c>
      <c r="M1055" s="13" t="s">
        <v>79</v>
      </c>
      <c r="N1055" s="18" t="s">
        <v>36</v>
      </c>
      <c r="O1055" s="59"/>
    </row>
    <row r="1056" spans="1:15">
      <c r="A1056" s="52">
        <v>43552</v>
      </c>
      <c r="B1056" s="13" t="s">
        <v>937</v>
      </c>
      <c r="C1056" s="13" t="s">
        <v>979</v>
      </c>
      <c r="D1056" s="13" t="s">
        <v>128</v>
      </c>
      <c r="E1056" s="48"/>
      <c r="F1056" s="38">
        <v>3484</v>
      </c>
      <c r="G1056" s="42">
        <f t="shared" si="32"/>
        <v>-9058792</v>
      </c>
      <c r="H1056" s="138">
        <f t="shared" si="33"/>
        <v>6.312623434980341</v>
      </c>
      <c r="I1056" s="138">
        <v>551.91</v>
      </c>
      <c r="J1056" s="45" t="s">
        <v>168</v>
      </c>
      <c r="K1056" s="13">
        <v>3635032</v>
      </c>
      <c r="L1056" s="41" t="s">
        <v>1000</v>
      </c>
      <c r="M1056" s="13" t="s">
        <v>79</v>
      </c>
      <c r="N1056" s="18" t="s">
        <v>36</v>
      </c>
      <c r="O1056" s="59"/>
    </row>
    <row r="1057" spans="1:15">
      <c r="A1057" s="52">
        <v>43552</v>
      </c>
      <c r="B1057" s="13" t="s">
        <v>946</v>
      </c>
      <c r="C1057" s="13" t="s">
        <v>980</v>
      </c>
      <c r="D1057" s="13" t="s">
        <v>128</v>
      </c>
      <c r="E1057" s="48"/>
      <c r="F1057" s="38">
        <v>223000</v>
      </c>
      <c r="G1057" s="42">
        <f t="shared" si="32"/>
        <v>-9281792</v>
      </c>
      <c r="H1057" s="138">
        <f t="shared" si="33"/>
        <v>404.05138518961428</v>
      </c>
      <c r="I1057" s="138">
        <v>551.91</v>
      </c>
      <c r="J1057" s="45" t="s">
        <v>168</v>
      </c>
      <c r="K1057" s="13">
        <v>3635038</v>
      </c>
      <c r="L1057" s="41" t="s">
        <v>1000</v>
      </c>
      <c r="M1057" s="13" t="s">
        <v>79</v>
      </c>
      <c r="N1057" s="18" t="s">
        <v>36</v>
      </c>
      <c r="O1057" s="59"/>
    </row>
    <row r="1058" spans="1:15">
      <c r="A1058" s="52">
        <v>43552</v>
      </c>
      <c r="B1058" s="13" t="s">
        <v>947</v>
      </c>
      <c r="C1058" s="163" t="s">
        <v>1097</v>
      </c>
      <c r="D1058" s="13" t="s">
        <v>128</v>
      </c>
      <c r="E1058" s="48"/>
      <c r="F1058" s="38">
        <v>106157</v>
      </c>
      <c r="G1058" s="42">
        <f t="shared" si="32"/>
        <v>-9387949</v>
      </c>
      <c r="H1058" s="138">
        <f t="shared" si="33"/>
        <v>192.34476635683356</v>
      </c>
      <c r="I1058" s="138">
        <v>551.91</v>
      </c>
      <c r="J1058" s="45" t="s">
        <v>168</v>
      </c>
      <c r="K1058" s="13">
        <v>3635035</v>
      </c>
      <c r="L1058" s="41" t="s">
        <v>1000</v>
      </c>
      <c r="M1058" s="13" t="s">
        <v>79</v>
      </c>
      <c r="N1058" s="18" t="s">
        <v>36</v>
      </c>
      <c r="O1058" s="59"/>
    </row>
    <row r="1059" spans="1:15">
      <c r="A1059" s="52">
        <v>43553</v>
      </c>
      <c r="B1059" s="41" t="s">
        <v>70</v>
      </c>
      <c r="C1059" s="13" t="s">
        <v>21</v>
      </c>
      <c r="D1059" s="13" t="s">
        <v>22</v>
      </c>
      <c r="E1059" s="46"/>
      <c r="F1059" s="46">
        <v>2000</v>
      </c>
      <c r="G1059" s="42">
        <f t="shared" si="32"/>
        <v>-9389949</v>
      </c>
      <c r="H1059" s="138">
        <f t="shared" si="33"/>
        <v>3.5283325100557477</v>
      </c>
      <c r="I1059" s="138">
        <v>566.84</v>
      </c>
      <c r="J1059" s="13" t="s">
        <v>23</v>
      </c>
      <c r="K1059" s="13" t="s">
        <v>31</v>
      </c>
      <c r="L1059" s="74" t="s">
        <v>916</v>
      </c>
      <c r="M1059" s="13" t="s">
        <v>79</v>
      </c>
      <c r="N1059" s="18" t="s">
        <v>25</v>
      </c>
      <c r="O1059" s="29"/>
    </row>
    <row r="1060" spans="1:15">
      <c r="A1060" s="52">
        <v>43553</v>
      </c>
      <c r="B1060" s="41" t="s">
        <v>71</v>
      </c>
      <c r="C1060" s="41" t="s">
        <v>764</v>
      </c>
      <c r="D1060" s="13" t="s">
        <v>22</v>
      </c>
      <c r="E1060" s="46"/>
      <c r="F1060" s="46">
        <v>2000</v>
      </c>
      <c r="G1060" s="42">
        <f t="shared" si="32"/>
        <v>-9391949</v>
      </c>
      <c r="H1060" s="138">
        <f t="shared" si="33"/>
        <v>3.5283325100557477</v>
      </c>
      <c r="I1060" s="138">
        <v>566.84</v>
      </c>
      <c r="J1060" s="13" t="s">
        <v>23</v>
      </c>
      <c r="K1060" s="13" t="s">
        <v>31</v>
      </c>
      <c r="L1060" s="74" t="s">
        <v>916</v>
      </c>
      <c r="M1060" s="13" t="s">
        <v>79</v>
      </c>
      <c r="N1060" s="18" t="s">
        <v>25</v>
      </c>
      <c r="O1060" s="29"/>
    </row>
    <row r="1061" spans="1:15">
      <c r="A1061" s="52">
        <v>43553</v>
      </c>
      <c r="B1061" s="13" t="s">
        <v>991</v>
      </c>
      <c r="C1061" s="13" t="s">
        <v>140</v>
      </c>
      <c r="D1061" s="13" t="s">
        <v>128</v>
      </c>
      <c r="E1061" s="38"/>
      <c r="F1061" s="38">
        <v>2000</v>
      </c>
      <c r="G1061" s="42">
        <f t="shared" si="32"/>
        <v>-9393949</v>
      </c>
      <c r="H1061" s="138">
        <f t="shared" si="33"/>
        <v>3.623779239368738</v>
      </c>
      <c r="I1061" s="138">
        <v>551.91</v>
      </c>
      <c r="J1061" s="13" t="s">
        <v>59</v>
      </c>
      <c r="K1061" s="13" t="s">
        <v>992</v>
      </c>
      <c r="L1061" s="41" t="s">
        <v>1000</v>
      </c>
      <c r="M1061" s="13" t="s">
        <v>79</v>
      </c>
      <c r="N1061" s="18" t="s">
        <v>36</v>
      </c>
      <c r="O1061" s="60"/>
    </row>
    <row r="1062" spans="1:15">
      <c r="A1062" s="52">
        <v>43553</v>
      </c>
      <c r="B1062" s="13" t="s">
        <v>993</v>
      </c>
      <c r="C1062" s="13" t="s">
        <v>140</v>
      </c>
      <c r="D1062" s="13" t="s">
        <v>128</v>
      </c>
      <c r="E1062" s="38"/>
      <c r="F1062" s="38">
        <v>2000</v>
      </c>
      <c r="G1062" s="42">
        <f t="shared" si="32"/>
        <v>-9395949</v>
      </c>
      <c r="H1062" s="138">
        <f t="shared" si="33"/>
        <v>3.623779239368738</v>
      </c>
      <c r="I1062" s="138">
        <v>551.91</v>
      </c>
      <c r="J1062" s="13" t="s">
        <v>59</v>
      </c>
      <c r="K1062" s="13" t="s">
        <v>994</v>
      </c>
      <c r="L1062" s="41" t="s">
        <v>1000</v>
      </c>
      <c r="M1062" s="13" t="s">
        <v>79</v>
      </c>
      <c r="N1062" s="18" t="s">
        <v>36</v>
      </c>
      <c r="O1062" s="60"/>
    </row>
    <row r="1063" spans="1:15">
      <c r="A1063" s="52">
        <v>43553</v>
      </c>
      <c r="B1063" s="13" t="s">
        <v>995</v>
      </c>
      <c r="C1063" s="13" t="s">
        <v>140</v>
      </c>
      <c r="D1063" s="13" t="s">
        <v>128</v>
      </c>
      <c r="E1063" s="38"/>
      <c r="F1063" s="38">
        <v>2000</v>
      </c>
      <c r="G1063" s="42">
        <f t="shared" si="32"/>
        <v>-9397949</v>
      </c>
      <c r="H1063" s="138">
        <f t="shared" si="33"/>
        <v>3.623779239368738</v>
      </c>
      <c r="I1063" s="138">
        <v>551.91</v>
      </c>
      <c r="J1063" s="13" t="s">
        <v>59</v>
      </c>
      <c r="K1063" s="13" t="s">
        <v>988</v>
      </c>
      <c r="L1063" s="41" t="s">
        <v>1000</v>
      </c>
      <c r="M1063" s="13" t="s">
        <v>79</v>
      </c>
      <c r="N1063" s="18" t="s">
        <v>36</v>
      </c>
      <c r="O1063" s="60"/>
    </row>
    <row r="1064" spans="1:15">
      <c r="A1064" s="52">
        <v>43553</v>
      </c>
      <c r="B1064" s="13" t="s">
        <v>180</v>
      </c>
      <c r="C1064" s="13" t="s">
        <v>21</v>
      </c>
      <c r="D1064" s="13" t="s">
        <v>142</v>
      </c>
      <c r="E1064" s="38"/>
      <c r="F1064" s="38">
        <v>2000</v>
      </c>
      <c r="G1064" s="42">
        <f t="shared" si="32"/>
        <v>-9399949</v>
      </c>
      <c r="H1064" s="138">
        <f t="shared" si="33"/>
        <v>3.5716836916922636</v>
      </c>
      <c r="I1064" s="138">
        <v>559.96</v>
      </c>
      <c r="J1064" s="13" t="s">
        <v>59</v>
      </c>
      <c r="K1064" s="13" t="s">
        <v>24</v>
      </c>
      <c r="L1064" s="74" t="s">
        <v>919</v>
      </c>
      <c r="M1064" s="13" t="s">
        <v>79</v>
      </c>
      <c r="N1064" s="18" t="s">
        <v>25</v>
      </c>
      <c r="O1064" s="60"/>
    </row>
    <row r="1065" spans="1:15">
      <c r="A1065" s="52">
        <v>43553</v>
      </c>
      <c r="B1065" s="13" t="s">
        <v>181</v>
      </c>
      <c r="C1065" s="13" t="s">
        <v>21</v>
      </c>
      <c r="D1065" s="13" t="s">
        <v>142</v>
      </c>
      <c r="E1065" s="38"/>
      <c r="F1065" s="38">
        <v>2000</v>
      </c>
      <c r="G1065" s="42">
        <f t="shared" si="32"/>
        <v>-9401949</v>
      </c>
      <c r="H1065" s="138">
        <f t="shared" si="33"/>
        <v>3.5716836916922636</v>
      </c>
      <c r="I1065" s="138">
        <v>559.96</v>
      </c>
      <c r="J1065" s="13" t="s">
        <v>59</v>
      </c>
      <c r="K1065" s="13" t="s">
        <v>24</v>
      </c>
      <c r="L1065" s="74" t="s">
        <v>919</v>
      </c>
      <c r="M1065" s="13" t="s">
        <v>79</v>
      </c>
      <c r="N1065" s="18" t="s">
        <v>25</v>
      </c>
      <c r="O1065" s="60"/>
    </row>
    <row r="1066" spans="1:15">
      <c r="A1066" s="52">
        <v>43553</v>
      </c>
      <c r="B1066" s="41" t="s">
        <v>203</v>
      </c>
      <c r="C1066" s="13" t="s">
        <v>21</v>
      </c>
      <c r="D1066" s="41" t="s">
        <v>77</v>
      </c>
      <c r="E1066" s="46"/>
      <c r="F1066" s="46">
        <v>1000</v>
      </c>
      <c r="G1066" s="42">
        <f t="shared" si="32"/>
        <v>-9402949</v>
      </c>
      <c r="H1066" s="138">
        <f t="shared" si="33"/>
        <v>1.7858418458461318</v>
      </c>
      <c r="I1066" s="138">
        <v>559.96</v>
      </c>
      <c r="J1066" s="41" t="s">
        <v>131</v>
      </c>
      <c r="K1066" s="13" t="s">
        <v>24</v>
      </c>
      <c r="L1066" s="74" t="s">
        <v>919</v>
      </c>
      <c r="M1066" s="13" t="s">
        <v>79</v>
      </c>
      <c r="N1066" s="13" t="s">
        <v>25</v>
      </c>
      <c r="O1066" s="58"/>
    </row>
    <row r="1067" spans="1:15">
      <c r="A1067" s="52">
        <v>43553</v>
      </c>
      <c r="B1067" s="41" t="s">
        <v>26</v>
      </c>
      <c r="C1067" s="41" t="s">
        <v>27</v>
      </c>
      <c r="D1067" s="41" t="s">
        <v>77</v>
      </c>
      <c r="E1067" s="46"/>
      <c r="F1067" s="46">
        <v>1000</v>
      </c>
      <c r="G1067" s="42">
        <f t="shared" si="32"/>
        <v>-9403949</v>
      </c>
      <c r="H1067" s="138">
        <f t="shared" si="33"/>
        <v>1.7858418458461318</v>
      </c>
      <c r="I1067" s="138">
        <v>559.96</v>
      </c>
      <c r="J1067" s="41" t="s">
        <v>131</v>
      </c>
      <c r="K1067" s="13" t="s">
        <v>24</v>
      </c>
      <c r="L1067" s="74" t="s">
        <v>919</v>
      </c>
      <c r="M1067" s="13" t="s">
        <v>79</v>
      </c>
      <c r="N1067" s="13" t="s">
        <v>25</v>
      </c>
      <c r="O1067" s="58"/>
    </row>
    <row r="1068" spans="1:15">
      <c r="A1068" s="52">
        <v>43553</v>
      </c>
      <c r="B1068" s="41" t="s">
        <v>204</v>
      </c>
      <c r="C1068" s="13" t="s">
        <v>21</v>
      </c>
      <c r="D1068" s="41" t="s">
        <v>77</v>
      </c>
      <c r="E1068" s="46"/>
      <c r="F1068" s="46">
        <v>1000</v>
      </c>
      <c r="G1068" s="42">
        <f t="shared" si="32"/>
        <v>-9404949</v>
      </c>
      <c r="H1068" s="138">
        <f t="shared" si="33"/>
        <v>1.7858418458461318</v>
      </c>
      <c r="I1068" s="138">
        <v>559.96</v>
      </c>
      <c r="J1068" s="41" t="s">
        <v>131</v>
      </c>
      <c r="K1068" s="13" t="s">
        <v>24</v>
      </c>
      <c r="L1068" s="74" t="s">
        <v>919</v>
      </c>
      <c r="M1068" s="13" t="s">
        <v>79</v>
      </c>
      <c r="N1068" s="13" t="s">
        <v>25</v>
      </c>
      <c r="O1068" s="58"/>
    </row>
    <row r="1069" spans="1:15">
      <c r="A1069" s="52">
        <v>43553</v>
      </c>
      <c r="B1069" s="41" t="s">
        <v>354</v>
      </c>
      <c r="C1069" s="13" t="s">
        <v>21</v>
      </c>
      <c r="D1069" s="41" t="s">
        <v>77</v>
      </c>
      <c r="E1069" s="46"/>
      <c r="F1069" s="46">
        <v>1000</v>
      </c>
      <c r="G1069" s="42">
        <f t="shared" si="32"/>
        <v>-9405949</v>
      </c>
      <c r="H1069" s="138">
        <f t="shared" si="33"/>
        <v>1.7858418458461318</v>
      </c>
      <c r="I1069" s="138">
        <v>559.96</v>
      </c>
      <c r="J1069" s="41" t="s">
        <v>145</v>
      </c>
      <c r="K1069" s="13" t="s">
        <v>24</v>
      </c>
      <c r="L1069" s="74" t="s">
        <v>919</v>
      </c>
      <c r="M1069" s="13" t="s">
        <v>79</v>
      </c>
      <c r="N1069" s="18" t="s">
        <v>25</v>
      </c>
      <c r="O1069" s="29"/>
    </row>
    <row r="1070" spans="1:15">
      <c r="A1070" s="52">
        <v>43553</v>
      </c>
      <c r="B1070" s="13" t="s">
        <v>26</v>
      </c>
      <c r="C1070" s="41" t="s">
        <v>27</v>
      </c>
      <c r="D1070" s="41" t="s">
        <v>77</v>
      </c>
      <c r="E1070" s="46"/>
      <c r="F1070" s="46">
        <v>1000</v>
      </c>
      <c r="G1070" s="42">
        <f t="shared" si="32"/>
        <v>-9406949</v>
      </c>
      <c r="H1070" s="138">
        <f t="shared" si="33"/>
        <v>1.7858418458461318</v>
      </c>
      <c r="I1070" s="138">
        <v>559.96</v>
      </c>
      <c r="J1070" s="41" t="s">
        <v>145</v>
      </c>
      <c r="K1070" s="13" t="s">
        <v>24</v>
      </c>
      <c r="L1070" s="74" t="s">
        <v>919</v>
      </c>
      <c r="M1070" s="13" t="s">
        <v>79</v>
      </c>
      <c r="N1070" s="18" t="s">
        <v>25</v>
      </c>
      <c r="O1070" s="58"/>
    </row>
    <row r="1071" spans="1:15">
      <c r="A1071" s="52">
        <v>43553</v>
      </c>
      <c r="B1071" s="41" t="s">
        <v>295</v>
      </c>
      <c r="C1071" s="13" t="s">
        <v>21</v>
      </c>
      <c r="D1071" s="41" t="s">
        <v>77</v>
      </c>
      <c r="E1071" s="46"/>
      <c r="F1071" s="46">
        <v>1000</v>
      </c>
      <c r="G1071" s="42">
        <f t="shared" si="32"/>
        <v>-9407949</v>
      </c>
      <c r="H1071" s="138">
        <f t="shared" si="33"/>
        <v>1.7858418458461318</v>
      </c>
      <c r="I1071" s="138">
        <v>559.96</v>
      </c>
      <c r="J1071" s="41" t="s">
        <v>145</v>
      </c>
      <c r="K1071" s="13" t="s">
        <v>24</v>
      </c>
      <c r="L1071" s="74" t="s">
        <v>919</v>
      </c>
      <c r="M1071" s="13" t="s">
        <v>79</v>
      </c>
      <c r="N1071" s="18" t="s">
        <v>25</v>
      </c>
      <c r="O1071" s="29"/>
    </row>
    <row r="1072" spans="1:15">
      <c r="A1072" s="52">
        <v>43553</v>
      </c>
      <c r="B1072" s="13" t="s">
        <v>26</v>
      </c>
      <c r="C1072" s="41" t="s">
        <v>27</v>
      </c>
      <c r="D1072" s="41" t="s">
        <v>77</v>
      </c>
      <c r="E1072" s="46"/>
      <c r="F1072" s="46">
        <v>1000</v>
      </c>
      <c r="G1072" s="42">
        <f t="shared" si="32"/>
        <v>-9408949</v>
      </c>
      <c r="H1072" s="138">
        <f t="shared" si="33"/>
        <v>1.7858418458461318</v>
      </c>
      <c r="I1072" s="138">
        <v>559.96</v>
      </c>
      <c r="J1072" s="41" t="s">
        <v>145</v>
      </c>
      <c r="K1072" s="13" t="s">
        <v>24</v>
      </c>
      <c r="L1072" s="74" t="s">
        <v>919</v>
      </c>
      <c r="M1072" s="13" t="s">
        <v>79</v>
      </c>
      <c r="N1072" s="18" t="s">
        <v>25</v>
      </c>
      <c r="O1072" s="58"/>
    </row>
    <row r="1073" spans="1:15">
      <c r="A1073" s="52">
        <v>43553</v>
      </c>
      <c r="B1073" s="41" t="s">
        <v>356</v>
      </c>
      <c r="C1073" s="41" t="s">
        <v>206</v>
      </c>
      <c r="D1073" s="41" t="s">
        <v>128</v>
      </c>
      <c r="E1073" s="46"/>
      <c r="F1073" s="46">
        <v>520</v>
      </c>
      <c r="G1073" s="42">
        <f t="shared" si="32"/>
        <v>-9409469</v>
      </c>
      <c r="H1073" s="138">
        <f t="shared" si="33"/>
        <v>0.9421826022358718</v>
      </c>
      <c r="I1073" s="138">
        <v>551.91</v>
      </c>
      <c r="J1073" s="41" t="s">
        <v>145</v>
      </c>
      <c r="K1073" s="13" t="s">
        <v>81</v>
      </c>
      <c r="L1073" s="41" t="s">
        <v>1000</v>
      </c>
      <c r="M1073" s="13" t="s">
        <v>79</v>
      </c>
      <c r="N1073" s="18" t="s">
        <v>36</v>
      </c>
      <c r="O1073" s="58"/>
    </row>
    <row r="1074" spans="1:15">
      <c r="A1074" s="52">
        <v>43553</v>
      </c>
      <c r="B1074" s="41" t="s">
        <v>357</v>
      </c>
      <c r="C1074" s="13" t="s">
        <v>21</v>
      </c>
      <c r="D1074" s="41" t="s">
        <v>77</v>
      </c>
      <c r="E1074" s="46"/>
      <c r="F1074" s="46">
        <v>1000</v>
      </c>
      <c r="G1074" s="42">
        <f t="shared" si="32"/>
        <v>-9410469</v>
      </c>
      <c r="H1074" s="138">
        <f t="shared" si="33"/>
        <v>1.7858418458461318</v>
      </c>
      <c r="I1074" s="138">
        <v>559.96</v>
      </c>
      <c r="J1074" s="41" t="s">
        <v>145</v>
      </c>
      <c r="K1074" s="13" t="s">
        <v>24</v>
      </c>
      <c r="L1074" s="74" t="s">
        <v>919</v>
      </c>
      <c r="M1074" s="13" t="s">
        <v>79</v>
      </c>
      <c r="N1074" s="18" t="s">
        <v>25</v>
      </c>
      <c r="O1074" s="29"/>
    </row>
    <row r="1075" spans="1:15">
      <c r="A1075" s="52">
        <v>43553</v>
      </c>
      <c r="B1075" s="41" t="s">
        <v>358</v>
      </c>
      <c r="C1075" s="13" t="s">
        <v>21</v>
      </c>
      <c r="D1075" s="41" t="s">
        <v>77</v>
      </c>
      <c r="E1075" s="46"/>
      <c r="F1075" s="46">
        <v>1000</v>
      </c>
      <c r="G1075" s="42">
        <f t="shared" si="32"/>
        <v>-9411469</v>
      </c>
      <c r="H1075" s="138">
        <f t="shared" si="33"/>
        <v>1.7858418458461318</v>
      </c>
      <c r="I1075" s="138">
        <v>559.96</v>
      </c>
      <c r="J1075" s="41" t="s">
        <v>145</v>
      </c>
      <c r="K1075" s="13" t="s">
        <v>24</v>
      </c>
      <c r="L1075" s="74" t="s">
        <v>919</v>
      </c>
      <c r="M1075" s="13" t="s">
        <v>79</v>
      </c>
      <c r="N1075" s="18" t="s">
        <v>25</v>
      </c>
      <c r="O1075" s="29"/>
    </row>
    <row r="1076" spans="1:15">
      <c r="A1076" s="52">
        <v>43553</v>
      </c>
      <c r="B1076" s="41" t="s">
        <v>295</v>
      </c>
      <c r="C1076" s="13" t="s">
        <v>21</v>
      </c>
      <c r="D1076" s="41" t="s">
        <v>77</v>
      </c>
      <c r="E1076" s="46"/>
      <c r="F1076" s="46">
        <v>1000</v>
      </c>
      <c r="G1076" s="42">
        <f t="shared" si="32"/>
        <v>-9412469</v>
      </c>
      <c r="H1076" s="138">
        <f t="shared" si="33"/>
        <v>1.7858418458461318</v>
      </c>
      <c r="I1076" s="138">
        <v>559.96</v>
      </c>
      <c r="J1076" s="41" t="s">
        <v>145</v>
      </c>
      <c r="K1076" s="13" t="s">
        <v>24</v>
      </c>
      <c r="L1076" s="74" t="s">
        <v>919</v>
      </c>
      <c r="M1076" s="13" t="s">
        <v>79</v>
      </c>
      <c r="N1076" s="18" t="s">
        <v>25</v>
      </c>
      <c r="O1076" s="29"/>
    </row>
    <row r="1077" spans="1:15">
      <c r="A1077" s="52">
        <v>43553</v>
      </c>
      <c r="B1077" s="13" t="s">
        <v>373</v>
      </c>
      <c r="C1077" s="13" t="s">
        <v>21</v>
      </c>
      <c r="D1077" s="13" t="s">
        <v>130</v>
      </c>
      <c r="E1077" s="38"/>
      <c r="F1077" s="38">
        <v>1000</v>
      </c>
      <c r="G1077" s="42">
        <f t="shared" si="32"/>
        <v>-9413469</v>
      </c>
      <c r="H1077" s="138">
        <f t="shared" si="33"/>
        <v>1.7858418458461318</v>
      </c>
      <c r="I1077" s="138">
        <v>559.96</v>
      </c>
      <c r="J1077" s="13" t="s">
        <v>129</v>
      </c>
      <c r="K1077" s="13" t="s">
        <v>24</v>
      </c>
      <c r="L1077" s="74" t="s">
        <v>919</v>
      </c>
      <c r="M1077" s="13" t="s">
        <v>79</v>
      </c>
      <c r="N1077" s="18" t="s">
        <v>25</v>
      </c>
      <c r="O1077" s="57"/>
    </row>
    <row r="1078" spans="1:15">
      <c r="A1078" s="52">
        <v>43553</v>
      </c>
      <c r="B1078" s="13" t="s">
        <v>374</v>
      </c>
      <c r="C1078" s="13" t="s">
        <v>21</v>
      </c>
      <c r="D1078" s="13" t="s">
        <v>130</v>
      </c>
      <c r="E1078" s="38"/>
      <c r="F1078" s="38">
        <v>1000</v>
      </c>
      <c r="G1078" s="42">
        <f t="shared" si="32"/>
        <v>-9414469</v>
      </c>
      <c r="H1078" s="138">
        <f t="shared" si="33"/>
        <v>1.7858418458461318</v>
      </c>
      <c r="I1078" s="138">
        <v>559.96</v>
      </c>
      <c r="J1078" s="13" t="s">
        <v>129</v>
      </c>
      <c r="K1078" s="13" t="s">
        <v>24</v>
      </c>
      <c r="L1078" s="74" t="s">
        <v>919</v>
      </c>
      <c r="M1078" s="13" t="s">
        <v>79</v>
      </c>
      <c r="N1078" s="18" t="s">
        <v>25</v>
      </c>
      <c r="O1078" s="57"/>
    </row>
    <row r="1079" spans="1:15">
      <c r="A1079" s="52">
        <v>43553</v>
      </c>
      <c r="B1079" s="13" t="s">
        <v>375</v>
      </c>
      <c r="C1079" s="13" t="s">
        <v>21</v>
      </c>
      <c r="D1079" s="13" t="s">
        <v>130</v>
      </c>
      <c r="E1079" s="38"/>
      <c r="F1079" s="38">
        <v>1000</v>
      </c>
      <c r="G1079" s="42">
        <f t="shared" si="32"/>
        <v>-9415469</v>
      </c>
      <c r="H1079" s="138">
        <f t="shared" si="33"/>
        <v>1.7858418458461318</v>
      </c>
      <c r="I1079" s="138">
        <v>559.96</v>
      </c>
      <c r="J1079" s="13" t="s">
        <v>129</v>
      </c>
      <c r="K1079" s="13" t="s">
        <v>24</v>
      </c>
      <c r="L1079" s="74" t="s">
        <v>919</v>
      </c>
      <c r="M1079" s="13" t="s">
        <v>79</v>
      </c>
      <c r="N1079" s="18" t="s">
        <v>25</v>
      </c>
      <c r="O1079" s="57"/>
    </row>
    <row r="1080" spans="1:15">
      <c r="A1080" s="52">
        <v>43553</v>
      </c>
      <c r="B1080" s="13" t="s">
        <v>376</v>
      </c>
      <c r="C1080" s="13" t="s">
        <v>21</v>
      </c>
      <c r="D1080" s="13" t="s">
        <v>130</v>
      </c>
      <c r="E1080" s="38"/>
      <c r="F1080" s="38">
        <v>1000</v>
      </c>
      <c r="G1080" s="42">
        <f t="shared" si="32"/>
        <v>-9416469</v>
      </c>
      <c r="H1080" s="138">
        <f t="shared" si="33"/>
        <v>1.7858418458461318</v>
      </c>
      <c r="I1080" s="138">
        <v>559.96</v>
      </c>
      <c r="J1080" s="13" t="s">
        <v>129</v>
      </c>
      <c r="K1080" s="13" t="s">
        <v>24</v>
      </c>
      <c r="L1080" s="74" t="s">
        <v>919</v>
      </c>
      <c r="M1080" s="13" t="s">
        <v>79</v>
      </c>
      <c r="N1080" s="18" t="s">
        <v>25</v>
      </c>
      <c r="O1080" s="57"/>
    </row>
    <row r="1081" spans="1:15">
      <c r="A1081" s="52">
        <v>43553</v>
      </c>
      <c r="B1081" s="13" t="s">
        <v>377</v>
      </c>
      <c r="C1081" s="13" t="s">
        <v>21</v>
      </c>
      <c r="D1081" s="13" t="s">
        <v>130</v>
      </c>
      <c r="E1081" s="38"/>
      <c r="F1081" s="38">
        <v>1000</v>
      </c>
      <c r="G1081" s="42">
        <f t="shared" si="32"/>
        <v>-9417469</v>
      </c>
      <c r="H1081" s="138">
        <f t="shared" si="33"/>
        <v>1.7858418458461318</v>
      </c>
      <c r="I1081" s="138">
        <v>559.96</v>
      </c>
      <c r="J1081" s="13" t="s">
        <v>129</v>
      </c>
      <c r="K1081" s="13" t="s">
        <v>24</v>
      </c>
      <c r="L1081" s="74" t="s">
        <v>919</v>
      </c>
      <c r="M1081" s="13" t="s">
        <v>79</v>
      </c>
      <c r="N1081" s="18" t="s">
        <v>25</v>
      </c>
      <c r="O1081" s="57"/>
    </row>
    <row r="1082" spans="1:15">
      <c r="A1082" s="52">
        <v>43553</v>
      </c>
      <c r="B1082" s="41" t="s">
        <v>577</v>
      </c>
      <c r="C1082" s="13" t="s">
        <v>21</v>
      </c>
      <c r="D1082" s="41" t="s">
        <v>77</v>
      </c>
      <c r="E1082" s="38"/>
      <c r="F1082" s="38">
        <v>500</v>
      </c>
      <c r="G1082" s="42">
        <f t="shared" si="32"/>
        <v>-9417969</v>
      </c>
      <c r="H1082" s="138">
        <f t="shared" si="33"/>
        <v>0.89292092292306591</v>
      </c>
      <c r="I1082" s="138">
        <v>559.96</v>
      </c>
      <c r="J1082" s="18" t="s">
        <v>132</v>
      </c>
      <c r="K1082" s="41" t="s">
        <v>24</v>
      </c>
      <c r="L1082" s="74" t="s">
        <v>919</v>
      </c>
      <c r="M1082" s="13" t="s">
        <v>79</v>
      </c>
      <c r="N1082" s="18" t="s">
        <v>25</v>
      </c>
    </row>
    <row r="1083" spans="1:15">
      <c r="A1083" s="52">
        <v>43553</v>
      </c>
      <c r="B1083" s="41" t="s">
        <v>578</v>
      </c>
      <c r="C1083" s="13" t="s">
        <v>21</v>
      </c>
      <c r="D1083" s="41" t="s">
        <v>77</v>
      </c>
      <c r="E1083" s="38"/>
      <c r="F1083" s="38">
        <v>500</v>
      </c>
      <c r="G1083" s="42">
        <f t="shared" si="32"/>
        <v>-9418469</v>
      </c>
      <c r="H1083" s="138">
        <f t="shared" si="33"/>
        <v>0.89292092292306591</v>
      </c>
      <c r="I1083" s="138">
        <v>559.96</v>
      </c>
      <c r="J1083" s="18" t="s">
        <v>132</v>
      </c>
      <c r="K1083" s="41" t="s">
        <v>24</v>
      </c>
      <c r="L1083" s="74" t="s">
        <v>919</v>
      </c>
      <c r="M1083" s="13" t="s">
        <v>79</v>
      </c>
      <c r="N1083" s="18" t="s">
        <v>25</v>
      </c>
    </row>
    <row r="1084" spans="1:15">
      <c r="A1084" s="52">
        <v>43553</v>
      </c>
      <c r="B1084" s="41" t="s">
        <v>579</v>
      </c>
      <c r="C1084" s="13" t="s">
        <v>21</v>
      </c>
      <c r="D1084" s="41" t="s">
        <v>77</v>
      </c>
      <c r="E1084" s="38"/>
      <c r="F1084" s="38">
        <v>500</v>
      </c>
      <c r="G1084" s="42">
        <f t="shared" si="32"/>
        <v>-9418969</v>
      </c>
      <c r="H1084" s="138">
        <f t="shared" si="33"/>
        <v>0.89292092292306591</v>
      </c>
      <c r="I1084" s="138">
        <v>559.96</v>
      </c>
      <c r="J1084" s="18" t="s">
        <v>132</v>
      </c>
      <c r="K1084" s="41" t="s">
        <v>24</v>
      </c>
      <c r="L1084" s="74" t="s">
        <v>919</v>
      </c>
      <c r="M1084" s="13" t="s">
        <v>79</v>
      </c>
      <c r="N1084" s="18" t="s">
        <v>25</v>
      </c>
    </row>
    <row r="1085" spans="1:15">
      <c r="A1085" s="52">
        <v>43553</v>
      </c>
      <c r="B1085" s="41" t="s">
        <v>580</v>
      </c>
      <c r="C1085" s="13" t="s">
        <v>21</v>
      </c>
      <c r="D1085" s="41" t="s">
        <v>77</v>
      </c>
      <c r="E1085" s="38"/>
      <c r="F1085" s="38">
        <v>1000</v>
      </c>
      <c r="G1085" s="42">
        <f t="shared" si="32"/>
        <v>-9419969</v>
      </c>
      <c r="H1085" s="138">
        <f t="shared" si="33"/>
        <v>1.7858418458461318</v>
      </c>
      <c r="I1085" s="138">
        <v>559.96</v>
      </c>
      <c r="J1085" s="18" t="s">
        <v>132</v>
      </c>
      <c r="K1085" s="41" t="s">
        <v>24</v>
      </c>
      <c r="L1085" s="74" t="s">
        <v>919</v>
      </c>
      <c r="M1085" s="13" t="s">
        <v>79</v>
      </c>
      <c r="N1085" s="18" t="s">
        <v>25</v>
      </c>
    </row>
    <row r="1086" spans="1:15">
      <c r="A1086" s="52">
        <v>43553</v>
      </c>
      <c r="B1086" s="41" t="s">
        <v>581</v>
      </c>
      <c r="C1086" s="13" t="s">
        <v>21</v>
      </c>
      <c r="D1086" s="41" t="s">
        <v>77</v>
      </c>
      <c r="E1086" s="38"/>
      <c r="F1086" s="38">
        <v>1000</v>
      </c>
      <c r="G1086" s="42">
        <f t="shared" si="32"/>
        <v>-9420969</v>
      </c>
      <c r="H1086" s="138">
        <f t="shared" si="33"/>
        <v>1.7858418458461318</v>
      </c>
      <c r="I1086" s="138">
        <v>559.96</v>
      </c>
      <c r="J1086" s="18" t="s">
        <v>132</v>
      </c>
      <c r="K1086" s="41" t="s">
        <v>24</v>
      </c>
      <c r="L1086" s="74" t="s">
        <v>919</v>
      </c>
      <c r="M1086" s="13" t="s">
        <v>79</v>
      </c>
      <c r="N1086" s="18" t="s">
        <v>25</v>
      </c>
    </row>
    <row r="1087" spans="1:15">
      <c r="A1087" s="52">
        <v>43553</v>
      </c>
      <c r="B1087" s="41" t="s">
        <v>582</v>
      </c>
      <c r="C1087" s="13" t="s">
        <v>21</v>
      </c>
      <c r="D1087" s="41" t="s">
        <v>77</v>
      </c>
      <c r="E1087" s="38"/>
      <c r="F1087" s="38">
        <v>1000</v>
      </c>
      <c r="G1087" s="42">
        <f t="shared" si="32"/>
        <v>-9421969</v>
      </c>
      <c r="H1087" s="138">
        <f t="shared" si="33"/>
        <v>1.7858418458461318</v>
      </c>
      <c r="I1087" s="138">
        <v>559.96</v>
      </c>
      <c r="J1087" s="18" t="s">
        <v>132</v>
      </c>
      <c r="K1087" s="41" t="s">
        <v>24</v>
      </c>
      <c r="L1087" s="74" t="s">
        <v>919</v>
      </c>
      <c r="M1087" s="13" t="s">
        <v>79</v>
      </c>
      <c r="N1087" s="18" t="s">
        <v>25</v>
      </c>
    </row>
    <row r="1088" spans="1:15">
      <c r="A1088" s="52">
        <v>43553</v>
      </c>
      <c r="B1088" s="41" t="s">
        <v>583</v>
      </c>
      <c r="C1088" s="13" t="s">
        <v>21</v>
      </c>
      <c r="D1088" s="41" t="s">
        <v>77</v>
      </c>
      <c r="E1088" s="38"/>
      <c r="F1088" s="38">
        <v>500</v>
      </c>
      <c r="G1088" s="42">
        <f t="shared" si="32"/>
        <v>-9422469</v>
      </c>
      <c r="H1088" s="138">
        <f t="shared" si="33"/>
        <v>0.89292092292306591</v>
      </c>
      <c r="I1088" s="138">
        <v>559.96</v>
      </c>
      <c r="J1088" s="18" t="s">
        <v>132</v>
      </c>
      <c r="K1088" s="41" t="s">
        <v>24</v>
      </c>
      <c r="L1088" s="74" t="s">
        <v>919</v>
      </c>
      <c r="M1088" s="13" t="s">
        <v>79</v>
      </c>
      <c r="N1088" s="18" t="s">
        <v>25</v>
      </c>
    </row>
    <row r="1089" spans="1:15">
      <c r="A1089" s="52">
        <v>43553</v>
      </c>
      <c r="B1089" s="41" t="s">
        <v>584</v>
      </c>
      <c r="C1089" s="13" t="s">
        <v>21</v>
      </c>
      <c r="D1089" s="41" t="s">
        <v>77</v>
      </c>
      <c r="E1089" s="38"/>
      <c r="F1089" s="38">
        <v>1000</v>
      </c>
      <c r="G1089" s="42">
        <f t="shared" si="32"/>
        <v>-9423469</v>
      </c>
      <c r="H1089" s="138">
        <f t="shared" si="33"/>
        <v>1.7858418458461318</v>
      </c>
      <c r="I1089" s="138">
        <v>559.96</v>
      </c>
      <c r="J1089" s="18" t="s">
        <v>132</v>
      </c>
      <c r="K1089" s="41" t="s">
        <v>24</v>
      </c>
      <c r="L1089" s="74" t="s">
        <v>919</v>
      </c>
      <c r="M1089" s="13" t="s">
        <v>79</v>
      </c>
      <c r="N1089" s="18" t="s">
        <v>25</v>
      </c>
    </row>
    <row r="1090" spans="1:15">
      <c r="A1090" s="52">
        <v>43553</v>
      </c>
      <c r="B1090" s="41" t="s">
        <v>585</v>
      </c>
      <c r="C1090" s="13" t="s">
        <v>21</v>
      </c>
      <c r="D1090" s="41" t="s">
        <v>77</v>
      </c>
      <c r="E1090" s="38"/>
      <c r="F1090" s="38">
        <v>1000</v>
      </c>
      <c r="G1090" s="42">
        <f t="shared" si="32"/>
        <v>-9424469</v>
      </c>
      <c r="H1090" s="138">
        <f t="shared" si="33"/>
        <v>1.7858418458461318</v>
      </c>
      <c r="I1090" s="138">
        <v>559.96</v>
      </c>
      <c r="J1090" s="18" t="s">
        <v>132</v>
      </c>
      <c r="K1090" s="41" t="s">
        <v>24</v>
      </c>
      <c r="L1090" s="74" t="s">
        <v>919</v>
      </c>
      <c r="M1090" s="13" t="s">
        <v>79</v>
      </c>
      <c r="N1090" s="18" t="s">
        <v>25</v>
      </c>
    </row>
    <row r="1091" spans="1:15">
      <c r="A1091" s="52">
        <v>43553</v>
      </c>
      <c r="B1091" s="41" t="s">
        <v>586</v>
      </c>
      <c r="C1091" s="13" t="s">
        <v>21</v>
      </c>
      <c r="D1091" s="41" t="s">
        <v>77</v>
      </c>
      <c r="E1091" s="38"/>
      <c r="F1091" s="38">
        <v>500</v>
      </c>
      <c r="G1091" s="42">
        <f t="shared" si="32"/>
        <v>-9424969</v>
      </c>
      <c r="H1091" s="138">
        <f t="shared" si="33"/>
        <v>0.89292092292306591</v>
      </c>
      <c r="I1091" s="138">
        <v>559.96</v>
      </c>
      <c r="J1091" s="18" t="s">
        <v>132</v>
      </c>
      <c r="K1091" s="41" t="s">
        <v>24</v>
      </c>
      <c r="L1091" s="74" t="s">
        <v>919</v>
      </c>
      <c r="M1091" s="13" t="s">
        <v>79</v>
      </c>
      <c r="N1091" s="18" t="s">
        <v>25</v>
      </c>
    </row>
    <row r="1092" spans="1:15">
      <c r="A1092" s="52">
        <v>43553</v>
      </c>
      <c r="B1092" s="41" t="s">
        <v>576</v>
      </c>
      <c r="C1092" s="13" t="s">
        <v>21</v>
      </c>
      <c r="D1092" s="41" t="s">
        <v>77</v>
      </c>
      <c r="E1092" s="38"/>
      <c r="F1092" s="38">
        <v>500</v>
      </c>
      <c r="G1092" s="42">
        <f t="shared" si="32"/>
        <v>-9425469</v>
      </c>
      <c r="H1092" s="138">
        <f t="shared" si="33"/>
        <v>0.89292092292306591</v>
      </c>
      <c r="I1092" s="138">
        <v>559.96</v>
      </c>
      <c r="J1092" s="18" t="s">
        <v>132</v>
      </c>
      <c r="K1092" s="41" t="s">
        <v>24</v>
      </c>
      <c r="L1092" s="74" t="s">
        <v>919</v>
      </c>
      <c r="M1092" s="13" t="s">
        <v>79</v>
      </c>
      <c r="N1092" s="18" t="s">
        <v>25</v>
      </c>
    </row>
    <row r="1093" spans="1:15">
      <c r="A1093" s="52">
        <v>43553</v>
      </c>
      <c r="B1093" s="41" t="s">
        <v>664</v>
      </c>
      <c r="C1093" s="13" t="s">
        <v>41</v>
      </c>
      <c r="D1093" s="41" t="s">
        <v>77</v>
      </c>
      <c r="E1093" s="40"/>
      <c r="F1093" s="40">
        <v>30000</v>
      </c>
      <c r="G1093" s="42">
        <f t="shared" si="32"/>
        <v>-9455469</v>
      </c>
      <c r="H1093" s="138">
        <f t="shared" si="33"/>
        <v>53.575255375383954</v>
      </c>
      <c r="I1093" s="138">
        <v>559.96</v>
      </c>
      <c r="J1093" s="18" t="s">
        <v>588</v>
      </c>
      <c r="K1093" s="41" t="s">
        <v>81</v>
      </c>
      <c r="L1093" s="74" t="s">
        <v>919</v>
      </c>
      <c r="M1093" s="13" t="s">
        <v>79</v>
      </c>
      <c r="N1093" s="18" t="s">
        <v>36</v>
      </c>
      <c r="O1093" s="58"/>
    </row>
    <row r="1094" spans="1:15">
      <c r="A1094" s="52">
        <v>43553</v>
      </c>
      <c r="B1094" s="41" t="s">
        <v>665</v>
      </c>
      <c r="C1094" s="13" t="s">
        <v>41</v>
      </c>
      <c r="D1094" s="41" t="s">
        <v>77</v>
      </c>
      <c r="E1094" s="40"/>
      <c r="F1094" s="40">
        <v>30000</v>
      </c>
      <c r="G1094" s="42">
        <f t="shared" si="32"/>
        <v>-9485469</v>
      </c>
      <c r="H1094" s="138">
        <f t="shared" si="33"/>
        <v>53.575255375383954</v>
      </c>
      <c r="I1094" s="138">
        <v>559.96</v>
      </c>
      <c r="J1094" s="18" t="s">
        <v>588</v>
      </c>
      <c r="K1094" s="41" t="s">
        <v>24</v>
      </c>
      <c r="L1094" s="74" t="s">
        <v>919</v>
      </c>
      <c r="M1094" s="13" t="s">
        <v>79</v>
      </c>
      <c r="N1094" s="18" t="s">
        <v>25</v>
      </c>
      <c r="O1094" s="30"/>
    </row>
    <row r="1095" spans="1:15">
      <c r="A1095" s="52">
        <v>43553</v>
      </c>
      <c r="B1095" s="41" t="s">
        <v>666</v>
      </c>
      <c r="C1095" s="13" t="s">
        <v>21</v>
      </c>
      <c r="D1095" s="41" t="s">
        <v>77</v>
      </c>
      <c r="E1095" s="40"/>
      <c r="F1095" s="40">
        <v>500</v>
      </c>
      <c r="G1095" s="42">
        <f t="shared" si="32"/>
        <v>-9485969</v>
      </c>
      <c r="H1095" s="138">
        <f t="shared" si="33"/>
        <v>0.89292092292306591</v>
      </c>
      <c r="I1095" s="138">
        <v>559.96</v>
      </c>
      <c r="J1095" s="18" t="s">
        <v>588</v>
      </c>
      <c r="K1095" s="41" t="s">
        <v>24</v>
      </c>
      <c r="L1095" s="74" t="s">
        <v>919</v>
      </c>
      <c r="M1095" s="13" t="s">
        <v>79</v>
      </c>
      <c r="N1095" s="18" t="s">
        <v>25</v>
      </c>
      <c r="O1095" s="30"/>
    </row>
    <row r="1096" spans="1:15">
      <c r="A1096" s="52">
        <v>43553</v>
      </c>
      <c r="B1096" s="41" t="s">
        <v>667</v>
      </c>
      <c r="C1096" s="13" t="s">
        <v>21</v>
      </c>
      <c r="D1096" s="41" t="s">
        <v>77</v>
      </c>
      <c r="E1096" s="40"/>
      <c r="F1096" s="40">
        <v>6000</v>
      </c>
      <c r="G1096" s="42">
        <f t="shared" si="32"/>
        <v>-9491969</v>
      </c>
      <c r="H1096" s="138">
        <f t="shared" si="33"/>
        <v>10.71505107507679</v>
      </c>
      <c r="I1096" s="138">
        <v>559.96</v>
      </c>
      <c r="J1096" s="18" t="s">
        <v>588</v>
      </c>
      <c r="K1096" s="41" t="s">
        <v>24</v>
      </c>
      <c r="L1096" s="74" t="s">
        <v>919</v>
      </c>
      <c r="M1096" s="13" t="s">
        <v>79</v>
      </c>
      <c r="N1096" s="18" t="s">
        <v>25</v>
      </c>
      <c r="O1096" s="58"/>
    </row>
    <row r="1097" spans="1:15">
      <c r="A1097" s="52">
        <v>43553</v>
      </c>
      <c r="B1097" s="41" t="s">
        <v>668</v>
      </c>
      <c r="C1097" s="13" t="s">
        <v>21</v>
      </c>
      <c r="D1097" s="41" t="s">
        <v>77</v>
      </c>
      <c r="E1097" s="40"/>
      <c r="F1097" s="40">
        <v>300</v>
      </c>
      <c r="G1097" s="42">
        <f t="shared" si="32"/>
        <v>-9492269</v>
      </c>
      <c r="H1097" s="138">
        <f t="shared" si="33"/>
        <v>0.53575255375383957</v>
      </c>
      <c r="I1097" s="138">
        <v>559.96</v>
      </c>
      <c r="J1097" s="18" t="s">
        <v>588</v>
      </c>
      <c r="K1097" s="41" t="s">
        <v>24</v>
      </c>
      <c r="L1097" s="74" t="s">
        <v>919</v>
      </c>
      <c r="M1097" s="13" t="s">
        <v>79</v>
      </c>
      <c r="N1097" s="18" t="s">
        <v>25</v>
      </c>
      <c r="O1097" s="30"/>
    </row>
    <row r="1098" spans="1:15">
      <c r="A1098" s="52">
        <v>43553</v>
      </c>
      <c r="B1098" s="41" t="s">
        <v>754</v>
      </c>
      <c r="C1098" s="13" t="s">
        <v>21</v>
      </c>
      <c r="D1098" s="41" t="s">
        <v>77</v>
      </c>
      <c r="E1098" s="38"/>
      <c r="F1098" s="38">
        <v>1000</v>
      </c>
      <c r="G1098" s="42">
        <f t="shared" si="32"/>
        <v>-9493269</v>
      </c>
      <c r="H1098" s="138">
        <f t="shared" si="33"/>
        <v>1.7858418458461318</v>
      </c>
      <c r="I1098" s="138">
        <v>559.96</v>
      </c>
      <c r="J1098" s="18" t="s">
        <v>135</v>
      </c>
      <c r="K1098" s="41" t="s">
        <v>24</v>
      </c>
      <c r="L1098" s="74" t="s">
        <v>919</v>
      </c>
      <c r="M1098" s="13" t="s">
        <v>79</v>
      </c>
      <c r="N1098" s="18" t="s">
        <v>25</v>
      </c>
    </row>
    <row r="1099" spans="1:15">
      <c r="A1099" s="52">
        <v>43553</v>
      </c>
      <c r="B1099" s="41" t="s">
        <v>755</v>
      </c>
      <c r="C1099" s="13" t="s">
        <v>21</v>
      </c>
      <c r="D1099" s="41" t="s">
        <v>77</v>
      </c>
      <c r="E1099" s="38"/>
      <c r="F1099" s="38">
        <v>1000</v>
      </c>
      <c r="G1099" s="42">
        <f t="shared" si="32"/>
        <v>-9494269</v>
      </c>
      <c r="H1099" s="138">
        <f t="shared" si="33"/>
        <v>1.7858418458461318</v>
      </c>
      <c r="I1099" s="138">
        <v>559.96</v>
      </c>
      <c r="J1099" s="18" t="s">
        <v>135</v>
      </c>
      <c r="K1099" s="41" t="s">
        <v>24</v>
      </c>
      <c r="L1099" s="74" t="s">
        <v>919</v>
      </c>
      <c r="M1099" s="13" t="s">
        <v>79</v>
      </c>
      <c r="N1099" s="18" t="s">
        <v>25</v>
      </c>
    </row>
    <row r="1100" spans="1:15">
      <c r="A1100" s="52">
        <v>43553</v>
      </c>
      <c r="B1100" s="41" t="s">
        <v>756</v>
      </c>
      <c r="C1100" s="13" t="s">
        <v>21</v>
      </c>
      <c r="D1100" s="41" t="s">
        <v>77</v>
      </c>
      <c r="E1100" s="38"/>
      <c r="F1100" s="38">
        <v>1000</v>
      </c>
      <c r="G1100" s="42">
        <f t="shared" ref="G1100:G1163" si="34">G1099+E1100-F1100</f>
        <v>-9495269</v>
      </c>
      <c r="H1100" s="138">
        <f t="shared" ref="H1100:H1163" si="35">+F1100/I1100</f>
        <v>1.7858418458461318</v>
      </c>
      <c r="I1100" s="138">
        <v>559.96</v>
      </c>
      <c r="J1100" s="18" t="s">
        <v>135</v>
      </c>
      <c r="K1100" s="41" t="s">
        <v>24</v>
      </c>
      <c r="L1100" s="74" t="s">
        <v>919</v>
      </c>
      <c r="M1100" s="13" t="s">
        <v>79</v>
      </c>
      <c r="N1100" s="18" t="s">
        <v>25</v>
      </c>
    </row>
    <row r="1101" spans="1:15">
      <c r="A1101" s="52">
        <v>43553</v>
      </c>
      <c r="B1101" s="41" t="s">
        <v>757</v>
      </c>
      <c r="C1101" s="13" t="s">
        <v>21</v>
      </c>
      <c r="D1101" s="41" t="s">
        <v>77</v>
      </c>
      <c r="E1101" s="38"/>
      <c r="F1101" s="38">
        <v>1000</v>
      </c>
      <c r="G1101" s="42">
        <f t="shared" si="34"/>
        <v>-9496269</v>
      </c>
      <c r="H1101" s="138">
        <f t="shared" si="35"/>
        <v>1.7858418458461318</v>
      </c>
      <c r="I1101" s="138">
        <v>559.96</v>
      </c>
      <c r="J1101" s="18" t="s">
        <v>135</v>
      </c>
      <c r="K1101" s="41" t="s">
        <v>24</v>
      </c>
      <c r="L1101" s="74" t="s">
        <v>919</v>
      </c>
      <c r="M1101" s="13" t="s">
        <v>79</v>
      </c>
      <c r="N1101" s="18" t="s">
        <v>25</v>
      </c>
    </row>
    <row r="1102" spans="1:15">
      <c r="A1102" s="52">
        <v>43553</v>
      </c>
      <c r="B1102" s="41" t="s">
        <v>826</v>
      </c>
      <c r="C1102" s="13" t="s">
        <v>21</v>
      </c>
      <c r="D1102" s="13" t="s">
        <v>22</v>
      </c>
      <c r="E1102" s="46"/>
      <c r="F1102" s="46">
        <v>300</v>
      </c>
      <c r="G1102" s="42">
        <f t="shared" si="34"/>
        <v>-9496569</v>
      </c>
      <c r="H1102" s="138">
        <f t="shared" si="35"/>
        <v>0.52924987650836208</v>
      </c>
      <c r="I1102" s="138">
        <v>566.84</v>
      </c>
      <c r="J1102" s="41" t="s">
        <v>148</v>
      </c>
      <c r="K1102" s="41" t="s">
        <v>31</v>
      </c>
      <c r="L1102" s="74" t="s">
        <v>916</v>
      </c>
      <c r="M1102" s="13" t="s">
        <v>79</v>
      </c>
      <c r="N1102" s="13" t="s">
        <v>25</v>
      </c>
      <c r="O1102" s="29"/>
    </row>
    <row r="1103" spans="1:15">
      <c r="A1103" s="52">
        <v>43553</v>
      </c>
      <c r="B1103" s="41" t="s">
        <v>827</v>
      </c>
      <c r="C1103" s="13" t="s">
        <v>21</v>
      </c>
      <c r="D1103" s="13" t="s">
        <v>22</v>
      </c>
      <c r="E1103" s="46"/>
      <c r="F1103" s="46">
        <v>400</v>
      </c>
      <c r="G1103" s="42">
        <f t="shared" si="34"/>
        <v>-9496969</v>
      </c>
      <c r="H1103" s="138">
        <f t="shared" si="35"/>
        <v>0.70566650201114944</v>
      </c>
      <c r="I1103" s="138">
        <v>566.84</v>
      </c>
      <c r="J1103" s="41" t="s">
        <v>148</v>
      </c>
      <c r="K1103" s="41" t="s">
        <v>31</v>
      </c>
      <c r="L1103" s="74" t="s">
        <v>916</v>
      </c>
      <c r="M1103" s="13" t="s">
        <v>79</v>
      </c>
      <c r="N1103" s="13" t="s">
        <v>25</v>
      </c>
      <c r="O1103" s="29"/>
    </row>
    <row r="1104" spans="1:15">
      <c r="A1104" s="52">
        <v>43553</v>
      </c>
      <c r="B1104" s="41" t="s">
        <v>828</v>
      </c>
      <c r="C1104" s="13" t="s">
        <v>21</v>
      </c>
      <c r="D1104" s="13" t="s">
        <v>22</v>
      </c>
      <c r="E1104" s="46"/>
      <c r="F1104" s="46">
        <v>300</v>
      </c>
      <c r="G1104" s="42">
        <f t="shared" si="34"/>
        <v>-9497269</v>
      </c>
      <c r="H1104" s="138">
        <f t="shared" si="35"/>
        <v>0.52924987650836208</v>
      </c>
      <c r="I1104" s="138">
        <v>566.84</v>
      </c>
      <c r="J1104" s="41" t="s">
        <v>148</v>
      </c>
      <c r="K1104" s="41" t="s">
        <v>31</v>
      </c>
      <c r="L1104" s="74" t="s">
        <v>916</v>
      </c>
      <c r="M1104" s="13" t="s">
        <v>79</v>
      </c>
      <c r="N1104" s="13" t="s">
        <v>25</v>
      </c>
      <c r="O1104" s="29"/>
    </row>
    <row r="1105" spans="1:15">
      <c r="A1105" s="52">
        <v>43553</v>
      </c>
      <c r="B1105" s="41" t="s">
        <v>829</v>
      </c>
      <c r="C1105" s="13" t="s">
        <v>21</v>
      </c>
      <c r="D1105" s="13" t="s">
        <v>22</v>
      </c>
      <c r="E1105" s="46"/>
      <c r="F1105" s="46">
        <v>400</v>
      </c>
      <c r="G1105" s="42">
        <f t="shared" si="34"/>
        <v>-9497669</v>
      </c>
      <c r="H1105" s="138">
        <f t="shared" si="35"/>
        <v>0.70566650201114944</v>
      </c>
      <c r="I1105" s="138">
        <v>566.84</v>
      </c>
      <c r="J1105" s="41" t="s">
        <v>148</v>
      </c>
      <c r="K1105" s="41" t="s">
        <v>31</v>
      </c>
      <c r="L1105" s="74" t="s">
        <v>916</v>
      </c>
      <c r="M1105" s="13" t="s">
        <v>79</v>
      </c>
      <c r="N1105" s="13" t="s">
        <v>25</v>
      </c>
      <c r="O1105" s="29"/>
    </row>
    <row r="1106" spans="1:15">
      <c r="A1106" s="52">
        <v>43553</v>
      </c>
      <c r="B1106" s="41" t="s">
        <v>830</v>
      </c>
      <c r="C1106" s="41" t="s">
        <v>764</v>
      </c>
      <c r="D1106" s="13" t="s">
        <v>22</v>
      </c>
      <c r="E1106" s="46"/>
      <c r="F1106" s="46">
        <v>2500</v>
      </c>
      <c r="G1106" s="42">
        <f t="shared" si="34"/>
        <v>-9500169</v>
      </c>
      <c r="H1106" s="138">
        <f t="shared" si="35"/>
        <v>4.4104156375696846</v>
      </c>
      <c r="I1106" s="138">
        <v>566.84</v>
      </c>
      <c r="J1106" s="41" t="s">
        <v>148</v>
      </c>
      <c r="K1106" s="41" t="s">
        <v>31</v>
      </c>
      <c r="L1106" s="74" t="s">
        <v>916</v>
      </c>
      <c r="M1106" s="13" t="s">
        <v>79</v>
      </c>
      <c r="N1106" s="13" t="s">
        <v>25</v>
      </c>
      <c r="O1106" s="29"/>
    </row>
    <row r="1107" spans="1:15">
      <c r="A1107" s="52">
        <v>43553</v>
      </c>
      <c r="B1107" s="41" t="s">
        <v>831</v>
      </c>
      <c r="C1107" s="13" t="s">
        <v>21</v>
      </c>
      <c r="D1107" s="13" t="s">
        <v>22</v>
      </c>
      <c r="E1107" s="46"/>
      <c r="F1107" s="46">
        <v>400</v>
      </c>
      <c r="G1107" s="42">
        <f t="shared" si="34"/>
        <v>-9500569</v>
      </c>
      <c r="H1107" s="138">
        <f t="shared" si="35"/>
        <v>0.70566650201114944</v>
      </c>
      <c r="I1107" s="138">
        <v>566.84</v>
      </c>
      <c r="J1107" s="41" t="s">
        <v>148</v>
      </c>
      <c r="K1107" s="41" t="s">
        <v>31</v>
      </c>
      <c r="L1107" s="74" t="s">
        <v>916</v>
      </c>
      <c r="M1107" s="13" t="s">
        <v>79</v>
      </c>
      <c r="N1107" s="13" t="s">
        <v>25</v>
      </c>
      <c r="O1107" s="29"/>
    </row>
    <row r="1108" spans="1:15">
      <c r="A1108" s="52">
        <v>43553</v>
      </c>
      <c r="B1108" s="41" t="s">
        <v>832</v>
      </c>
      <c r="C1108" s="13" t="s">
        <v>21</v>
      </c>
      <c r="D1108" s="13" t="s">
        <v>22</v>
      </c>
      <c r="E1108" s="46"/>
      <c r="F1108" s="46">
        <v>300</v>
      </c>
      <c r="G1108" s="42">
        <f t="shared" si="34"/>
        <v>-9500869</v>
      </c>
      <c r="H1108" s="138">
        <f t="shared" si="35"/>
        <v>0.52924987650836208</v>
      </c>
      <c r="I1108" s="138">
        <v>566.84</v>
      </c>
      <c r="J1108" s="41" t="s">
        <v>148</v>
      </c>
      <c r="K1108" s="41" t="s">
        <v>31</v>
      </c>
      <c r="L1108" s="74" t="s">
        <v>916</v>
      </c>
      <c r="M1108" s="13" t="s">
        <v>79</v>
      </c>
      <c r="N1108" s="13" t="s">
        <v>25</v>
      </c>
      <c r="O1108" s="29"/>
    </row>
    <row r="1109" spans="1:15">
      <c r="A1109" s="52">
        <v>43553</v>
      </c>
      <c r="B1109" s="41" t="s">
        <v>833</v>
      </c>
      <c r="C1109" s="13" t="s">
        <v>21</v>
      </c>
      <c r="D1109" s="13" t="s">
        <v>22</v>
      </c>
      <c r="E1109" s="46"/>
      <c r="F1109" s="46">
        <v>300</v>
      </c>
      <c r="G1109" s="42">
        <f t="shared" si="34"/>
        <v>-9501169</v>
      </c>
      <c r="H1109" s="138">
        <f t="shared" si="35"/>
        <v>0.52924987650836208</v>
      </c>
      <c r="I1109" s="138">
        <v>566.84</v>
      </c>
      <c r="J1109" s="41" t="s">
        <v>148</v>
      </c>
      <c r="K1109" s="41" t="s">
        <v>31</v>
      </c>
      <c r="L1109" s="74" t="s">
        <v>916</v>
      </c>
      <c r="M1109" s="13" t="s">
        <v>79</v>
      </c>
      <c r="N1109" s="13" t="s">
        <v>25</v>
      </c>
      <c r="O1109" s="29"/>
    </row>
    <row r="1110" spans="1:15">
      <c r="A1110" s="52">
        <v>43553</v>
      </c>
      <c r="B1110" s="41" t="s">
        <v>834</v>
      </c>
      <c r="C1110" s="13" t="s">
        <v>21</v>
      </c>
      <c r="D1110" s="13" t="s">
        <v>22</v>
      </c>
      <c r="E1110" s="46"/>
      <c r="F1110" s="46">
        <v>400</v>
      </c>
      <c r="G1110" s="42">
        <f t="shared" si="34"/>
        <v>-9501569</v>
      </c>
      <c r="H1110" s="138">
        <f t="shared" si="35"/>
        <v>0.70566650201114944</v>
      </c>
      <c r="I1110" s="138">
        <v>566.84</v>
      </c>
      <c r="J1110" s="41" t="s">
        <v>148</v>
      </c>
      <c r="K1110" s="41" t="s">
        <v>31</v>
      </c>
      <c r="L1110" s="74" t="s">
        <v>916</v>
      </c>
      <c r="M1110" s="13" t="s">
        <v>79</v>
      </c>
      <c r="N1110" s="13" t="s">
        <v>25</v>
      </c>
      <c r="O1110" s="29"/>
    </row>
    <row r="1111" spans="1:15">
      <c r="A1111" s="52">
        <v>43553</v>
      </c>
      <c r="B1111" s="41" t="s">
        <v>835</v>
      </c>
      <c r="C1111" s="13" t="s">
        <v>21</v>
      </c>
      <c r="D1111" s="13" t="s">
        <v>22</v>
      </c>
      <c r="E1111" s="46"/>
      <c r="F1111" s="46">
        <v>300</v>
      </c>
      <c r="G1111" s="42">
        <f t="shared" si="34"/>
        <v>-9501869</v>
      </c>
      <c r="H1111" s="138">
        <f t="shared" si="35"/>
        <v>0.52924987650836208</v>
      </c>
      <c r="I1111" s="138">
        <v>566.84</v>
      </c>
      <c r="J1111" s="41" t="s">
        <v>148</v>
      </c>
      <c r="K1111" s="41" t="s">
        <v>31</v>
      </c>
      <c r="L1111" s="74" t="s">
        <v>916</v>
      </c>
      <c r="M1111" s="13" t="s">
        <v>79</v>
      </c>
      <c r="N1111" s="13" t="s">
        <v>25</v>
      </c>
      <c r="O1111" s="29"/>
    </row>
    <row r="1112" spans="1:15">
      <c r="A1112" s="52">
        <v>43553</v>
      </c>
      <c r="B1112" s="18" t="s">
        <v>902</v>
      </c>
      <c r="C1112" s="13" t="s">
        <v>41</v>
      </c>
      <c r="D1112" s="41" t="s">
        <v>77</v>
      </c>
      <c r="E1112" s="40"/>
      <c r="F1112" s="40">
        <v>30000</v>
      </c>
      <c r="G1112" s="42">
        <f t="shared" si="34"/>
        <v>-9531869</v>
      </c>
      <c r="H1112" s="138">
        <f t="shared" si="35"/>
        <v>53.575255375383954</v>
      </c>
      <c r="I1112" s="138">
        <v>559.96</v>
      </c>
      <c r="J1112" s="18" t="s">
        <v>855</v>
      </c>
      <c r="K1112" s="18">
        <v>51</v>
      </c>
      <c r="L1112" s="74" t="s">
        <v>919</v>
      </c>
      <c r="M1112" s="13" t="s">
        <v>79</v>
      </c>
      <c r="N1112" s="18" t="s">
        <v>36</v>
      </c>
      <c r="O1112" s="62"/>
    </row>
    <row r="1113" spans="1:15">
      <c r="A1113" s="52">
        <v>43553</v>
      </c>
      <c r="B1113" s="18" t="s">
        <v>903</v>
      </c>
      <c r="C1113" s="13" t="s">
        <v>41</v>
      </c>
      <c r="D1113" s="41" t="s">
        <v>77</v>
      </c>
      <c r="E1113" s="40"/>
      <c r="F1113" s="40">
        <v>30000</v>
      </c>
      <c r="G1113" s="42">
        <f t="shared" si="34"/>
        <v>-9561869</v>
      </c>
      <c r="H1113" s="138">
        <f t="shared" si="35"/>
        <v>53.575255375383954</v>
      </c>
      <c r="I1113" s="138">
        <v>559.96</v>
      </c>
      <c r="J1113" s="18" t="s">
        <v>855</v>
      </c>
      <c r="K1113" s="18" t="s">
        <v>856</v>
      </c>
      <c r="L1113" s="74" t="s">
        <v>919</v>
      </c>
      <c r="M1113" s="13" t="s">
        <v>79</v>
      </c>
      <c r="N1113" s="18" t="s">
        <v>25</v>
      </c>
      <c r="O1113" s="53"/>
    </row>
    <row r="1114" spans="1:15">
      <c r="A1114" s="52">
        <v>43553</v>
      </c>
      <c r="B1114" s="18" t="s">
        <v>904</v>
      </c>
      <c r="C1114" s="13" t="s">
        <v>21</v>
      </c>
      <c r="D1114" s="41" t="s">
        <v>77</v>
      </c>
      <c r="E1114" s="40"/>
      <c r="F1114" s="40">
        <v>500</v>
      </c>
      <c r="G1114" s="42">
        <f t="shared" si="34"/>
        <v>-9562369</v>
      </c>
      <c r="H1114" s="138">
        <f t="shared" si="35"/>
        <v>0.89292092292306591</v>
      </c>
      <c r="I1114" s="138">
        <v>559.96</v>
      </c>
      <c r="J1114" s="18" t="s">
        <v>855</v>
      </c>
      <c r="K1114" s="18" t="s">
        <v>856</v>
      </c>
      <c r="L1114" s="74" t="s">
        <v>919</v>
      </c>
      <c r="M1114" s="13" t="s">
        <v>79</v>
      </c>
      <c r="N1114" s="18" t="s">
        <v>25</v>
      </c>
      <c r="O1114" s="53"/>
    </row>
    <row r="1115" spans="1:15">
      <c r="A1115" s="52">
        <v>43553</v>
      </c>
      <c r="B1115" s="18" t="s">
        <v>905</v>
      </c>
      <c r="C1115" s="13" t="s">
        <v>21</v>
      </c>
      <c r="D1115" s="41" t="s">
        <v>77</v>
      </c>
      <c r="E1115" s="40"/>
      <c r="F1115" s="40">
        <v>4000</v>
      </c>
      <c r="G1115" s="42">
        <f t="shared" si="34"/>
        <v>-9566369</v>
      </c>
      <c r="H1115" s="138">
        <f t="shared" si="35"/>
        <v>7.1433673833845273</v>
      </c>
      <c r="I1115" s="138">
        <v>559.96</v>
      </c>
      <c r="J1115" s="18" t="s">
        <v>855</v>
      </c>
      <c r="K1115" s="18" t="s">
        <v>856</v>
      </c>
      <c r="L1115" s="74" t="s">
        <v>919</v>
      </c>
      <c r="M1115" s="13" t="s">
        <v>79</v>
      </c>
      <c r="N1115" s="18" t="s">
        <v>25</v>
      </c>
      <c r="O1115" s="62"/>
    </row>
    <row r="1116" spans="1:15">
      <c r="A1116" s="52">
        <v>43553</v>
      </c>
      <c r="B1116" s="18" t="s">
        <v>906</v>
      </c>
      <c r="C1116" s="13" t="s">
        <v>21</v>
      </c>
      <c r="D1116" s="41" t="s">
        <v>77</v>
      </c>
      <c r="E1116" s="40"/>
      <c r="F1116" s="40">
        <v>500</v>
      </c>
      <c r="G1116" s="42">
        <f t="shared" si="34"/>
        <v>-9566869</v>
      </c>
      <c r="H1116" s="138">
        <f t="shared" si="35"/>
        <v>0.89292092292306591</v>
      </c>
      <c r="I1116" s="138">
        <v>559.96</v>
      </c>
      <c r="J1116" s="18" t="s">
        <v>855</v>
      </c>
      <c r="K1116" s="18" t="s">
        <v>856</v>
      </c>
      <c r="L1116" s="74" t="s">
        <v>919</v>
      </c>
      <c r="M1116" s="13" t="s">
        <v>79</v>
      </c>
      <c r="N1116" s="18" t="s">
        <v>25</v>
      </c>
      <c r="O1116" s="65"/>
    </row>
    <row r="1117" spans="1:15">
      <c r="A1117" s="52">
        <v>43553</v>
      </c>
      <c r="B1117" s="18" t="s">
        <v>907</v>
      </c>
      <c r="C1117" s="13" t="s">
        <v>21</v>
      </c>
      <c r="D1117" s="41" t="s">
        <v>77</v>
      </c>
      <c r="E1117" s="40"/>
      <c r="F1117" s="40">
        <v>500</v>
      </c>
      <c r="G1117" s="42">
        <f t="shared" si="34"/>
        <v>-9567369</v>
      </c>
      <c r="H1117" s="138">
        <f t="shared" si="35"/>
        <v>0.89292092292306591</v>
      </c>
      <c r="I1117" s="138">
        <v>559.96</v>
      </c>
      <c r="J1117" s="18" t="s">
        <v>855</v>
      </c>
      <c r="K1117" s="18" t="s">
        <v>856</v>
      </c>
      <c r="L1117" s="74" t="s">
        <v>919</v>
      </c>
      <c r="M1117" s="13" t="s">
        <v>79</v>
      </c>
      <c r="N1117" s="18" t="s">
        <v>25</v>
      </c>
      <c r="O1117" s="65"/>
    </row>
    <row r="1118" spans="1:15">
      <c r="A1118" s="52">
        <v>43553</v>
      </c>
      <c r="B1118" s="18" t="s">
        <v>908</v>
      </c>
      <c r="C1118" s="13" t="s">
        <v>21</v>
      </c>
      <c r="D1118" s="41" t="s">
        <v>77</v>
      </c>
      <c r="E1118" s="40"/>
      <c r="F1118" s="40">
        <v>500</v>
      </c>
      <c r="G1118" s="42">
        <f t="shared" si="34"/>
        <v>-9567869</v>
      </c>
      <c r="H1118" s="138">
        <f t="shared" si="35"/>
        <v>0.89292092292306591</v>
      </c>
      <c r="I1118" s="138">
        <v>559.96</v>
      </c>
      <c r="J1118" s="18" t="s">
        <v>855</v>
      </c>
      <c r="K1118" s="18" t="s">
        <v>856</v>
      </c>
      <c r="L1118" s="74" t="s">
        <v>919</v>
      </c>
      <c r="M1118" s="13" t="s">
        <v>79</v>
      </c>
      <c r="N1118" s="18" t="s">
        <v>25</v>
      </c>
      <c r="O1118" s="65"/>
    </row>
    <row r="1119" spans="1:15">
      <c r="A1119" s="52">
        <v>43553</v>
      </c>
      <c r="B1119" s="18" t="s">
        <v>909</v>
      </c>
      <c r="C1119" s="13" t="s">
        <v>21</v>
      </c>
      <c r="D1119" s="41" t="s">
        <v>77</v>
      </c>
      <c r="E1119" s="40"/>
      <c r="F1119" s="40">
        <v>500</v>
      </c>
      <c r="G1119" s="42">
        <f t="shared" si="34"/>
        <v>-9568369</v>
      </c>
      <c r="H1119" s="138">
        <f t="shared" si="35"/>
        <v>0.89292092292306591</v>
      </c>
      <c r="I1119" s="138">
        <v>559.96</v>
      </c>
      <c r="J1119" s="18" t="s">
        <v>855</v>
      </c>
      <c r="K1119" s="18" t="s">
        <v>856</v>
      </c>
      <c r="L1119" s="74" t="s">
        <v>919</v>
      </c>
      <c r="M1119" s="13" t="s">
        <v>79</v>
      </c>
      <c r="N1119" s="18" t="s">
        <v>25</v>
      </c>
      <c r="O1119" s="65"/>
    </row>
    <row r="1120" spans="1:15">
      <c r="A1120" s="52">
        <v>43553</v>
      </c>
      <c r="B1120" s="18" t="s">
        <v>910</v>
      </c>
      <c r="C1120" s="13" t="s">
        <v>21</v>
      </c>
      <c r="D1120" s="41" t="s">
        <v>77</v>
      </c>
      <c r="E1120" s="40"/>
      <c r="F1120" s="40">
        <v>500</v>
      </c>
      <c r="G1120" s="42">
        <f t="shared" si="34"/>
        <v>-9568869</v>
      </c>
      <c r="H1120" s="138">
        <f t="shared" si="35"/>
        <v>0.89292092292306591</v>
      </c>
      <c r="I1120" s="138">
        <v>559.96</v>
      </c>
      <c r="J1120" s="18" t="s">
        <v>855</v>
      </c>
      <c r="K1120" s="18" t="s">
        <v>856</v>
      </c>
      <c r="L1120" s="74" t="s">
        <v>919</v>
      </c>
      <c r="M1120" s="13" t="s">
        <v>79</v>
      </c>
      <c r="N1120" s="18" t="s">
        <v>25</v>
      </c>
      <c r="O1120" s="65"/>
    </row>
    <row r="1121" spans="1:15">
      <c r="A1121" s="52">
        <v>43553</v>
      </c>
      <c r="B1121" s="18" t="s">
        <v>911</v>
      </c>
      <c r="C1121" s="13" t="s">
        <v>21</v>
      </c>
      <c r="D1121" s="41" t="s">
        <v>77</v>
      </c>
      <c r="E1121" s="40"/>
      <c r="F1121" s="40">
        <v>1500</v>
      </c>
      <c r="G1121" s="42">
        <f t="shared" si="34"/>
        <v>-9570369</v>
      </c>
      <c r="H1121" s="138">
        <f t="shared" si="35"/>
        <v>2.6787627687691975</v>
      </c>
      <c r="I1121" s="138">
        <v>559.96</v>
      </c>
      <c r="J1121" s="18" t="s">
        <v>855</v>
      </c>
      <c r="K1121" s="18" t="s">
        <v>856</v>
      </c>
      <c r="L1121" s="74" t="s">
        <v>919</v>
      </c>
      <c r="M1121" s="13" t="s">
        <v>79</v>
      </c>
      <c r="N1121" s="18" t="s">
        <v>25</v>
      </c>
      <c r="O1121" s="65"/>
    </row>
    <row r="1122" spans="1:15">
      <c r="A1122" s="52">
        <v>43553</v>
      </c>
      <c r="B1122" s="18" t="s">
        <v>912</v>
      </c>
      <c r="C1122" s="41" t="s">
        <v>80</v>
      </c>
      <c r="D1122" s="41" t="s">
        <v>77</v>
      </c>
      <c r="E1122" s="40"/>
      <c r="F1122" s="40">
        <v>7000</v>
      </c>
      <c r="G1122" s="42">
        <f t="shared" si="34"/>
        <v>-9577369</v>
      </c>
      <c r="H1122" s="138">
        <f t="shared" si="35"/>
        <v>12.500892920922922</v>
      </c>
      <c r="I1122" s="138">
        <v>559.96</v>
      </c>
      <c r="J1122" s="18" t="s">
        <v>855</v>
      </c>
      <c r="K1122" s="18" t="s">
        <v>856</v>
      </c>
      <c r="L1122" s="74" t="s">
        <v>919</v>
      </c>
      <c r="M1122" s="13" t="s">
        <v>79</v>
      </c>
      <c r="N1122" s="18" t="s">
        <v>25</v>
      </c>
      <c r="O1122" s="65"/>
    </row>
    <row r="1123" spans="1:15">
      <c r="A1123" s="52">
        <v>43553</v>
      </c>
      <c r="B1123" s="13" t="s">
        <v>948</v>
      </c>
      <c r="C1123" s="13" t="s">
        <v>134</v>
      </c>
      <c r="D1123" s="41" t="s">
        <v>77</v>
      </c>
      <c r="E1123" s="48"/>
      <c r="F1123" s="38">
        <v>200000</v>
      </c>
      <c r="G1123" s="42">
        <f t="shared" si="34"/>
        <v>-9777369</v>
      </c>
      <c r="H1123" s="138">
        <f t="shared" si="35"/>
        <v>357.16836916922637</v>
      </c>
      <c r="I1123" s="138">
        <v>559.96</v>
      </c>
      <c r="J1123" s="45" t="s">
        <v>168</v>
      </c>
      <c r="K1123" s="13">
        <v>3635041</v>
      </c>
      <c r="L1123" s="74" t="s">
        <v>919</v>
      </c>
      <c r="M1123" s="13" t="s">
        <v>79</v>
      </c>
      <c r="N1123" s="18" t="s">
        <v>36</v>
      </c>
      <c r="O1123" s="66"/>
    </row>
    <row r="1124" spans="1:15">
      <c r="A1124" s="52">
        <v>43553</v>
      </c>
      <c r="B1124" s="13" t="s">
        <v>949</v>
      </c>
      <c r="C1124" s="13" t="s">
        <v>979</v>
      </c>
      <c r="D1124" s="13" t="s">
        <v>128</v>
      </c>
      <c r="E1124" s="48"/>
      <c r="F1124" s="38">
        <v>3484</v>
      </c>
      <c r="G1124" s="42">
        <f t="shared" si="34"/>
        <v>-9780853</v>
      </c>
      <c r="H1124" s="138">
        <f t="shared" si="35"/>
        <v>6.312623434980341</v>
      </c>
      <c r="I1124" s="138">
        <v>551.91</v>
      </c>
      <c r="J1124" s="45" t="s">
        <v>168</v>
      </c>
      <c r="K1124" s="13">
        <v>3635041</v>
      </c>
      <c r="L1124" s="41" t="s">
        <v>1000</v>
      </c>
      <c r="M1124" s="13" t="s">
        <v>79</v>
      </c>
      <c r="N1124" s="18" t="s">
        <v>36</v>
      </c>
      <c r="O1124" s="66"/>
    </row>
    <row r="1125" spans="1:15">
      <c r="A1125" s="52">
        <v>43553</v>
      </c>
      <c r="B1125" s="13" t="s">
        <v>950</v>
      </c>
      <c r="C1125" s="13" t="s">
        <v>134</v>
      </c>
      <c r="D1125" s="41" t="s">
        <v>77</v>
      </c>
      <c r="E1125" s="48"/>
      <c r="F1125" s="38">
        <v>200000</v>
      </c>
      <c r="G1125" s="42">
        <f t="shared" si="34"/>
        <v>-9980853</v>
      </c>
      <c r="H1125" s="138">
        <f t="shared" si="35"/>
        <v>357.16836916922637</v>
      </c>
      <c r="I1125" s="138">
        <v>559.96</v>
      </c>
      <c r="J1125" s="45" t="s">
        <v>168</v>
      </c>
      <c r="K1125" s="13">
        <v>3635040</v>
      </c>
      <c r="L1125" s="74" t="s">
        <v>919</v>
      </c>
      <c r="M1125" s="13" t="s">
        <v>79</v>
      </c>
      <c r="N1125" s="18" t="s">
        <v>36</v>
      </c>
      <c r="O1125" s="66"/>
    </row>
    <row r="1126" spans="1:15">
      <c r="A1126" s="52">
        <v>43553</v>
      </c>
      <c r="B1126" s="13" t="s">
        <v>951</v>
      </c>
      <c r="C1126" s="13" t="s">
        <v>979</v>
      </c>
      <c r="D1126" s="13" t="s">
        <v>128</v>
      </c>
      <c r="E1126" s="48"/>
      <c r="F1126" s="38">
        <v>3484</v>
      </c>
      <c r="G1126" s="42">
        <f t="shared" si="34"/>
        <v>-9984337</v>
      </c>
      <c r="H1126" s="138">
        <f t="shared" si="35"/>
        <v>6.312623434980341</v>
      </c>
      <c r="I1126" s="138">
        <v>551.91</v>
      </c>
      <c r="J1126" s="45" t="s">
        <v>168</v>
      </c>
      <c r="K1126" s="13">
        <v>3635040</v>
      </c>
      <c r="L1126" s="41" t="s">
        <v>1000</v>
      </c>
      <c r="M1126" s="13" t="s">
        <v>79</v>
      </c>
      <c r="N1126" s="18" t="s">
        <v>36</v>
      </c>
      <c r="O1126" s="66"/>
    </row>
    <row r="1127" spans="1:15">
      <c r="A1127" s="52">
        <v>43553</v>
      </c>
      <c r="B1127" s="13" t="s">
        <v>952</v>
      </c>
      <c r="C1127" s="13" t="s">
        <v>157</v>
      </c>
      <c r="D1127" s="13" t="s">
        <v>128</v>
      </c>
      <c r="E1127" s="48"/>
      <c r="F1127" s="38">
        <v>1710000</v>
      </c>
      <c r="G1127" s="42">
        <f t="shared" si="34"/>
        <v>-11694337</v>
      </c>
      <c r="H1127" s="138">
        <f t="shared" si="35"/>
        <v>3053.7895563968855</v>
      </c>
      <c r="I1127" s="138">
        <v>559.96</v>
      </c>
      <c r="J1127" s="45" t="s">
        <v>168</v>
      </c>
      <c r="K1127" s="13">
        <v>3635042</v>
      </c>
      <c r="L1127" s="74" t="s">
        <v>919</v>
      </c>
      <c r="M1127" s="13" t="s">
        <v>79</v>
      </c>
      <c r="N1127" s="18" t="s">
        <v>36</v>
      </c>
      <c r="O1127" s="66"/>
    </row>
    <row r="1128" spans="1:15">
      <c r="A1128" s="52">
        <v>43553</v>
      </c>
      <c r="B1128" s="76" t="s">
        <v>627</v>
      </c>
      <c r="C1128" s="13" t="s">
        <v>21</v>
      </c>
      <c r="D1128" s="136" t="s">
        <v>77</v>
      </c>
      <c r="E1128" s="78"/>
      <c r="F1128" s="78">
        <v>300</v>
      </c>
      <c r="G1128" s="42">
        <f t="shared" si="34"/>
        <v>-11694637</v>
      </c>
      <c r="H1128" s="138">
        <f t="shared" si="35"/>
        <v>0.53575255375383957</v>
      </c>
      <c r="I1128" s="138">
        <v>559.96</v>
      </c>
      <c r="J1128" s="136" t="s">
        <v>588</v>
      </c>
      <c r="K1128" s="76" t="s">
        <v>24</v>
      </c>
      <c r="L1128" s="74" t="s">
        <v>919</v>
      </c>
      <c r="M1128" s="136" t="s">
        <v>79</v>
      </c>
      <c r="N1128" s="18" t="s">
        <v>25</v>
      </c>
    </row>
    <row r="1129" spans="1:15">
      <c r="A1129" s="52">
        <v>43553</v>
      </c>
      <c r="B1129" s="76" t="s">
        <v>595</v>
      </c>
      <c r="C1129" s="13" t="s">
        <v>21</v>
      </c>
      <c r="D1129" s="136" t="s">
        <v>77</v>
      </c>
      <c r="E1129" s="78"/>
      <c r="F1129" s="78">
        <v>300</v>
      </c>
      <c r="G1129" s="42">
        <f t="shared" si="34"/>
        <v>-11694937</v>
      </c>
      <c r="H1129" s="138">
        <f t="shared" si="35"/>
        <v>0.53575255375383957</v>
      </c>
      <c r="I1129" s="138">
        <v>559.96</v>
      </c>
      <c r="J1129" s="136" t="s">
        <v>588</v>
      </c>
      <c r="K1129" s="76" t="s">
        <v>24</v>
      </c>
      <c r="L1129" s="74" t="s">
        <v>919</v>
      </c>
      <c r="M1129" s="136" t="s">
        <v>79</v>
      </c>
      <c r="N1129" s="18" t="s">
        <v>25</v>
      </c>
    </row>
    <row r="1130" spans="1:15">
      <c r="A1130" s="52">
        <v>43554</v>
      </c>
      <c r="B1130" s="76" t="s">
        <v>1088</v>
      </c>
      <c r="C1130" s="13" t="s">
        <v>21</v>
      </c>
      <c r="D1130" s="136" t="s">
        <v>77</v>
      </c>
      <c r="E1130" s="78"/>
      <c r="F1130" s="78">
        <v>300</v>
      </c>
      <c r="G1130" s="42">
        <f t="shared" si="34"/>
        <v>-11695237</v>
      </c>
      <c r="H1130" s="138">
        <f t="shared" si="35"/>
        <v>0.53575255375383957</v>
      </c>
      <c r="I1130" s="138">
        <v>559.96</v>
      </c>
      <c r="J1130" s="136" t="s">
        <v>588</v>
      </c>
      <c r="K1130" s="76" t="s">
        <v>24</v>
      </c>
      <c r="L1130" s="74" t="s">
        <v>919</v>
      </c>
      <c r="M1130" s="136" t="s">
        <v>79</v>
      </c>
      <c r="N1130" s="18" t="s">
        <v>25</v>
      </c>
    </row>
    <row r="1131" spans="1:15">
      <c r="A1131" s="52">
        <v>43554</v>
      </c>
      <c r="B1131" s="76" t="s">
        <v>1089</v>
      </c>
      <c r="C1131" s="13" t="s">
        <v>21</v>
      </c>
      <c r="D1131" s="136" t="s">
        <v>77</v>
      </c>
      <c r="E1131" s="78"/>
      <c r="F1131" s="78">
        <v>300</v>
      </c>
      <c r="G1131" s="42">
        <f t="shared" si="34"/>
        <v>-11695537</v>
      </c>
      <c r="H1131" s="138">
        <f t="shared" si="35"/>
        <v>0.53575255375383957</v>
      </c>
      <c r="I1131" s="138">
        <v>559.96</v>
      </c>
      <c r="J1131" s="136" t="s">
        <v>588</v>
      </c>
      <c r="K1131" s="76" t="s">
        <v>24</v>
      </c>
      <c r="L1131" s="74" t="s">
        <v>919</v>
      </c>
      <c r="M1131" s="136" t="s">
        <v>79</v>
      </c>
      <c r="N1131" s="18" t="s">
        <v>25</v>
      </c>
    </row>
    <row r="1132" spans="1:15">
      <c r="A1132" s="52">
        <v>43554</v>
      </c>
      <c r="B1132" s="76" t="s">
        <v>1092</v>
      </c>
      <c r="C1132" s="13" t="s">
        <v>21</v>
      </c>
      <c r="D1132" s="136" t="s">
        <v>77</v>
      </c>
      <c r="E1132" s="78"/>
      <c r="F1132" s="78">
        <v>300</v>
      </c>
      <c r="G1132" s="42">
        <f t="shared" si="34"/>
        <v>-11695837</v>
      </c>
      <c r="H1132" s="138">
        <f t="shared" si="35"/>
        <v>0.53575255375383957</v>
      </c>
      <c r="I1132" s="138">
        <v>559.96</v>
      </c>
      <c r="J1132" s="136" t="s">
        <v>588</v>
      </c>
      <c r="K1132" s="76" t="s">
        <v>24</v>
      </c>
      <c r="L1132" s="74" t="s">
        <v>919</v>
      </c>
      <c r="M1132" s="136" t="s">
        <v>79</v>
      </c>
      <c r="N1132" s="18" t="s">
        <v>25</v>
      </c>
    </row>
    <row r="1133" spans="1:15">
      <c r="A1133" s="52">
        <v>43554</v>
      </c>
      <c r="B1133" s="76" t="s">
        <v>1090</v>
      </c>
      <c r="C1133" s="13" t="s">
        <v>21</v>
      </c>
      <c r="D1133" s="136" t="s">
        <v>77</v>
      </c>
      <c r="E1133" s="78"/>
      <c r="F1133" s="78">
        <v>300</v>
      </c>
      <c r="G1133" s="42">
        <f t="shared" si="34"/>
        <v>-11696137</v>
      </c>
      <c r="H1133" s="138">
        <f t="shared" si="35"/>
        <v>0.53575255375383957</v>
      </c>
      <c r="I1133" s="138">
        <v>559.96</v>
      </c>
      <c r="J1133" s="136" t="s">
        <v>588</v>
      </c>
      <c r="K1133" s="76" t="s">
        <v>24</v>
      </c>
      <c r="L1133" s="74" t="s">
        <v>919</v>
      </c>
      <c r="M1133" s="136" t="s">
        <v>79</v>
      </c>
      <c r="N1133" s="18" t="s">
        <v>25</v>
      </c>
    </row>
    <row r="1134" spans="1:15">
      <c r="A1134" s="52">
        <v>43554</v>
      </c>
      <c r="B1134" s="76" t="s">
        <v>627</v>
      </c>
      <c r="C1134" s="13" t="s">
        <v>21</v>
      </c>
      <c r="D1134" s="136" t="s">
        <v>77</v>
      </c>
      <c r="E1134" s="78"/>
      <c r="F1134" s="78">
        <v>300</v>
      </c>
      <c r="G1134" s="42">
        <f t="shared" si="34"/>
        <v>-11696437</v>
      </c>
      <c r="H1134" s="138">
        <f t="shared" si="35"/>
        <v>0.53575255375383957</v>
      </c>
      <c r="I1134" s="138">
        <v>559.96</v>
      </c>
      <c r="J1134" s="136" t="s">
        <v>588</v>
      </c>
      <c r="K1134" s="76" t="s">
        <v>24</v>
      </c>
      <c r="L1134" s="74" t="s">
        <v>919</v>
      </c>
      <c r="M1134" s="136" t="s">
        <v>79</v>
      </c>
      <c r="N1134" s="18" t="s">
        <v>25</v>
      </c>
    </row>
    <row r="1135" spans="1:15">
      <c r="A1135" s="52">
        <v>43554</v>
      </c>
      <c r="B1135" s="76" t="s">
        <v>627</v>
      </c>
      <c r="C1135" s="13" t="s">
        <v>21</v>
      </c>
      <c r="D1135" s="136" t="s">
        <v>77</v>
      </c>
      <c r="E1135" s="78"/>
      <c r="F1135" s="78">
        <v>300</v>
      </c>
      <c r="G1135" s="42">
        <f t="shared" si="34"/>
        <v>-11696737</v>
      </c>
      <c r="H1135" s="138">
        <f t="shared" si="35"/>
        <v>0.53575255375383957</v>
      </c>
      <c r="I1135" s="138">
        <v>559.96</v>
      </c>
      <c r="J1135" s="136" t="s">
        <v>588</v>
      </c>
      <c r="K1135" s="76" t="s">
        <v>24</v>
      </c>
      <c r="L1135" s="74" t="s">
        <v>919</v>
      </c>
      <c r="M1135" s="136" t="s">
        <v>79</v>
      </c>
      <c r="N1135" s="18" t="s">
        <v>25</v>
      </c>
    </row>
    <row r="1136" spans="1:15">
      <c r="A1136" s="52">
        <v>43554</v>
      </c>
      <c r="B1136" s="76" t="s">
        <v>1091</v>
      </c>
      <c r="C1136" s="41" t="s">
        <v>80</v>
      </c>
      <c r="D1136" s="136" t="s">
        <v>77</v>
      </c>
      <c r="E1136" s="78"/>
      <c r="F1136" s="78">
        <v>1000</v>
      </c>
      <c r="G1136" s="42">
        <f t="shared" si="34"/>
        <v>-11697737</v>
      </c>
      <c r="H1136" s="138">
        <f t="shared" si="35"/>
        <v>1.7858418458461318</v>
      </c>
      <c r="I1136" s="138">
        <v>559.96</v>
      </c>
      <c r="J1136" s="136" t="s">
        <v>588</v>
      </c>
      <c r="K1136" s="76" t="s">
        <v>24</v>
      </c>
      <c r="L1136" s="74" t="s">
        <v>919</v>
      </c>
      <c r="M1136" s="136" t="s">
        <v>79</v>
      </c>
      <c r="N1136" s="18" t="s">
        <v>25</v>
      </c>
    </row>
    <row r="1137" spans="1:15">
      <c r="A1137" s="52">
        <v>43554</v>
      </c>
      <c r="B1137" s="41" t="s">
        <v>72</v>
      </c>
      <c r="C1137" s="13" t="s">
        <v>21</v>
      </c>
      <c r="D1137" s="13" t="s">
        <v>22</v>
      </c>
      <c r="E1137" s="46"/>
      <c r="F1137" s="46">
        <v>9000</v>
      </c>
      <c r="G1137" s="42">
        <f t="shared" si="34"/>
        <v>-11706737</v>
      </c>
      <c r="H1137" s="138">
        <f t="shared" si="35"/>
        <v>15.877496295250863</v>
      </c>
      <c r="I1137" s="138">
        <v>566.84</v>
      </c>
      <c r="J1137" s="13" t="s">
        <v>23</v>
      </c>
      <c r="K1137" s="13" t="s">
        <v>31</v>
      </c>
      <c r="L1137" s="74" t="s">
        <v>916</v>
      </c>
      <c r="M1137" s="13" t="s">
        <v>79</v>
      </c>
      <c r="N1137" s="18" t="s">
        <v>25</v>
      </c>
      <c r="O1137" s="67"/>
    </row>
    <row r="1138" spans="1:15">
      <c r="A1138" s="52">
        <v>43554</v>
      </c>
      <c r="B1138" s="41" t="s">
        <v>73</v>
      </c>
      <c r="C1138" s="13" t="s">
        <v>21</v>
      </c>
      <c r="D1138" s="13" t="s">
        <v>22</v>
      </c>
      <c r="E1138" s="46"/>
      <c r="F1138" s="46">
        <v>1500</v>
      </c>
      <c r="G1138" s="42">
        <f t="shared" si="34"/>
        <v>-11708237</v>
      </c>
      <c r="H1138" s="138">
        <f t="shared" si="35"/>
        <v>2.6462493825418107</v>
      </c>
      <c r="I1138" s="138">
        <v>566.84</v>
      </c>
      <c r="J1138" s="13" t="s">
        <v>23</v>
      </c>
      <c r="K1138" s="13" t="s">
        <v>31</v>
      </c>
      <c r="L1138" s="74" t="s">
        <v>916</v>
      </c>
      <c r="M1138" s="13" t="s">
        <v>79</v>
      </c>
      <c r="N1138" s="18" t="s">
        <v>25</v>
      </c>
      <c r="O1138" s="67"/>
    </row>
    <row r="1139" spans="1:15">
      <c r="A1139" s="52">
        <v>43554</v>
      </c>
      <c r="B1139" s="41" t="s">
        <v>74</v>
      </c>
      <c r="C1139" s="13" t="s">
        <v>41</v>
      </c>
      <c r="D1139" s="13" t="s">
        <v>22</v>
      </c>
      <c r="E1139" s="46"/>
      <c r="F1139" s="46">
        <v>56000</v>
      </c>
      <c r="G1139" s="42">
        <f t="shared" si="34"/>
        <v>-11764237</v>
      </c>
      <c r="H1139" s="138">
        <f t="shared" si="35"/>
        <v>98.793310281560935</v>
      </c>
      <c r="I1139" s="138">
        <v>566.84</v>
      </c>
      <c r="J1139" s="13" t="s">
        <v>23</v>
      </c>
      <c r="K1139" s="13" t="s">
        <v>31</v>
      </c>
      <c r="L1139" s="74" t="s">
        <v>916</v>
      </c>
      <c r="M1139" s="13" t="s">
        <v>79</v>
      </c>
      <c r="N1139" s="41" t="s">
        <v>58</v>
      </c>
      <c r="O1139" s="68"/>
    </row>
    <row r="1140" spans="1:15">
      <c r="A1140" s="52">
        <v>43554</v>
      </c>
      <c r="B1140" s="41" t="s">
        <v>836</v>
      </c>
      <c r="C1140" s="13" t="s">
        <v>21</v>
      </c>
      <c r="D1140" s="13" t="s">
        <v>22</v>
      </c>
      <c r="E1140" s="46"/>
      <c r="F1140" s="46">
        <v>300</v>
      </c>
      <c r="G1140" s="42">
        <f t="shared" si="34"/>
        <v>-11764537</v>
      </c>
      <c r="H1140" s="138">
        <f t="shared" si="35"/>
        <v>0.52924987650836208</v>
      </c>
      <c r="I1140" s="138">
        <v>566.84</v>
      </c>
      <c r="J1140" s="41" t="s">
        <v>148</v>
      </c>
      <c r="K1140" s="41" t="s">
        <v>31</v>
      </c>
      <c r="L1140" s="74" t="s">
        <v>916</v>
      </c>
      <c r="M1140" s="13" t="s">
        <v>79</v>
      </c>
      <c r="N1140" s="13" t="s">
        <v>25</v>
      </c>
      <c r="O1140" s="67"/>
    </row>
    <row r="1141" spans="1:15">
      <c r="A1141" s="52">
        <v>43554</v>
      </c>
      <c r="B1141" s="41" t="s">
        <v>837</v>
      </c>
      <c r="C1141" s="13" t="s">
        <v>21</v>
      </c>
      <c r="D1141" s="13" t="s">
        <v>22</v>
      </c>
      <c r="E1141" s="46"/>
      <c r="F1141" s="46">
        <v>500</v>
      </c>
      <c r="G1141" s="42">
        <f t="shared" si="34"/>
        <v>-11765037</v>
      </c>
      <c r="H1141" s="138">
        <f t="shared" si="35"/>
        <v>0.88208312751393692</v>
      </c>
      <c r="I1141" s="138">
        <v>566.84</v>
      </c>
      <c r="J1141" s="41" t="s">
        <v>148</v>
      </c>
      <c r="K1141" s="41" t="s">
        <v>31</v>
      </c>
      <c r="L1141" s="74" t="s">
        <v>916</v>
      </c>
      <c r="M1141" s="13" t="s">
        <v>79</v>
      </c>
      <c r="N1141" s="13" t="s">
        <v>25</v>
      </c>
      <c r="O1141" s="67"/>
    </row>
    <row r="1142" spans="1:15">
      <c r="A1142" s="52">
        <v>43554</v>
      </c>
      <c r="B1142" s="41" t="s">
        <v>838</v>
      </c>
      <c r="C1142" s="13" t="s">
        <v>21</v>
      </c>
      <c r="D1142" s="13" t="s">
        <v>22</v>
      </c>
      <c r="E1142" s="46"/>
      <c r="F1142" s="46">
        <v>400</v>
      </c>
      <c r="G1142" s="42">
        <f t="shared" si="34"/>
        <v>-11765437</v>
      </c>
      <c r="H1142" s="138">
        <f t="shared" si="35"/>
        <v>0.70566650201114944</v>
      </c>
      <c r="I1142" s="138">
        <v>566.84</v>
      </c>
      <c r="J1142" s="41" t="s">
        <v>148</v>
      </c>
      <c r="K1142" s="41" t="s">
        <v>31</v>
      </c>
      <c r="L1142" s="74" t="s">
        <v>916</v>
      </c>
      <c r="M1142" s="13" t="s">
        <v>79</v>
      </c>
      <c r="N1142" s="13" t="s">
        <v>25</v>
      </c>
      <c r="O1142" s="67"/>
    </row>
    <row r="1143" spans="1:15">
      <c r="A1143" s="52">
        <v>43554</v>
      </c>
      <c r="B1143" s="41" t="s">
        <v>839</v>
      </c>
      <c r="C1143" s="13" t="s">
        <v>21</v>
      </c>
      <c r="D1143" s="13" t="s">
        <v>22</v>
      </c>
      <c r="E1143" s="46"/>
      <c r="F1143" s="46">
        <v>300</v>
      </c>
      <c r="G1143" s="42">
        <f t="shared" si="34"/>
        <v>-11765737</v>
      </c>
      <c r="H1143" s="138">
        <f t="shared" si="35"/>
        <v>0.52924987650836208</v>
      </c>
      <c r="I1143" s="138">
        <v>566.84</v>
      </c>
      <c r="J1143" s="41" t="s">
        <v>148</v>
      </c>
      <c r="K1143" s="41" t="s">
        <v>31</v>
      </c>
      <c r="L1143" s="74" t="s">
        <v>916</v>
      </c>
      <c r="M1143" s="13" t="s">
        <v>79</v>
      </c>
      <c r="N1143" s="13" t="s">
        <v>25</v>
      </c>
      <c r="O1143" s="67"/>
    </row>
    <row r="1144" spans="1:15">
      <c r="A1144" s="52">
        <v>43554</v>
      </c>
      <c r="B1144" s="41" t="s">
        <v>840</v>
      </c>
      <c r="C1144" s="13" t="s">
        <v>21</v>
      </c>
      <c r="D1144" s="13" t="s">
        <v>22</v>
      </c>
      <c r="E1144" s="46"/>
      <c r="F1144" s="46">
        <v>350</v>
      </c>
      <c r="G1144" s="42">
        <f t="shared" si="34"/>
        <v>-11766087</v>
      </c>
      <c r="H1144" s="138">
        <f t="shared" si="35"/>
        <v>0.61745818925975582</v>
      </c>
      <c r="I1144" s="138">
        <v>566.84</v>
      </c>
      <c r="J1144" s="41" t="s">
        <v>148</v>
      </c>
      <c r="K1144" s="41" t="s">
        <v>31</v>
      </c>
      <c r="L1144" s="74" t="s">
        <v>916</v>
      </c>
      <c r="M1144" s="13" t="s">
        <v>79</v>
      </c>
      <c r="N1144" s="13" t="s">
        <v>25</v>
      </c>
      <c r="O1144" s="67"/>
    </row>
    <row r="1145" spans="1:15">
      <c r="A1145" s="52">
        <v>43554</v>
      </c>
      <c r="B1145" s="41" t="s">
        <v>841</v>
      </c>
      <c r="C1145" s="13" t="s">
        <v>21</v>
      </c>
      <c r="D1145" s="13" t="s">
        <v>22</v>
      </c>
      <c r="E1145" s="46"/>
      <c r="F1145" s="46">
        <v>400</v>
      </c>
      <c r="G1145" s="42">
        <f t="shared" si="34"/>
        <v>-11766487</v>
      </c>
      <c r="H1145" s="138">
        <f t="shared" si="35"/>
        <v>0.70566650201114944</v>
      </c>
      <c r="I1145" s="138">
        <v>566.84</v>
      </c>
      <c r="J1145" s="41" t="s">
        <v>148</v>
      </c>
      <c r="K1145" s="41" t="s">
        <v>31</v>
      </c>
      <c r="L1145" s="74" t="s">
        <v>916</v>
      </c>
      <c r="M1145" s="13" t="s">
        <v>79</v>
      </c>
      <c r="N1145" s="13" t="s">
        <v>25</v>
      </c>
      <c r="O1145" s="67"/>
    </row>
    <row r="1146" spans="1:15">
      <c r="A1146" s="52">
        <v>43554</v>
      </c>
      <c r="B1146" s="41" t="s">
        <v>842</v>
      </c>
      <c r="C1146" s="13" t="s">
        <v>21</v>
      </c>
      <c r="D1146" s="13" t="s">
        <v>22</v>
      </c>
      <c r="E1146" s="46"/>
      <c r="F1146" s="46">
        <v>500</v>
      </c>
      <c r="G1146" s="42">
        <f t="shared" si="34"/>
        <v>-11766987</v>
      </c>
      <c r="H1146" s="138">
        <f t="shared" si="35"/>
        <v>0.88208312751393692</v>
      </c>
      <c r="I1146" s="138">
        <v>566.84</v>
      </c>
      <c r="J1146" s="41" t="s">
        <v>148</v>
      </c>
      <c r="K1146" s="41" t="s">
        <v>31</v>
      </c>
      <c r="L1146" s="74" t="s">
        <v>916</v>
      </c>
      <c r="M1146" s="13" t="s">
        <v>79</v>
      </c>
      <c r="N1146" s="13" t="s">
        <v>25</v>
      </c>
      <c r="O1146" s="67"/>
    </row>
    <row r="1147" spans="1:15">
      <c r="A1147" s="52">
        <v>43554</v>
      </c>
      <c r="B1147" s="41" t="s">
        <v>843</v>
      </c>
      <c r="C1147" s="13" t="s">
        <v>21</v>
      </c>
      <c r="D1147" s="13" t="s">
        <v>22</v>
      </c>
      <c r="E1147" s="46"/>
      <c r="F1147" s="46">
        <v>400</v>
      </c>
      <c r="G1147" s="42">
        <f t="shared" si="34"/>
        <v>-11767387</v>
      </c>
      <c r="H1147" s="138">
        <f t="shared" si="35"/>
        <v>0.70566650201114944</v>
      </c>
      <c r="I1147" s="138">
        <v>566.84</v>
      </c>
      <c r="J1147" s="41" t="s">
        <v>148</v>
      </c>
      <c r="K1147" s="41" t="s">
        <v>31</v>
      </c>
      <c r="L1147" s="74" t="s">
        <v>916</v>
      </c>
      <c r="M1147" s="13" t="s">
        <v>79</v>
      </c>
      <c r="N1147" s="13" t="s">
        <v>25</v>
      </c>
      <c r="O1147" s="67"/>
    </row>
    <row r="1148" spans="1:15">
      <c r="A1148" s="52">
        <v>43554</v>
      </c>
      <c r="B1148" s="18" t="s">
        <v>913</v>
      </c>
      <c r="C1148" s="13" t="s">
        <v>41</v>
      </c>
      <c r="D1148" s="41" t="s">
        <v>77</v>
      </c>
      <c r="E1148" s="40"/>
      <c r="F1148" s="40">
        <v>15000</v>
      </c>
      <c r="G1148" s="42">
        <f t="shared" si="34"/>
        <v>-11782387</v>
      </c>
      <c r="H1148" s="138">
        <f t="shared" si="35"/>
        <v>26.787627687691977</v>
      </c>
      <c r="I1148" s="138">
        <v>559.96</v>
      </c>
      <c r="J1148" s="18" t="s">
        <v>855</v>
      </c>
      <c r="K1148" s="18" t="s">
        <v>378</v>
      </c>
      <c r="L1148" s="74" t="s">
        <v>919</v>
      </c>
      <c r="M1148" s="13" t="s">
        <v>79</v>
      </c>
      <c r="N1148" s="18" t="s">
        <v>36</v>
      </c>
      <c r="O1148" s="69"/>
    </row>
    <row r="1149" spans="1:15">
      <c r="A1149" s="52">
        <v>43554</v>
      </c>
      <c r="B1149" s="75" t="s">
        <v>1017</v>
      </c>
      <c r="C1149" s="13" t="s">
        <v>21</v>
      </c>
      <c r="D1149" s="79" t="s">
        <v>77</v>
      </c>
      <c r="E1149" s="79"/>
      <c r="F1149" s="77">
        <v>500</v>
      </c>
      <c r="G1149" s="42">
        <f t="shared" si="34"/>
        <v>-11782887</v>
      </c>
      <c r="H1149" s="138">
        <f t="shared" si="35"/>
        <v>0.89292092292306591</v>
      </c>
      <c r="I1149" s="138">
        <v>559.96</v>
      </c>
      <c r="J1149" s="75" t="s">
        <v>855</v>
      </c>
      <c r="K1149" s="75" t="s">
        <v>856</v>
      </c>
      <c r="L1149" s="74" t="s">
        <v>919</v>
      </c>
      <c r="M1149" s="18" t="s">
        <v>79</v>
      </c>
      <c r="N1149" s="13" t="s">
        <v>25</v>
      </c>
      <c r="O1149" s="69"/>
    </row>
    <row r="1150" spans="1:15">
      <c r="A1150" s="52">
        <v>43554</v>
      </c>
      <c r="B1150" s="75" t="s">
        <v>1018</v>
      </c>
      <c r="C1150" s="13" t="s">
        <v>21</v>
      </c>
      <c r="D1150" s="79" t="s">
        <v>77</v>
      </c>
      <c r="E1150" s="79"/>
      <c r="F1150" s="77">
        <v>4000</v>
      </c>
      <c r="G1150" s="42">
        <f t="shared" si="34"/>
        <v>-11786887</v>
      </c>
      <c r="H1150" s="138">
        <f t="shared" si="35"/>
        <v>7.1433673833845273</v>
      </c>
      <c r="I1150" s="138">
        <v>559.96</v>
      </c>
      <c r="J1150" s="75" t="s">
        <v>855</v>
      </c>
      <c r="K1150" s="75" t="s">
        <v>856</v>
      </c>
      <c r="L1150" s="74" t="s">
        <v>919</v>
      </c>
      <c r="M1150" s="18" t="s">
        <v>79</v>
      </c>
      <c r="N1150" s="13" t="s">
        <v>25</v>
      </c>
      <c r="O1150" s="69"/>
    </row>
    <row r="1151" spans="1:15">
      <c r="A1151" s="52">
        <v>43554</v>
      </c>
      <c r="B1151" s="75" t="s">
        <v>1019</v>
      </c>
      <c r="C1151" s="13" t="s">
        <v>21</v>
      </c>
      <c r="D1151" s="79" t="s">
        <v>77</v>
      </c>
      <c r="E1151" s="79"/>
      <c r="F1151" s="77">
        <v>1000</v>
      </c>
      <c r="G1151" s="42">
        <f t="shared" si="34"/>
        <v>-11787887</v>
      </c>
      <c r="H1151" s="138">
        <f t="shared" si="35"/>
        <v>1.7858418458461318</v>
      </c>
      <c r="I1151" s="138">
        <v>559.96</v>
      </c>
      <c r="J1151" s="75" t="s">
        <v>855</v>
      </c>
      <c r="K1151" s="75" t="s">
        <v>856</v>
      </c>
      <c r="L1151" s="74" t="s">
        <v>919</v>
      </c>
      <c r="M1151" s="18" t="s">
        <v>79</v>
      </c>
      <c r="N1151" s="13" t="s">
        <v>25</v>
      </c>
      <c r="O1151" s="69"/>
    </row>
    <row r="1152" spans="1:15">
      <c r="A1152" s="52">
        <v>43554</v>
      </c>
      <c r="B1152" s="75" t="s">
        <v>1020</v>
      </c>
      <c r="C1152" s="13" t="s">
        <v>21</v>
      </c>
      <c r="D1152" s="79" t="s">
        <v>77</v>
      </c>
      <c r="E1152" s="79"/>
      <c r="F1152" s="77">
        <v>500</v>
      </c>
      <c r="G1152" s="42">
        <f t="shared" si="34"/>
        <v>-11788387</v>
      </c>
      <c r="H1152" s="138">
        <f t="shared" si="35"/>
        <v>0.89292092292306591</v>
      </c>
      <c r="I1152" s="138">
        <v>559.96</v>
      </c>
      <c r="J1152" s="75" t="s">
        <v>855</v>
      </c>
      <c r="K1152" s="75" t="s">
        <v>856</v>
      </c>
      <c r="L1152" s="74" t="s">
        <v>919</v>
      </c>
      <c r="M1152" s="18" t="s">
        <v>79</v>
      </c>
      <c r="N1152" s="13" t="s">
        <v>25</v>
      </c>
      <c r="O1152" s="69"/>
    </row>
    <row r="1153" spans="1:15">
      <c r="A1153" s="52">
        <v>43554</v>
      </c>
      <c r="B1153" s="75" t="s">
        <v>1021</v>
      </c>
      <c r="C1153" s="41" t="s">
        <v>80</v>
      </c>
      <c r="D1153" s="41" t="s">
        <v>77</v>
      </c>
      <c r="E1153" s="79"/>
      <c r="F1153" s="77">
        <v>2000</v>
      </c>
      <c r="G1153" s="42">
        <f t="shared" si="34"/>
        <v>-11790387</v>
      </c>
      <c r="H1153" s="138">
        <f t="shared" si="35"/>
        <v>3.5716836916922636</v>
      </c>
      <c r="I1153" s="138">
        <v>559.96</v>
      </c>
      <c r="J1153" s="75" t="s">
        <v>855</v>
      </c>
      <c r="K1153" s="75" t="s">
        <v>856</v>
      </c>
      <c r="L1153" s="74" t="s">
        <v>919</v>
      </c>
      <c r="M1153" s="18" t="s">
        <v>79</v>
      </c>
      <c r="N1153" s="13" t="s">
        <v>25</v>
      </c>
      <c r="O1153" s="65"/>
    </row>
    <row r="1154" spans="1:15">
      <c r="A1154" s="52">
        <v>43554</v>
      </c>
      <c r="B1154" s="75" t="s">
        <v>894</v>
      </c>
      <c r="C1154" s="13" t="s">
        <v>21</v>
      </c>
      <c r="D1154" s="79" t="s">
        <v>77</v>
      </c>
      <c r="E1154" s="79"/>
      <c r="F1154" s="77">
        <v>500</v>
      </c>
      <c r="G1154" s="42">
        <f t="shared" si="34"/>
        <v>-11790887</v>
      </c>
      <c r="H1154" s="138">
        <f t="shared" si="35"/>
        <v>0.89292092292306591</v>
      </c>
      <c r="I1154" s="138">
        <v>559.96</v>
      </c>
      <c r="J1154" s="75" t="s">
        <v>855</v>
      </c>
      <c r="K1154" s="75" t="s">
        <v>856</v>
      </c>
      <c r="L1154" s="74" t="s">
        <v>919</v>
      </c>
      <c r="M1154" s="18" t="s">
        <v>79</v>
      </c>
      <c r="N1154" s="13" t="s">
        <v>25</v>
      </c>
      <c r="O1154" s="69"/>
    </row>
    <row r="1155" spans="1:15">
      <c r="A1155" s="52">
        <v>43554</v>
      </c>
      <c r="B1155" s="75" t="s">
        <v>1022</v>
      </c>
      <c r="C1155" s="13" t="s">
        <v>21</v>
      </c>
      <c r="D1155" s="79" t="s">
        <v>77</v>
      </c>
      <c r="E1155" s="79"/>
      <c r="F1155" s="77">
        <v>1000</v>
      </c>
      <c r="G1155" s="42">
        <f t="shared" si="34"/>
        <v>-11791887</v>
      </c>
      <c r="H1155" s="138">
        <f t="shared" si="35"/>
        <v>1.7858418458461318</v>
      </c>
      <c r="I1155" s="138">
        <v>559.96</v>
      </c>
      <c r="J1155" s="75" t="s">
        <v>855</v>
      </c>
      <c r="K1155" s="75" t="s">
        <v>856</v>
      </c>
      <c r="L1155" s="74" t="s">
        <v>919</v>
      </c>
      <c r="M1155" s="18" t="s">
        <v>79</v>
      </c>
      <c r="N1155" s="13" t="s">
        <v>25</v>
      </c>
      <c r="O1155" s="69"/>
    </row>
    <row r="1156" spans="1:15">
      <c r="A1156" s="52">
        <v>43554</v>
      </c>
      <c r="B1156" s="75" t="s">
        <v>1023</v>
      </c>
      <c r="C1156" s="13" t="s">
        <v>21</v>
      </c>
      <c r="D1156" s="79" t="s">
        <v>77</v>
      </c>
      <c r="E1156" s="79"/>
      <c r="F1156" s="77">
        <v>500</v>
      </c>
      <c r="G1156" s="42">
        <f t="shared" si="34"/>
        <v>-11792387</v>
      </c>
      <c r="H1156" s="138">
        <f t="shared" si="35"/>
        <v>0.89292092292306591</v>
      </c>
      <c r="I1156" s="138">
        <v>559.96</v>
      </c>
      <c r="J1156" s="75" t="s">
        <v>855</v>
      </c>
      <c r="K1156" s="75" t="s">
        <v>856</v>
      </c>
      <c r="L1156" s="74" t="s">
        <v>919</v>
      </c>
      <c r="M1156" s="18" t="s">
        <v>79</v>
      </c>
      <c r="N1156" s="13" t="s">
        <v>25</v>
      </c>
      <c r="O1156" s="69"/>
    </row>
    <row r="1157" spans="1:15">
      <c r="A1157" s="52">
        <v>43554</v>
      </c>
      <c r="B1157" s="75" t="s">
        <v>1024</v>
      </c>
      <c r="C1157" s="41" t="s">
        <v>80</v>
      </c>
      <c r="D1157" s="41" t="s">
        <v>77</v>
      </c>
      <c r="E1157" s="79"/>
      <c r="F1157" s="77">
        <v>2900</v>
      </c>
      <c r="G1157" s="42">
        <f t="shared" si="34"/>
        <v>-11795287</v>
      </c>
      <c r="H1157" s="138">
        <f t="shared" si="35"/>
        <v>5.1789413529537818</v>
      </c>
      <c r="I1157" s="138">
        <v>559.96</v>
      </c>
      <c r="J1157" s="75" t="s">
        <v>855</v>
      </c>
      <c r="K1157" s="75" t="s">
        <v>856</v>
      </c>
      <c r="L1157" s="74" t="s">
        <v>919</v>
      </c>
      <c r="M1157" s="18" t="s">
        <v>79</v>
      </c>
      <c r="N1157" s="13" t="s">
        <v>25</v>
      </c>
      <c r="O1157" s="65"/>
    </row>
    <row r="1158" spans="1:15">
      <c r="A1158" s="52">
        <v>43554</v>
      </c>
      <c r="B1158" s="75" t="s">
        <v>1025</v>
      </c>
      <c r="C1158" s="13" t="s">
        <v>21</v>
      </c>
      <c r="D1158" s="79" t="s">
        <v>77</v>
      </c>
      <c r="E1158" s="79"/>
      <c r="F1158" s="77">
        <v>1000</v>
      </c>
      <c r="G1158" s="42">
        <f t="shared" si="34"/>
        <v>-11796287</v>
      </c>
      <c r="H1158" s="138">
        <f t="shared" si="35"/>
        <v>1.7858418458461318</v>
      </c>
      <c r="I1158" s="138">
        <v>559.96</v>
      </c>
      <c r="J1158" s="75" t="s">
        <v>855</v>
      </c>
      <c r="K1158" s="75" t="s">
        <v>856</v>
      </c>
      <c r="L1158" s="74" t="s">
        <v>919</v>
      </c>
      <c r="M1158" s="18" t="s">
        <v>79</v>
      </c>
      <c r="N1158" s="13" t="s">
        <v>25</v>
      </c>
      <c r="O1158" s="69"/>
    </row>
    <row r="1159" spans="1:15">
      <c r="A1159" s="52">
        <v>43554</v>
      </c>
      <c r="B1159" s="75" t="s">
        <v>1026</v>
      </c>
      <c r="C1159" s="13" t="s">
        <v>21</v>
      </c>
      <c r="D1159" s="79" t="s">
        <v>77</v>
      </c>
      <c r="E1159" s="79"/>
      <c r="F1159" s="77">
        <v>1000</v>
      </c>
      <c r="G1159" s="42">
        <f t="shared" si="34"/>
        <v>-11797287</v>
      </c>
      <c r="H1159" s="138">
        <f t="shared" si="35"/>
        <v>1.7858418458461318</v>
      </c>
      <c r="I1159" s="138">
        <v>559.96</v>
      </c>
      <c r="J1159" s="75" t="s">
        <v>855</v>
      </c>
      <c r="K1159" s="75" t="s">
        <v>856</v>
      </c>
      <c r="L1159" s="74" t="s">
        <v>919</v>
      </c>
      <c r="M1159" s="18" t="s">
        <v>79</v>
      </c>
      <c r="N1159" s="13" t="s">
        <v>25</v>
      </c>
      <c r="O1159" s="69"/>
    </row>
    <row r="1160" spans="1:15">
      <c r="A1160" s="52">
        <v>43554</v>
      </c>
      <c r="B1160" s="137" t="s">
        <v>1078</v>
      </c>
      <c r="C1160" s="13" t="s">
        <v>21</v>
      </c>
      <c r="D1160" s="137" t="s">
        <v>77</v>
      </c>
      <c r="E1160" s="76"/>
      <c r="F1160" s="76">
        <v>500</v>
      </c>
      <c r="G1160" s="42">
        <f t="shared" si="34"/>
        <v>-11797787</v>
      </c>
      <c r="H1160" s="138">
        <f t="shared" si="35"/>
        <v>0.89292092292306591</v>
      </c>
      <c r="I1160" s="138">
        <v>559.96</v>
      </c>
      <c r="J1160" s="136" t="s">
        <v>132</v>
      </c>
      <c r="K1160" s="137" t="s">
        <v>24</v>
      </c>
      <c r="L1160" s="74" t="s">
        <v>919</v>
      </c>
      <c r="M1160" s="136" t="s">
        <v>79</v>
      </c>
      <c r="N1160" s="13" t="s">
        <v>25</v>
      </c>
    </row>
    <row r="1161" spans="1:15">
      <c r="A1161" s="52">
        <v>43554</v>
      </c>
      <c r="B1161" s="137" t="s">
        <v>1079</v>
      </c>
      <c r="C1161" s="13" t="s">
        <v>21</v>
      </c>
      <c r="D1161" s="137" t="s">
        <v>77</v>
      </c>
      <c r="E1161" s="76"/>
      <c r="F1161" s="76">
        <v>500</v>
      </c>
      <c r="G1161" s="42">
        <f t="shared" si="34"/>
        <v>-11798287</v>
      </c>
      <c r="H1161" s="138">
        <f t="shared" si="35"/>
        <v>0.89292092292306591</v>
      </c>
      <c r="I1161" s="138">
        <v>559.96</v>
      </c>
      <c r="J1161" s="136" t="s">
        <v>132</v>
      </c>
      <c r="K1161" s="137" t="s">
        <v>24</v>
      </c>
      <c r="L1161" s="74" t="s">
        <v>919</v>
      </c>
      <c r="M1161" s="136" t="s">
        <v>79</v>
      </c>
      <c r="N1161" s="13" t="s">
        <v>25</v>
      </c>
    </row>
    <row r="1162" spans="1:15">
      <c r="A1162" s="52">
        <v>43554</v>
      </c>
      <c r="B1162" s="137" t="s">
        <v>1083</v>
      </c>
      <c r="C1162" s="13" t="s">
        <v>21</v>
      </c>
      <c r="D1162" s="137" t="s">
        <v>77</v>
      </c>
      <c r="E1162" s="76"/>
      <c r="F1162" s="76">
        <v>500</v>
      </c>
      <c r="G1162" s="42">
        <f t="shared" si="34"/>
        <v>-11798787</v>
      </c>
      <c r="H1162" s="138">
        <f t="shared" si="35"/>
        <v>0.89292092292306591</v>
      </c>
      <c r="I1162" s="138">
        <v>559.96</v>
      </c>
      <c r="J1162" s="136" t="s">
        <v>132</v>
      </c>
      <c r="K1162" s="137" t="s">
        <v>24</v>
      </c>
      <c r="L1162" s="74" t="s">
        <v>919</v>
      </c>
      <c r="M1162" s="136" t="s">
        <v>79</v>
      </c>
      <c r="N1162" s="13" t="s">
        <v>25</v>
      </c>
    </row>
    <row r="1163" spans="1:15">
      <c r="A1163" s="52">
        <v>43554</v>
      </c>
      <c r="B1163" s="137" t="s">
        <v>576</v>
      </c>
      <c r="C1163" s="13" t="s">
        <v>21</v>
      </c>
      <c r="D1163" s="137" t="s">
        <v>77</v>
      </c>
      <c r="E1163" s="76"/>
      <c r="F1163" s="76">
        <v>500</v>
      </c>
      <c r="G1163" s="42">
        <f t="shared" si="34"/>
        <v>-11799287</v>
      </c>
      <c r="H1163" s="138">
        <f t="shared" si="35"/>
        <v>0.89292092292306591</v>
      </c>
      <c r="I1163" s="138">
        <v>559.96</v>
      </c>
      <c r="J1163" s="136" t="s">
        <v>132</v>
      </c>
      <c r="K1163" s="137" t="s">
        <v>24</v>
      </c>
      <c r="L1163" s="74" t="s">
        <v>919</v>
      </c>
      <c r="M1163" s="136" t="s">
        <v>79</v>
      </c>
      <c r="N1163" s="13" t="s">
        <v>25</v>
      </c>
    </row>
    <row r="1164" spans="1:15">
      <c r="A1164" s="52">
        <v>43554</v>
      </c>
      <c r="B1164" s="137" t="s">
        <v>1084</v>
      </c>
      <c r="C1164" s="13" t="s">
        <v>21</v>
      </c>
      <c r="D1164" s="137" t="s">
        <v>77</v>
      </c>
      <c r="E1164" s="76"/>
      <c r="F1164" s="76">
        <v>15000</v>
      </c>
      <c r="G1164" s="42">
        <f t="shared" ref="G1164:G1192" si="36">G1163+E1164-F1164</f>
        <v>-11814287</v>
      </c>
      <c r="H1164" s="138">
        <f t="shared" ref="H1164:H1192" si="37">+F1164/I1164</f>
        <v>26.787627687691977</v>
      </c>
      <c r="I1164" s="138">
        <v>559.96</v>
      </c>
      <c r="J1164" s="136" t="s">
        <v>132</v>
      </c>
      <c r="K1164" s="137" t="s">
        <v>24</v>
      </c>
      <c r="L1164" s="74" t="s">
        <v>919</v>
      </c>
      <c r="M1164" s="136" t="s">
        <v>79</v>
      </c>
      <c r="N1164" s="18" t="s">
        <v>36</v>
      </c>
    </row>
    <row r="1165" spans="1:15">
      <c r="A1165" s="52">
        <v>43554</v>
      </c>
      <c r="B1165" s="137" t="s">
        <v>1085</v>
      </c>
      <c r="C1165" s="13" t="s">
        <v>21</v>
      </c>
      <c r="D1165" s="137" t="s">
        <v>77</v>
      </c>
      <c r="E1165" s="76"/>
      <c r="F1165" s="76">
        <v>500</v>
      </c>
      <c r="G1165" s="42">
        <f t="shared" si="36"/>
        <v>-11814787</v>
      </c>
      <c r="H1165" s="138">
        <f t="shared" si="37"/>
        <v>0.89292092292306591</v>
      </c>
      <c r="I1165" s="138">
        <v>559.96</v>
      </c>
      <c r="J1165" s="136" t="s">
        <v>132</v>
      </c>
      <c r="K1165" s="137" t="s">
        <v>24</v>
      </c>
      <c r="L1165" s="74" t="s">
        <v>919</v>
      </c>
      <c r="M1165" s="136" t="s">
        <v>79</v>
      </c>
      <c r="N1165" s="13" t="s">
        <v>25</v>
      </c>
    </row>
    <row r="1166" spans="1:15">
      <c r="A1166" s="52">
        <v>43554</v>
      </c>
      <c r="B1166" s="137" t="s">
        <v>576</v>
      </c>
      <c r="C1166" s="13" t="s">
        <v>21</v>
      </c>
      <c r="D1166" s="137" t="s">
        <v>77</v>
      </c>
      <c r="E1166" s="76"/>
      <c r="F1166" s="76">
        <v>500</v>
      </c>
      <c r="G1166" s="42">
        <f t="shared" si="36"/>
        <v>-11815287</v>
      </c>
      <c r="H1166" s="138">
        <f t="shared" si="37"/>
        <v>0.89292092292306591</v>
      </c>
      <c r="I1166" s="138">
        <v>559.96</v>
      </c>
      <c r="J1166" s="136" t="s">
        <v>132</v>
      </c>
      <c r="K1166" s="137" t="s">
        <v>24</v>
      </c>
      <c r="L1166" s="74" t="s">
        <v>919</v>
      </c>
      <c r="M1166" s="136" t="s">
        <v>79</v>
      </c>
      <c r="N1166" s="13" t="s">
        <v>25</v>
      </c>
    </row>
    <row r="1167" spans="1:15">
      <c r="A1167" s="52">
        <v>43554</v>
      </c>
      <c r="B1167" s="137" t="s">
        <v>1080</v>
      </c>
      <c r="C1167" s="13" t="s">
        <v>21</v>
      </c>
      <c r="D1167" s="137" t="s">
        <v>77</v>
      </c>
      <c r="E1167" s="76"/>
      <c r="F1167" s="76">
        <v>500</v>
      </c>
      <c r="G1167" s="42">
        <f t="shared" si="36"/>
        <v>-11815787</v>
      </c>
      <c r="H1167" s="138">
        <f t="shared" si="37"/>
        <v>0.89292092292306591</v>
      </c>
      <c r="I1167" s="138">
        <v>559.96</v>
      </c>
      <c r="J1167" s="136" t="s">
        <v>132</v>
      </c>
      <c r="K1167" s="137" t="s">
        <v>24</v>
      </c>
      <c r="L1167" s="74" t="s">
        <v>919</v>
      </c>
      <c r="M1167" s="136" t="s">
        <v>79</v>
      </c>
      <c r="N1167" s="13" t="s">
        <v>25</v>
      </c>
    </row>
    <row r="1168" spans="1:15">
      <c r="A1168" s="52">
        <v>43554</v>
      </c>
      <c r="B1168" s="137" t="s">
        <v>1081</v>
      </c>
      <c r="C1168" s="13" t="s">
        <v>21</v>
      </c>
      <c r="D1168" s="137" t="s">
        <v>77</v>
      </c>
      <c r="E1168" s="76"/>
      <c r="F1168" s="76">
        <v>500</v>
      </c>
      <c r="G1168" s="42">
        <f t="shared" si="36"/>
        <v>-11816287</v>
      </c>
      <c r="H1168" s="138">
        <f t="shared" si="37"/>
        <v>0.89292092292306591</v>
      </c>
      <c r="I1168" s="138">
        <v>559.96</v>
      </c>
      <c r="J1168" s="136" t="s">
        <v>132</v>
      </c>
      <c r="K1168" s="137" t="s">
        <v>24</v>
      </c>
      <c r="L1168" s="74" t="s">
        <v>919</v>
      </c>
      <c r="M1168" s="136" t="s">
        <v>79</v>
      </c>
      <c r="N1168" s="13" t="s">
        <v>25</v>
      </c>
    </row>
    <row r="1169" spans="1:15">
      <c r="A1169" s="52">
        <v>43555</v>
      </c>
      <c r="B1169" s="137" t="s">
        <v>1085</v>
      </c>
      <c r="C1169" s="13" t="s">
        <v>21</v>
      </c>
      <c r="D1169" s="137" t="s">
        <v>77</v>
      </c>
      <c r="E1169" s="76"/>
      <c r="F1169" s="76">
        <v>500</v>
      </c>
      <c r="G1169" s="42">
        <f t="shared" si="36"/>
        <v>-11816787</v>
      </c>
      <c r="H1169" s="138">
        <f t="shared" si="37"/>
        <v>0.89292092292306591</v>
      </c>
      <c r="I1169" s="138">
        <v>559.96</v>
      </c>
      <c r="J1169" s="136" t="s">
        <v>132</v>
      </c>
      <c r="K1169" s="137" t="s">
        <v>24</v>
      </c>
      <c r="L1169" s="74" t="s">
        <v>919</v>
      </c>
      <c r="M1169" s="136" t="s">
        <v>79</v>
      </c>
      <c r="N1169" s="13" t="s">
        <v>25</v>
      </c>
    </row>
    <row r="1170" spans="1:15">
      <c r="A1170" s="52">
        <v>43555</v>
      </c>
      <c r="B1170" s="137" t="s">
        <v>1086</v>
      </c>
      <c r="C1170" s="13" t="s">
        <v>21</v>
      </c>
      <c r="D1170" s="137" t="s">
        <v>77</v>
      </c>
      <c r="E1170" s="76"/>
      <c r="F1170" s="76">
        <v>500</v>
      </c>
      <c r="G1170" s="42">
        <f t="shared" si="36"/>
        <v>-11817287</v>
      </c>
      <c r="H1170" s="138">
        <f t="shared" si="37"/>
        <v>0.89292092292306591</v>
      </c>
      <c r="I1170" s="138">
        <v>559.96</v>
      </c>
      <c r="J1170" s="136" t="s">
        <v>132</v>
      </c>
      <c r="K1170" s="137" t="s">
        <v>24</v>
      </c>
      <c r="L1170" s="74" t="s">
        <v>919</v>
      </c>
      <c r="M1170" s="136" t="s">
        <v>79</v>
      </c>
      <c r="N1170" s="13" t="s">
        <v>25</v>
      </c>
    </row>
    <row r="1171" spans="1:15">
      <c r="A1171" s="52">
        <v>43555</v>
      </c>
      <c r="B1171" s="137" t="s">
        <v>1082</v>
      </c>
      <c r="C1171" s="13" t="s">
        <v>21</v>
      </c>
      <c r="D1171" s="137" t="s">
        <v>77</v>
      </c>
      <c r="E1171" s="76"/>
      <c r="F1171" s="76">
        <v>500</v>
      </c>
      <c r="G1171" s="42">
        <f t="shared" si="36"/>
        <v>-11817787</v>
      </c>
      <c r="H1171" s="138">
        <f t="shared" si="37"/>
        <v>0.89292092292306591</v>
      </c>
      <c r="I1171" s="138">
        <v>559.96</v>
      </c>
      <c r="J1171" s="136" t="s">
        <v>132</v>
      </c>
      <c r="K1171" s="137" t="s">
        <v>24</v>
      </c>
      <c r="L1171" s="74" t="s">
        <v>919</v>
      </c>
      <c r="M1171" s="136" t="s">
        <v>79</v>
      </c>
      <c r="N1171" s="13" t="s">
        <v>25</v>
      </c>
    </row>
    <row r="1172" spans="1:15">
      <c r="A1172" s="52">
        <v>43555</v>
      </c>
      <c r="B1172" s="137" t="s">
        <v>1087</v>
      </c>
      <c r="C1172" s="13" t="s">
        <v>41</v>
      </c>
      <c r="D1172" s="137" t="s">
        <v>77</v>
      </c>
      <c r="E1172" s="76"/>
      <c r="F1172" s="76">
        <v>50000</v>
      </c>
      <c r="G1172" s="42">
        <f t="shared" si="36"/>
        <v>-11867787</v>
      </c>
      <c r="H1172" s="138">
        <f t="shared" si="37"/>
        <v>89.292092292306592</v>
      </c>
      <c r="I1172" s="138">
        <v>559.96</v>
      </c>
      <c r="J1172" s="136" t="s">
        <v>132</v>
      </c>
      <c r="K1172" s="137" t="s">
        <v>24</v>
      </c>
      <c r="L1172" s="74" t="s">
        <v>919</v>
      </c>
      <c r="M1172" s="136" t="s">
        <v>79</v>
      </c>
      <c r="N1172" s="13" t="s">
        <v>25</v>
      </c>
    </row>
    <row r="1173" spans="1:15">
      <c r="A1173" s="52">
        <v>43555</v>
      </c>
      <c r="B1173" s="75" t="s">
        <v>1027</v>
      </c>
      <c r="C1173" s="13" t="s">
        <v>41</v>
      </c>
      <c r="D1173" s="79" t="s">
        <v>77</v>
      </c>
      <c r="E1173" s="77"/>
      <c r="F1173" s="77">
        <v>20000</v>
      </c>
      <c r="G1173" s="42">
        <f t="shared" si="36"/>
        <v>-11887787</v>
      </c>
      <c r="H1173" s="138">
        <f t="shared" si="37"/>
        <v>35.716836916922638</v>
      </c>
      <c r="I1173" s="138">
        <v>559.96</v>
      </c>
      <c r="J1173" s="75" t="s">
        <v>855</v>
      </c>
      <c r="K1173" s="75" t="s">
        <v>856</v>
      </c>
      <c r="L1173" s="74" t="s">
        <v>919</v>
      </c>
      <c r="M1173" s="18" t="s">
        <v>79</v>
      </c>
      <c r="N1173" s="13" t="s">
        <v>25</v>
      </c>
      <c r="O1173" s="69"/>
    </row>
    <row r="1174" spans="1:15">
      <c r="A1174" s="52">
        <v>43555</v>
      </c>
      <c r="B1174" s="75" t="s">
        <v>1028</v>
      </c>
      <c r="C1174" s="13" t="s">
        <v>41</v>
      </c>
      <c r="D1174" s="79" t="s">
        <v>77</v>
      </c>
      <c r="E1174" s="77"/>
      <c r="F1174" s="77">
        <v>15000</v>
      </c>
      <c r="G1174" s="42">
        <f t="shared" si="36"/>
        <v>-11902787</v>
      </c>
      <c r="H1174" s="138">
        <f t="shared" si="37"/>
        <v>26.787627687691977</v>
      </c>
      <c r="I1174" s="138">
        <v>559.96</v>
      </c>
      <c r="J1174" s="75" t="s">
        <v>855</v>
      </c>
      <c r="K1174" s="75" t="s">
        <v>378</v>
      </c>
      <c r="L1174" s="74" t="s">
        <v>919</v>
      </c>
      <c r="M1174" s="18" t="s">
        <v>79</v>
      </c>
      <c r="N1174" s="18" t="s">
        <v>36</v>
      </c>
      <c r="O1174" s="69"/>
    </row>
    <row r="1175" spans="1:15">
      <c r="A1175" s="52">
        <v>43555</v>
      </c>
      <c r="B1175" s="75" t="s">
        <v>1029</v>
      </c>
      <c r="C1175" s="13" t="s">
        <v>21</v>
      </c>
      <c r="D1175" s="79" t="s">
        <v>77</v>
      </c>
      <c r="E1175" s="77"/>
      <c r="F1175" s="77">
        <v>500</v>
      </c>
      <c r="G1175" s="42">
        <f t="shared" si="36"/>
        <v>-11903287</v>
      </c>
      <c r="H1175" s="138">
        <f t="shared" si="37"/>
        <v>0.89292092292306591</v>
      </c>
      <c r="I1175" s="138">
        <v>559.96</v>
      </c>
      <c r="J1175" s="75" t="s">
        <v>855</v>
      </c>
      <c r="K1175" s="75" t="s">
        <v>856</v>
      </c>
      <c r="L1175" s="74" t="s">
        <v>919</v>
      </c>
      <c r="M1175" s="18" t="s">
        <v>79</v>
      </c>
      <c r="N1175" s="13" t="s">
        <v>25</v>
      </c>
      <c r="O1175" s="69"/>
    </row>
    <row r="1176" spans="1:15">
      <c r="A1176" s="52">
        <v>43555</v>
      </c>
      <c r="B1176" s="75" t="s">
        <v>1030</v>
      </c>
      <c r="C1176" s="13" t="s">
        <v>21</v>
      </c>
      <c r="D1176" s="79" t="s">
        <v>77</v>
      </c>
      <c r="E1176" s="77"/>
      <c r="F1176" s="77">
        <v>8000</v>
      </c>
      <c r="G1176" s="42">
        <f t="shared" si="36"/>
        <v>-11911287</v>
      </c>
      <c r="H1176" s="138">
        <f t="shared" si="37"/>
        <v>14.286734766769055</v>
      </c>
      <c r="I1176" s="138">
        <v>559.96</v>
      </c>
      <c r="J1176" s="75" t="s">
        <v>855</v>
      </c>
      <c r="K1176" s="75" t="s">
        <v>856</v>
      </c>
      <c r="L1176" s="74" t="s">
        <v>919</v>
      </c>
      <c r="M1176" s="18" t="s">
        <v>79</v>
      </c>
      <c r="N1176" s="13" t="s">
        <v>25</v>
      </c>
      <c r="O1176" s="69"/>
    </row>
    <row r="1177" spans="1:15">
      <c r="A1177" s="52">
        <v>43555</v>
      </c>
      <c r="B1177" s="75" t="s">
        <v>1031</v>
      </c>
      <c r="C1177" s="13" t="s">
        <v>21</v>
      </c>
      <c r="D1177" s="79" t="s">
        <v>77</v>
      </c>
      <c r="E1177" s="77"/>
      <c r="F1177" s="77">
        <v>1000</v>
      </c>
      <c r="G1177" s="42">
        <f t="shared" si="36"/>
        <v>-11912287</v>
      </c>
      <c r="H1177" s="138">
        <f t="shared" si="37"/>
        <v>1.7858418458461318</v>
      </c>
      <c r="I1177" s="138">
        <v>559.96</v>
      </c>
      <c r="J1177" s="75" t="s">
        <v>855</v>
      </c>
      <c r="K1177" s="75" t="s">
        <v>856</v>
      </c>
      <c r="L1177" s="74" t="s">
        <v>919</v>
      </c>
      <c r="M1177" s="18" t="s">
        <v>79</v>
      </c>
      <c r="N1177" s="13" t="s">
        <v>25</v>
      </c>
      <c r="O1177" s="69"/>
    </row>
    <row r="1178" spans="1:15">
      <c r="A1178" s="52">
        <v>43555</v>
      </c>
      <c r="B1178" s="41" t="s">
        <v>75</v>
      </c>
      <c r="C1178" s="13" t="s">
        <v>21</v>
      </c>
      <c r="D1178" s="13" t="s">
        <v>22</v>
      </c>
      <c r="E1178" s="46"/>
      <c r="F1178" s="46">
        <v>1500</v>
      </c>
      <c r="G1178" s="42">
        <f t="shared" si="36"/>
        <v>-11913787</v>
      </c>
      <c r="H1178" s="138">
        <f t="shared" si="37"/>
        <v>2.6462493825418107</v>
      </c>
      <c r="I1178" s="138">
        <v>566.84</v>
      </c>
      <c r="J1178" s="13" t="s">
        <v>23</v>
      </c>
      <c r="K1178" s="13" t="s">
        <v>31</v>
      </c>
      <c r="L1178" s="74" t="s">
        <v>916</v>
      </c>
      <c r="M1178" s="13" t="s">
        <v>79</v>
      </c>
      <c r="N1178" s="18" t="s">
        <v>25</v>
      </c>
      <c r="O1178" s="67"/>
    </row>
    <row r="1179" spans="1:15">
      <c r="A1179" s="52">
        <v>43555</v>
      </c>
      <c r="B1179" s="41" t="s">
        <v>76</v>
      </c>
      <c r="C1179" s="13" t="s">
        <v>21</v>
      </c>
      <c r="D1179" s="13" t="s">
        <v>22</v>
      </c>
      <c r="E1179" s="46"/>
      <c r="F1179" s="46">
        <v>12000</v>
      </c>
      <c r="G1179" s="42">
        <f t="shared" si="36"/>
        <v>-11925787</v>
      </c>
      <c r="H1179" s="138">
        <f t="shared" si="37"/>
        <v>21.169995060334486</v>
      </c>
      <c r="I1179" s="138">
        <v>566.84</v>
      </c>
      <c r="J1179" s="13" t="s">
        <v>23</v>
      </c>
      <c r="K1179" s="13" t="s">
        <v>29</v>
      </c>
      <c r="L1179" s="74" t="s">
        <v>916</v>
      </c>
      <c r="M1179" s="13" t="s">
        <v>79</v>
      </c>
      <c r="N1179" s="41" t="s">
        <v>58</v>
      </c>
      <c r="O1179" s="70"/>
    </row>
    <row r="1180" spans="1:15">
      <c r="A1180" s="52">
        <v>43555</v>
      </c>
      <c r="B1180" s="13" t="s">
        <v>182</v>
      </c>
      <c r="C1180" s="13" t="s">
        <v>140</v>
      </c>
      <c r="D1180" s="13" t="s">
        <v>128</v>
      </c>
      <c r="E1180" s="38"/>
      <c r="F1180" s="38">
        <v>2600</v>
      </c>
      <c r="G1180" s="42">
        <f t="shared" si="36"/>
        <v>-11928387</v>
      </c>
      <c r="H1180" s="138">
        <f t="shared" si="37"/>
        <v>4.7109130111793593</v>
      </c>
      <c r="I1180" s="138">
        <v>551.91</v>
      </c>
      <c r="J1180" s="13" t="s">
        <v>59</v>
      </c>
      <c r="K1180" s="13" t="s">
        <v>990</v>
      </c>
      <c r="L1180" s="41" t="s">
        <v>1000</v>
      </c>
      <c r="M1180" s="13" t="s">
        <v>79</v>
      </c>
      <c r="N1180" s="18" t="s">
        <v>36</v>
      </c>
      <c r="O1180" s="71"/>
    </row>
    <row r="1181" spans="1:15">
      <c r="A1181" s="52">
        <v>43555</v>
      </c>
      <c r="B1181" s="13" t="s">
        <v>183</v>
      </c>
      <c r="C1181" s="13" t="s">
        <v>21</v>
      </c>
      <c r="D1181" s="13" t="s">
        <v>142</v>
      </c>
      <c r="E1181" s="38"/>
      <c r="F1181" s="38">
        <v>2000</v>
      </c>
      <c r="G1181" s="42">
        <f t="shared" si="36"/>
        <v>-11930387</v>
      </c>
      <c r="H1181" s="138">
        <f t="shared" si="37"/>
        <v>3.5716836916922636</v>
      </c>
      <c r="I1181" s="138">
        <v>559.96</v>
      </c>
      <c r="J1181" s="13" t="s">
        <v>59</v>
      </c>
      <c r="K1181" s="13" t="s">
        <v>24</v>
      </c>
      <c r="L1181" s="74" t="s">
        <v>919</v>
      </c>
      <c r="M1181" s="13" t="s">
        <v>79</v>
      </c>
      <c r="N1181" s="18" t="s">
        <v>25</v>
      </c>
      <c r="O1181" s="72"/>
    </row>
    <row r="1182" spans="1:15">
      <c r="A1182" s="52">
        <v>43555</v>
      </c>
      <c r="B1182" s="41" t="s">
        <v>844</v>
      </c>
      <c r="C1182" s="13" t="s">
        <v>21</v>
      </c>
      <c r="D1182" s="13" t="s">
        <v>22</v>
      </c>
      <c r="E1182" s="46"/>
      <c r="F1182" s="46">
        <v>400</v>
      </c>
      <c r="G1182" s="42">
        <f t="shared" si="36"/>
        <v>-11930787</v>
      </c>
      <c r="H1182" s="138">
        <f t="shared" si="37"/>
        <v>0.70566650201114944</v>
      </c>
      <c r="I1182" s="138">
        <v>566.84</v>
      </c>
      <c r="J1182" s="41" t="s">
        <v>148</v>
      </c>
      <c r="K1182" s="41" t="s">
        <v>31</v>
      </c>
      <c r="L1182" s="74" t="s">
        <v>916</v>
      </c>
      <c r="M1182" s="13" t="s">
        <v>79</v>
      </c>
      <c r="N1182" s="13" t="s">
        <v>25</v>
      </c>
      <c r="O1182" s="67"/>
    </row>
    <row r="1183" spans="1:15">
      <c r="A1183" s="52">
        <v>43555</v>
      </c>
      <c r="B1183" s="41" t="s">
        <v>845</v>
      </c>
      <c r="C1183" s="41" t="s">
        <v>764</v>
      </c>
      <c r="D1183" s="13" t="s">
        <v>22</v>
      </c>
      <c r="E1183" s="46"/>
      <c r="F1183" s="46">
        <v>2000</v>
      </c>
      <c r="G1183" s="42">
        <f t="shared" si="36"/>
        <v>-11932787</v>
      </c>
      <c r="H1183" s="138">
        <f t="shared" si="37"/>
        <v>3.5283325100557477</v>
      </c>
      <c r="I1183" s="138">
        <v>566.84</v>
      </c>
      <c r="J1183" s="41" t="s">
        <v>148</v>
      </c>
      <c r="K1183" s="41" t="s">
        <v>31</v>
      </c>
      <c r="L1183" s="74" t="s">
        <v>916</v>
      </c>
      <c r="M1183" s="13" t="s">
        <v>79</v>
      </c>
      <c r="N1183" s="13" t="s">
        <v>25</v>
      </c>
      <c r="O1183" s="67"/>
    </row>
    <row r="1184" spans="1:15">
      <c r="A1184" s="52">
        <v>43555</v>
      </c>
      <c r="B1184" s="41" t="s">
        <v>846</v>
      </c>
      <c r="C1184" s="13" t="s">
        <v>21</v>
      </c>
      <c r="D1184" s="13" t="s">
        <v>22</v>
      </c>
      <c r="E1184" s="46"/>
      <c r="F1184" s="46">
        <v>300</v>
      </c>
      <c r="G1184" s="42">
        <f t="shared" si="36"/>
        <v>-11933087</v>
      </c>
      <c r="H1184" s="138">
        <f t="shared" si="37"/>
        <v>0.52924987650836208</v>
      </c>
      <c r="I1184" s="138">
        <v>566.84</v>
      </c>
      <c r="J1184" s="41" t="s">
        <v>148</v>
      </c>
      <c r="K1184" s="41" t="s">
        <v>31</v>
      </c>
      <c r="L1184" s="74" t="s">
        <v>916</v>
      </c>
      <c r="M1184" s="13" t="s">
        <v>79</v>
      </c>
      <c r="N1184" s="13" t="s">
        <v>25</v>
      </c>
      <c r="O1184" s="67"/>
    </row>
    <row r="1185" spans="1:15">
      <c r="A1185" s="52">
        <v>43555</v>
      </c>
      <c r="B1185" s="41" t="s">
        <v>847</v>
      </c>
      <c r="C1185" s="13" t="s">
        <v>21</v>
      </c>
      <c r="D1185" s="13" t="s">
        <v>22</v>
      </c>
      <c r="E1185" s="46"/>
      <c r="F1185" s="46">
        <v>300</v>
      </c>
      <c r="G1185" s="42">
        <f t="shared" si="36"/>
        <v>-11933387</v>
      </c>
      <c r="H1185" s="138">
        <f t="shared" si="37"/>
        <v>0.52924987650836208</v>
      </c>
      <c r="I1185" s="138">
        <v>566.84</v>
      </c>
      <c r="J1185" s="41" t="s">
        <v>148</v>
      </c>
      <c r="K1185" s="41" t="s">
        <v>31</v>
      </c>
      <c r="L1185" s="74" t="s">
        <v>916</v>
      </c>
      <c r="M1185" s="13" t="s">
        <v>79</v>
      </c>
      <c r="N1185" s="13" t="s">
        <v>25</v>
      </c>
      <c r="O1185" s="67"/>
    </row>
    <row r="1186" spans="1:15">
      <c r="A1186" s="52">
        <v>43555</v>
      </c>
      <c r="B1186" s="41" t="s">
        <v>848</v>
      </c>
      <c r="C1186" s="41" t="s">
        <v>764</v>
      </c>
      <c r="D1186" s="13" t="s">
        <v>22</v>
      </c>
      <c r="E1186" s="46"/>
      <c r="F1186" s="46">
        <v>3000</v>
      </c>
      <c r="G1186" s="42">
        <f t="shared" si="36"/>
        <v>-11936387</v>
      </c>
      <c r="H1186" s="138">
        <f t="shared" si="37"/>
        <v>5.2924987650836215</v>
      </c>
      <c r="I1186" s="138">
        <v>566.84</v>
      </c>
      <c r="J1186" s="41" t="s">
        <v>148</v>
      </c>
      <c r="K1186" s="41" t="s">
        <v>31</v>
      </c>
      <c r="L1186" s="74" t="s">
        <v>916</v>
      </c>
      <c r="M1186" s="13" t="s">
        <v>79</v>
      </c>
      <c r="N1186" s="13" t="s">
        <v>25</v>
      </c>
      <c r="O1186" s="67"/>
    </row>
    <row r="1187" spans="1:15">
      <c r="A1187" s="52">
        <v>43555</v>
      </c>
      <c r="B1187" s="41" t="s">
        <v>849</v>
      </c>
      <c r="C1187" s="13" t="s">
        <v>21</v>
      </c>
      <c r="D1187" s="13" t="s">
        <v>22</v>
      </c>
      <c r="E1187" s="46"/>
      <c r="F1187" s="46">
        <v>300</v>
      </c>
      <c r="G1187" s="42">
        <f t="shared" si="36"/>
        <v>-11936687</v>
      </c>
      <c r="H1187" s="138">
        <f t="shared" si="37"/>
        <v>0.52924987650836208</v>
      </c>
      <c r="I1187" s="138">
        <v>566.84</v>
      </c>
      <c r="J1187" s="41" t="s">
        <v>148</v>
      </c>
      <c r="K1187" s="41" t="s">
        <v>31</v>
      </c>
      <c r="L1187" s="74" t="s">
        <v>916</v>
      </c>
      <c r="M1187" s="13" t="s">
        <v>79</v>
      </c>
      <c r="N1187" s="13" t="s">
        <v>25</v>
      </c>
      <c r="O1187" s="67"/>
    </row>
    <row r="1188" spans="1:15">
      <c r="A1188" s="52">
        <v>43555</v>
      </c>
      <c r="B1188" s="41" t="s">
        <v>850</v>
      </c>
      <c r="C1188" s="41" t="s">
        <v>764</v>
      </c>
      <c r="D1188" s="13" t="s">
        <v>22</v>
      </c>
      <c r="E1188" s="46"/>
      <c r="F1188" s="46">
        <v>1500</v>
      </c>
      <c r="G1188" s="42">
        <f t="shared" si="36"/>
        <v>-11938187</v>
      </c>
      <c r="H1188" s="138">
        <f t="shared" si="37"/>
        <v>2.6462493825418107</v>
      </c>
      <c r="I1188" s="138">
        <v>566.84</v>
      </c>
      <c r="J1188" s="41" t="s">
        <v>148</v>
      </c>
      <c r="K1188" s="41" t="s">
        <v>31</v>
      </c>
      <c r="L1188" s="74" t="s">
        <v>916</v>
      </c>
      <c r="M1188" s="13" t="s">
        <v>79</v>
      </c>
      <c r="N1188" s="13" t="s">
        <v>25</v>
      </c>
      <c r="O1188" s="67"/>
    </row>
    <row r="1189" spans="1:15">
      <c r="A1189" s="52">
        <v>43555</v>
      </c>
      <c r="B1189" s="41" t="s">
        <v>851</v>
      </c>
      <c r="C1189" s="13" t="s">
        <v>21</v>
      </c>
      <c r="D1189" s="13" t="s">
        <v>22</v>
      </c>
      <c r="E1189" s="46"/>
      <c r="F1189" s="46">
        <v>400</v>
      </c>
      <c r="G1189" s="42">
        <f t="shared" si="36"/>
        <v>-11938587</v>
      </c>
      <c r="H1189" s="138">
        <f t="shared" si="37"/>
        <v>0.70566650201114944</v>
      </c>
      <c r="I1189" s="138">
        <v>566.84</v>
      </c>
      <c r="J1189" s="41" t="s">
        <v>148</v>
      </c>
      <c r="K1189" s="41" t="s">
        <v>31</v>
      </c>
      <c r="L1189" s="74" t="s">
        <v>916</v>
      </c>
      <c r="M1189" s="13" t="s">
        <v>79</v>
      </c>
      <c r="N1189" s="13" t="s">
        <v>25</v>
      </c>
      <c r="O1189" s="67"/>
    </row>
    <row r="1190" spans="1:15">
      <c r="A1190" s="52">
        <v>43555</v>
      </c>
      <c r="B1190" s="41" t="s">
        <v>852</v>
      </c>
      <c r="C1190" s="13" t="s">
        <v>21</v>
      </c>
      <c r="D1190" s="13" t="s">
        <v>22</v>
      </c>
      <c r="E1190" s="46"/>
      <c r="F1190" s="46">
        <v>500</v>
      </c>
      <c r="G1190" s="42">
        <f t="shared" si="36"/>
        <v>-11939087</v>
      </c>
      <c r="H1190" s="138">
        <f t="shared" si="37"/>
        <v>0.88208312751393692</v>
      </c>
      <c r="I1190" s="138">
        <v>566.84</v>
      </c>
      <c r="J1190" s="41" t="s">
        <v>148</v>
      </c>
      <c r="K1190" s="41" t="s">
        <v>31</v>
      </c>
      <c r="L1190" s="74" t="s">
        <v>916</v>
      </c>
      <c r="M1190" s="13" t="s">
        <v>79</v>
      </c>
      <c r="N1190" s="13" t="s">
        <v>25</v>
      </c>
      <c r="O1190" s="67"/>
    </row>
    <row r="1191" spans="1:15">
      <c r="A1191" s="52">
        <v>43555</v>
      </c>
      <c r="B1191" s="41" t="s">
        <v>853</v>
      </c>
      <c r="C1191" s="13" t="s">
        <v>21</v>
      </c>
      <c r="D1191" s="13" t="s">
        <v>22</v>
      </c>
      <c r="E1191" s="46"/>
      <c r="F1191" s="46">
        <v>500</v>
      </c>
      <c r="G1191" s="42">
        <f t="shared" si="36"/>
        <v>-11939587</v>
      </c>
      <c r="H1191" s="138">
        <f t="shared" si="37"/>
        <v>0.88208312751393692</v>
      </c>
      <c r="I1191" s="138">
        <v>566.84</v>
      </c>
      <c r="J1191" s="41" t="s">
        <v>148</v>
      </c>
      <c r="K1191" s="41" t="s">
        <v>31</v>
      </c>
      <c r="L1191" s="74" t="s">
        <v>916</v>
      </c>
      <c r="M1191" s="13" t="s">
        <v>79</v>
      </c>
      <c r="N1191" s="13" t="s">
        <v>25</v>
      </c>
      <c r="O1191" s="67"/>
    </row>
    <row r="1192" spans="1:15">
      <c r="A1192" s="52">
        <v>43555</v>
      </c>
      <c r="B1192" s="13" t="s">
        <v>999</v>
      </c>
      <c r="C1192" s="13" t="s">
        <v>127</v>
      </c>
      <c r="D1192" s="13" t="s">
        <v>128</v>
      </c>
      <c r="E1192" s="38"/>
      <c r="F1192" s="38">
        <v>72000</v>
      </c>
      <c r="G1192" s="42">
        <f t="shared" si="36"/>
        <v>-12011587</v>
      </c>
      <c r="H1192" s="138">
        <f t="shared" si="37"/>
        <v>130.45605261727457</v>
      </c>
      <c r="I1192" s="138">
        <v>551.91</v>
      </c>
      <c r="J1192" s="13" t="s">
        <v>59</v>
      </c>
      <c r="K1192" s="13">
        <v>48</v>
      </c>
      <c r="L1192" s="41" t="s">
        <v>1000</v>
      </c>
      <c r="M1192" s="13" t="s">
        <v>79</v>
      </c>
      <c r="N1192" s="18" t="s">
        <v>36</v>
      </c>
      <c r="O1192" s="58"/>
    </row>
    <row r="1193" spans="1:15">
      <c r="A1193" s="49"/>
      <c r="B1193" s="49"/>
      <c r="C1193" s="49"/>
      <c r="D1193" s="49"/>
      <c r="E1193" s="50"/>
      <c r="F1193" s="50"/>
      <c r="G1193" s="49"/>
      <c r="H1193" s="49"/>
      <c r="I1193" s="49"/>
      <c r="J1193" s="49"/>
      <c r="K1193" s="49"/>
      <c r="L1193" s="49"/>
      <c r="M1193" s="49"/>
      <c r="N1193" s="49"/>
    </row>
  </sheetData>
  <autoFilter ref="A10:O119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3"/>
  <sheetViews>
    <sheetView topLeftCell="A4" workbookViewId="0">
      <selection activeCell="A22" sqref="A22"/>
    </sheetView>
  </sheetViews>
  <sheetFormatPr baseColWidth="10" defaultRowHeight="15"/>
  <cols>
    <col min="1" max="1" width="36.28515625" style="37" bestFit="1" customWidth="1"/>
    <col min="2" max="2" width="25.28515625" style="37" bestFit="1" customWidth="1"/>
    <col min="3" max="3" width="10.28515625" style="37" bestFit="1" customWidth="1"/>
    <col min="4" max="4" width="11.5703125" style="37" bestFit="1" customWidth="1"/>
    <col min="5" max="5" width="10.28515625" style="37" bestFit="1" customWidth="1"/>
    <col min="6" max="6" width="9.7109375" style="37" bestFit="1" customWidth="1"/>
    <col min="7" max="7" width="10.28515625" style="37" bestFit="1" customWidth="1"/>
    <col min="8" max="8" width="13" style="37" bestFit="1" customWidth="1"/>
    <col min="9" max="9" width="16.7109375" style="37" bestFit="1" customWidth="1"/>
    <col min="10" max="10" width="11.42578125" style="37" customWidth="1"/>
    <col min="11" max="11" width="16.28515625" style="37" customWidth="1"/>
    <col min="12" max="12" width="9.7109375" style="37" customWidth="1"/>
    <col min="13" max="13" width="12" style="37" customWidth="1"/>
    <col min="14" max="14" width="14" style="37" bestFit="1" customWidth="1"/>
    <col min="15" max="15" width="11.7109375" style="37" customWidth="1"/>
    <col min="16" max="16" width="16.85546875" style="37" customWidth="1"/>
    <col min="17" max="17" width="18.85546875" style="37" customWidth="1"/>
    <col min="18" max="18" width="14.5703125" style="37" customWidth="1"/>
    <col min="19" max="21" width="14" style="37" customWidth="1"/>
    <col min="22" max="22" width="14.5703125" style="37" bestFit="1" customWidth="1"/>
    <col min="23" max="23" width="15" style="37" bestFit="1" customWidth="1"/>
    <col min="24" max="24" width="14" style="37" bestFit="1" customWidth="1"/>
    <col min="25" max="16384" width="11.42578125" style="37"/>
  </cols>
  <sheetData>
    <row r="1" spans="1:24">
      <c r="A1" s="140" t="s">
        <v>1094</v>
      </c>
      <c r="B1" s="141"/>
    </row>
    <row r="3" spans="1:24" ht="23.25">
      <c r="A3" s="142" t="s">
        <v>1095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6" spans="1:24">
      <c r="A6" s="123" t="s">
        <v>1069</v>
      </c>
      <c r="B6" s="123" t="s">
        <v>1093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/>
      <c r="U6"/>
      <c r="V6"/>
      <c r="W6"/>
      <c r="X6"/>
    </row>
    <row r="7" spans="1:24">
      <c r="A7" s="123" t="s">
        <v>1067</v>
      </c>
      <c r="B7" s="124" t="s">
        <v>979</v>
      </c>
      <c r="C7" s="124" t="s">
        <v>136</v>
      </c>
      <c r="D7" s="124" t="s">
        <v>632</v>
      </c>
      <c r="E7" s="124" t="s">
        <v>153</v>
      </c>
      <c r="F7" s="124" t="s">
        <v>981</v>
      </c>
      <c r="G7" s="124" t="s">
        <v>80</v>
      </c>
      <c r="H7" s="124" t="s">
        <v>134</v>
      </c>
      <c r="I7" s="124" t="s">
        <v>206</v>
      </c>
      <c r="J7" s="124" t="s">
        <v>27</v>
      </c>
      <c r="K7" s="124" t="s">
        <v>157</v>
      </c>
      <c r="L7" s="124" t="s">
        <v>127</v>
      </c>
      <c r="M7" s="124" t="s">
        <v>980</v>
      </c>
      <c r="N7" s="124" t="s">
        <v>140</v>
      </c>
      <c r="O7" s="124" t="s">
        <v>21</v>
      </c>
      <c r="P7" s="124" t="s">
        <v>436</v>
      </c>
      <c r="Q7" s="124" t="s">
        <v>41</v>
      </c>
      <c r="R7" s="124" t="s">
        <v>764</v>
      </c>
      <c r="S7" s="124" t="s">
        <v>1068</v>
      </c>
      <c r="T7"/>
      <c r="U7"/>
      <c r="V7"/>
      <c r="W7"/>
      <c r="X7"/>
    </row>
    <row r="8" spans="1:24">
      <c r="A8" s="125" t="s">
        <v>1000</v>
      </c>
      <c r="B8" s="124">
        <v>101464</v>
      </c>
      <c r="C8" s="124"/>
      <c r="D8" s="124"/>
      <c r="E8" s="124"/>
      <c r="F8" s="124">
        <v>89175</v>
      </c>
      <c r="G8" s="124"/>
      <c r="H8" s="124"/>
      <c r="I8" s="124">
        <v>140852</v>
      </c>
      <c r="J8" s="124"/>
      <c r="K8" s="124">
        <v>243676</v>
      </c>
      <c r="L8" s="124">
        <v>72000</v>
      </c>
      <c r="M8" s="124">
        <v>909000</v>
      </c>
      <c r="N8" s="124">
        <v>52575</v>
      </c>
      <c r="O8" s="124"/>
      <c r="P8" s="124"/>
      <c r="Q8" s="124"/>
      <c r="R8" s="124"/>
      <c r="S8" s="124">
        <v>1608742</v>
      </c>
      <c r="T8"/>
      <c r="U8"/>
      <c r="V8"/>
      <c r="W8"/>
      <c r="X8"/>
    </row>
    <row r="9" spans="1:24">
      <c r="A9" s="139" t="s">
        <v>128</v>
      </c>
      <c r="B9" s="124">
        <v>101464</v>
      </c>
      <c r="C9" s="124"/>
      <c r="D9" s="124"/>
      <c r="E9" s="124"/>
      <c r="F9" s="124">
        <v>89175</v>
      </c>
      <c r="G9" s="124"/>
      <c r="H9" s="124"/>
      <c r="I9" s="124">
        <v>140852</v>
      </c>
      <c r="J9" s="124"/>
      <c r="K9" s="124">
        <v>243676</v>
      </c>
      <c r="L9" s="124">
        <v>72000</v>
      </c>
      <c r="M9" s="124">
        <v>909000</v>
      </c>
      <c r="N9" s="124">
        <v>52575</v>
      </c>
      <c r="O9" s="124"/>
      <c r="P9" s="124"/>
      <c r="Q9" s="124"/>
      <c r="R9" s="124"/>
      <c r="S9" s="124">
        <v>1608742</v>
      </c>
      <c r="T9"/>
      <c r="U9"/>
      <c r="V9"/>
      <c r="W9"/>
      <c r="X9"/>
    </row>
    <row r="10" spans="1:24">
      <c r="A10" s="125" t="s">
        <v>919</v>
      </c>
      <c r="B10" s="124"/>
      <c r="C10" s="124">
        <v>785000</v>
      </c>
      <c r="D10" s="124">
        <v>20000</v>
      </c>
      <c r="E10" s="124">
        <v>247540</v>
      </c>
      <c r="F10" s="124"/>
      <c r="G10" s="124">
        <v>228800</v>
      </c>
      <c r="H10" s="124">
        <v>1875000</v>
      </c>
      <c r="I10" s="124">
        <v>87000</v>
      </c>
      <c r="J10" s="124">
        <v>989755</v>
      </c>
      <c r="K10" s="124">
        <v>1710000</v>
      </c>
      <c r="L10" s="124"/>
      <c r="M10" s="124"/>
      <c r="N10" s="124"/>
      <c r="O10" s="124">
        <v>788100</v>
      </c>
      <c r="P10" s="124">
        <v>13000</v>
      </c>
      <c r="Q10" s="124">
        <v>2140000</v>
      </c>
      <c r="R10" s="124"/>
      <c r="S10" s="124">
        <v>8884195</v>
      </c>
      <c r="T10"/>
      <c r="U10"/>
      <c r="V10"/>
      <c r="W10"/>
      <c r="X10"/>
    </row>
    <row r="11" spans="1:24">
      <c r="A11" s="139" t="s">
        <v>154</v>
      </c>
      <c r="B11" s="124"/>
      <c r="C11" s="124"/>
      <c r="D11" s="124"/>
      <c r="E11" s="124">
        <v>127540</v>
      </c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>
        <v>127540</v>
      </c>
      <c r="T11"/>
      <c r="U11"/>
      <c r="V11"/>
      <c r="W11"/>
      <c r="X11"/>
    </row>
    <row r="12" spans="1:24">
      <c r="A12" s="139" t="s">
        <v>77</v>
      </c>
      <c r="B12" s="124"/>
      <c r="C12" s="124">
        <v>205000</v>
      </c>
      <c r="D12" s="124">
        <v>20000</v>
      </c>
      <c r="E12" s="124">
        <v>120000</v>
      </c>
      <c r="F12" s="124"/>
      <c r="G12" s="124">
        <v>228800</v>
      </c>
      <c r="H12" s="124">
        <v>1875000</v>
      </c>
      <c r="I12" s="124"/>
      <c r="J12" s="124">
        <v>189755</v>
      </c>
      <c r="K12" s="124"/>
      <c r="L12" s="124"/>
      <c r="M12" s="124"/>
      <c r="N12" s="124"/>
      <c r="O12" s="124">
        <v>678600</v>
      </c>
      <c r="P12" s="124">
        <v>13000</v>
      </c>
      <c r="Q12" s="124">
        <v>2140000</v>
      </c>
      <c r="R12" s="124"/>
      <c r="S12" s="124">
        <v>5470155</v>
      </c>
      <c r="T12"/>
      <c r="U12"/>
      <c r="V12"/>
      <c r="W12"/>
      <c r="X12"/>
    </row>
    <row r="13" spans="1:24">
      <c r="A13" s="139" t="s">
        <v>142</v>
      </c>
      <c r="B13" s="124"/>
      <c r="C13" s="124"/>
      <c r="D13" s="124"/>
      <c r="E13" s="124"/>
      <c r="F13" s="124"/>
      <c r="G13" s="124"/>
      <c r="H13" s="124"/>
      <c r="I13" s="124"/>
      <c r="J13" s="124">
        <v>800000</v>
      </c>
      <c r="K13" s="124"/>
      <c r="L13" s="124"/>
      <c r="M13" s="124"/>
      <c r="N13" s="124"/>
      <c r="O13" s="124">
        <v>41500</v>
      </c>
      <c r="P13" s="124"/>
      <c r="Q13" s="124"/>
      <c r="R13" s="124"/>
      <c r="S13" s="124">
        <v>841500</v>
      </c>
      <c r="T13"/>
      <c r="U13"/>
      <c r="V13"/>
      <c r="W13"/>
      <c r="X13"/>
    </row>
    <row r="14" spans="1:24">
      <c r="A14" s="139" t="s">
        <v>130</v>
      </c>
      <c r="B14" s="124"/>
      <c r="C14" s="124">
        <v>580000</v>
      </c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>
        <v>68000</v>
      </c>
      <c r="P14" s="124"/>
      <c r="Q14" s="124"/>
      <c r="R14" s="124"/>
      <c r="S14" s="124">
        <v>648000</v>
      </c>
      <c r="T14"/>
      <c r="U14"/>
      <c r="V14"/>
      <c r="W14"/>
      <c r="X14"/>
    </row>
    <row r="15" spans="1:24">
      <c r="A15" s="139" t="s">
        <v>128</v>
      </c>
      <c r="B15" s="124"/>
      <c r="C15" s="124"/>
      <c r="D15" s="124"/>
      <c r="E15" s="124"/>
      <c r="F15" s="124"/>
      <c r="G15" s="124"/>
      <c r="H15" s="124"/>
      <c r="I15" s="124">
        <v>87000</v>
      </c>
      <c r="J15" s="124"/>
      <c r="K15" s="124">
        <v>1710000</v>
      </c>
      <c r="L15" s="124"/>
      <c r="M15" s="124"/>
      <c r="N15" s="124"/>
      <c r="O15" s="124"/>
      <c r="P15" s="124"/>
      <c r="Q15" s="124"/>
      <c r="R15" s="124"/>
      <c r="S15" s="124">
        <v>1797000</v>
      </c>
      <c r="T15"/>
      <c r="U15"/>
      <c r="V15"/>
      <c r="W15"/>
      <c r="X15"/>
    </row>
    <row r="16" spans="1:24">
      <c r="A16" s="125" t="s">
        <v>916</v>
      </c>
      <c r="B16" s="124"/>
      <c r="C16" s="124">
        <v>180000</v>
      </c>
      <c r="D16" s="124"/>
      <c r="E16" s="124"/>
      <c r="F16" s="124"/>
      <c r="G16" s="124"/>
      <c r="H16" s="124"/>
      <c r="I16" s="124"/>
      <c r="J16" s="124">
        <v>1000</v>
      </c>
      <c r="K16" s="124"/>
      <c r="L16" s="124"/>
      <c r="M16" s="124"/>
      <c r="N16" s="124"/>
      <c r="O16" s="124">
        <v>351050</v>
      </c>
      <c r="P16" s="124"/>
      <c r="Q16" s="124">
        <v>926200</v>
      </c>
      <c r="R16" s="124">
        <v>60400</v>
      </c>
      <c r="S16" s="124">
        <v>1518650</v>
      </c>
      <c r="T16"/>
      <c r="U16"/>
      <c r="V16"/>
      <c r="W16"/>
      <c r="X16"/>
    </row>
    <row r="17" spans="1:24">
      <c r="A17" s="139" t="s">
        <v>22</v>
      </c>
      <c r="B17" s="124"/>
      <c r="C17" s="124">
        <v>40000</v>
      </c>
      <c r="D17" s="124"/>
      <c r="E17" s="124"/>
      <c r="F17" s="124"/>
      <c r="G17" s="124"/>
      <c r="H17" s="124"/>
      <c r="I17" s="124"/>
      <c r="J17" s="124">
        <v>1000</v>
      </c>
      <c r="K17" s="124"/>
      <c r="L17" s="124"/>
      <c r="M17" s="124"/>
      <c r="N17" s="124"/>
      <c r="O17" s="124">
        <v>351050</v>
      </c>
      <c r="P17" s="124"/>
      <c r="Q17" s="124">
        <v>926200</v>
      </c>
      <c r="R17" s="124">
        <v>60400</v>
      </c>
      <c r="S17" s="124">
        <v>1378650</v>
      </c>
      <c r="T17"/>
      <c r="U17"/>
      <c r="V17"/>
      <c r="W17"/>
      <c r="X17"/>
    </row>
    <row r="18" spans="1:24">
      <c r="A18" s="139" t="s">
        <v>143</v>
      </c>
      <c r="B18" s="124"/>
      <c r="C18" s="124">
        <v>140000</v>
      </c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>
        <v>140000</v>
      </c>
      <c r="T18"/>
      <c r="U18"/>
      <c r="V18"/>
      <c r="W18"/>
      <c r="X18"/>
    </row>
    <row r="19" spans="1:24">
      <c r="A19" s="125" t="s">
        <v>1068</v>
      </c>
      <c r="B19" s="124">
        <v>101464</v>
      </c>
      <c r="C19" s="124">
        <v>965000</v>
      </c>
      <c r="D19" s="124">
        <v>20000</v>
      </c>
      <c r="E19" s="124">
        <v>247540</v>
      </c>
      <c r="F19" s="124">
        <v>89175</v>
      </c>
      <c r="G19" s="124">
        <v>228800</v>
      </c>
      <c r="H19" s="124">
        <v>1875000</v>
      </c>
      <c r="I19" s="124">
        <v>227852</v>
      </c>
      <c r="J19" s="124">
        <v>990755</v>
      </c>
      <c r="K19" s="124">
        <v>1953676</v>
      </c>
      <c r="L19" s="124">
        <v>72000</v>
      </c>
      <c r="M19" s="124">
        <v>909000</v>
      </c>
      <c r="N19" s="124">
        <v>52575</v>
      </c>
      <c r="O19" s="124">
        <v>1139150</v>
      </c>
      <c r="P19" s="124">
        <v>13000</v>
      </c>
      <c r="Q19" s="124">
        <v>3066200</v>
      </c>
      <c r="R19" s="124">
        <v>60400</v>
      </c>
      <c r="S19" s="124">
        <v>12011587</v>
      </c>
      <c r="T19"/>
      <c r="U19"/>
      <c r="V19"/>
      <c r="W19"/>
      <c r="X19"/>
    </row>
    <row r="20" spans="1:2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</sheetData>
  <mergeCells count="1"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9"/>
  <sheetViews>
    <sheetView workbookViewId="0">
      <pane xSplit="2" topLeftCell="C1" activePane="topRight" state="frozen"/>
      <selection pane="topRight" activeCell="L36" sqref="L36"/>
    </sheetView>
  </sheetViews>
  <sheetFormatPr baseColWidth="10" defaultRowHeight="15"/>
  <cols>
    <col min="2" max="2" width="17.5703125" customWidth="1"/>
    <col min="3" max="3" width="11.42578125" customWidth="1"/>
    <col min="4" max="4" width="12.42578125" bestFit="1" customWidth="1"/>
    <col min="5" max="5" width="14" customWidth="1"/>
    <col min="9" max="9" width="11.7109375" bestFit="1" customWidth="1"/>
    <col min="15" max="15" width="14.85546875" customWidth="1"/>
  </cols>
  <sheetData>
    <row r="1" spans="1:19" ht="16.5">
      <c r="A1" s="80" t="s">
        <v>1032</v>
      </c>
      <c r="B1" s="80"/>
      <c r="C1" s="80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19" ht="18.75">
      <c r="A2" s="146" t="s">
        <v>1063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82"/>
      <c r="Q2" s="82"/>
      <c r="R2" s="73"/>
      <c r="S2" s="73"/>
    </row>
    <row r="3" spans="1:19" ht="16.5">
      <c r="A3" s="83"/>
      <c r="B3" s="73"/>
      <c r="C3" s="84"/>
      <c r="D3" s="84"/>
      <c r="E3" s="84"/>
      <c r="F3" s="84"/>
      <c r="G3" s="84"/>
      <c r="H3" s="84"/>
      <c r="I3" s="84"/>
      <c r="J3" s="84"/>
      <c r="K3" s="84"/>
      <c r="L3" s="84"/>
      <c r="M3" s="73"/>
      <c r="N3" s="73"/>
      <c r="O3" s="73"/>
      <c r="P3" s="73"/>
      <c r="Q3" s="73"/>
      <c r="R3" s="73"/>
      <c r="S3" s="73"/>
    </row>
    <row r="4" spans="1:19" ht="18" customHeight="1">
      <c r="A4" s="147" t="s">
        <v>1033</v>
      </c>
      <c r="B4" s="149" t="s">
        <v>1034</v>
      </c>
      <c r="C4" s="151" t="s">
        <v>1064</v>
      </c>
      <c r="D4" s="153" t="s">
        <v>1035</v>
      </c>
      <c r="E4" s="154"/>
      <c r="F4" s="154"/>
      <c r="G4" s="154"/>
      <c r="H4" s="154"/>
      <c r="I4" s="154"/>
      <c r="J4" s="154"/>
      <c r="K4" s="154"/>
      <c r="L4" s="155"/>
      <c r="M4" s="156" t="s">
        <v>1036</v>
      </c>
      <c r="N4" s="158" t="s">
        <v>1037</v>
      </c>
      <c r="O4" s="160" t="s">
        <v>1071</v>
      </c>
      <c r="P4" s="85"/>
      <c r="Q4" s="143" t="s">
        <v>1038</v>
      </c>
      <c r="R4" s="143"/>
      <c r="S4" s="143"/>
    </row>
    <row r="5" spans="1:19" ht="33" customHeight="1">
      <c r="A5" s="148"/>
      <c r="B5" s="150"/>
      <c r="C5" s="152"/>
      <c r="D5" s="86" t="s">
        <v>168</v>
      </c>
      <c r="E5" s="87" t="s">
        <v>59</v>
      </c>
      <c r="F5" s="86" t="s">
        <v>144</v>
      </c>
      <c r="G5" s="86" t="s">
        <v>78</v>
      </c>
      <c r="H5" s="86" t="s">
        <v>132</v>
      </c>
      <c r="I5" s="86" t="s">
        <v>137</v>
      </c>
      <c r="J5" s="120" t="s">
        <v>145</v>
      </c>
      <c r="K5" s="86" t="s">
        <v>28</v>
      </c>
      <c r="L5" s="86" t="s">
        <v>158</v>
      </c>
      <c r="M5" s="157"/>
      <c r="N5" s="159"/>
      <c r="O5" s="161"/>
      <c r="P5" s="85"/>
      <c r="Q5" s="88" t="s">
        <v>1039</v>
      </c>
      <c r="R5" s="89" t="s">
        <v>1040</v>
      </c>
      <c r="S5" s="88" t="s">
        <v>1041</v>
      </c>
    </row>
    <row r="6" spans="1:19" ht="16.5">
      <c r="A6" s="90"/>
      <c r="B6" s="91" t="s">
        <v>1042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3"/>
      <c r="O6" s="94"/>
      <c r="P6" s="95"/>
      <c r="Q6" s="96"/>
      <c r="R6" s="97"/>
      <c r="S6" s="4"/>
    </row>
    <row r="7" spans="1:19" s="35" customFormat="1" ht="16.5">
      <c r="A7" s="98" t="s">
        <v>1065</v>
      </c>
      <c r="B7" s="100" t="s">
        <v>145</v>
      </c>
      <c r="C7" s="119">
        <v>120450</v>
      </c>
      <c r="D7" s="98"/>
      <c r="E7" s="98">
        <v>750000</v>
      </c>
      <c r="F7" s="98">
        <v>30000</v>
      </c>
      <c r="G7" s="98"/>
      <c r="H7" s="98"/>
      <c r="I7" s="98"/>
      <c r="J7" s="98"/>
      <c r="K7" s="98"/>
      <c r="L7" s="98"/>
      <c r="M7" s="98">
        <v>130000</v>
      </c>
      <c r="N7" s="122">
        <v>728620</v>
      </c>
      <c r="O7" s="130">
        <f>+SUM(C7:L7)-(M7+N7)</f>
        <v>41830</v>
      </c>
      <c r="P7" s="95"/>
      <c r="Q7" s="99">
        <v>41830</v>
      </c>
      <c r="R7" s="97">
        <f>O7-Q7</f>
        <v>0</v>
      </c>
      <c r="S7" s="4" t="s">
        <v>1043</v>
      </c>
    </row>
    <row r="8" spans="1:19" s="35" customFormat="1" ht="16.5">
      <c r="A8" s="98" t="s">
        <v>1065</v>
      </c>
      <c r="B8" s="100" t="s">
        <v>131</v>
      </c>
      <c r="C8" s="119"/>
      <c r="D8" s="98"/>
      <c r="E8" s="98">
        <v>42000</v>
      </c>
      <c r="F8" s="98">
        <v>110000</v>
      </c>
      <c r="G8" s="98">
        <v>45600</v>
      </c>
      <c r="H8" s="98">
        <v>50000</v>
      </c>
      <c r="I8" s="98"/>
      <c r="J8" s="98"/>
      <c r="K8" s="98"/>
      <c r="L8" s="98"/>
      <c r="M8" s="98"/>
      <c r="N8" s="122">
        <v>211900</v>
      </c>
      <c r="O8" s="130">
        <f t="shared" ref="O8:O33" si="0">+SUM(C8:L8)-(M8+N8)</f>
        <v>35700</v>
      </c>
      <c r="P8" s="95"/>
      <c r="Q8" s="99">
        <v>35700</v>
      </c>
      <c r="R8" s="97">
        <f>O8-Q8</f>
        <v>0</v>
      </c>
      <c r="S8" s="4"/>
    </row>
    <row r="9" spans="1:19" s="35" customFormat="1" ht="16.5">
      <c r="A9" s="98" t="s">
        <v>1065</v>
      </c>
      <c r="B9" s="100" t="s">
        <v>1044</v>
      </c>
      <c r="C9" s="119">
        <v>44500</v>
      </c>
      <c r="D9" s="98"/>
      <c r="E9" s="98"/>
      <c r="F9" s="98"/>
      <c r="G9" s="98"/>
      <c r="H9" s="98"/>
      <c r="I9" s="98"/>
      <c r="J9" s="98"/>
      <c r="K9" s="98"/>
      <c r="L9" s="98"/>
      <c r="M9" s="98"/>
      <c r="N9" s="131"/>
      <c r="O9" s="130">
        <f t="shared" si="0"/>
        <v>44500</v>
      </c>
      <c r="P9" s="95"/>
      <c r="Q9" s="99">
        <v>44500</v>
      </c>
      <c r="R9" s="97">
        <f>+O9-Q9</f>
        <v>0</v>
      </c>
      <c r="S9" s="4" t="s">
        <v>1043</v>
      </c>
    </row>
    <row r="10" spans="1:19" s="35" customFormat="1" ht="16.5">
      <c r="A10" s="98" t="s">
        <v>1065</v>
      </c>
      <c r="B10" s="128" t="s">
        <v>1045</v>
      </c>
      <c r="C10" s="119">
        <v>6575</v>
      </c>
      <c r="D10" s="98"/>
      <c r="E10" s="98"/>
      <c r="F10" s="98"/>
      <c r="G10" s="98"/>
      <c r="H10" s="98"/>
      <c r="I10" s="98"/>
      <c r="J10" s="98"/>
      <c r="K10" s="98"/>
      <c r="L10" s="98"/>
      <c r="M10" s="129"/>
      <c r="N10" s="122"/>
      <c r="O10" s="130">
        <f t="shared" si="0"/>
        <v>6575</v>
      </c>
      <c r="P10" s="95"/>
      <c r="Q10" s="99">
        <v>6575</v>
      </c>
      <c r="R10" s="96">
        <f>+O10-Q10</f>
        <v>0</v>
      </c>
      <c r="S10" s="4" t="s">
        <v>1043</v>
      </c>
    </row>
    <row r="11" spans="1:19" s="35" customFormat="1" ht="16.5">
      <c r="A11" s="98" t="s">
        <v>1065</v>
      </c>
      <c r="B11" s="128" t="s">
        <v>28</v>
      </c>
      <c r="C11" s="119">
        <v>144400</v>
      </c>
      <c r="D11" s="98"/>
      <c r="E11" s="98">
        <v>400000</v>
      </c>
      <c r="F11" s="98">
        <v>100000</v>
      </c>
      <c r="G11" s="98"/>
      <c r="H11" s="98"/>
      <c r="I11" s="98"/>
      <c r="J11" s="98"/>
      <c r="K11" s="98"/>
      <c r="L11" s="98"/>
      <c r="M11" s="129">
        <v>30000</v>
      </c>
      <c r="N11" s="122">
        <v>363400</v>
      </c>
      <c r="O11" s="130">
        <f t="shared" si="0"/>
        <v>251000</v>
      </c>
      <c r="P11" s="95"/>
      <c r="Q11" s="99">
        <v>251000</v>
      </c>
      <c r="R11" s="96">
        <f>+O11-Q11</f>
        <v>0</v>
      </c>
      <c r="S11" s="4" t="s">
        <v>1043</v>
      </c>
    </row>
    <row r="12" spans="1:19" s="35" customFormat="1" ht="16.5">
      <c r="A12" s="98" t="s">
        <v>1065</v>
      </c>
      <c r="B12" s="128" t="s">
        <v>78</v>
      </c>
      <c r="C12" s="119">
        <v>47320</v>
      </c>
      <c r="D12" s="98"/>
      <c r="E12" s="98">
        <f>326200-230000</f>
        <v>96200</v>
      </c>
      <c r="F12" s="98">
        <v>80000</v>
      </c>
      <c r="G12" s="98"/>
      <c r="H12" s="98"/>
      <c r="I12" s="98"/>
      <c r="J12" s="98"/>
      <c r="K12" s="98"/>
      <c r="L12" s="98"/>
      <c r="M12" s="129">
        <v>45600</v>
      </c>
      <c r="N12" s="122">
        <v>147000</v>
      </c>
      <c r="O12" s="130">
        <f t="shared" si="0"/>
        <v>30920</v>
      </c>
      <c r="P12" s="95"/>
      <c r="Q12" s="99">
        <v>30920</v>
      </c>
      <c r="R12" s="96">
        <f t="shared" ref="R12:R31" si="1">+O12-Q12</f>
        <v>0</v>
      </c>
      <c r="S12" s="4" t="s">
        <v>1043</v>
      </c>
    </row>
    <row r="13" spans="1:19" s="35" customFormat="1" ht="16.5">
      <c r="A13" s="98" t="s">
        <v>1065</v>
      </c>
      <c r="B13" s="128" t="s">
        <v>135</v>
      </c>
      <c r="C13" s="119">
        <v>84625</v>
      </c>
      <c r="D13" s="98"/>
      <c r="E13" s="98">
        <v>500000</v>
      </c>
      <c r="F13" s="98"/>
      <c r="G13" s="98"/>
      <c r="H13" s="98"/>
      <c r="I13" s="98"/>
      <c r="J13" s="98"/>
      <c r="K13" s="98"/>
      <c r="L13" s="98"/>
      <c r="M13" s="129"/>
      <c r="N13" s="122">
        <v>525300</v>
      </c>
      <c r="O13" s="130">
        <f t="shared" si="0"/>
        <v>59325</v>
      </c>
      <c r="P13" s="95"/>
      <c r="Q13" s="99">
        <v>59325</v>
      </c>
      <c r="R13" s="96">
        <f>+O13-Q13</f>
        <v>0</v>
      </c>
      <c r="S13" s="4" t="s">
        <v>1043</v>
      </c>
    </row>
    <row r="14" spans="1:19" s="35" customFormat="1" ht="16.5">
      <c r="A14" s="98" t="s">
        <v>1065</v>
      </c>
      <c r="B14" s="128" t="s">
        <v>1046</v>
      </c>
      <c r="C14" s="119">
        <v>5172</v>
      </c>
      <c r="D14" s="98"/>
      <c r="E14" s="98"/>
      <c r="F14" s="98"/>
      <c r="G14" s="98"/>
      <c r="H14" s="98"/>
      <c r="I14" s="98"/>
      <c r="J14" s="98"/>
      <c r="K14" s="98"/>
      <c r="L14" s="98"/>
      <c r="M14" s="129"/>
      <c r="N14" s="122"/>
      <c r="O14" s="130">
        <f t="shared" si="0"/>
        <v>5172</v>
      </c>
      <c r="P14" s="95"/>
      <c r="Q14" s="99">
        <v>5172</v>
      </c>
      <c r="R14" s="96">
        <f>+O14-Q14</f>
        <v>0</v>
      </c>
      <c r="S14" s="4" t="s">
        <v>1043</v>
      </c>
    </row>
    <row r="15" spans="1:19" s="35" customFormat="1" ht="16.5">
      <c r="A15" s="98" t="s">
        <v>1065</v>
      </c>
      <c r="B15" s="128" t="s">
        <v>1047</v>
      </c>
      <c r="C15" s="119">
        <v>1600</v>
      </c>
      <c r="D15" s="98"/>
      <c r="E15" s="98"/>
      <c r="F15" s="98"/>
      <c r="G15" s="98"/>
      <c r="H15" s="98"/>
      <c r="I15" s="98"/>
      <c r="J15" s="98"/>
      <c r="K15" s="98"/>
      <c r="L15" s="98"/>
      <c r="M15" s="129"/>
      <c r="N15" s="122"/>
      <c r="O15" s="130">
        <f t="shared" si="0"/>
        <v>1600</v>
      </c>
      <c r="P15" s="95"/>
      <c r="Q15" s="99">
        <v>1600</v>
      </c>
      <c r="R15" s="96">
        <f>+O15-Q15</f>
        <v>0</v>
      </c>
      <c r="S15" s="4" t="s">
        <v>1043</v>
      </c>
    </row>
    <row r="16" spans="1:19" s="35" customFormat="1" ht="16.5">
      <c r="A16" s="98" t="s">
        <v>1065</v>
      </c>
      <c r="B16" s="102" t="s">
        <v>1048</v>
      </c>
      <c r="C16" s="119">
        <v>47530</v>
      </c>
      <c r="D16" s="101"/>
      <c r="E16" s="101">
        <v>55000</v>
      </c>
      <c r="F16" s="101">
        <v>30000</v>
      </c>
      <c r="G16" s="101"/>
      <c r="H16" s="101"/>
      <c r="I16" s="101"/>
      <c r="J16" s="101"/>
      <c r="K16" s="101"/>
      <c r="L16" s="101"/>
      <c r="M16" s="127"/>
      <c r="N16" s="122">
        <v>89200</v>
      </c>
      <c r="O16" s="130">
        <f t="shared" si="0"/>
        <v>43330</v>
      </c>
      <c r="P16" s="95"/>
      <c r="Q16" s="99">
        <v>43330</v>
      </c>
      <c r="R16" s="96">
        <f t="shared" si="1"/>
        <v>0</v>
      </c>
      <c r="S16" s="4" t="s">
        <v>1043</v>
      </c>
    </row>
    <row r="17" spans="1:19" s="35" customFormat="1" ht="16.5">
      <c r="A17" s="98" t="s">
        <v>1065</v>
      </c>
      <c r="B17" s="102" t="s">
        <v>1049</v>
      </c>
      <c r="C17" s="119">
        <v>41500</v>
      </c>
      <c r="D17" s="101"/>
      <c r="E17" s="101"/>
      <c r="F17" s="101"/>
      <c r="G17" s="101"/>
      <c r="H17" s="101"/>
      <c r="I17" s="101"/>
      <c r="J17" s="101"/>
      <c r="K17" s="101"/>
      <c r="L17" s="101"/>
      <c r="M17" s="103"/>
      <c r="N17" s="122"/>
      <c r="O17" s="130">
        <f t="shared" si="0"/>
        <v>41500</v>
      </c>
      <c r="P17" s="95"/>
      <c r="Q17" s="99">
        <v>41500</v>
      </c>
      <c r="R17" s="96">
        <f t="shared" si="1"/>
        <v>0</v>
      </c>
      <c r="S17" s="4" t="s">
        <v>1043</v>
      </c>
    </row>
    <row r="18" spans="1:19" s="35" customFormat="1" ht="16.5">
      <c r="A18" s="98" t="s">
        <v>1065</v>
      </c>
      <c r="B18" s="102" t="s">
        <v>1050</v>
      </c>
      <c r="C18" s="119">
        <v>23700</v>
      </c>
      <c r="D18" s="101"/>
      <c r="E18" s="101"/>
      <c r="F18" s="101"/>
      <c r="G18" s="101"/>
      <c r="H18" s="101"/>
      <c r="I18" s="101"/>
      <c r="J18" s="101"/>
      <c r="K18" s="101"/>
      <c r="L18" s="101"/>
      <c r="M18" s="103"/>
      <c r="N18" s="122"/>
      <c r="O18" s="130">
        <f t="shared" si="0"/>
        <v>23700</v>
      </c>
      <c r="P18" s="95"/>
      <c r="Q18" s="99">
        <v>23700</v>
      </c>
      <c r="R18" s="96">
        <f t="shared" si="1"/>
        <v>0</v>
      </c>
      <c r="S18" s="4" t="s">
        <v>1043</v>
      </c>
    </row>
    <row r="19" spans="1:19" s="35" customFormat="1" ht="16.5">
      <c r="A19" s="98" t="s">
        <v>1065</v>
      </c>
      <c r="B19" s="102" t="s">
        <v>1051</v>
      </c>
      <c r="C19" s="119">
        <v>93279</v>
      </c>
      <c r="D19" s="101"/>
      <c r="E19" s="101">
        <v>220000</v>
      </c>
      <c r="F19" s="101"/>
      <c r="G19" s="101"/>
      <c r="H19" s="101"/>
      <c r="I19" s="101">
        <v>250000</v>
      </c>
      <c r="J19" s="101"/>
      <c r="K19" s="101"/>
      <c r="L19" s="101"/>
      <c r="M19" s="103">
        <v>18000</v>
      </c>
      <c r="N19" s="122">
        <v>489300</v>
      </c>
      <c r="O19" s="130">
        <f t="shared" si="0"/>
        <v>55979</v>
      </c>
      <c r="P19" s="95"/>
      <c r="Q19" s="99">
        <v>93279</v>
      </c>
      <c r="R19" s="96"/>
      <c r="S19" s="4" t="s">
        <v>1043</v>
      </c>
    </row>
    <row r="20" spans="1:19" s="35" customFormat="1" ht="16.5">
      <c r="A20" s="98" t="s">
        <v>1065</v>
      </c>
      <c r="B20" s="102" t="s">
        <v>1052</v>
      </c>
      <c r="C20" s="119">
        <v>34600</v>
      </c>
      <c r="D20" s="101"/>
      <c r="E20" s="101"/>
      <c r="F20" s="101"/>
      <c r="G20" s="101"/>
      <c r="H20" s="101"/>
      <c r="I20" s="101"/>
      <c r="J20" s="101"/>
      <c r="K20" s="101"/>
      <c r="L20" s="101"/>
      <c r="M20" s="103"/>
      <c r="N20" s="122"/>
      <c r="O20" s="130">
        <f t="shared" si="0"/>
        <v>34600</v>
      </c>
      <c r="P20" s="95"/>
      <c r="Q20" s="99">
        <v>34600</v>
      </c>
      <c r="R20" s="96">
        <f t="shared" si="1"/>
        <v>0</v>
      </c>
      <c r="S20" s="4" t="s">
        <v>1043</v>
      </c>
    </row>
    <row r="21" spans="1:19" s="35" customFormat="1" ht="16.5">
      <c r="A21" s="98" t="s">
        <v>1065</v>
      </c>
      <c r="B21" s="102" t="s">
        <v>160</v>
      </c>
      <c r="C21" s="119">
        <v>257600</v>
      </c>
      <c r="D21" s="101"/>
      <c r="E21" s="101">
        <v>302000</v>
      </c>
      <c r="F21" s="101">
        <v>100000</v>
      </c>
      <c r="G21" s="101"/>
      <c r="H21" s="101"/>
      <c r="I21" s="101"/>
      <c r="J21" s="101"/>
      <c r="K21" s="101"/>
      <c r="L21" s="101"/>
      <c r="M21" s="103"/>
      <c r="N21" s="122">
        <v>614200</v>
      </c>
      <c r="O21" s="130">
        <f t="shared" si="0"/>
        <v>45400</v>
      </c>
      <c r="P21" s="95"/>
      <c r="Q21" s="99">
        <v>45400</v>
      </c>
      <c r="R21" s="96">
        <f t="shared" si="1"/>
        <v>0</v>
      </c>
      <c r="S21" s="4" t="s">
        <v>1043</v>
      </c>
    </row>
    <row r="22" spans="1:19" s="35" customFormat="1" ht="16.5">
      <c r="A22" s="98" t="s">
        <v>1065</v>
      </c>
      <c r="B22" s="102" t="s">
        <v>1053</v>
      </c>
      <c r="C22" s="119">
        <v>249769</v>
      </c>
      <c r="D22" s="101"/>
      <c r="E22" s="101"/>
      <c r="F22" s="101"/>
      <c r="G22" s="104"/>
      <c r="H22" s="104"/>
      <c r="I22" s="104"/>
      <c r="J22" s="104"/>
      <c r="K22" s="104"/>
      <c r="L22" s="104"/>
      <c r="M22" s="103"/>
      <c r="N22" s="122"/>
      <c r="O22" s="130">
        <f t="shared" si="0"/>
        <v>249769</v>
      </c>
      <c r="P22" s="95"/>
      <c r="Q22" s="99">
        <v>249769</v>
      </c>
      <c r="R22" s="96">
        <f t="shared" si="1"/>
        <v>0</v>
      </c>
      <c r="S22" s="4" t="s">
        <v>1043</v>
      </c>
    </row>
    <row r="23" spans="1:19" s="35" customFormat="1" ht="16.5">
      <c r="A23" s="98" t="s">
        <v>1065</v>
      </c>
      <c r="B23" s="102" t="s">
        <v>1054</v>
      </c>
      <c r="C23" s="119">
        <v>233614</v>
      </c>
      <c r="D23" s="101"/>
      <c r="E23" s="101"/>
      <c r="F23" s="101"/>
      <c r="G23" s="101"/>
      <c r="H23" s="101"/>
      <c r="I23" s="101"/>
      <c r="J23" s="101"/>
      <c r="K23" s="101"/>
      <c r="L23" s="101"/>
      <c r="M23" s="103"/>
      <c r="N23" s="122"/>
      <c r="O23" s="130">
        <f t="shared" si="0"/>
        <v>233614</v>
      </c>
      <c r="P23" s="95"/>
      <c r="Q23" s="99">
        <v>233614</v>
      </c>
      <c r="R23" s="96">
        <f>+O23-Q23</f>
        <v>0</v>
      </c>
      <c r="S23" s="4" t="s">
        <v>1043</v>
      </c>
    </row>
    <row r="24" spans="1:19" s="35" customFormat="1" ht="16.5">
      <c r="A24" s="98" t="s">
        <v>1065</v>
      </c>
      <c r="B24" s="102" t="s">
        <v>1055</v>
      </c>
      <c r="C24" s="119">
        <v>207498</v>
      </c>
      <c r="D24" s="101"/>
      <c r="E24" s="101">
        <v>360000</v>
      </c>
      <c r="F24" s="101">
        <v>80000</v>
      </c>
      <c r="G24" s="101"/>
      <c r="H24" s="101"/>
      <c r="I24" s="101"/>
      <c r="J24" s="101"/>
      <c r="K24" s="101"/>
      <c r="L24" s="101"/>
      <c r="M24" s="103"/>
      <c r="N24" s="122">
        <v>361050</v>
      </c>
      <c r="O24" s="130">
        <f t="shared" si="0"/>
        <v>286448</v>
      </c>
      <c r="P24" s="95"/>
      <c r="Q24" s="99">
        <v>286448</v>
      </c>
      <c r="R24" s="96">
        <f t="shared" si="1"/>
        <v>0</v>
      </c>
      <c r="S24" s="4" t="s">
        <v>1043</v>
      </c>
    </row>
    <row r="25" spans="1:19" s="35" customFormat="1" ht="16.5">
      <c r="A25" s="98" t="s">
        <v>1065</v>
      </c>
      <c r="B25" s="102" t="s">
        <v>159</v>
      </c>
      <c r="C25" s="119">
        <v>-5805</v>
      </c>
      <c r="D25" s="101"/>
      <c r="E25" s="101">
        <v>100000</v>
      </c>
      <c r="F25" s="101"/>
      <c r="G25" s="101"/>
      <c r="H25" s="101"/>
      <c r="I25" s="101"/>
      <c r="J25" s="101"/>
      <c r="K25" s="101"/>
      <c r="L25" s="101"/>
      <c r="M25" s="103"/>
      <c r="N25" s="122">
        <v>85000</v>
      </c>
      <c r="O25" s="130">
        <f t="shared" si="0"/>
        <v>9195</v>
      </c>
      <c r="P25" s="95"/>
      <c r="Q25" s="99">
        <v>9195</v>
      </c>
      <c r="R25" s="96">
        <f t="shared" si="1"/>
        <v>0</v>
      </c>
      <c r="S25" s="4" t="s">
        <v>1043</v>
      </c>
    </row>
    <row r="26" spans="1:19" s="35" customFormat="1" ht="16.5">
      <c r="A26" s="98" t="s">
        <v>1065</v>
      </c>
      <c r="B26" s="105" t="s">
        <v>132</v>
      </c>
      <c r="C26" s="119">
        <v>9175</v>
      </c>
      <c r="D26" s="101"/>
      <c r="E26" s="101">
        <f>449000+70000</f>
        <v>519000</v>
      </c>
      <c r="F26" s="101">
        <v>20000</v>
      </c>
      <c r="G26" s="106"/>
      <c r="H26" s="106"/>
      <c r="I26" s="106"/>
      <c r="J26" s="106">
        <v>130000</v>
      </c>
      <c r="K26" s="106"/>
      <c r="L26" s="106"/>
      <c r="M26" s="107">
        <v>50000</v>
      </c>
      <c r="N26" s="122">
        <v>477450</v>
      </c>
      <c r="O26" s="130">
        <f t="shared" si="0"/>
        <v>150725</v>
      </c>
      <c r="P26" s="95"/>
      <c r="Q26" s="99">
        <v>150725</v>
      </c>
      <c r="R26" s="96">
        <f t="shared" si="1"/>
        <v>0</v>
      </c>
      <c r="S26" s="4" t="s">
        <v>1043</v>
      </c>
    </row>
    <row r="27" spans="1:19" s="35" customFormat="1" ht="16.5">
      <c r="A27" s="98" t="s">
        <v>1065</v>
      </c>
      <c r="B27" s="105" t="s">
        <v>1056</v>
      </c>
      <c r="C27" s="119">
        <f>3514040-30000</f>
        <v>3484040</v>
      </c>
      <c r="D27" s="101">
        <v>4000000</v>
      </c>
      <c r="E27" s="101"/>
      <c r="F27" s="101">
        <v>505800</v>
      </c>
      <c r="G27" s="106"/>
      <c r="H27" s="106"/>
      <c r="I27" s="106"/>
      <c r="J27" s="106"/>
      <c r="K27" s="106">
        <v>30000</v>
      </c>
      <c r="L27" s="106">
        <v>18000</v>
      </c>
      <c r="M27" s="107">
        <v>5967700</v>
      </c>
      <c r="N27" s="122">
        <v>878115</v>
      </c>
      <c r="O27" s="130">
        <f t="shared" si="0"/>
        <v>1192025</v>
      </c>
      <c r="P27" s="95"/>
      <c r="Q27" s="99">
        <v>1192025</v>
      </c>
      <c r="R27" s="96">
        <f t="shared" si="1"/>
        <v>0</v>
      </c>
      <c r="S27" s="4" t="s">
        <v>1043</v>
      </c>
    </row>
    <row r="28" spans="1:19" s="35" customFormat="1" ht="16.5">
      <c r="A28" s="98" t="s">
        <v>1065</v>
      </c>
      <c r="B28" s="102" t="s">
        <v>1057</v>
      </c>
      <c r="C28" s="119">
        <v>52974</v>
      </c>
      <c r="D28" s="101"/>
      <c r="E28" s="101">
        <v>1721800</v>
      </c>
      <c r="F28" s="101"/>
      <c r="G28" s="108"/>
      <c r="H28" s="108"/>
      <c r="I28" s="108"/>
      <c r="J28" s="108"/>
      <c r="K28" s="108"/>
      <c r="L28" s="108"/>
      <c r="M28" s="103">
        <v>1435800</v>
      </c>
      <c r="N28" s="122">
        <v>295500</v>
      </c>
      <c r="O28" s="130">
        <f t="shared" si="0"/>
        <v>43474</v>
      </c>
      <c r="P28" s="95"/>
      <c r="Q28" s="99">
        <v>43474</v>
      </c>
      <c r="R28" s="96">
        <f t="shared" si="1"/>
        <v>0</v>
      </c>
      <c r="S28" s="4" t="s">
        <v>1043</v>
      </c>
    </row>
    <row r="29" spans="1:19" s="35" customFormat="1" ht="16.5">
      <c r="A29" s="98" t="s">
        <v>1065</v>
      </c>
      <c r="B29" s="102" t="s">
        <v>1058</v>
      </c>
      <c r="C29" s="119">
        <v>32824</v>
      </c>
      <c r="D29" s="101"/>
      <c r="E29" s="101">
        <v>100000</v>
      </c>
      <c r="F29" s="101">
        <v>100000</v>
      </c>
      <c r="G29" s="101"/>
      <c r="H29" s="101"/>
      <c r="I29" s="101"/>
      <c r="J29" s="101"/>
      <c r="K29" s="101"/>
      <c r="L29" s="101"/>
      <c r="M29" s="103"/>
      <c r="N29" s="122">
        <v>102500</v>
      </c>
      <c r="O29" s="130">
        <f t="shared" si="0"/>
        <v>130324</v>
      </c>
      <c r="P29" s="95"/>
      <c r="Q29" s="99">
        <v>130324</v>
      </c>
      <c r="R29" s="96">
        <f t="shared" si="1"/>
        <v>0</v>
      </c>
      <c r="S29" s="4" t="s">
        <v>1043</v>
      </c>
    </row>
    <row r="30" spans="1:19" s="35" customFormat="1" ht="16.5">
      <c r="A30" s="98" t="s">
        <v>1065</v>
      </c>
      <c r="B30" s="102" t="s">
        <v>588</v>
      </c>
      <c r="C30" s="119">
        <v>46100</v>
      </c>
      <c r="D30" s="101"/>
      <c r="E30" s="101">
        <f>773700+28000</f>
        <v>801700</v>
      </c>
      <c r="F30" s="101">
        <v>280000</v>
      </c>
      <c r="G30" s="101"/>
      <c r="H30" s="101"/>
      <c r="I30" s="101"/>
      <c r="J30" s="101"/>
      <c r="K30" s="101"/>
      <c r="L30" s="101"/>
      <c r="M30" s="103">
        <v>250000</v>
      </c>
      <c r="N30" s="122">
        <v>746825</v>
      </c>
      <c r="O30" s="130">
        <f t="shared" si="0"/>
        <v>130975</v>
      </c>
      <c r="P30" s="95"/>
      <c r="Q30" s="99">
        <v>130975</v>
      </c>
      <c r="R30" s="96">
        <f>+O30-Q30</f>
        <v>0</v>
      </c>
      <c r="S30" s="4" t="s">
        <v>1043</v>
      </c>
    </row>
    <row r="31" spans="1:19" s="35" customFormat="1" ht="16.5">
      <c r="A31" s="98" t="s">
        <v>1065</v>
      </c>
      <c r="B31" s="102" t="s">
        <v>1059</v>
      </c>
      <c r="C31" s="119">
        <v>35300</v>
      </c>
      <c r="D31" s="101"/>
      <c r="E31" s="101"/>
      <c r="F31" s="101"/>
      <c r="G31" s="101"/>
      <c r="H31" s="101"/>
      <c r="I31" s="101"/>
      <c r="J31" s="101"/>
      <c r="K31" s="101"/>
      <c r="L31" s="101"/>
      <c r="M31" s="103"/>
      <c r="N31" s="122"/>
      <c r="O31" s="130">
        <f t="shared" si="0"/>
        <v>35300</v>
      </c>
      <c r="P31" s="95"/>
      <c r="Q31" s="99">
        <v>35300</v>
      </c>
      <c r="R31" s="96">
        <f t="shared" si="1"/>
        <v>0</v>
      </c>
      <c r="S31" s="4" t="s">
        <v>1043</v>
      </c>
    </row>
    <row r="32" spans="1:19" s="35" customFormat="1" ht="16.5">
      <c r="A32" s="90"/>
      <c r="B32" s="91" t="s">
        <v>1060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3"/>
      <c r="O32" s="93">
        <f t="shared" si="0"/>
        <v>0</v>
      </c>
      <c r="P32" s="95"/>
      <c r="Q32" s="109"/>
      <c r="R32" s="110"/>
      <c r="S32" s="4"/>
    </row>
    <row r="33" spans="1:19" s="35" customFormat="1" ht="16.5">
      <c r="A33" s="98" t="s">
        <v>1065</v>
      </c>
      <c r="B33" s="111" t="s">
        <v>1061</v>
      </c>
      <c r="C33" s="119">
        <v>13766827</v>
      </c>
      <c r="D33" s="101"/>
      <c r="E33" s="101"/>
      <c r="F33" s="101"/>
      <c r="G33" s="101"/>
      <c r="H33" s="101"/>
      <c r="I33" s="101"/>
      <c r="J33" s="101"/>
      <c r="K33" s="101"/>
      <c r="L33" s="101"/>
      <c r="M33" s="103">
        <v>4000000</v>
      </c>
      <c r="N33" s="96">
        <v>5896227</v>
      </c>
      <c r="O33" s="130">
        <f t="shared" si="0"/>
        <v>3870600</v>
      </c>
      <c r="P33" s="95"/>
      <c r="Q33" s="99">
        <v>3870600</v>
      </c>
      <c r="R33" s="97">
        <f>+O33-Q33</f>
        <v>0</v>
      </c>
      <c r="S33" s="4" t="s">
        <v>1043</v>
      </c>
    </row>
    <row r="34" spans="1:19" s="35" customFormat="1" ht="16.5">
      <c r="A34" s="144" t="s">
        <v>1062</v>
      </c>
      <c r="B34" s="145"/>
      <c r="C34" s="112">
        <f>SUM(C7:C33)</f>
        <v>19065167</v>
      </c>
      <c r="D34" s="112">
        <f t="shared" ref="D34:N34" si="2">SUM(D7:D33)</f>
        <v>4000000</v>
      </c>
      <c r="E34" s="112">
        <f t="shared" si="2"/>
        <v>5967700</v>
      </c>
      <c r="F34" s="112">
        <f t="shared" si="2"/>
        <v>1435800</v>
      </c>
      <c r="G34" s="112">
        <f t="shared" si="2"/>
        <v>45600</v>
      </c>
      <c r="H34" s="112">
        <f t="shared" si="2"/>
        <v>50000</v>
      </c>
      <c r="I34" s="112">
        <f t="shared" si="2"/>
        <v>250000</v>
      </c>
      <c r="J34" s="112">
        <f t="shared" si="2"/>
        <v>130000</v>
      </c>
      <c r="K34" s="112">
        <f t="shared" si="2"/>
        <v>30000</v>
      </c>
      <c r="L34" s="112">
        <f t="shared" si="2"/>
        <v>18000</v>
      </c>
      <c r="M34" s="112">
        <f t="shared" si="2"/>
        <v>11927100</v>
      </c>
      <c r="N34" s="112">
        <f t="shared" si="2"/>
        <v>12011587</v>
      </c>
      <c r="O34" s="112">
        <f>SUM(O7:O33)</f>
        <v>7053580</v>
      </c>
      <c r="P34" s="113"/>
      <c r="Q34" s="114"/>
      <c r="R34" s="115"/>
      <c r="S34" s="4" t="s">
        <v>1043</v>
      </c>
    </row>
    <row r="35" spans="1:19" s="35" customFormat="1" ht="16.5">
      <c r="A35" s="73"/>
      <c r="B35" s="73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73"/>
      <c r="N35" s="73"/>
      <c r="O35" s="110"/>
      <c r="P35" s="110"/>
      <c r="Q35" s="110"/>
      <c r="R35" s="81"/>
      <c r="S35" s="81"/>
    </row>
    <row r="36" spans="1:19" s="35" customFormat="1" ht="16.5">
      <c r="A36" s="81"/>
      <c r="B36" s="81"/>
      <c r="C36" s="81"/>
      <c r="D36" s="84"/>
      <c r="E36" s="81"/>
      <c r="F36" s="84"/>
      <c r="G36" s="81"/>
      <c r="H36" s="81"/>
      <c r="I36" s="81"/>
      <c r="J36" s="81"/>
      <c r="K36" s="81"/>
      <c r="L36" s="81"/>
      <c r="M36" s="81"/>
      <c r="N36" s="81"/>
      <c r="O36" s="97"/>
      <c r="P36" s="81"/>
      <c r="Q36" s="81"/>
      <c r="R36" s="81"/>
      <c r="S36" s="81"/>
    </row>
    <row r="37" spans="1:19" s="35" customFormat="1" ht="17.25" thickBot="1">
      <c r="A37" s="81"/>
      <c r="B37" s="73" t="s">
        <v>1070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1"/>
      <c r="N37" s="81"/>
      <c r="O37" s="97"/>
      <c r="P37" s="97"/>
      <c r="Q37" s="81"/>
      <c r="R37" s="81"/>
      <c r="S37" s="81"/>
    </row>
    <row r="38" spans="1:19" s="35" customFormat="1" ht="17.25" thickBot="1">
      <c r="A38" s="81"/>
      <c r="B38" s="116">
        <f>+C34</f>
        <v>19065167</v>
      </c>
      <c r="C38" s="117"/>
      <c r="D38" s="117">
        <f>N34</f>
        <v>12011587</v>
      </c>
      <c r="E38" s="126">
        <f>+B38+C38-D38</f>
        <v>7053580</v>
      </c>
      <c r="F38" s="118"/>
      <c r="G38" s="81"/>
      <c r="H38" s="81"/>
      <c r="I38" s="81"/>
      <c r="J38" s="81"/>
      <c r="K38" s="81"/>
      <c r="L38" s="81"/>
      <c r="M38" s="81"/>
      <c r="N38" s="81"/>
      <c r="O38" s="97"/>
      <c r="P38" s="81"/>
      <c r="Q38" s="81"/>
      <c r="R38" s="81"/>
      <c r="S38" s="81"/>
    </row>
    <row r="41" spans="1:19">
      <c r="I41" s="37"/>
      <c r="J41" s="37"/>
    </row>
    <row r="42" spans="1:19">
      <c r="I42" s="37"/>
      <c r="J42" s="37"/>
    </row>
    <row r="43" spans="1:19">
      <c r="I43" s="121"/>
      <c r="J43" s="37"/>
    </row>
    <row r="44" spans="1:19">
      <c r="I44" s="121"/>
      <c r="J44" s="37"/>
    </row>
    <row r="45" spans="1:19">
      <c r="I45" s="121"/>
      <c r="J45" s="37"/>
    </row>
    <row r="46" spans="1:19">
      <c r="I46" s="121"/>
      <c r="J46" s="37"/>
    </row>
    <row r="47" spans="1:19">
      <c r="I47" s="121"/>
      <c r="J47" s="37"/>
    </row>
    <row r="48" spans="1:19">
      <c r="I48" s="121"/>
      <c r="J48" s="37"/>
    </row>
    <row r="49" spans="9:10">
      <c r="I49" s="121"/>
      <c r="J49" s="37"/>
    </row>
    <row r="50" spans="9:10">
      <c r="I50" s="121"/>
      <c r="J50" s="37"/>
    </row>
    <row r="51" spans="9:10">
      <c r="I51" s="121"/>
      <c r="J51" s="37"/>
    </row>
    <row r="52" spans="9:10">
      <c r="I52" s="121"/>
      <c r="J52" s="37"/>
    </row>
    <row r="53" spans="9:10">
      <c r="I53" s="121"/>
      <c r="J53" s="37"/>
    </row>
    <row r="54" spans="9:10">
      <c r="I54" s="121"/>
      <c r="J54" s="37"/>
    </row>
    <row r="55" spans="9:10">
      <c r="I55" s="121"/>
      <c r="J55" s="37"/>
    </row>
    <row r="56" spans="9:10">
      <c r="I56" s="121"/>
      <c r="J56" s="37"/>
    </row>
    <row r="57" spans="9:10">
      <c r="I57" s="121"/>
      <c r="J57" s="37"/>
    </row>
    <row r="58" spans="9:10">
      <c r="I58" s="121"/>
      <c r="J58" s="37"/>
    </row>
    <row r="59" spans="9:10">
      <c r="I59" s="121"/>
      <c r="J59" s="37"/>
    </row>
  </sheetData>
  <mergeCells count="10">
    <mergeCell ref="Q4:S4"/>
    <mergeCell ref="A34:B34"/>
    <mergeCell ref="A2:O2"/>
    <mergeCell ref="A4:A5"/>
    <mergeCell ref="B4:B5"/>
    <mergeCell ref="C4:C5"/>
    <mergeCell ref="D4:L4"/>
    <mergeCell ref="M4:M5"/>
    <mergeCell ref="N4:N5"/>
    <mergeCell ref="O4:O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3"/>
  <sheetViews>
    <sheetView topLeftCell="A2" workbookViewId="0">
      <selection activeCell="E18" sqref="E18"/>
    </sheetView>
  </sheetViews>
  <sheetFormatPr baseColWidth="10" defaultRowHeight="15"/>
  <cols>
    <col min="1" max="1" width="22.42578125" style="37" bestFit="1" customWidth="1"/>
    <col min="2" max="2" width="36.28515625" style="37" bestFit="1" customWidth="1"/>
    <col min="3" max="16384" width="11.42578125" style="37"/>
  </cols>
  <sheetData>
    <row r="1" spans="1:4">
      <c r="A1" s="140" t="s">
        <v>0</v>
      </c>
      <c r="D1"/>
    </row>
    <row r="2" spans="1:4">
      <c r="D2"/>
    </row>
    <row r="3" spans="1:4" ht="15.75">
      <c r="A3" s="162" t="s">
        <v>1096</v>
      </c>
      <c r="B3" s="162"/>
      <c r="C3" s="162"/>
      <c r="D3" s="162"/>
    </row>
    <row r="6" spans="1:4">
      <c r="A6" s="123" t="s">
        <v>1067</v>
      </c>
      <c r="B6" s="124" t="s">
        <v>1069</v>
      </c>
    </row>
    <row r="7" spans="1:4">
      <c r="A7" s="125" t="s">
        <v>131</v>
      </c>
      <c r="B7" s="124">
        <v>211900</v>
      </c>
    </row>
    <row r="8" spans="1:4">
      <c r="A8" s="125" t="s">
        <v>145</v>
      </c>
      <c r="B8" s="124">
        <v>728620</v>
      </c>
    </row>
    <row r="9" spans="1:4">
      <c r="A9" s="125" t="s">
        <v>168</v>
      </c>
      <c r="B9" s="124">
        <v>5896227</v>
      </c>
    </row>
    <row r="10" spans="1:4">
      <c r="A10" s="125" t="s">
        <v>23</v>
      </c>
      <c r="B10" s="124">
        <v>363400</v>
      </c>
    </row>
    <row r="11" spans="1:4">
      <c r="A11" s="125" t="s">
        <v>78</v>
      </c>
      <c r="B11" s="124">
        <v>147000</v>
      </c>
    </row>
    <row r="12" spans="1:4">
      <c r="A12" s="125" t="s">
        <v>135</v>
      </c>
      <c r="B12" s="124">
        <v>525300</v>
      </c>
    </row>
    <row r="13" spans="1:4">
      <c r="A13" s="125" t="s">
        <v>129</v>
      </c>
      <c r="B13" s="124">
        <v>89200</v>
      </c>
    </row>
    <row r="14" spans="1:4">
      <c r="A14" s="125" t="s">
        <v>855</v>
      </c>
      <c r="B14" s="124">
        <v>489300</v>
      </c>
    </row>
    <row r="15" spans="1:4">
      <c r="A15" s="125" t="s">
        <v>160</v>
      </c>
      <c r="B15" s="124">
        <v>614200</v>
      </c>
    </row>
    <row r="16" spans="1:4">
      <c r="A16" s="125" t="s">
        <v>148</v>
      </c>
      <c r="B16" s="124">
        <v>361050</v>
      </c>
    </row>
    <row r="17" spans="1:2">
      <c r="A17" s="125" t="s">
        <v>185</v>
      </c>
      <c r="B17" s="124">
        <v>85000</v>
      </c>
    </row>
    <row r="18" spans="1:2">
      <c r="A18" s="125" t="s">
        <v>132</v>
      </c>
      <c r="B18" s="124">
        <v>477450</v>
      </c>
    </row>
    <row r="19" spans="1:2">
      <c r="A19" s="125" t="s">
        <v>59</v>
      </c>
      <c r="B19" s="124">
        <v>878115</v>
      </c>
    </row>
    <row r="20" spans="1:2">
      <c r="A20" s="125" t="s">
        <v>144</v>
      </c>
      <c r="B20" s="124">
        <v>295500</v>
      </c>
    </row>
    <row r="21" spans="1:2">
      <c r="A21" s="125" t="s">
        <v>367</v>
      </c>
      <c r="B21" s="124">
        <v>102500</v>
      </c>
    </row>
    <row r="22" spans="1:2">
      <c r="A22" s="125" t="s">
        <v>588</v>
      </c>
      <c r="B22" s="124">
        <v>746825</v>
      </c>
    </row>
    <row r="23" spans="1:2">
      <c r="A23" s="125" t="s">
        <v>1068</v>
      </c>
      <c r="B23" s="124">
        <v>12011587</v>
      </c>
    </row>
  </sheetData>
  <mergeCells count="1"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Datas</vt:lpstr>
      <vt:lpstr>Tableau</vt:lpstr>
      <vt:lpstr>Balance</vt:lpstr>
      <vt:lpstr>Activistes and bank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2019-09-09T14:45:13Z</dcterms:modified>
</cp:coreProperties>
</file>